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'市町村分担金内訳'!$2:$27</definedName>
    <definedName name="_xlnm.Print_Area" localSheetId="4">'組合分担金内訳'!$2:$70</definedName>
    <definedName name="_xlnm.Print_Area" localSheetId="3">'廃棄物事業経費（歳出）'!$2:$90</definedName>
    <definedName name="_xlnm.Print_Area" localSheetId="2">'廃棄物事業経費（歳入）'!$2:$90</definedName>
    <definedName name="_xlnm.Print_Area" localSheetId="0">'廃棄物事業経費（市町村）'!$2:$70</definedName>
    <definedName name="_xlnm.Print_Area" localSheetId="1">'廃棄物事業経費（組合）'!$2:$27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<sst xmlns="http://schemas.openxmlformats.org/spreadsheetml/2006/main" count="3049" uniqueCount="1064">
  <si>
    <t>その他</t>
  </si>
  <si>
    <t>合計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</si>
  <si>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</si>
  <si>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</si>
  <si>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</si>
  <si>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</si>
  <si>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</si>
  <si>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</si>
  <si>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</si>
  <si>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</si>
  <si>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</si>
  <si>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</si>
  <si>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</si>
  <si>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</si>
  <si>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</si>
  <si>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</si>
  <si>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</si>
  <si>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</si>
  <si>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</si>
  <si>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</si>
  <si>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</si>
  <si>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</si>
  <si>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</si>
  <si>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</si>
  <si>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</si>
  <si>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</si>
  <si>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</si>
  <si>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</si>
  <si>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</si>
  <si>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</si>
  <si>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</si>
  <si>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</si>
  <si>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</si>
  <si>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</si>
  <si>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</si>
  <si>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</si>
  <si>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</si>
  <si>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</si>
  <si>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</si>
  <si>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</si>
  <si>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</si>
  <si>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</si>
  <si>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</si>
  <si>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</si>
  <si>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</si>
  <si>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</si>
  <si>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</si>
  <si>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</si>
  <si>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</si>
  <si>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</si>
  <si>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</si>
  <si>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</si>
  <si>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</si>
  <si>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廃棄物処理事業経費【市区町村分担金の合計】（平成23年度実績）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</si>
  <si>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</si>
  <si>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</si>
  <si>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</si>
  <si>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</si>
  <si>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</si>
  <si>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</si>
  <si>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</si>
  <si>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</si>
  <si>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</si>
  <si>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</si>
  <si>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</si>
  <si>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</si>
  <si>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</si>
  <si>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</si>
  <si>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</si>
  <si>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</si>
  <si>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</si>
  <si>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</si>
  <si>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</si>
  <si>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</si>
  <si>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</si>
  <si>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</si>
  <si>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</si>
  <si>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</si>
  <si>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</si>
  <si>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</si>
  <si>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</si>
  <si>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</si>
  <si>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</si>
  <si>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</si>
  <si>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</si>
  <si>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</si>
  <si>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</si>
  <si>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</si>
  <si>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</si>
  <si>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</si>
  <si>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</si>
  <si>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</si>
  <si>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</si>
  <si>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</si>
  <si>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</si>
  <si>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</si>
  <si>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</si>
  <si>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</si>
  <si>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</si>
  <si>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</si>
  <si>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</si>
  <si>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</si>
  <si>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</si>
  <si>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</si>
  <si>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</si>
  <si>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</si>
  <si>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</si>
  <si>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</si>
  <si>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</si>
  <si>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</si>
  <si>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</si>
  <si>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</si>
  <si>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埼玉県</t>
  </si>
  <si>
    <t>11000</t>
  </si>
  <si>
    <t>-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</si>
  <si>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</si>
  <si>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</si>
  <si>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</si>
  <si>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</si>
  <si>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</si>
  <si>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</si>
  <si>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</si>
  <si>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</si>
  <si>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</si>
  <si>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</si>
  <si>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</si>
  <si>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</si>
  <si>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</si>
  <si>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</si>
  <si>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</si>
  <si>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</si>
  <si>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</si>
  <si>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</si>
  <si>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</si>
  <si>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</si>
  <si>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</si>
  <si>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</si>
  <si>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</si>
  <si>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</si>
  <si>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</si>
  <si>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</si>
  <si>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</si>
  <si>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</si>
  <si>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</si>
  <si>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</si>
  <si>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</si>
  <si>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</si>
  <si>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</si>
  <si>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</si>
  <si>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</si>
  <si>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</si>
  <si>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</si>
  <si>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</si>
  <si>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</si>
  <si>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</si>
  <si>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</si>
  <si>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</si>
  <si>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</si>
  <si>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</si>
  <si>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</si>
  <si>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</si>
  <si>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</si>
  <si>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</si>
  <si>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</si>
  <si>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</si>
  <si>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</si>
  <si>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</si>
  <si>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</si>
  <si>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</si>
  <si>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</si>
  <si>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</si>
  <si>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</si>
  <si>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</si>
  <si>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</si>
  <si>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</si>
  <si>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</si>
  <si>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</si>
  <si>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</si>
  <si>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</si>
  <si>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</si>
  <si>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</si>
  <si>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</si>
  <si>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</si>
  <si>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</si>
  <si>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</si>
  <si>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</si>
  <si>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</si>
  <si>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</si>
  <si>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</si>
  <si>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</si>
  <si>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</si>
  <si>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</si>
  <si>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</si>
  <si>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</si>
  <si>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</si>
  <si>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</si>
  <si>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</si>
  <si>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</si>
  <si>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</si>
  <si>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</si>
  <si>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</si>
  <si>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</si>
  <si>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</si>
  <si>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</si>
  <si>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</si>
  <si>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</si>
  <si>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</si>
  <si>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</si>
  <si>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</si>
  <si>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</si>
  <si>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</si>
  <si>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</si>
  <si>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</si>
  <si>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</si>
  <si>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</si>
  <si>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</si>
  <si>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</si>
  <si>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</si>
  <si>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</si>
  <si>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</si>
  <si>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</si>
  <si>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</si>
  <si>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</si>
  <si>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</si>
  <si>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</si>
  <si>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</si>
  <si>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</si>
  <si>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</si>
  <si>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</si>
  <si>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</si>
  <si>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</si>
  <si>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</si>
  <si>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</si>
  <si>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</si>
  <si>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</si>
  <si>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</si>
  <si>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</si>
  <si>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</si>
  <si>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</si>
  <si>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11465</t>
  </si>
  <si>
    <t>松伏町</t>
  </si>
  <si>
    <t>廃棄物処理事業経費（一部事務組合・広域連合の合計）（平成23年度実績）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</si>
  <si>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</si>
  <si>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</si>
  <si>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</si>
  <si>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</si>
  <si>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</si>
  <si>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</si>
  <si>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</si>
  <si>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</si>
  <si>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</si>
  <si>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</si>
  <si>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</si>
  <si>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</si>
  <si>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</si>
  <si>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</si>
  <si>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</si>
  <si>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</si>
  <si>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</si>
  <si>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</si>
  <si>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</si>
  <si>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</si>
  <si>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</si>
  <si>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</si>
  <si>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</si>
  <si>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</si>
  <si>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</si>
  <si>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</si>
  <si>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</si>
  <si>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</si>
  <si>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</si>
  <si>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</si>
  <si>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</si>
  <si>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</si>
  <si>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</si>
  <si>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</si>
  <si>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</si>
  <si>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</si>
  <si>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</si>
  <si>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</si>
  <si>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埼玉県</t>
  </si>
  <si>
    <t>11000</t>
  </si>
  <si>
    <t>-</t>
  </si>
  <si>
    <t>11808</t>
  </si>
  <si>
    <t>蓮田市白岡町衛生組合</t>
  </si>
  <si>
    <t>11809</t>
  </si>
  <si>
    <t>久喜宮代衛生組合</t>
  </si>
  <si>
    <t>11810</t>
  </si>
  <si>
    <t>朝霞地区一部事務組合</t>
  </si>
  <si>
    <t>11813</t>
  </si>
  <si>
    <t>皆野・長瀞上下水道組合</t>
  </si>
  <si>
    <t>11814</t>
  </si>
  <si>
    <t>上尾、桶川、伊奈衛生組合</t>
  </si>
  <si>
    <t>11815</t>
  </si>
  <si>
    <t>志木地区衛生組合</t>
  </si>
  <si>
    <t>11816</t>
  </si>
  <si>
    <t>北本地区衛生組合</t>
  </si>
  <si>
    <t>11817</t>
  </si>
  <si>
    <t>入間西部衛生組合</t>
  </si>
  <si>
    <t>11818</t>
  </si>
  <si>
    <t>入間東部地区衛生組合</t>
  </si>
  <si>
    <t>11820</t>
  </si>
  <si>
    <t>小川地区衛生組合</t>
  </si>
  <si>
    <t>11821</t>
  </si>
  <si>
    <t>坂戸地区衛生組合</t>
  </si>
  <si>
    <t>11824</t>
  </si>
  <si>
    <t>東埼玉資源環境組合</t>
  </si>
  <si>
    <t>11827</t>
  </si>
  <si>
    <t>蕨戸田衛生センター組合</t>
  </si>
  <si>
    <t>11861</t>
  </si>
  <si>
    <t>彩北広域清掃組合</t>
  </si>
  <si>
    <t>11863</t>
  </si>
  <si>
    <t>秩父広域市町村圏組合</t>
  </si>
  <si>
    <t>11869</t>
  </si>
  <si>
    <t>児玉郡市広域市町村圏組合</t>
  </si>
  <si>
    <t>11871</t>
  </si>
  <si>
    <t>埼玉西部環境保全組合</t>
  </si>
  <si>
    <t>11872</t>
  </si>
  <si>
    <t>大里広域市町村圏組合</t>
  </si>
  <si>
    <t>11885</t>
  </si>
  <si>
    <t>埼玉中部環境保全組合</t>
  </si>
  <si>
    <t>11896</t>
  </si>
  <si>
    <t>妻沼南河原環境施設組合</t>
  </si>
  <si>
    <t>廃棄物処理事業経費（市区町村及び一部事務組合・広域連合の合計）【歳入】（平成23年度実績）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</si>
  <si>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</si>
  <si>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</si>
  <si>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</si>
  <si>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</si>
  <si>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</si>
  <si>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</si>
  <si>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</si>
  <si>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</si>
  <si>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</si>
  <si>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</si>
  <si>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</si>
  <si>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</si>
  <si>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</si>
  <si>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</si>
  <si>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</si>
  <si>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</si>
  <si>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</si>
  <si>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合計</t>
  </si>
  <si>
    <t>国庫支出金</t>
  </si>
  <si>
    <t>都道府県
支出金</t>
  </si>
  <si>
    <t>地方債</t>
  </si>
  <si>
    <t>その他</t>
  </si>
  <si>
    <t>都道府県
支出金</t>
  </si>
  <si>
    <t>（市区町村
分担金）</t>
  </si>
  <si>
    <t>その他</t>
  </si>
  <si>
    <t>（千円）</t>
  </si>
  <si>
    <t>（千円）</t>
  </si>
  <si>
    <t>（千円）</t>
  </si>
  <si>
    <t>埼玉県</t>
  </si>
  <si>
    <t>合計</t>
  </si>
  <si>
    <t>11100</t>
  </si>
  <si>
    <t>さいたま市</t>
  </si>
  <si>
    <t>川越市</t>
  </si>
  <si>
    <t>11202</t>
  </si>
  <si>
    <t>熊谷市</t>
  </si>
  <si>
    <t>川口市</t>
  </si>
  <si>
    <t>11206</t>
  </si>
  <si>
    <t>行田市</t>
  </si>
  <si>
    <t>秩父市</t>
  </si>
  <si>
    <t>11208</t>
  </si>
  <si>
    <t>所沢市</t>
  </si>
  <si>
    <t>飯能市</t>
  </si>
  <si>
    <t>11210</t>
  </si>
  <si>
    <t>加須市</t>
  </si>
  <si>
    <t>本庄市</t>
  </si>
  <si>
    <t>11212</t>
  </si>
  <si>
    <t>東松山市</t>
  </si>
  <si>
    <t>春日部市</t>
  </si>
  <si>
    <t>11215</t>
  </si>
  <si>
    <t>狭山市</t>
  </si>
  <si>
    <t>羽生市</t>
  </si>
  <si>
    <t>11217</t>
  </si>
  <si>
    <t>鴻巣市</t>
  </si>
  <si>
    <t>深谷市</t>
  </si>
  <si>
    <t>11219</t>
  </si>
  <si>
    <t>上尾市</t>
  </si>
  <si>
    <t>草加市</t>
  </si>
  <si>
    <t>11222</t>
  </si>
  <si>
    <t>越谷市</t>
  </si>
  <si>
    <t>蕨市</t>
  </si>
  <si>
    <t>埼玉県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</si>
  <si>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</si>
  <si>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</si>
  <si>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</si>
  <si>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</si>
  <si>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</si>
  <si>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</si>
  <si>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</si>
  <si>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</si>
  <si>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</si>
  <si>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</si>
  <si>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</si>
  <si>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</si>
  <si>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</si>
  <si>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</si>
  <si>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</si>
  <si>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</si>
  <si>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</si>
  <si>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</si>
  <si>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</si>
  <si>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</si>
  <si>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</si>
  <si>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</si>
  <si>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</si>
  <si>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</si>
  <si>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</si>
  <si>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</si>
  <si>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</si>
  <si>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</si>
  <si>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</si>
  <si>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</si>
  <si>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</si>
  <si>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</si>
  <si>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</si>
  <si>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</si>
  <si>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</si>
  <si>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</si>
  <si>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</si>
  <si>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</si>
  <si>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</si>
  <si>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</si>
  <si>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</si>
  <si>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</si>
  <si>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</si>
  <si>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</si>
  <si>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</si>
  <si>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</si>
  <si>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</si>
  <si>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</si>
  <si>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</si>
  <si>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</si>
  <si>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</si>
  <si>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</si>
  <si>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</si>
  <si>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</si>
  <si>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</si>
  <si>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</si>
  <si>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</si>
  <si>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</si>
  <si>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</si>
  <si>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</si>
  <si>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</si>
  <si>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</si>
  <si>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</si>
  <si>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</si>
  <si>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</si>
  <si>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</si>
  <si>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</si>
  <si>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</si>
  <si>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</si>
  <si>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</si>
  <si>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</si>
  <si>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</si>
  <si>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</si>
  <si>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</si>
  <si>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</si>
  <si>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</si>
  <si>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</si>
  <si>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</si>
  <si>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</si>
  <si>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</si>
  <si>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</si>
  <si>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</si>
  <si>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</si>
  <si>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</si>
  <si>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11465</t>
  </si>
  <si>
    <t>松伏町</t>
  </si>
  <si>
    <t>11808</t>
  </si>
  <si>
    <t>蓮田市白岡町衛生組合</t>
  </si>
  <si>
    <t>11809</t>
  </si>
  <si>
    <t>久喜宮代衛生組合</t>
  </si>
  <si>
    <t>11810</t>
  </si>
  <si>
    <t>朝霞地区一部事務組合</t>
  </si>
  <si>
    <t>11813</t>
  </si>
  <si>
    <t>皆野・長瀞上下水道組合</t>
  </si>
  <si>
    <t>11814</t>
  </si>
  <si>
    <t>上尾、桶川、伊奈衛生組合</t>
  </si>
  <si>
    <t>11815</t>
  </si>
  <si>
    <t>志木地区衛生組合</t>
  </si>
  <si>
    <t>11816</t>
  </si>
  <si>
    <t>北本地区衛生組合</t>
  </si>
  <si>
    <t>11817</t>
  </si>
  <si>
    <t>入間西部衛生組合</t>
  </si>
  <si>
    <t>11818</t>
  </si>
  <si>
    <t>入間東部地区衛生組合</t>
  </si>
  <si>
    <t>11820</t>
  </si>
  <si>
    <t>小川地区衛生組合</t>
  </si>
  <si>
    <t>11821</t>
  </si>
  <si>
    <t>坂戸地区衛生組合</t>
  </si>
  <si>
    <t>11824</t>
  </si>
  <si>
    <t>東埼玉資源環境組合</t>
  </si>
  <si>
    <t>11827</t>
  </si>
  <si>
    <t>蕨戸田衛生センター組合</t>
  </si>
  <si>
    <t>11861</t>
  </si>
  <si>
    <t>彩北広域清掃組合</t>
  </si>
  <si>
    <t>11863</t>
  </si>
  <si>
    <t>秩父広域市町村圏組合</t>
  </si>
  <si>
    <t>11869</t>
  </si>
  <si>
    <t>児玉郡市広域市町村圏組合</t>
  </si>
  <si>
    <t>11871</t>
  </si>
  <si>
    <t>埼玉西部環境保全組合</t>
  </si>
  <si>
    <t>11872</t>
  </si>
  <si>
    <t>大里広域市町村圏組合</t>
  </si>
  <si>
    <t>11885</t>
  </si>
  <si>
    <t>埼玉中部環境保全組合</t>
  </si>
  <si>
    <t>11896</t>
  </si>
  <si>
    <t>妻沼南河原環境施設組合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</si>
  <si>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</si>
  <si>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</si>
  <si>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</si>
  <si>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</si>
  <si>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</si>
  <si>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</si>
  <si>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</si>
  <si>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</si>
  <si>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</si>
  <si>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</si>
  <si>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</si>
  <si>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</si>
  <si>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</si>
  <si>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</si>
  <si>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</si>
  <si>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</si>
  <si>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</si>
  <si>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</si>
  <si>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</si>
  <si>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</si>
  <si>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</si>
  <si>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</si>
  <si>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</si>
  <si>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</si>
  <si>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</si>
  <si>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</si>
  <si>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</si>
  <si>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</si>
  <si>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</si>
  <si>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</si>
  <si>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</si>
  <si>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埼玉県</t>
  </si>
  <si>
    <t>11000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</si>
  <si>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</si>
  <si>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</si>
  <si>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</si>
  <si>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</si>
  <si>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</si>
  <si>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</si>
  <si>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</si>
  <si>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</si>
  <si>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</si>
  <si>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</si>
  <si>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</si>
  <si>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</si>
  <si>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</si>
  <si>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</si>
  <si>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</si>
  <si>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</si>
  <si>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</si>
  <si>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</si>
  <si>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</si>
  <si>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</si>
  <si>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</si>
  <si>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</si>
  <si>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</si>
  <si>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</si>
  <si>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</si>
  <si>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</si>
  <si>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</si>
  <si>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</si>
  <si>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</si>
  <si>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</si>
  <si>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</si>
  <si>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</si>
  <si>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</si>
  <si>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</si>
  <si>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</si>
  <si>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</si>
  <si>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</si>
  <si>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</si>
  <si>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</si>
  <si>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</si>
  <si>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</si>
  <si>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</si>
  <si>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</si>
  <si>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</si>
  <si>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</si>
  <si>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</si>
  <si>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</si>
  <si>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</si>
  <si>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</si>
  <si>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</si>
  <si>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</si>
  <si>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</si>
  <si>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</si>
  <si>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</si>
  <si>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</si>
  <si>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</si>
  <si>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</si>
  <si>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</si>
  <si>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</si>
  <si>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</si>
  <si>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</si>
  <si>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</si>
  <si>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</si>
  <si>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</si>
  <si>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</si>
  <si>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</si>
  <si>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</si>
  <si>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</si>
  <si>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</si>
  <si>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</si>
  <si>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</si>
  <si>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</si>
  <si>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</si>
  <si>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</si>
  <si>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</si>
  <si>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</si>
  <si>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</si>
  <si>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</si>
  <si>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</si>
  <si>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</si>
  <si>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</si>
  <si>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</si>
  <si>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</si>
  <si>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</si>
  <si>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</si>
  <si>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</si>
  <si>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</si>
  <si>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</si>
  <si>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</si>
  <si>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</si>
  <si>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</si>
  <si>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</si>
  <si>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</si>
  <si>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</si>
  <si>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</si>
  <si>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</si>
  <si>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</si>
  <si>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</si>
  <si>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</si>
  <si>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</si>
  <si>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</si>
  <si>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</si>
  <si>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</si>
  <si>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</si>
  <si>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</si>
  <si>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</si>
  <si>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</si>
  <si>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</si>
  <si>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</si>
  <si>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</si>
  <si>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</si>
  <si>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</si>
  <si>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</si>
  <si>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</si>
  <si>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</si>
  <si>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</si>
  <si>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</si>
  <si>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</si>
  <si>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</si>
  <si>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</si>
  <si>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</si>
  <si>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</si>
  <si>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</si>
  <si>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</si>
  <si>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11465</t>
  </si>
  <si>
    <t>松伏町</t>
  </si>
  <si>
    <t>11808</t>
  </si>
  <si>
    <t>蓮田市白岡町衛生組合</t>
  </si>
  <si>
    <t>11809</t>
  </si>
  <si>
    <t>久喜宮代衛生組合</t>
  </si>
  <si>
    <t>11810</t>
  </si>
  <si>
    <t>朝霞地区一部事務組合</t>
  </si>
  <si>
    <t>11813</t>
  </si>
  <si>
    <t>皆野・長瀞上下水道組合</t>
  </si>
  <si>
    <t>11814</t>
  </si>
  <si>
    <t>上尾、桶川、伊奈衛生組合</t>
  </si>
  <si>
    <t>11815</t>
  </si>
  <si>
    <t>志木地区衛生組合</t>
  </si>
  <si>
    <t>11816</t>
  </si>
  <si>
    <t>北本地区衛生組合</t>
  </si>
  <si>
    <t>11817</t>
  </si>
  <si>
    <t>入間西部衛生組合</t>
  </si>
  <si>
    <t>11818</t>
  </si>
  <si>
    <t>入間東部地区衛生組合</t>
  </si>
  <si>
    <t>11820</t>
  </si>
  <si>
    <t>小川地区衛生組合</t>
  </si>
  <si>
    <t>11821</t>
  </si>
  <si>
    <t>坂戸地区衛生組合</t>
  </si>
  <si>
    <t>11824</t>
  </si>
  <si>
    <t>東埼玉資源環境組合</t>
  </si>
  <si>
    <t>11827</t>
  </si>
  <si>
    <t>蕨戸田衛生センター組合</t>
  </si>
  <si>
    <t>11861</t>
  </si>
  <si>
    <t>彩北広域清掃組合</t>
  </si>
  <si>
    <t>11863</t>
  </si>
  <si>
    <t>秩父広域市町村圏組合</t>
  </si>
  <si>
    <t>11869</t>
  </si>
  <si>
    <t>児玉郡市広域市町村圏組合</t>
  </si>
  <si>
    <t>11871</t>
  </si>
  <si>
    <t>埼玉西部環境保全組合</t>
  </si>
  <si>
    <t>11872</t>
  </si>
  <si>
    <t>大里広域市町村圏組合</t>
  </si>
  <si>
    <t>11885</t>
  </si>
  <si>
    <t>埼玉中部環境保全組合</t>
  </si>
  <si>
    <t>11896</t>
  </si>
  <si>
    <t>妻沼南河原環境施設組合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</si>
  <si>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</si>
  <si>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</si>
  <si>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</si>
  <si>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</si>
  <si>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</si>
  <si>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</si>
  <si>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</si>
  <si>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</si>
  <si>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</si>
  <si>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</si>
  <si>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</si>
  <si>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</si>
  <si>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</si>
  <si>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</si>
  <si>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</si>
  <si>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</si>
  <si>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</si>
  <si>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</si>
  <si>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</si>
  <si>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</si>
  <si>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</si>
  <si>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</si>
  <si>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埼玉県</t>
  </si>
  <si>
    <t>11100</t>
  </si>
  <si>
    <t>さいたま市</t>
  </si>
  <si>
    <t>11201</t>
  </si>
  <si>
    <t>川越市</t>
  </si>
  <si>
    <t>11202</t>
  </si>
  <si>
    <t>熊谷市</t>
  </si>
  <si>
    <t>11896</t>
  </si>
  <si>
    <t>妻沼南河原環境施設組合</t>
  </si>
  <si>
    <t>11872</t>
  </si>
  <si>
    <t>大里広域市町村圏組合</t>
  </si>
  <si>
    <t>11203</t>
  </si>
  <si>
    <t>川口市</t>
  </si>
  <si>
    <t>11206</t>
  </si>
  <si>
    <t>行田市</t>
  </si>
  <si>
    <t>11861</t>
  </si>
  <si>
    <t>彩北広域清掃組合</t>
  </si>
  <si>
    <t>11207</t>
  </si>
  <si>
    <t>秩父市</t>
  </si>
  <si>
    <t>11863</t>
  </si>
  <si>
    <t>秩父広域市町村圏組合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</si>
  <si>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</si>
  <si>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</si>
  <si>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</si>
  <si>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</si>
  <si>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</si>
  <si>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</si>
  <si>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</si>
  <si>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</si>
  <si>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11869</t>
  </si>
  <si>
    <t>児玉郡市広域市町村圏組合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</si>
  <si>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</si>
  <si>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</si>
  <si>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</si>
  <si>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</si>
  <si>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</si>
  <si>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</si>
  <si>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</si>
  <si>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</si>
  <si>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</si>
  <si>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</si>
  <si>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11816</t>
  </si>
  <si>
    <t>北本地区衛生組合</t>
  </si>
  <si>
    <t>11885</t>
  </si>
  <si>
    <t>埼玉中部環境保全組合</t>
  </si>
  <si>
    <t>11218</t>
  </si>
  <si>
    <t>深谷市</t>
  </si>
  <si>
    <t>11219</t>
  </si>
  <si>
    <t>上尾市</t>
  </si>
  <si>
    <t>11814</t>
  </si>
  <si>
    <t>上尾、桶川、伊奈衛生組合</t>
  </si>
  <si>
    <t>11221</t>
  </si>
  <si>
    <t>草加市</t>
  </si>
  <si>
    <t>11824</t>
  </si>
  <si>
    <t>東埼玉資源環境組合</t>
  </si>
  <si>
    <t>11222</t>
  </si>
  <si>
    <t>越谷市</t>
  </si>
  <si>
    <t>11223</t>
  </si>
  <si>
    <t>蕨市</t>
  </si>
  <si>
    <t>11827</t>
  </si>
  <si>
    <t>蕨戸田衛生センター組合</t>
  </si>
  <si>
    <t>11224</t>
  </si>
  <si>
    <t>戸田市</t>
  </si>
  <si>
    <t>蕨戸田衛生ｾﾝﾀｰ</t>
  </si>
  <si>
    <t>11225</t>
  </si>
  <si>
    <t>入間市</t>
  </si>
  <si>
    <t>11817</t>
  </si>
  <si>
    <t>入間西部衛生組合</t>
  </si>
  <si>
    <t>11227</t>
  </si>
  <si>
    <t>朝霞市</t>
  </si>
  <si>
    <t>11810</t>
  </si>
  <si>
    <t>朝霞地区一部事務組合</t>
  </si>
  <si>
    <t>11228</t>
  </si>
  <si>
    <t>志木市</t>
  </si>
  <si>
    <t>11815</t>
  </si>
  <si>
    <t>志木地区衛生組合</t>
  </si>
  <si>
    <t>11229</t>
  </si>
  <si>
    <t>和光市</t>
  </si>
  <si>
    <t>11230</t>
  </si>
  <si>
    <t>新座市</t>
  </si>
  <si>
    <t>朝霞地区一部組合</t>
  </si>
  <si>
    <t>11231</t>
  </si>
  <si>
    <t>桶川市</t>
  </si>
  <si>
    <t>11232</t>
  </si>
  <si>
    <t>久喜市</t>
  </si>
  <si>
    <t>11809</t>
  </si>
  <si>
    <t>久喜宮代衛生組合</t>
  </si>
  <si>
    <t>11233</t>
  </si>
  <si>
    <t>北本市</t>
  </si>
  <si>
    <t>11234</t>
  </si>
  <si>
    <t>八潮市</t>
  </si>
  <si>
    <t>11235</t>
  </si>
  <si>
    <t>富士見市</t>
  </si>
  <si>
    <t>11818</t>
  </si>
  <si>
    <t>入間東部地区衛生組合</t>
  </si>
  <si>
    <t>11237</t>
  </si>
  <si>
    <t>三郷市</t>
  </si>
  <si>
    <t>11238</t>
  </si>
  <si>
    <t>蓮田市</t>
  </si>
  <si>
    <t>11808</t>
  </si>
  <si>
    <t>蓮田白岡衛生組合</t>
  </si>
  <si>
    <t>11239</t>
  </si>
  <si>
    <t>坂戸市</t>
  </si>
  <si>
    <t>11821</t>
  </si>
  <si>
    <t>坂戸地区衛生組合</t>
  </si>
  <si>
    <t>11240</t>
  </si>
  <si>
    <t>幸手市</t>
  </si>
  <si>
    <t>11241</t>
  </si>
  <si>
    <t>鶴ヶ島市</t>
  </si>
  <si>
    <t>11871</t>
  </si>
  <si>
    <t>埼玉西部環境保全組合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</si>
  <si>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</si>
  <si>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</si>
  <si>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</si>
  <si>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</si>
  <si>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</si>
  <si>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</si>
  <si>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</si>
  <si>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</si>
  <si>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</si>
  <si>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</si>
  <si>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</si>
  <si>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</si>
  <si>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</si>
  <si>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</si>
  <si>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</si>
  <si>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</si>
  <si>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11820</t>
  </si>
  <si>
    <t>小川地区衛生組合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</si>
  <si>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</si>
  <si>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</si>
  <si>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</si>
  <si>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</si>
  <si>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</si>
  <si>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</si>
  <si>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</si>
  <si>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</si>
  <si>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</si>
  <si>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</si>
  <si>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</si>
  <si>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</si>
  <si>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</si>
  <si>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</si>
  <si>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</si>
  <si>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</si>
  <si>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11813</t>
  </si>
  <si>
    <t>皆野・長瀞上下水道組合</t>
  </si>
  <si>
    <t>11363</t>
  </si>
  <si>
    <t>長瀞町</t>
  </si>
  <si>
    <t>秩父広域市町村組合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</si>
  <si>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</si>
  <si>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</si>
  <si>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</si>
  <si>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</si>
  <si>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</si>
  <si>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</si>
  <si>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</si>
  <si>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</si>
  <si>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</si>
  <si>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</si>
  <si>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</si>
  <si>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</si>
  <si>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</si>
  <si>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</si>
  <si>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11445</t>
  </si>
  <si>
    <t>白岡町</t>
  </si>
  <si>
    <t>蓮田市白岡町衛生組合</t>
  </si>
  <si>
    <t>11464</t>
  </si>
  <si>
    <t>杉戸町</t>
  </si>
  <si>
    <t>11465</t>
  </si>
  <si>
    <t>松伏町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</si>
  <si>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</si>
  <si>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</si>
  <si>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</si>
  <si>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</si>
  <si>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</si>
  <si>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</si>
  <si>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</si>
  <si>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</si>
  <si>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</si>
  <si>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</si>
  <si>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</si>
  <si>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</si>
  <si>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</si>
  <si>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</si>
  <si>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</si>
  <si>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</si>
  <si>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</si>
  <si>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</si>
  <si>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</si>
  <si>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</si>
  <si>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</si>
  <si>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</si>
  <si>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</si>
  <si>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</si>
  <si>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</si>
  <si>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</si>
  <si>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</si>
  <si>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</si>
  <si>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</si>
  <si>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</si>
  <si>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</si>
  <si>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</si>
  <si>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</si>
  <si>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</si>
  <si>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</si>
  <si>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</si>
  <si>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</si>
  <si>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</si>
  <si>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</si>
  <si>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</si>
  <si>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</si>
  <si>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</si>
  <si>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</si>
  <si>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</si>
  <si>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</si>
  <si>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</si>
  <si>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</si>
  <si>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</si>
  <si>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</si>
  <si>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</si>
  <si>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</si>
  <si>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</si>
  <si>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</si>
  <si>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</si>
  <si>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</si>
  <si>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</si>
  <si>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</si>
  <si>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</si>
  <si>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</si>
  <si>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</si>
  <si>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</si>
  <si>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</si>
  <si>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</si>
  <si>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</si>
  <si>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</si>
  <si>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</si>
  <si>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</si>
  <si>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</si>
  <si>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</si>
  <si>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</si>
  <si>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</si>
  <si>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</si>
  <si>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</si>
  <si>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</si>
  <si>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</si>
  <si>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</si>
  <si>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</si>
  <si>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</si>
  <si>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</si>
  <si>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</si>
  <si>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</si>
  <si>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</si>
  <si>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</si>
  <si>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</si>
  <si>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</si>
  <si>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</si>
  <si>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</si>
  <si>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</si>
  <si>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</si>
  <si>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</si>
  <si>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</si>
  <si>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</si>
  <si>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</si>
  <si>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</si>
  <si>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</si>
  <si>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</si>
  <si>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</si>
  <si>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</si>
  <si>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</si>
  <si>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</si>
  <si>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</si>
  <si>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</si>
  <si>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</si>
  <si>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</si>
  <si>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</si>
  <si>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</si>
  <si>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</si>
  <si>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</si>
  <si>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</si>
  <si>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</si>
  <si>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</si>
  <si>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</si>
  <si>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</si>
  <si>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</si>
  <si>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</si>
  <si>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</si>
  <si>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</si>
  <si>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</si>
  <si>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</si>
  <si>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</si>
  <si>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</si>
  <si>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</si>
  <si>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</si>
  <si>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</si>
  <si>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</si>
  <si>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</si>
  <si>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</si>
  <si>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</si>
  <si>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</si>
  <si>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</si>
  <si>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</si>
  <si>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</si>
  <si>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</si>
  <si>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</si>
  <si>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</si>
  <si>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</si>
  <si>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</si>
  <si>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</si>
  <si>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</si>
  <si>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</si>
  <si>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</si>
  <si>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</si>
  <si>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</si>
  <si>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</si>
  <si>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</si>
  <si>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</si>
  <si>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</si>
  <si>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</si>
  <si>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</si>
  <si>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</si>
  <si>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</si>
  <si>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</si>
  <si>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</si>
  <si>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</si>
  <si>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</si>
  <si>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</si>
  <si>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</si>
  <si>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</si>
  <si>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</si>
  <si>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</si>
  <si>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11000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</si>
</sst>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6" customWidth="1"/>
    <col min="115" max="16384" width="9" style="47" customWidth="1"/>
  </cols>
  <sheetData>
    <row r="1" spans="1:114" s="45" customFormat="1" ht="17.25">
      <c r="A1" s="122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8" t="s">
        <v>55</v>
      </c>
      <c r="B2" s="148" t="s">
        <v>56</v>
      </c>
      <c r="C2" s="151" t="s">
        <v>57</v>
      </c>
      <c r="D2" s="132" t="s">
        <v>59</v>
      </c>
      <c r="E2" s="78"/>
      <c r="F2" s="78"/>
      <c r="G2" s="78"/>
      <c r="H2" s="78"/>
      <c r="I2" s="78"/>
      <c r="J2" s="78"/>
      <c r="K2" s="78"/>
      <c r="L2" s="79"/>
      <c r="M2" s="132" t="s">
        <v>61</v>
      </c>
      <c r="N2" s="78"/>
      <c r="O2" s="78"/>
      <c r="P2" s="78"/>
      <c r="Q2" s="78"/>
      <c r="R2" s="78"/>
      <c r="S2" s="78"/>
      <c r="T2" s="78"/>
      <c r="U2" s="79"/>
      <c r="V2" s="132" t="s">
        <v>62</v>
      </c>
      <c r="W2" s="78"/>
      <c r="X2" s="78"/>
      <c r="Y2" s="78"/>
      <c r="Z2" s="78"/>
      <c r="AA2" s="78"/>
      <c r="AB2" s="78"/>
      <c r="AC2" s="78"/>
      <c r="AD2" s="79"/>
      <c r="AE2" s="133" t="s">
        <v>63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64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65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9"/>
      <c r="B3" s="149"/>
      <c r="C3" s="152"/>
      <c r="D3" s="134" t="s">
        <v>66</v>
      </c>
      <c r="E3" s="83"/>
      <c r="F3" s="83"/>
      <c r="G3" s="83"/>
      <c r="H3" s="83"/>
      <c r="I3" s="83"/>
      <c r="J3" s="83"/>
      <c r="K3" s="83"/>
      <c r="L3" s="84"/>
      <c r="M3" s="134" t="s">
        <v>66</v>
      </c>
      <c r="N3" s="83"/>
      <c r="O3" s="83"/>
      <c r="P3" s="83"/>
      <c r="Q3" s="83"/>
      <c r="R3" s="83"/>
      <c r="S3" s="83"/>
      <c r="T3" s="83"/>
      <c r="U3" s="84"/>
      <c r="V3" s="134" t="s">
        <v>66</v>
      </c>
      <c r="W3" s="83"/>
      <c r="X3" s="83"/>
      <c r="Y3" s="83"/>
      <c r="Z3" s="83"/>
      <c r="AA3" s="83"/>
      <c r="AB3" s="83"/>
      <c r="AC3" s="83"/>
      <c r="AD3" s="84"/>
      <c r="AE3" s="135" t="s">
        <v>67</v>
      </c>
      <c r="AF3" s="80"/>
      <c r="AG3" s="80"/>
      <c r="AH3" s="80"/>
      <c r="AI3" s="80"/>
      <c r="AJ3" s="80"/>
      <c r="AK3" s="80"/>
      <c r="AL3" s="85"/>
      <c r="AM3" s="81" t="s">
        <v>68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69</v>
      </c>
      <c r="BF3" s="90" t="s">
        <v>62</v>
      </c>
      <c r="BG3" s="135" t="s">
        <v>67</v>
      </c>
      <c r="BH3" s="80"/>
      <c r="BI3" s="80"/>
      <c r="BJ3" s="80"/>
      <c r="BK3" s="80"/>
      <c r="BL3" s="80"/>
      <c r="BM3" s="80"/>
      <c r="BN3" s="85"/>
      <c r="BO3" s="81" t="s">
        <v>68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69</v>
      </c>
      <c r="CH3" s="90" t="s">
        <v>62</v>
      </c>
      <c r="CI3" s="135" t="s">
        <v>67</v>
      </c>
      <c r="CJ3" s="80"/>
      <c r="CK3" s="80"/>
      <c r="CL3" s="80"/>
      <c r="CM3" s="80"/>
      <c r="CN3" s="80"/>
      <c r="CO3" s="80"/>
      <c r="CP3" s="85"/>
      <c r="CQ3" s="81" t="s">
        <v>68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69</v>
      </c>
      <c r="DJ3" s="90" t="s">
        <v>62</v>
      </c>
    </row>
    <row r="4" spans="1:114" s="45" customFormat="1" ht="13.5">
      <c r="A4" s="149"/>
      <c r="B4" s="149"/>
      <c r="C4" s="152"/>
      <c r="D4" s="68"/>
      <c r="E4" s="134" t="s">
        <v>70</v>
      </c>
      <c r="F4" s="91"/>
      <c r="G4" s="91"/>
      <c r="H4" s="91"/>
      <c r="I4" s="91"/>
      <c r="J4" s="91"/>
      <c r="K4" s="92"/>
      <c r="L4" s="125" t="s">
        <v>72</v>
      </c>
      <c r="M4" s="68"/>
      <c r="N4" s="134" t="s">
        <v>70</v>
      </c>
      <c r="O4" s="91"/>
      <c r="P4" s="91"/>
      <c r="Q4" s="91"/>
      <c r="R4" s="91"/>
      <c r="S4" s="91"/>
      <c r="T4" s="92"/>
      <c r="U4" s="125" t="s">
        <v>72</v>
      </c>
      <c r="V4" s="68"/>
      <c r="W4" s="134" t="s">
        <v>70</v>
      </c>
      <c r="X4" s="91"/>
      <c r="Y4" s="91"/>
      <c r="Z4" s="91"/>
      <c r="AA4" s="91"/>
      <c r="AB4" s="91"/>
      <c r="AC4" s="92"/>
      <c r="AD4" s="125" t="s">
        <v>72</v>
      </c>
      <c r="AE4" s="90" t="s">
        <v>62</v>
      </c>
      <c r="AF4" s="95" t="s">
        <v>73</v>
      </c>
      <c r="AG4" s="89"/>
      <c r="AH4" s="93"/>
      <c r="AI4" s="80"/>
      <c r="AJ4" s="94"/>
      <c r="AK4" s="136" t="s">
        <v>75</v>
      </c>
      <c r="AL4" s="146" t="s">
        <v>76</v>
      </c>
      <c r="AM4" s="90" t="s">
        <v>62</v>
      </c>
      <c r="AN4" s="135" t="s">
        <v>77</v>
      </c>
      <c r="AO4" s="87"/>
      <c r="AP4" s="87"/>
      <c r="AQ4" s="87"/>
      <c r="AR4" s="88"/>
      <c r="AS4" s="135" t="s">
        <v>78</v>
      </c>
      <c r="AT4" s="80"/>
      <c r="AU4" s="80"/>
      <c r="AV4" s="94"/>
      <c r="AW4" s="95" t="s">
        <v>80</v>
      </c>
      <c r="AX4" s="135" t="s">
        <v>81</v>
      </c>
      <c r="AY4" s="86"/>
      <c r="AZ4" s="87"/>
      <c r="BA4" s="87"/>
      <c r="BB4" s="88"/>
      <c r="BC4" s="95" t="s">
        <v>82</v>
      </c>
      <c r="BD4" s="95" t="s">
        <v>83</v>
      </c>
      <c r="BE4" s="90"/>
      <c r="BF4" s="90"/>
      <c r="BG4" s="90" t="s">
        <v>62</v>
      </c>
      <c r="BH4" s="95" t="s">
        <v>73</v>
      </c>
      <c r="BI4" s="89"/>
      <c r="BJ4" s="93"/>
      <c r="BK4" s="80"/>
      <c r="BL4" s="94"/>
      <c r="BM4" s="136" t="s">
        <v>75</v>
      </c>
      <c r="BN4" s="146" t="s">
        <v>76</v>
      </c>
      <c r="BO4" s="90" t="s">
        <v>62</v>
      </c>
      <c r="BP4" s="135" t="s">
        <v>77</v>
      </c>
      <c r="BQ4" s="87"/>
      <c r="BR4" s="87"/>
      <c r="BS4" s="87"/>
      <c r="BT4" s="88"/>
      <c r="BU4" s="135" t="s">
        <v>78</v>
      </c>
      <c r="BV4" s="80"/>
      <c r="BW4" s="80"/>
      <c r="BX4" s="94"/>
      <c r="BY4" s="95" t="s">
        <v>80</v>
      </c>
      <c r="BZ4" s="135" t="s">
        <v>81</v>
      </c>
      <c r="CA4" s="96"/>
      <c r="CB4" s="96"/>
      <c r="CC4" s="97"/>
      <c r="CD4" s="88"/>
      <c r="CE4" s="95" t="s">
        <v>82</v>
      </c>
      <c r="CF4" s="95" t="s">
        <v>83</v>
      </c>
      <c r="CG4" s="90"/>
      <c r="CH4" s="90"/>
      <c r="CI4" s="90" t="s">
        <v>62</v>
      </c>
      <c r="CJ4" s="95" t="s">
        <v>73</v>
      </c>
      <c r="CK4" s="89"/>
      <c r="CL4" s="93"/>
      <c r="CM4" s="80"/>
      <c r="CN4" s="94"/>
      <c r="CO4" s="136" t="s">
        <v>75</v>
      </c>
      <c r="CP4" s="146" t="s">
        <v>76</v>
      </c>
      <c r="CQ4" s="90" t="s">
        <v>62</v>
      </c>
      <c r="CR4" s="135" t="s">
        <v>77</v>
      </c>
      <c r="CS4" s="87"/>
      <c r="CT4" s="87"/>
      <c r="CU4" s="87"/>
      <c r="CV4" s="88"/>
      <c r="CW4" s="135" t="s">
        <v>78</v>
      </c>
      <c r="CX4" s="80"/>
      <c r="CY4" s="80"/>
      <c r="CZ4" s="94"/>
      <c r="DA4" s="95" t="s">
        <v>80</v>
      </c>
      <c r="DB4" s="135" t="s">
        <v>81</v>
      </c>
      <c r="DC4" s="87"/>
      <c r="DD4" s="87"/>
      <c r="DE4" s="87"/>
      <c r="DF4" s="88"/>
      <c r="DG4" s="95" t="s">
        <v>82</v>
      </c>
      <c r="DH4" s="95" t="s">
        <v>83</v>
      </c>
      <c r="DI4" s="90"/>
      <c r="DJ4" s="90"/>
    </row>
    <row r="5" spans="1:114" s="45" customFormat="1" ht="22.5">
      <c r="A5" s="149"/>
      <c r="B5" s="149"/>
      <c r="C5" s="152"/>
      <c r="D5" s="68"/>
      <c r="E5" s="68"/>
      <c r="F5" s="124" t="s">
        <v>85</v>
      </c>
      <c r="G5" s="124" t="s">
        <v>86</v>
      </c>
      <c r="H5" s="124" t="s">
        <v>88</v>
      </c>
      <c r="I5" s="124" t="s">
        <v>89</v>
      </c>
      <c r="J5" s="124" t="s">
        <v>90</v>
      </c>
      <c r="K5" s="124" t="s">
        <v>69</v>
      </c>
      <c r="L5" s="67"/>
      <c r="M5" s="68"/>
      <c r="N5" s="68"/>
      <c r="O5" s="124" t="s">
        <v>85</v>
      </c>
      <c r="P5" s="124" t="s">
        <v>86</v>
      </c>
      <c r="Q5" s="124" t="s">
        <v>88</v>
      </c>
      <c r="R5" s="124" t="s">
        <v>89</v>
      </c>
      <c r="S5" s="124" t="s">
        <v>90</v>
      </c>
      <c r="T5" s="124" t="s">
        <v>69</v>
      </c>
      <c r="U5" s="67"/>
      <c r="V5" s="68"/>
      <c r="W5" s="68"/>
      <c r="X5" s="124" t="s">
        <v>85</v>
      </c>
      <c r="Y5" s="124" t="s">
        <v>86</v>
      </c>
      <c r="Z5" s="124" t="s">
        <v>88</v>
      </c>
      <c r="AA5" s="124" t="s">
        <v>89</v>
      </c>
      <c r="AB5" s="124" t="s">
        <v>90</v>
      </c>
      <c r="AC5" s="124" t="s">
        <v>69</v>
      </c>
      <c r="AD5" s="67"/>
      <c r="AE5" s="90"/>
      <c r="AF5" s="90" t="s">
        <v>62</v>
      </c>
      <c r="AG5" s="136" t="s">
        <v>92</v>
      </c>
      <c r="AH5" s="136" t="s">
        <v>94</v>
      </c>
      <c r="AI5" s="136" t="s">
        <v>96</v>
      </c>
      <c r="AJ5" s="136" t="s">
        <v>69</v>
      </c>
      <c r="AK5" s="98"/>
      <c r="AL5" s="147"/>
      <c r="AM5" s="90"/>
      <c r="AN5" s="90"/>
      <c r="AO5" s="90" t="s">
        <v>98</v>
      </c>
      <c r="AP5" s="90" t="s">
        <v>100</v>
      </c>
      <c r="AQ5" s="90" t="s">
        <v>102</v>
      </c>
      <c r="AR5" s="90" t="s">
        <v>104</v>
      </c>
      <c r="AS5" s="90" t="s">
        <v>62</v>
      </c>
      <c r="AT5" s="95" t="s">
        <v>106</v>
      </c>
      <c r="AU5" s="95" t="s">
        <v>108</v>
      </c>
      <c r="AV5" s="95" t="s">
        <v>110</v>
      </c>
      <c r="AW5" s="90"/>
      <c r="AX5" s="90"/>
      <c r="AY5" s="95" t="s">
        <v>106</v>
      </c>
      <c r="AZ5" s="95" t="s">
        <v>108</v>
      </c>
      <c r="BA5" s="95" t="s">
        <v>110</v>
      </c>
      <c r="BB5" s="95" t="s">
        <v>69</v>
      </c>
      <c r="BC5" s="90"/>
      <c r="BD5" s="90"/>
      <c r="BE5" s="90"/>
      <c r="BF5" s="90"/>
      <c r="BG5" s="90"/>
      <c r="BH5" s="90" t="s">
        <v>62</v>
      </c>
      <c r="BI5" s="136" t="s">
        <v>92</v>
      </c>
      <c r="BJ5" s="136" t="s">
        <v>94</v>
      </c>
      <c r="BK5" s="136" t="s">
        <v>96</v>
      </c>
      <c r="BL5" s="136" t="s">
        <v>69</v>
      </c>
      <c r="BM5" s="98"/>
      <c r="BN5" s="147"/>
      <c r="BO5" s="90"/>
      <c r="BP5" s="90"/>
      <c r="BQ5" s="90" t="s">
        <v>98</v>
      </c>
      <c r="BR5" s="90" t="s">
        <v>100</v>
      </c>
      <c r="BS5" s="90" t="s">
        <v>102</v>
      </c>
      <c r="BT5" s="90" t="s">
        <v>104</v>
      </c>
      <c r="BU5" s="90" t="s">
        <v>62</v>
      </c>
      <c r="BV5" s="95" t="s">
        <v>106</v>
      </c>
      <c r="BW5" s="95" t="s">
        <v>108</v>
      </c>
      <c r="BX5" s="95" t="s">
        <v>110</v>
      </c>
      <c r="BY5" s="90"/>
      <c r="BZ5" s="90"/>
      <c r="CA5" s="95" t="s">
        <v>106</v>
      </c>
      <c r="CB5" s="95" t="s">
        <v>108</v>
      </c>
      <c r="CC5" s="95" t="s">
        <v>110</v>
      </c>
      <c r="CD5" s="95" t="s">
        <v>69</v>
      </c>
      <c r="CE5" s="90"/>
      <c r="CF5" s="90"/>
      <c r="CG5" s="90"/>
      <c r="CH5" s="90"/>
      <c r="CI5" s="90"/>
      <c r="CJ5" s="90" t="s">
        <v>62</v>
      </c>
      <c r="CK5" s="136" t="s">
        <v>92</v>
      </c>
      <c r="CL5" s="136" t="s">
        <v>94</v>
      </c>
      <c r="CM5" s="136" t="s">
        <v>96</v>
      </c>
      <c r="CN5" s="136" t="s">
        <v>69</v>
      </c>
      <c r="CO5" s="98"/>
      <c r="CP5" s="147"/>
      <c r="CQ5" s="90"/>
      <c r="CR5" s="90"/>
      <c r="CS5" s="90" t="s">
        <v>98</v>
      </c>
      <c r="CT5" s="90" t="s">
        <v>100</v>
      </c>
      <c r="CU5" s="90" t="s">
        <v>102</v>
      </c>
      <c r="CV5" s="90" t="s">
        <v>104</v>
      </c>
      <c r="CW5" s="90" t="s">
        <v>62</v>
      </c>
      <c r="CX5" s="95" t="s">
        <v>106</v>
      </c>
      <c r="CY5" s="95" t="s">
        <v>108</v>
      </c>
      <c r="CZ5" s="95" t="s">
        <v>110</v>
      </c>
      <c r="DA5" s="90"/>
      <c r="DB5" s="90"/>
      <c r="DC5" s="95" t="s">
        <v>106</v>
      </c>
      <c r="DD5" s="95" t="s">
        <v>108</v>
      </c>
      <c r="DE5" s="95" t="s">
        <v>110</v>
      </c>
      <c r="DF5" s="95" t="s">
        <v>69</v>
      </c>
      <c r="DG5" s="90"/>
      <c r="DH5" s="90"/>
      <c r="DI5" s="90"/>
      <c r="DJ5" s="90"/>
    </row>
    <row r="6" spans="1:114" s="46" customFormat="1" ht="13.5">
      <c r="A6" s="150"/>
      <c r="B6" s="150"/>
      <c r="C6" s="153"/>
      <c r="D6" s="99" t="s">
        <v>111</v>
      </c>
      <c r="E6" s="99" t="s">
        <v>111</v>
      </c>
      <c r="F6" s="100" t="s">
        <v>111</v>
      </c>
      <c r="G6" s="100" t="s">
        <v>111</v>
      </c>
      <c r="H6" s="100" t="s">
        <v>111</v>
      </c>
      <c r="I6" s="100" t="s">
        <v>111</v>
      </c>
      <c r="J6" s="100" t="s">
        <v>111</v>
      </c>
      <c r="K6" s="100" t="s">
        <v>111</v>
      </c>
      <c r="L6" s="100" t="s">
        <v>111</v>
      </c>
      <c r="M6" s="99" t="s">
        <v>111</v>
      </c>
      <c r="N6" s="99" t="s">
        <v>111</v>
      </c>
      <c r="O6" s="100" t="s">
        <v>111</v>
      </c>
      <c r="P6" s="100" t="s">
        <v>111</v>
      </c>
      <c r="Q6" s="100" t="s">
        <v>111</v>
      </c>
      <c r="R6" s="100" t="s">
        <v>111</v>
      </c>
      <c r="S6" s="100" t="s">
        <v>111</v>
      </c>
      <c r="T6" s="100" t="s">
        <v>111</v>
      </c>
      <c r="U6" s="100" t="s">
        <v>111</v>
      </c>
      <c r="V6" s="99" t="s">
        <v>111</v>
      </c>
      <c r="W6" s="99" t="s">
        <v>111</v>
      </c>
      <c r="X6" s="100" t="s">
        <v>111</v>
      </c>
      <c r="Y6" s="100" t="s">
        <v>111</v>
      </c>
      <c r="Z6" s="100" t="s">
        <v>111</v>
      </c>
      <c r="AA6" s="100" t="s">
        <v>111</v>
      </c>
      <c r="AB6" s="100" t="s">
        <v>111</v>
      </c>
      <c r="AC6" s="100" t="s">
        <v>111</v>
      </c>
      <c r="AD6" s="100" t="s">
        <v>111</v>
      </c>
      <c r="AE6" s="101" t="s">
        <v>111</v>
      </c>
      <c r="AF6" s="101" t="s">
        <v>111</v>
      </c>
      <c r="AG6" s="102" t="s">
        <v>111</v>
      </c>
      <c r="AH6" s="102" t="s">
        <v>111</v>
      </c>
      <c r="AI6" s="102" t="s">
        <v>111</v>
      </c>
      <c r="AJ6" s="102" t="s">
        <v>111</v>
      </c>
      <c r="AK6" s="102" t="s">
        <v>111</v>
      </c>
      <c r="AL6" s="102" t="s">
        <v>111</v>
      </c>
      <c r="AM6" s="101" t="s">
        <v>111</v>
      </c>
      <c r="AN6" s="101" t="s">
        <v>111</v>
      </c>
      <c r="AO6" s="101" t="s">
        <v>111</v>
      </c>
      <c r="AP6" s="101" t="s">
        <v>111</v>
      </c>
      <c r="AQ6" s="101" t="s">
        <v>111</v>
      </c>
      <c r="AR6" s="101" t="s">
        <v>111</v>
      </c>
      <c r="AS6" s="101" t="s">
        <v>111</v>
      </c>
      <c r="AT6" s="101" t="s">
        <v>111</v>
      </c>
      <c r="AU6" s="101" t="s">
        <v>111</v>
      </c>
      <c r="AV6" s="101" t="s">
        <v>111</v>
      </c>
      <c r="AW6" s="101" t="s">
        <v>111</v>
      </c>
      <c r="AX6" s="101" t="s">
        <v>111</v>
      </c>
      <c r="AY6" s="101" t="s">
        <v>111</v>
      </c>
      <c r="AZ6" s="101" t="s">
        <v>111</v>
      </c>
      <c r="BA6" s="101" t="s">
        <v>111</v>
      </c>
      <c r="BB6" s="101" t="s">
        <v>111</v>
      </c>
      <c r="BC6" s="101" t="s">
        <v>111</v>
      </c>
      <c r="BD6" s="101" t="s">
        <v>111</v>
      </c>
      <c r="BE6" s="101" t="s">
        <v>111</v>
      </c>
      <c r="BF6" s="101" t="s">
        <v>111</v>
      </c>
      <c r="BG6" s="101" t="s">
        <v>111</v>
      </c>
      <c r="BH6" s="101" t="s">
        <v>111</v>
      </c>
      <c r="BI6" s="102" t="s">
        <v>111</v>
      </c>
      <c r="BJ6" s="102" t="s">
        <v>111</v>
      </c>
      <c r="BK6" s="102" t="s">
        <v>111</v>
      </c>
      <c r="BL6" s="102" t="s">
        <v>111</v>
      </c>
      <c r="BM6" s="102" t="s">
        <v>111</v>
      </c>
      <c r="BN6" s="102" t="s">
        <v>111</v>
      </c>
      <c r="BO6" s="101" t="s">
        <v>111</v>
      </c>
      <c r="BP6" s="101" t="s">
        <v>111</v>
      </c>
      <c r="BQ6" s="101" t="s">
        <v>111</v>
      </c>
      <c r="BR6" s="101" t="s">
        <v>111</v>
      </c>
      <c r="BS6" s="101" t="s">
        <v>111</v>
      </c>
      <c r="BT6" s="101" t="s">
        <v>111</v>
      </c>
      <c r="BU6" s="101" t="s">
        <v>111</v>
      </c>
      <c r="BV6" s="101" t="s">
        <v>111</v>
      </c>
      <c r="BW6" s="101" t="s">
        <v>111</v>
      </c>
      <c r="BX6" s="101" t="s">
        <v>111</v>
      </c>
      <c r="BY6" s="101" t="s">
        <v>111</v>
      </c>
      <c r="BZ6" s="101" t="s">
        <v>111</v>
      </c>
      <c r="CA6" s="101" t="s">
        <v>111</v>
      </c>
      <c r="CB6" s="101" t="s">
        <v>111</v>
      </c>
      <c r="CC6" s="101" t="s">
        <v>111</v>
      </c>
      <c r="CD6" s="101" t="s">
        <v>111</v>
      </c>
      <c r="CE6" s="101" t="s">
        <v>111</v>
      </c>
      <c r="CF6" s="101" t="s">
        <v>111</v>
      </c>
      <c r="CG6" s="101" t="s">
        <v>111</v>
      </c>
      <c r="CH6" s="101" t="s">
        <v>111</v>
      </c>
      <c r="CI6" s="101" t="s">
        <v>111</v>
      </c>
      <c r="CJ6" s="101" t="s">
        <v>111</v>
      </c>
      <c r="CK6" s="102" t="s">
        <v>111</v>
      </c>
      <c r="CL6" s="102" t="s">
        <v>111</v>
      </c>
      <c r="CM6" s="102" t="s">
        <v>111</v>
      </c>
      <c r="CN6" s="102" t="s">
        <v>111</v>
      </c>
      <c r="CO6" s="102" t="s">
        <v>111</v>
      </c>
      <c r="CP6" s="102" t="s">
        <v>111</v>
      </c>
      <c r="CQ6" s="101" t="s">
        <v>111</v>
      </c>
      <c r="CR6" s="101" t="s">
        <v>111</v>
      </c>
      <c r="CS6" s="102" t="s">
        <v>111</v>
      </c>
      <c r="CT6" s="102" t="s">
        <v>111</v>
      </c>
      <c r="CU6" s="102" t="s">
        <v>111</v>
      </c>
      <c r="CV6" s="102" t="s">
        <v>111</v>
      </c>
      <c r="CW6" s="101" t="s">
        <v>111</v>
      </c>
      <c r="CX6" s="101" t="s">
        <v>111</v>
      </c>
      <c r="CY6" s="101" t="s">
        <v>111</v>
      </c>
      <c r="CZ6" s="101" t="s">
        <v>111</v>
      </c>
      <c r="DA6" s="101" t="s">
        <v>111</v>
      </c>
      <c r="DB6" s="101" t="s">
        <v>111</v>
      </c>
      <c r="DC6" s="101" t="s">
        <v>111</v>
      </c>
      <c r="DD6" s="101" t="s">
        <v>111</v>
      </c>
      <c r="DE6" s="101" t="s">
        <v>111</v>
      </c>
      <c r="DF6" s="101" t="s">
        <v>111</v>
      </c>
      <c r="DG6" s="101" t="s">
        <v>111</v>
      </c>
      <c r="DH6" s="101" t="s">
        <v>111</v>
      </c>
      <c r="DI6" s="101" t="s">
        <v>111</v>
      </c>
      <c r="DJ6" s="101" t="s">
        <v>111</v>
      </c>
    </row>
    <row r="7" spans="1:114" s="50" customFormat="1" ht="12" customHeight="1">
      <c r="A7" s="48" t="s">
        <v>112</v>
      </c>
      <c r="B7" s="63" t="s">
        <v>113</v>
      </c>
      <c r="C7" s="48" t="s">
        <v>62</v>
      </c>
      <c r="D7" s="70">
        <f aca="true" t="shared" si="0" ref="D7:I7">SUM(D8:D70)</f>
        <v>89222834</v>
      </c>
      <c r="E7" s="70">
        <f t="shared" si="0"/>
        <v>15044578</v>
      </c>
      <c r="F7" s="70">
        <f t="shared" si="0"/>
        <v>2739259</v>
      </c>
      <c r="G7" s="70">
        <f t="shared" si="0"/>
        <v>20212</v>
      </c>
      <c r="H7" s="70">
        <f t="shared" si="0"/>
        <v>402100</v>
      </c>
      <c r="I7" s="70">
        <f t="shared" si="0"/>
        <v>6245744</v>
      </c>
      <c r="J7" s="71" t="s">
        <v>114</v>
      </c>
      <c r="K7" s="70">
        <f aca="true" t="shared" si="1" ref="K7:R7">SUM(K8:K70)</f>
        <v>5637263</v>
      </c>
      <c r="L7" s="70">
        <f t="shared" si="1"/>
        <v>74178256</v>
      </c>
      <c r="M7" s="70">
        <f t="shared" si="1"/>
        <v>9564815</v>
      </c>
      <c r="N7" s="70">
        <f t="shared" si="1"/>
        <v>1590867</v>
      </c>
      <c r="O7" s="70">
        <f t="shared" si="1"/>
        <v>10861</v>
      </c>
      <c r="P7" s="70">
        <f t="shared" si="1"/>
        <v>35453</v>
      </c>
      <c r="Q7" s="70">
        <f t="shared" si="1"/>
        <v>659100</v>
      </c>
      <c r="R7" s="70">
        <f t="shared" si="1"/>
        <v>651331</v>
      </c>
      <c r="S7" s="71" t="s">
        <v>114</v>
      </c>
      <c r="T7" s="70">
        <f aca="true" t="shared" si="2" ref="T7:AA7">SUM(T8:T70)</f>
        <v>234122</v>
      </c>
      <c r="U7" s="70">
        <f t="shared" si="2"/>
        <v>7973948</v>
      </c>
      <c r="V7" s="70">
        <f t="shared" si="2"/>
        <v>98787649</v>
      </c>
      <c r="W7" s="70">
        <f t="shared" si="2"/>
        <v>16635445</v>
      </c>
      <c r="X7" s="70">
        <f t="shared" si="2"/>
        <v>2750120</v>
      </c>
      <c r="Y7" s="70">
        <f t="shared" si="2"/>
        <v>55665</v>
      </c>
      <c r="Z7" s="70">
        <f t="shared" si="2"/>
        <v>1061200</v>
      </c>
      <c r="AA7" s="70">
        <f t="shared" si="2"/>
        <v>6897075</v>
      </c>
      <c r="AB7" s="71" t="s">
        <v>114</v>
      </c>
      <c r="AC7" s="70">
        <f aca="true" t="shared" si="3" ref="AC7:BH7">SUM(AC8:AC70)</f>
        <v>5871385</v>
      </c>
      <c r="AD7" s="70">
        <f t="shared" si="3"/>
        <v>82152204</v>
      </c>
      <c r="AE7" s="70">
        <f t="shared" si="3"/>
        <v>4462230</v>
      </c>
      <c r="AF7" s="70">
        <f t="shared" si="3"/>
        <v>4104575</v>
      </c>
      <c r="AG7" s="70">
        <f t="shared" si="3"/>
        <v>8768</v>
      </c>
      <c r="AH7" s="70">
        <f t="shared" si="3"/>
        <v>4043067</v>
      </c>
      <c r="AI7" s="70">
        <f t="shared" si="3"/>
        <v>11</v>
      </c>
      <c r="AJ7" s="70">
        <f t="shared" si="3"/>
        <v>52729</v>
      </c>
      <c r="AK7" s="70">
        <f t="shared" si="3"/>
        <v>357655</v>
      </c>
      <c r="AL7" s="70">
        <f t="shared" si="3"/>
        <v>454099</v>
      </c>
      <c r="AM7" s="70">
        <f t="shared" si="3"/>
        <v>65172013</v>
      </c>
      <c r="AN7" s="70">
        <f t="shared" si="3"/>
        <v>14237875</v>
      </c>
      <c r="AO7" s="70">
        <f t="shared" si="3"/>
        <v>6689213</v>
      </c>
      <c r="AP7" s="70">
        <f t="shared" si="3"/>
        <v>5965428</v>
      </c>
      <c r="AQ7" s="70">
        <f t="shared" si="3"/>
        <v>1512039</v>
      </c>
      <c r="AR7" s="70">
        <f t="shared" si="3"/>
        <v>71195</v>
      </c>
      <c r="AS7" s="70">
        <f t="shared" si="3"/>
        <v>14150125</v>
      </c>
      <c r="AT7" s="70">
        <f t="shared" si="3"/>
        <v>791445</v>
      </c>
      <c r="AU7" s="70">
        <f t="shared" si="3"/>
        <v>11818095</v>
      </c>
      <c r="AV7" s="70">
        <f t="shared" si="3"/>
        <v>1540585</v>
      </c>
      <c r="AW7" s="70">
        <f t="shared" si="3"/>
        <v>343577</v>
      </c>
      <c r="AX7" s="70">
        <f t="shared" si="3"/>
        <v>36411572</v>
      </c>
      <c r="AY7" s="70">
        <f t="shared" si="3"/>
        <v>18904195</v>
      </c>
      <c r="AZ7" s="70">
        <f t="shared" si="3"/>
        <v>12776804</v>
      </c>
      <c r="BA7" s="70">
        <f t="shared" si="3"/>
        <v>3103315</v>
      </c>
      <c r="BB7" s="70">
        <f t="shared" si="3"/>
        <v>1627258</v>
      </c>
      <c r="BC7" s="70">
        <f t="shared" si="3"/>
        <v>16624991</v>
      </c>
      <c r="BD7" s="70">
        <f t="shared" si="3"/>
        <v>28864</v>
      </c>
      <c r="BE7" s="70">
        <f t="shared" si="3"/>
        <v>2509501</v>
      </c>
      <c r="BF7" s="70">
        <f t="shared" si="3"/>
        <v>72143744</v>
      </c>
      <c r="BG7" s="70">
        <f t="shared" si="3"/>
        <v>827752</v>
      </c>
      <c r="BH7" s="70">
        <f t="shared" si="3"/>
        <v>820087</v>
      </c>
      <c r="BI7" s="70">
        <f aca="true" t="shared" si="4" ref="BI7:CN7">SUM(BI8:BI70)</f>
        <v>0</v>
      </c>
      <c r="BJ7" s="70">
        <f t="shared" si="4"/>
        <v>819972</v>
      </c>
      <c r="BK7" s="70">
        <f t="shared" si="4"/>
        <v>0</v>
      </c>
      <c r="BL7" s="70">
        <f t="shared" si="4"/>
        <v>115</v>
      </c>
      <c r="BM7" s="70">
        <f t="shared" si="4"/>
        <v>7665</v>
      </c>
      <c r="BN7" s="70">
        <f t="shared" si="4"/>
        <v>446475</v>
      </c>
      <c r="BO7" s="70">
        <f t="shared" si="4"/>
        <v>4629309</v>
      </c>
      <c r="BP7" s="70">
        <f t="shared" si="4"/>
        <v>1253491</v>
      </c>
      <c r="BQ7" s="70">
        <f t="shared" si="4"/>
        <v>833076</v>
      </c>
      <c r="BR7" s="70">
        <f t="shared" si="4"/>
        <v>1654</v>
      </c>
      <c r="BS7" s="70">
        <f t="shared" si="4"/>
        <v>418761</v>
      </c>
      <c r="BT7" s="70">
        <f t="shared" si="4"/>
        <v>0</v>
      </c>
      <c r="BU7" s="70">
        <f t="shared" si="4"/>
        <v>1348708</v>
      </c>
      <c r="BV7" s="70">
        <f t="shared" si="4"/>
        <v>50487</v>
      </c>
      <c r="BW7" s="70">
        <f t="shared" si="4"/>
        <v>1298221</v>
      </c>
      <c r="BX7" s="70">
        <f t="shared" si="4"/>
        <v>0</v>
      </c>
      <c r="BY7" s="70">
        <f t="shared" si="4"/>
        <v>0</v>
      </c>
      <c r="BZ7" s="70">
        <f t="shared" si="4"/>
        <v>2024078</v>
      </c>
      <c r="CA7" s="70">
        <f t="shared" si="4"/>
        <v>998364</v>
      </c>
      <c r="CB7" s="70">
        <f t="shared" si="4"/>
        <v>840032</v>
      </c>
      <c r="CC7" s="70">
        <f t="shared" si="4"/>
        <v>58790</v>
      </c>
      <c r="CD7" s="70">
        <f t="shared" si="4"/>
        <v>126892</v>
      </c>
      <c r="CE7" s="70">
        <f t="shared" si="4"/>
        <v>3422678</v>
      </c>
      <c r="CF7" s="70">
        <f t="shared" si="4"/>
        <v>3032</v>
      </c>
      <c r="CG7" s="70">
        <f t="shared" si="4"/>
        <v>238601</v>
      </c>
      <c r="CH7" s="70">
        <f t="shared" si="4"/>
        <v>5695662</v>
      </c>
      <c r="CI7" s="70">
        <f t="shared" si="4"/>
        <v>5289982</v>
      </c>
      <c r="CJ7" s="70">
        <f t="shared" si="4"/>
        <v>4924662</v>
      </c>
      <c r="CK7" s="70">
        <f t="shared" si="4"/>
        <v>8768</v>
      </c>
      <c r="CL7" s="70">
        <f t="shared" si="4"/>
        <v>4863039</v>
      </c>
      <c r="CM7" s="70">
        <f t="shared" si="4"/>
        <v>11</v>
      </c>
      <c r="CN7" s="70">
        <f t="shared" si="4"/>
        <v>52844</v>
      </c>
      <c r="CO7" s="70">
        <f aca="true" t="shared" si="5" ref="CO7:DT7">SUM(CO8:CO70)</f>
        <v>365320</v>
      </c>
      <c r="CP7" s="70">
        <f t="shared" si="5"/>
        <v>900574</v>
      </c>
      <c r="CQ7" s="70">
        <f t="shared" si="5"/>
        <v>69801322</v>
      </c>
      <c r="CR7" s="70">
        <f t="shared" si="5"/>
        <v>15491366</v>
      </c>
      <c r="CS7" s="70">
        <f t="shared" si="5"/>
        <v>7522289</v>
      </c>
      <c r="CT7" s="70">
        <f t="shared" si="5"/>
        <v>5967082</v>
      </c>
      <c r="CU7" s="70">
        <f t="shared" si="5"/>
        <v>1930800</v>
      </c>
      <c r="CV7" s="70">
        <f t="shared" si="5"/>
        <v>71195</v>
      </c>
      <c r="CW7" s="70">
        <f t="shared" si="5"/>
        <v>15498833</v>
      </c>
      <c r="CX7" s="70">
        <f t="shared" si="5"/>
        <v>841932</v>
      </c>
      <c r="CY7" s="70">
        <f t="shared" si="5"/>
        <v>13116316</v>
      </c>
      <c r="CZ7" s="70">
        <f t="shared" si="5"/>
        <v>1540585</v>
      </c>
      <c r="DA7" s="70">
        <f t="shared" si="5"/>
        <v>343577</v>
      </c>
      <c r="DB7" s="70">
        <f t="shared" si="5"/>
        <v>38435650</v>
      </c>
      <c r="DC7" s="70">
        <f t="shared" si="5"/>
        <v>19902559</v>
      </c>
      <c r="DD7" s="70">
        <f t="shared" si="5"/>
        <v>13616836</v>
      </c>
      <c r="DE7" s="70">
        <f t="shared" si="5"/>
        <v>3162105</v>
      </c>
      <c r="DF7" s="70">
        <f t="shared" si="5"/>
        <v>1754150</v>
      </c>
      <c r="DG7" s="70">
        <f t="shared" si="5"/>
        <v>20047669</v>
      </c>
      <c r="DH7" s="70">
        <f t="shared" si="5"/>
        <v>31896</v>
      </c>
      <c r="DI7" s="70">
        <f t="shared" si="5"/>
        <v>2748102</v>
      </c>
      <c r="DJ7" s="70">
        <f t="shared" si="5"/>
        <v>77839406</v>
      </c>
    </row>
    <row r="8" spans="1:114" s="50" customFormat="1" ht="12" customHeight="1">
      <c r="A8" s="51" t="s">
        <v>112</v>
      </c>
      <c r="B8" s="64" t="s">
        <v>115</v>
      </c>
      <c r="C8" s="51" t="s">
        <v>116</v>
      </c>
      <c r="D8" s="72">
        <f aca="true" t="shared" si="6" ref="D8:D39">SUM(E8,+L8)</f>
        <v>17368943</v>
      </c>
      <c r="E8" s="72">
        <f aca="true" t="shared" si="7" ref="E8:E39">SUM(F8:I8)+K8</f>
        <v>3502575</v>
      </c>
      <c r="F8" s="72">
        <v>546</v>
      </c>
      <c r="G8" s="72">
        <v>0</v>
      </c>
      <c r="H8" s="72">
        <v>0</v>
      </c>
      <c r="I8" s="72">
        <v>1956075</v>
      </c>
      <c r="J8" s="73" t="s">
        <v>114</v>
      </c>
      <c r="K8" s="72">
        <v>1545954</v>
      </c>
      <c r="L8" s="72">
        <v>13866368</v>
      </c>
      <c r="M8" s="72">
        <f aca="true" t="shared" si="8" ref="M8:M39">SUM(N8,+U8)</f>
        <v>1147257</v>
      </c>
      <c r="N8" s="72">
        <f aca="true" t="shared" si="9" ref="N8:N39">SUM(O8:R8)+T8</f>
        <v>52637</v>
      </c>
      <c r="O8" s="72">
        <v>0</v>
      </c>
      <c r="P8" s="72">
        <v>0</v>
      </c>
      <c r="Q8" s="72">
        <v>0</v>
      </c>
      <c r="R8" s="72">
        <v>52015</v>
      </c>
      <c r="S8" s="73" t="s">
        <v>114</v>
      </c>
      <c r="T8" s="72">
        <v>622</v>
      </c>
      <c r="U8" s="72">
        <v>1094620</v>
      </c>
      <c r="V8" s="72">
        <f aca="true" t="shared" si="10" ref="V8:V39">+SUM(D8,M8)</f>
        <v>18516200</v>
      </c>
      <c r="W8" s="72">
        <f aca="true" t="shared" si="11" ref="W8:W39">+SUM(E8,N8)</f>
        <v>3555212</v>
      </c>
      <c r="X8" s="72">
        <f aca="true" t="shared" si="12" ref="X8:X39">+SUM(F8,O8)</f>
        <v>546</v>
      </c>
      <c r="Y8" s="72">
        <f aca="true" t="shared" si="13" ref="Y8:Y39">+SUM(G8,P8)</f>
        <v>0</v>
      </c>
      <c r="Z8" s="72">
        <f aca="true" t="shared" si="14" ref="Z8:Z39">+SUM(H8,Q8)</f>
        <v>0</v>
      </c>
      <c r="AA8" s="72">
        <f aca="true" t="shared" si="15" ref="AA8:AA39">+SUM(I8,R8)</f>
        <v>2008090</v>
      </c>
      <c r="AB8" s="73" t="s">
        <v>114</v>
      </c>
      <c r="AC8" s="72">
        <f aca="true" t="shared" si="16" ref="AC8:AC39">+SUM(K8,T8)</f>
        <v>1546576</v>
      </c>
      <c r="AD8" s="72">
        <f aca="true" t="shared" si="17" ref="AD8:AD39">+SUM(L8,U8)</f>
        <v>14960988</v>
      </c>
      <c r="AE8" s="72">
        <f aca="true" t="shared" si="18" ref="AE8:AE39">SUM(AF8,+AK8)</f>
        <v>392986</v>
      </c>
      <c r="AF8" s="72">
        <f aca="true" t="shared" si="19" ref="AF8:AF39">SUM(AG8:AJ8)</f>
        <v>39354</v>
      </c>
      <c r="AG8" s="72">
        <v>0</v>
      </c>
      <c r="AH8" s="72">
        <v>39354</v>
      </c>
      <c r="AI8" s="72">
        <v>0</v>
      </c>
      <c r="AJ8" s="72">
        <v>0</v>
      </c>
      <c r="AK8" s="72">
        <v>353632</v>
      </c>
      <c r="AL8" s="72">
        <v>0</v>
      </c>
      <c r="AM8" s="72">
        <f aca="true" t="shared" si="20" ref="AM8:AM39">SUM(AN8,AS8,AW8,AX8,BD8)</f>
        <v>16975957</v>
      </c>
      <c r="AN8" s="72">
        <f aca="true" t="shared" si="21" ref="AN8:AN39">SUM(AO8:AR8)</f>
        <v>4222979</v>
      </c>
      <c r="AO8" s="72">
        <v>2139533</v>
      </c>
      <c r="AP8" s="72">
        <v>1691996</v>
      </c>
      <c r="AQ8" s="72">
        <v>362635</v>
      </c>
      <c r="AR8" s="72">
        <v>28815</v>
      </c>
      <c r="AS8" s="72">
        <f aca="true" t="shared" si="22" ref="AS8:AS39">SUM(AT8:AV8)</f>
        <v>5756318</v>
      </c>
      <c r="AT8" s="72">
        <v>342069</v>
      </c>
      <c r="AU8" s="72">
        <v>4024450</v>
      </c>
      <c r="AV8" s="72">
        <v>1389799</v>
      </c>
      <c r="AW8" s="72">
        <v>112896</v>
      </c>
      <c r="AX8" s="72">
        <f aca="true" t="shared" si="23" ref="AX8:AX39">SUM(AY8:BB8)</f>
        <v>6883764</v>
      </c>
      <c r="AY8" s="72">
        <v>3996985</v>
      </c>
      <c r="AZ8" s="72">
        <v>2458226</v>
      </c>
      <c r="BA8" s="72">
        <v>428553</v>
      </c>
      <c r="BB8" s="72">
        <v>0</v>
      </c>
      <c r="BC8" s="72">
        <v>0</v>
      </c>
      <c r="BD8" s="72">
        <v>0</v>
      </c>
      <c r="BE8" s="72">
        <v>0</v>
      </c>
      <c r="BF8" s="72">
        <f aca="true" t="shared" si="24" ref="BF8:BF39">SUM(AE8,+AM8,+BE8)</f>
        <v>17368943</v>
      </c>
      <c r="BG8" s="72">
        <f aca="true" t="shared" si="25" ref="BG8:BG39">SUM(BH8,+BM8)</f>
        <v>0</v>
      </c>
      <c r="BH8" s="72">
        <f aca="true" t="shared" si="26" ref="BH8:BH39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39">SUM(BP8,BU8,BY8,BZ8,CF8)</f>
        <v>1147257</v>
      </c>
      <c r="BP8" s="72">
        <f aca="true" t="shared" si="28" ref="BP8:BP39">SUM(BQ8:BT8)</f>
        <v>381287</v>
      </c>
      <c r="BQ8" s="72">
        <v>204296</v>
      </c>
      <c r="BR8" s="72">
        <v>0</v>
      </c>
      <c r="BS8" s="72">
        <v>176991</v>
      </c>
      <c r="BT8" s="72">
        <v>0</v>
      </c>
      <c r="BU8" s="72">
        <f aca="true" t="shared" si="29" ref="BU8:BU39">SUM(BV8:BX8)</f>
        <v>292884</v>
      </c>
      <c r="BV8" s="72">
        <v>14233</v>
      </c>
      <c r="BW8" s="72">
        <v>278651</v>
      </c>
      <c r="BX8" s="72">
        <v>0</v>
      </c>
      <c r="BY8" s="72">
        <v>0</v>
      </c>
      <c r="BZ8" s="72">
        <f aca="true" t="shared" si="30" ref="BZ8:BZ39">SUM(CA8:CD8)</f>
        <v>473086</v>
      </c>
      <c r="CA8" s="72">
        <v>406310</v>
      </c>
      <c r="CB8" s="72">
        <v>63461</v>
      </c>
      <c r="CC8" s="72">
        <v>3315</v>
      </c>
      <c r="CD8" s="72">
        <v>0</v>
      </c>
      <c r="CE8" s="72">
        <v>0</v>
      </c>
      <c r="CF8" s="72">
        <v>0</v>
      </c>
      <c r="CG8" s="72">
        <v>0</v>
      </c>
      <c r="CH8" s="72">
        <f aca="true" t="shared" si="31" ref="CH8:CH39">SUM(BG8,+BO8,+CG8)</f>
        <v>1147257</v>
      </c>
      <c r="CI8" s="72">
        <f aca="true" t="shared" si="32" ref="CI8:CI39">SUM(AE8,+BG8)</f>
        <v>392986</v>
      </c>
      <c r="CJ8" s="72">
        <f aca="true" t="shared" si="33" ref="CJ8:CJ39">SUM(AF8,+BH8)</f>
        <v>39354</v>
      </c>
      <c r="CK8" s="72">
        <f aca="true" t="shared" si="34" ref="CK8:CK39">SUM(AG8,+BI8)</f>
        <v>0</v>
      </c>
      <c r="CL8" s="72">
        <f aca="true" t="shared" si="35" ref="CL8:CL39">SUM(AH8,+BJ8)</f>
        <v>39354</v>
      </c>
      <c r="CM8" s="72">
        <f aca="true" t="shared" si="36" ref="CM8:CM39">SUM(AI8,+BK8)</f>
        <v>0</v>
      </c>
      <c r="CN8" s="72">
        <f aca="true" t="shared" si="37" ref="CN8:CN39">SUM(AJ8,+BL8)</f>
        <v>0</v>
      </c>
      <c r="CO8" s="72">
        <f aca="true" t="shared" si="38" ref="CO8:CO39">SUM(AK8,+BM8)</f>
        <v>353632</v>
      </c>
      <c r="CP8" s="72">
        <f aca="true" t="shared" si="39" ref="CP8:CP39">SUM(AL8,+BN8)</f>
        <v>0</v>
      </c>
      <c r="CQ8" s="72">
        <f aca="true" t="shared" si="40" ref="CQ8:CQ39">SUM(AM8,+BO8)</f>
        <v>18123214</v>
      </c>
      <c r="CR8" s="72">
        <f aca="true" t="shared" si="41" ref="CR8:CR39">SUM(AN8,+BP8)</f>
        <v>4604266</v>
      </c>
      <c r="CS8" s="72">
        <f aca="true" t="shared" si="42" ref="CS8:CS39">SUM(AO8,+BQ8)</f>
        <v>2343829</v>
      </c>
      <c r="CT8" s="72">
        <f aca="true" t="shared" si="43" ref="CT8:CT39">SUM(AP8,+BR8)</f>
        <v>1691996</v>
      </c>
      <c r="CU8" s="72">
        <f aca="true" t="shared" si="44" ref="CU8:CU39">SUM(AQ8,+BS8)</f>
        <v>539626</v>
      </c>
      <c r="CV8" s="72">
        <f aca="true" t="shared" si="45" ref="CV8:CV39">SUM(AR8,+BT8)</f>
        <v>28815</v>
      </c>
      <c r="CW8" s="72">
        <f aca="true" t="shared" si="46" ref="CW8:CW39">SUM(AS8,+BU8)</f>
        <v>6049202</v>
      </c>
      <c r="CX8" s="72">
        <f aca="true" t="shared" si="47" ref="CX8:CX39">SUM(AT8,+BV8)</f>
        <v>356302</v>
      </c>
      <c r="CY8" s="72">
        <f aca="true" t="shared" si="48" ref="CY8:CY39">SUM(AU8,+BW8)</f>
        <v>4303101</v>
      </c>
      <c r="CZ8" s="72">
        <f aca="true" t="shared" si="49" ref="CZ8:CZ39">SUM(AV8,+BX8)</f>
        <v>1389799</v>
      </c>
      <c r="DA8" s="72">
        <f aca="true" t="shared" si="50" ref="DA8:DA39">SUM(AW8,+BY8)</f>
        <v>112896</v>
      </c>
      <c r="DB8" s="72">
        <f aca="true" t="shared" si="51" ref="DB8:DB39">SUM(AX8,+BZ8)</f>
        <v>7356850</v>
      </c>
      <c r="DC8" s="72">
        <f aca="true" t="shared" si="52" ref="DC8:DC39">SUM(AY8,+CA8)</f>
        <v>4403295</v>
      </c>
      <c r="DD8" s="72">
        <f aca="true" t="shared" si="53" ref="DD8:DD39">SUM(AZ8,+CB8)</f>
        <v>2521687</v>
      </c>
      <c r="DE8" s="72">
        <f aca="true" t="shared" si="54" ref="DE8:DE39">SUM(BA8,+CC8)</f>
        <v>431868</v>
      </c>
      <c r="DF8" s="72">
        <f aca="true" t="shared" si="55" ref="DF8:DF39">SUM(BB8,+CD8)</f>
        <v>0</v>
      </c>
      <c r="DG8" s="72">
        <f aca="true" t="shared" si="56" ref="DG8:DG39">SUM(BC8,+CE8)</f>
        <v>0</v>
      </c>
      <c r="DH8" s="72">
        <f aca="true" t="shared" si="57" ref="DH8:DH39">SUM(BD8,+CF8)</f>
        <v>0</v>
      </c>
      <c r="DI8" s="72">
        <f aca="true" t="shared" si="58" ref="DI8:DI39">SUM(BE8,+CG8)</f>
        <v>0</v>
      </c>
      <c r="DJ8" s="72">
        <f aca="true" t="shared" si="59" ref="DJ8:DJ39">SUM(BF8,+CH8)</f>
        <v>18516200</v>
      </c>
    </row>
    <row r="9" spans="1:114" s="50" customFormat="1" ht="12" customHeight="1">
      <c r="A9" s="51" t="s">
        <v>112</v>
      </c>
      <c r="B9" s="64" t="s">
        <v>117</v>
      </c>
      <c r="C9" s="51" t="s">
        <v>118</v>
      </c>
      <c r="D9" s="72">
        <f t="shared" si="6"/>
        <v>4789222</v>
      </c>
      <c r="E9" s="72">
        <f t="shared" si="7"/>
        <v>763298</v>
      </c>
      <c r="F9" s="72">
        <v>4423</v>
      </c>
      <c r="G9" s="72">
        <v>0</v>
      </c>
      <c r="H9" s="72">
        <v>19600</v>
      </c>
      <c r="I9" s="72">
        <v>399179</v>
      </c>
      <c r="J9" s="73" t="s">
        <v>114</v>
      </c>
      <c r="K9" s="72">
        <v>340096</v>
      </c>
      <c r="L9" s="72">
        <v>4025924</v>
      </c>
      <c r="M9" s="72">
        <f t="shared" si="8"/>
        <v>246651</v>
      </c>
      <c r="N9" s="72">
        <f t="shared" si="9"/>
        <v>16454</v>
      </c>
      <c r="O9" s="72">
        <v>6434</v>
      </c>
      <c r="P9" s="72">
        <v>9268</v>
      </c>
      <c r="Q9" s="72">
        <v>0</v>
      </c>
      <c r="R9" s="72">
        <v>203</v>
      </c>
      <c r="S9" s="73" t="s">
        <v>114</v>
      </c>
      <c r="T9" s="72">
        <v>549</v>
      </c>
      <c r="U9" s="72">
        <v>230197</v>
      </c>
      <c r="V9" s="72">
        <f t="shared" si="10"/>
        <v>5035873</v>
      </c>
      <c r="W9" s="72">
        <f t="shared" si="11"/>
        <v>779752</v>
      </c>
      <c r="X9" s="72">
        <f t="shared" si="12"/>
        <v>10857</v>
      </c>
      <c r="Y9" s="72">
        <f t="shared" si="13"/>
        <v>9268</v>
      </c>
      <c r="Z9" s="72">
        <f t="shared" si="14"/>
        <v>19600</v>
      </c>
      <c r="AA9" s="72">
        <f t="shared" si="15"/>
        <v>399382</v>
      </c>
      <c r="AB9" s="73" t="s">
        <v>114</v>
      </c>
      <c r="AC9" s="72">
        <f t="shared" si="16"/>
        <v>340645</v>
      </c>
      <c r="AD9" s="72">
        <f t="shared" si="17"/>
        <v>4256121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3778486</v>
      </c>
      <c r="AN9" s="72">
        <f t="shared" si="21"/>
        <v>1025184</v>
      </c>
      <c r="AO9" s="72">
        <v>290077</v>
      </c>
      <c r="AP9" s="72">
        <v>603421</v>
      </c>
      <c r="AQ9" s="72">
        <v>124557</v>
      </c>
      <c r="AR9" s="72">
        <v>7129</v>
      </c>
      <c r="AS9" s="72">
        <f t="shared" si="22"/>
        <v>672291</v>
      </c>
      <c r="AT9" s="72">
        <v>52236</v>
      </c>
      <c r="AU9" s="72">
        <v>603722</v>
      </c>
      <c r="AV9" s="72">
        <v>16333</v>
      </c>
      <c r="AW9" s="72">
        <v>29324</v>
      </c>
      <c r="AX9" s="72">
        <f t="shared" si="23"/>
        <v>2051687</v>
      </c>
      <c r="AY9" s="72">
        <v>1014621</v>
      </c>
      <c r="AZ9" s="72">
        <v>998680</v>
      </c>
      <c r="BA9" s="72">
        <v>28244</v>
      </c>
      <c r="BB9" s="72">
        <v>10142</v>
      </c>
      <c r="BC9" s="72">
        <v>0</v>
      </c>
      <c r="BD9" s="72">
        <v>0</v>
      </c>
      <c r="BE9" s="72">
        <v>1010736</v>
      </c>
      <c r="BF9" s="72">
        <f t="shared" si="24"/>
        <v>4789222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212516</v>
      </c>
      <c r="BP9" s="72">
        <f t="shared" si="28"/>
        <v>74363</v>
      </c>
      <c r="BQ9" s="72">
        <v>34951</v>
      </c>
      <c r="BR9" s="72">
        <v>0</v>
      </c>
      <c r="BS9" s="72">
        <v>39412</v>
      </c>
      <c r="BT9" s="72">
        <v>0</v>
      </c>
      <c r="BU9" s="72">
        <f t="shared" si="29"/>
        <v>72787</v>
      </c>
      <c r="BV9" s="72">
        <v>0</v>
      </c>
      <c r="BW9" s="72">
        <v>72787</v>
      </c>
      <c r="BX9" s="72">
        <v>0</v>
      </c>
      <c r="BY9" s="72">
        <v>0</v>
      </c>
      <c r="BZ9" s="72">
        <f t="shared" si="30"/>
        <v>65366</v>
      </c>
      <c r="CA9" s="72">
        <v>319</v>
      </c>
      <c r="CB9" s="72">
        <v>65047</v>
      </c>
      <c r="CC9" s="72">
        <v>0</v>
      </c>
      <c r="CD9" s="72">
        <v>0</v>
      </c>
      <c r="CE9" s="72">
        <v>0</v>
      </c>
      <c r="CF9" s="72">
        <v>0</v>
      </c>
      <c r="CG9" s="72">
        <v>34135</v>
      </c>
      <c r="CH9" s="72">
        <f t="shared" si="31"/>
        <v>246651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3991002</v>
      </c>
      <c r="CR9" s="72">
        <f t="shared" si="41"/>
        <v>1099547</v>
      </c>
      <c r="CS9" s="72">
        <f t="shared" si="42"/>
        <v>325028</v>
      </c>
      <c r="CT9" s="72">
        <f t="shared" si="43"/>
        <v>603421</v>
      </c>
      <c r="CU9" s="72">
        <f t="shared" si="44"/>
        <v>163969</v>
      </c>
      <c r="CV9" s="72">
        <f t="shared" si="45"/>
        <v>7129</v>
      </c>
      <c r="CW9" s="72">
        <f t="shared" si="46"/>
        <v>745078</v>
      </c>
      <c r="CX9" s="72">
        <f t="shared" si="47"/>
        <v>52236</v>
      </c>
      <c r="CY9" s="72">
        <f t="shared" si="48"/>
        <v>676509</v>
      </c>
      <c r="CZ9" s="72">
        <f t="shared" si="49"/>
        <v>16333</v>
      </c>
      <c r="DA9" s="72">
        <f t="shared" si="50"/>
        <v>29324</v>
      </c>
      <c r="DB9" s="72">
        <f t="shared" si="51"/>
        <v>2117053</v>
      </c>
      <c r="DC9" s="72">
        <f t="shared" si="52"/>
        <v>1014940</v>
      </c>
      <c r="DD9" s="72">
        <f t="shared" si="53"/>
        <v>1063727</v>
      </c>
      <c r="DE9" s="72">
        <f t="shared" si="54"/>
        <v>28244</v>
      </c>
      <c r="DF9" s="72">
        <f t="shared" si="55"/>
        <v>10142</v>
      </c>
      <c r="DG9" s="72">
        <f t="shared" si="56"/>
        <v>0</v>
      </c>
      <c r="DH9" s="72">
        <f t="shared" si="57"/>
        <v>0</v>
      </c>
      <c r="DI9" s="72">
        <f t="shared" si="58"/>
        <v>1044871</v>
      </c>
      <c r="DJ9" s="72">
        <f t="shared" si="59"/>
        <v>5035873</v>
      </c>
    </row>
    <row r="10" spans="1:114" s="50" customFormat="1" ht="12" customHeight="1">
      <c r="A10" s="51" t="s">
        <v>112</v>
      </c>
      <c r="B10" s="64" t="s">
        <v>119</v>
      </c>
      <c r="C10" s="51" t="s">
        <v>120</v>
      </c>
      <c r="D10" s="72">
        <f t="shared" si="6"/>
        <v>2109778</v>
      </c>
      <c r="E10" s="72">
        <f t="shared" si="7"/>
        <v>396809</v>
      </c>
      <c r="F10" s="72">
        <v>0</v>
      </c>
      <c r="G10" s="72">
        <v>0</v>
      </c>
      <c r="H10" s="72">
        <v>0</v>
      </c>
      <c r="I10" s="72">
        <v>6873</v>
      </c>
      <c r="J10" s="73" t="s">
        <v>114</v>
      </c>
      <c r="K10" s="72">
        <v>389936</v>
      </c>
      <c r="L10" s="72">
        <v>1712969</v>
      </c>
      <c r="M10" s="72">
        <f t="shared" si="8"/>
        <v>495816</v>
      </c>
      <c r="N10" s="72">
        <f t="shared" si="9"/>
        <v>7363</v>
      </c>
      <c r="O10" s="72">
        <v>0</v>
      </c>
      <c r="P10" s="72">
        <v>0</v>
      </c>
      <c r="Q10" s="72">
        <v>0</v>
      </c>
      <c r="R10" s="72">
        <v>7234</v>
      </c>
      <c r="S10" s="73" t="s">
        <v>114</v>
      </c>
      <c r="T10" s="72">
        <v>129</v>
      </c>
      <c r="U10" s="72">
        <v>488453</v>
      </c>
      <c r="V10" s="72">
        <f t="shared" si="10"/>
        <v>2605594</v>
      </c>
      <c r="W10" s="72">
        <f t="shared" si="11"/>
        <v>404172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14107</v>
      </c>
      <c r="AB10" s="73" t="s">
        <v>114</v>
      </c>
      <c r="AC10" s="72">
        <f t="shared" si="16"/>
        <v>390065</v>
      </c>
      <c r="AD10" s="72">
        <f t="shared" si="17"/>
        <v>2201422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780890</v>
      </c>
      <c r="AN10" s="72">
        <f t="shared" si="21"/>
        <v>420784</v>
      </c>
      <c r="AO10" s="72">
        <v>91876</v>
      </c>
      <c r="AP10" s="72">
        <v>319545</v>
      </c>
      <c r="AQ10" s="72">
        <v>0</v>
      </c>
      <c r="AR10" s="72">
        <v>9363</v>
      </c>
      <c r="AS10" s="72">
        <f t="shared" si="22"/>
        <v>47949</v>
      </c>
      <c r="AT10" s="72">
        <v>42331</v>
      </c>
      <c r="AU10" s="72">
        <v>0</v>
      </c>
      <c r="AV10" s="72">
        <v>5618</v>
      </c>
      <c r="AW10" s="72">
        <v>40324</v>
      </c>
      <c r="AX10" s="72">
        <f t="shared" si="23"/>
        <v>271833</v>
      </c>
      <c r="AY10" s="72">
        <v>234139</v>
      </c>
      <c r="AZ10" s="72">
        <v>9074</v>
      </c>
      <c r="BA10" s="72">
        <v>22099</v>
      </c>
      <c r="BB10" s="72">
        <v>6521</v>
      </c>
      <c r="BC10" s="72">
        <v>1328528</v>
      </c>
      <c r="BD10" s="72">
        <v>0</v>
      </c>
      <c r="BE10" s="72">
        <v>360</v>
      </c>
      <c r="BF10" s="72">
        <f t="shared" si="24"/>
        <v>781250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392749</v>
      </c>
      <c r="BP10" s="72">
        <f t="shared" si="28"/>
        <v>211061</v>
      </c>
      <c r="BQ10" s="72">
        <v>94889</v>
      </c>
      <c r="BR10" s="72">
        <v>0</v>
      </c>
      <c r="BS10" s="72">
        <v>116172</v>
      </c>
      <c r="BT10" s="72">
        <v>0</v>
      </c>
      <c r="BU10" s="72">
        <f t="shared" si="29"/>
        <v>137262</v>
      </c>
      <c r="BV10" s="72">
        <v>0</v>
      </c>
      <c r="BW10" s="72">
        <v>137262</v>
      </c>
      <c r="BX10" s="72">
        <v>0</v>
      </c>
      <c r="BY10" s="72">
        <v>0</v>
      </c>
      <c r="BZ10" s="72">
        <f t="shared" si="30"/>
        <v>44426</v>
      </c>
      <c r="CA10" s="72">
        <v>2858</v>
      </c>
      <c r="CB10" s="72">
        <v>37590</v>
      </c>
      <c r="CC10" s="72">
        <v>0</v>
      </c>
      <c r="CD10" s="72">
        <v>3978</v>
      </c>
      <c r="CE10" s="72">
        <v>103067</v>
      </c>
      <c r="CF10" s="72">
        <v>0</v>
      </c>
      <c r="CG10" s="72">
        <v>0</v>
      </c>
      <c r="CH10" s="72">
        <f t="shared" si="31"/>
        <v>392749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1173639</v>
      </c>
      <c r="CR10" s="72">
        <f t="shared" si="41"/>
        <v>631845</v>
      </c>
      <c r="CS10" s="72">
        <f t="shared" si="42"/>
        <v>186765</v>
      </c>
      <c r="CT10" s="72">
        <f t="shared" si="43"/>
        <v>319545</v>
      </c>
      <c r="CU10" s="72">
        <f t="shared" si="44"/>
        <v>116172</v>
      </c>
      <c r="CV10" s="72">
        <f t="shared" si="45"/>
        <v>9363</v>
      </c>
      <c r="CW10" s="72">
        <f t="shared" si="46"/>
        <v>185211</v>
      </c>
      <c r="CX10" s="72">
        <f t="shared" si="47"/>
        <v>42331</v>
      </c>
      <c r="CY10" s="72">
        <f t="shared" si="48"/>
        <v>137262</v>
      </c>
      <c r="CZ10" s="72">
        <f t="shared" si="49"/>
        <v>5618</v>
      </c>
      <c r="DA10" s="72">
        <f t="shared" si="50"/>
        <v>40324</v>
      </c>
      <c r="DB10" s="72">
        <f t="shared" si="51"/>
        <v>316259</v>
      </c>
      <c r="DC10" s="72">
        <f t="shared" si="52"/>
        <v>236997</v>
      </c>
      <c r="DD10" s="72">
        <f t="shared" si="53"/>
        <v>46664</v>
      </c>
      <c r="DE10" s="72">
        <f t="shared" si="54"/>
        <v>22099</v>
      </c>
      <c r="DF10" s="72">
        <f t="shared" si="55"/>
        <v>10499</v>
      </c>
      <c r="DG10" s="72">
        <f t="shared" si="56"/>
        <v>1431595</v>
      </c>
      <c r="DH10" s="72">
        <f t="shared" si="57"/>
        <v>0</v>
      </c>
      <c r="DI10" s="72">
        <f t="shared" si="58"/>
        <v>360</v>
      </c>
      <c r="DJ10" s="72">
        <f t="shared" si="59"/>
        <v>1173999</v>
      </c>
    </row>
    <row r="11" spans="1:114" s="50" customFormat="1" ht="12" customHeight="1">
      <c r="A11" s="51" t="s">
        <v>112</v>
      </c>
      <c r="B11" s="64" t="s">
        <v>121</v>
      </c>
      <c r="C11" s="51" t="s">
        <v>122</v>
      </c>
      <c r="D11" s="72">
        <f t="shared" si="6"/>
        <v>11468806</v>
      </c>
      <c r="E11" s="72">
        <f t="shared" si="7"/>
        <v>4826026</v>
      </c>
      <c r="F11" s="72">
        <v>2727719</v>
      </c>
      <c r="G11" s="72"/>
      <c r="H11" s="72">
        <v>330500</v>
      </c>
      <c r="I11" s="72">
        <v>878664</v>
      </c>
      <c r="J11" s="73" t="s">
        <v>114</v>
      </c>
      <c r="K11" s="72">
        <v>889143</v>
      </c>
      <c r="L11" s="72">
        <v>6642780</v>
      </c>
      <c r="M11" s="72">
        <f t="shared" si="8"/>
        <v>300594</v>
      </c>
      <c r="N11" s="72">
        <f t="shared" si="9"/>
        <v>169806</v>
      </c>
      <c r="O11" s="72"/>
      <c r="P11" s="72"/>
      <c r="Q11" s="72"/>
      <c r="R11" s="72">
        <v>20719</v>
      </c>
      <c r="S11" s="73" t="s">
        <v>114</v>
      </c>
      <c r="T11" s="72">
        <v>149087</v>
      </c>
      <c r="U11" s="72">
        <v>130788</v>
      </c>
      <c r="V11" s="72">
        <f t="shared" si="10"/>
        <v>11769400</v>
      </c>
      <c r="W11" s="72">
        <f t="shared" si="11"/>
        <v>4995832</v>
      </c>
      <c r="X11" s="72">
        <f t="shared" si="12"/>
        <v>2727719</v>
      </c>
      <c r="Y11" s="72">
        <f t="shared" si="13"/>
        <v>0</v>
      </c>
      <c r="Z11" s="72">
        <f t="shared" si="14"/>
        <v>330500</v>
      </c>
      <c r="AA11" s="72">
        <f t="shared" si="15"/>
        <v>899383</v>
      </c>
      <c r="AB11" s="73" t="s">
        <v>114</v>
      </c>
      <c r="AC11" s="72">
        <f t="shared" si="16"/>
        <v>1038230</v>
      </c>
      <c r="AD11" s="72">
        <f t="shared" si="17"/>
        <v>6773568</v>
      </c>
      <c r="AE11" s="72">
        <f t="shared" si="18"/>
        <v>3580389</v>
      </c>
      <c r="AF11" s="72">
        <f t="shared" si="19"/>
        <v>3580389</v>
      </c>
      <c r="AG11" s="72">
        <v>0</v>
      </c>
      <c r="AH11" s="72">
        <v>3540329</v>
      </c>
      <c r="AI11" s="72">
        <v>0</v>
      </c>
      <c r="AJ11" s="72">
        <v>40060</v>
      </c>
      <c r="AK11" s="72">
        <v>0</v>
      </c>
      <c r="AL11" s="72">
        <v>0</v>
      </c>
      <c r="AM11" s="72">
        <f t="shared" si="20"/>
        <v>7879472</v>
      </c>
      <c r="AN11" s="72">
        <f t="shared" si="21"/>
        <v>2007148</v>
      </c>
      <c r="AO11" s="72">
        <v>669895</v>
      </c>
      <c r="AP11" s="72">
        <v>1021589</v>
      </c>
      <c r="AQ11" s="72">
        <v>315664</v>
      </c>
      <c r="AR11" s="72">
        <v>0</v>
      </c>
      <c r="AS11" s="72">
        <f t="shared" si="22"/>
        <v>1707374</v>
      </c>
      <c r="AT11" s="72">
        <v>68199</v>
      </c>
      <c r="AU11" s="72">
        <v>1639175</v>
      </c>
      <c r="AV11" s="72"/>
      <c r="AW11" s="72">
        <v>67080</v>
      </c>
      <c r="AX11" s="72">
        <f t="shared" si="23"/>
        <v>4097870</v>
      </c>
      <c r="AY11" s="72">
        <v>1371181</v>
      </c>
      <c r="AZ11" s="72">
        <v>812117</v>
      </c>
      <c r="BA11" s="72">
        <v>682114</v>
      </c>
      <c r="BB11" s="72">
        <v>1232458</v>
      </c>
      <c r="BC11" s="72">
        <v>0</v>
      </c>
      <c r="BD11" s="72">
        <v>0</v>
      </c>
      <c r="BE11" s="72">
        <v>8945</v>
      </c>
      <c r="BF11" s="72">
        <f t="shared" si="24"/>
        <v>11468806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300594</v>
      </c>
      <c r="BP11" s="72">
        <f t="shared" si="28"/>
        <v>54967</v>
      </c>
      <c r="BQ11" s="72">
        <v>54967</v>
      </c>
      <c r="BR11" s="72">
        <v>0</v>
      </c>
      <c r="BS11" s="72">
        <v>0</v>
      </c>
      <c r="BT11" s="72">
        <v>0</v>
      </c>
      <c r="BU11" s="72">
        <f t="shared" si="29"/>
        <v>43453</v>
      </c>
      <c r="BV11" s="72">
        <v>11981</v>
      </c>
      <c r="BW11" s="72">
        <v>31472</v>
      </c>
      <c r="BX11" s="72">
        <v>0</v>
      </c>
      <c r="BY11" s="72"/>
      <c r="BZ11" s="72">
        <f t="shared" si="30"/>
        <v>202174</v>
      </c>
      <c r="CA11" s="72">
        <v>16654</v>
      </c>
      <c r="CB11" s="72">
        <v>164244</v>
      </c>
      <c r="CC11" s="72">
        <v>13513</v>
      </c>
      <c r="CD11" s="72">
        <v>7763</v>
      </c>
      <c r="CE11" s="72">
        <v>0</v>
      </c>
      <c r="CF11" s="72">
        <v>0</v>
      </c>
      <c r="CG11" s="72">
        <v>0</v>
      </c>
      <c r="CH11" s="72">
        <f t="shared" si="31"/>
        <v>300594</v>
      </c>
      <c r="CI11" s="72">
        <f t="shared" si="32"/>
        <v>3580389</v>
      </c>
      <c r="CJ11" s="72">
        <f t="shared" si="33"/>
        <v>3580389</v>
      </c>
      <c r="CK11" s="72">
        <f t="shared" si="34"/>
        <v>0</v>
      </c>
      <c r="CL11" s="72">
        <f t="shared" si="35"/>
        <v>3540329</v>
      </c>
      <c r="CM11" s="72">
        <f t="shared" si="36"/>
        <v>0</v>
      </c>
      <c r="CN11" s="72">
        <f t="shared" si="37"/>
        <v>40060</v>
      </c>
      <c r="CO11" s="72">
        <f t="shared" si="38"/>
        <v>0</v>
      </c>
      <c r="CP11" s="72">
        <f t="shared" si="39"/>
        <v>0</v>
      </c>
      <c r="CQ11" s="72">
        <f t="shared" si="40"/>
        <v>8180066</v>
      </c>
      <c r="CR11" s="72">
        <f t="shared" si="41"/>
        <v>2062115</v>
      </c>
      <c r="CS11" s="72">
        <f t="shared" si="42"/>
        <v>724862</v>
      </c>
      <c r="CT11" s="72">
        <f t="shared" si="43"/>
        <v>1021589</v>
      </c>
      <c r="CU11" s="72">
        <f t="shared" si="44"/>
        <v>315664</v>
      </c>
      <c r="CV11" s="72">
        <f t="shared" si="45"/>
        <v>0</v>
      </c>
      <c r="CW11" s="72">
        <f t="shared" si="46"/>
        <v>1750827</v>
      </c>
      <c r="CX11" s="72">
        <f t="shared" si="47"/>
        <v>80180</v>
      </c>
      <c r="CY11" s="72">
        <f t="shared" si="48"/>
        <v>1670647</v>
      </c>
      <c r="CZ11" s="72">
        <f t="shared" si="49"/>
        <v>0</v>
      </c>
      <c r="DA11" s="72">
        <f t="shared" si="50"/>
        <v>67080</v>
      </c>
      <c r="DB11" s="72">
        <f t="shared" si="51"/>
        <v>4300044</v>
      </c>
      <c r="DC11" s="72">
        <f t="shared" si="52"/>
        <v>1387835</v>
      </c>
      <c r="DD11" s="72">
        <f t="shared" si="53"/>
        <v>976361</v>
      </c>
      <c r="DE11" s="72">
        <f t="shared" si="54"/>
        <v>695627</v>
      </c>
      <c r="DF11" s="72">
        <f t="shared" si="55"/>
        <v>1240221</v>
      </c>
      <c r="DG11" s="72">
        <f t="shared" si="56"/>
        <v>0</v>
      </c>
      <c r="DH11" s="72">
        <f t="shared" si="57"/>
        <v>0</v>
      </c>
      <c r="DI11" s="72">
        <f t="shared" si="58"/>
        <v>8945</v>
      </c>
      <c r="DJ11" s="72">
        <f t="shared" si="59"/>
        <v>11769400</v>
      </c>
    </row>
    <row r="12" spans="1:114" s="50" customFormat="1" ht="12" customHeight="1">
      <c r="A12" s="53" t="s">
        <v>112</v>
      </c>
      <c r="B12" s="54" t="s">
        <v>123</v>
      </c>
      <c r="C12" s="53" t="s">
        <v>124</v>
      </c>
      <c r="D12" s="74">
        <f t="shared" si="6"/>
        <v>748258</v>
      </c>
      <c r="E12" s="74">
        <f t="shared" si="7"/>
        <v>12791</v>
      </c>
      <c r="F12" s="74">
        <v>0</v>
      </c>
      <c r="G12" s="74">
        <v>0</v>
      </c>
      <c r="H12" s="74">
        <v>0</v>
      </c>
      <c r="I12" s="74">
        <v>5369</v>
      </c>
      <c r="J12" s="75" t="s">
        <v>114</v>
      </c>
      <c r="K12" s="74">
        <v>7422</v>
      </c>
      <c r="L12" s="74">
        <v>735467</v>
      </c>
      <c r="M12" s="74">
        <f t="shared" si="8"/>
        <v>159190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114</v>
      </c>
      <c r="T12" s="74">
        <v>0</v>
      </c>
      <c r="U12" s="74">
        <v>159190</v>
      </c>
      <c r="V12" s="74">
        <f t="shared" si="10"/>
        <v>907448</v>
      </c>
      <c r="W12" s="74">
        <f t="shared" si="11"/>
        <v>12791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5369</v>
      </c>
      <c r="AB12" s="75" t="s">
        <v>114</v>
      </c>
      <c r="AC12" s="74">
        <f t="shared" si="16"/>
        <v>7422</v>
      </c>
      <c r="AD12" s="74">
        <f t="shared" si="17"/>
        <v>894657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381879</v>
      </c>
      <c r="AN12" s="74">
        <f t="shared" si="21"/>
        <v>51875</v>
      </c>
      <c r="AO12" s="74">
        <v>51875</v>
      </c>
      <c r="AP12" s="74">
        <v>0</v>
      </c>
      <c r="AQ12" s="74">
        <v>0</v>
      </c>
      <c r="AR12" s="74">
        <v>0</v>
      </c>
      <c r="AS12" s="74">
        <f t="shared" si="22"/>
        <v>48796</v>
      </c>
      <c r="AT12" s="74">
        <v>536</v>
      </c>
      <c r="AU12" s="74">
        <v>47643</v>
      </c>
      <c r="AV12" s="74">
        <v>617</v>
      </c>
      <c r="AW12" s="74">
        <v>0</v>
      </c>
      <c r="AX12" s="74">
        <f t="shared" si="23"/>
        <v>281208</v>
      </c>
      <c r="AY12" s="74">
        <v>216818</v>
      </c>
      <c r="AZ12" s="74">
        <v>53771</v>
      </c>
      <c r="BA12" s="74">
        <v>9212</v>
      </c>
      <c r="BB12" s="74">
        <v>1407</v>
      </c>
      <c r="BC12" s="74">
        <v>366379</v>
      </c>
      <c r="BD12" s="74">
        <v>0</v>
      </c>
      <c r="BE12" s="74">
        <v>0</v>
      </c>
      <c r="BF12" s="74">
        <f t="shared" si="24"/>
        <v>381879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138423</v>
      </c>
      <c r="BP12" s="74">
        <f t="shared" si="28"/>
        <v>16937</v>
      </c>
      <c r="BQ12" s="74">
        <v>16937</v>
      </c>
      <c r="BR12" s="74">
        <v>0</v>
      </c>
      <c r="BS12" s="74">
        <v>0</v>
      </c>
      <c r="BT12" s="74">
        <v>0</v>
      </c>
      <c r="BU12" s="74">
        <f t="shared" si="29"/>
        <v>53669</v>
      </c>
      <c r="BV12" s="74">
        <v>0</v>
      </c>
      <c r="BW12" s="74">
        <v>53669</v>
      </c>
      <c r="BX12" s="74">
        <v>0</v>
      </c>
      <c r="BY12" s="74">
        <v>0</v>
      </c>
      <c r="BZ12" s="74">
        <f t="shared" si="30"/>
        <v>67817</v>
      </c>
      <c r="CA12" s="74">
        <v>103</v>
      </c>
      <c r="CB12" s="74">
        <v>63578</v>
      </c>
      <c r="CC12" s="74">
        <v>0</v>
      </c>
      <c r="CD12" s="74">
        <v>4136</v>
      </c>
      <c r="CE12" s="74">
        <v>20767</v>
      </c>
      <c r="CF12" s="74">
        <v>0</v>
      </c>
      <c r="CG12" s="74">
        <v>0</v>
      </c>
      <c r="CH12" s="74">
        <f t="shared" si="31"/>
        <v>138423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520302</v>
      </c>
      <c r="CR12" s="74">
        <f t="shared" si="41"/>
        <v>68812</v>
      </c>
      <c r="CS12" s="74">
        <f t="shared" si="42"/>
        <v>68812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102465</v>
      </c>
      <c r="CX12" s="74">
        <f t="shared" si="47"/>
        <v>536</v>
      </c>
      <c r="CY12" s="74">
        <f t="shared" si="48"/>
        <v>101312</v>
      </c>
      <c r="CZ12" s="74">
        <f t="shared" si="49"/>
        <v>617</v>
      </c>
      <c r="DA12" s="74">
        <f t="shared" si="50"/>
        <v>0</v>
      </c>
      <c r="DB12" s="74">
        <f t="shared" si="51"/>
        <v>349025</v>
      </c>
      <c r="DC12" s="74">
        <f t="shared" si="52"/>
        <v>216921</v>
      </c>
      <c r="DD12" s="74">
        <f t="shared" si="53"/>
        <v>117349</v>
      </c>
      <c r="DE12" s="74">
        <f t="shared" si="54"/>
        <v>9212</v>
      </c>
      <c r="DF12" s="74">
        <f t="shared" si="55"/>
        <v>5543</v>
      </c>
      <c r="DG12" s="74">
        <f t="shared" si="56"/>
        <v>387146</v>
      </c>
      <c r="DH12" s="74">
        <f t="shared" si="57"/>
        <v>0</v>
      </c>
      <c r="DI12" s="74">
        <f t="shared" si="58"/>
        <v>0</v>
      </c>
      <c r="DJ12" s="74">
        <f t="shared" si="59"/>
        <v>520302</v>
      </c>
    </row>
    <row r="13" spans="1:114" s="50" customFormat="1" ht="12" customHeight="1">
      <c r="A13" s="53" t="s">
        <v>112</v>
      </c>
      <c r="B13" s="54" t="s">
        <v>125</v>
      </c>
      <c r="C13" s="53" t="s">
        <v>126</v>
      </c>
      <c r="D13" s="74">
        <f t="shared" si="6"/>
        <v>434325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5" t="s">
        <v>114</v>
      </c>
      <c r="K13" s="74">
        <v>0</v>
      </c>
      <c r="L13" s="74">
        <v>434325</v>
      </c>
      <c r="M13" s="74">
        <f t="shared" si="8"/>
        <v>182624</v>
      </c>
      <c r="N13" s="74">
        <f t="shared" si="9"/>
        <v>80689</v>
      </c>
      <c r="O13" s="74">
        <v>0</v>
      </c>
      <c r="P13" s="74">
        <v>0</v>
      </c>
      <c r="Q13" s="74">
        <v>0</v>
      </c>
      <c r="R13" s="74">
        <v>55397</v>
      </c>
      <c r="S13" s="75" t="s">
        <v>114</v>
      </c>
      <c r="T13" s="74">
        <v>25292</v>
      </c>
      <c r="U13" s="74">
        <v>101935</v>
      </c>
      <c r="V13" s="74">
        <f t="shared" si="10"/>
        <v>616949</v>
      </c>
      <c r="W13" s="74">
        <f t="shared" si="11"/>
        <v>80689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55397</v>
      </c>
      <c r="AB13" s="75" t="s">
        <v>114</v>
      </c>
      <c r="AC13" s="74">
        <f t="shared" si="16"/>
        <v>25292</v>
      </c>
      <c r="AD13" s="74">
        <f t="shared" si="17"/>
        <v>536260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0</v>
      </c>
      <c r="AN13" s="74">
        <f t="shared" si="21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22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3"/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434325</v>
      </c>
      <c r="BD13" s="74">
        <v>0</v>
      </c>
      <c r="BE13" s="74">
        <v>0</v>
      </c>
      <c r="BF13" s="74">
        <f t="shared" si="24"/>
        <v>0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182624</v>
      </c>
      <c r="BP13" s="74">
        <f t="shared" si="28"/>
        <v>44629</v>
      </c>
      <c r="BQ13" s="74">
        <v>44629</v>
      </c>
      <c r="BR13" s="74">
        <v>0</v>
      </c>
      <c r="BS13" s="74">
        <v>0</v>
      </c>
      <c r="BT13" s="74">
        <v>0</v>
      </c>
      <c r="BU13" s="74">
        <f t="shared" si="29"/>
        <v>83632</v>
      </c>
      <c r="BV13" s="74">
        <v>0</v>
      </c>
      <c r="BW13" s="74">
        <v>83632</v>
      </c>
      <c r="BX13" s="74">
        <v>0</v>
      </c>
      <c r="BY13" s="74">
        <v>0</v>
      </c>
      <c r="BZ13" s="74">
        <f t="shared" si="30"/>
        <v>54363</v>
      </c>
      <c r="CA13" s="74">
        <v>54363</v>
      </c>
      <c r="CB13" s="74">
        <v>0</v>
      </c>
      <c r="CC13" s="74">
        <v>0</v>
      </c>
      <c r="CD13" s="74">
        <v>0</v>
      </c>
      <c r="CE13" s="74">
        <v>0</v>
      </c>
      <c r="CF13" s="74">
        <v>0</v>
      </c>
      <c r="CG13" s="74">
        <v>0</v>
      </c>
      <c r="CH13" s="74">
        <f t="shared" si="31"/>
        <v>182624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182624</v>
      </c>
      <c r="CR13" s="74">
        <f t="shared" si="41"/>
        <v>44629</v>
      </c>
      <c r="CS13" s="74">
        <f t="shared" si="42"/>
        <v>44629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83632</v>
      </c>
      <c r="CX13" s="74">
        <f t="shared" si="47"/>
        <v>0</v>
      </c>
      <c r="CY13" s="74">
        <f t="shared" si="48"/>
        <v>83632</v>
      </c>
      <c r="CZ13" s="74">
        <f t="shared" si="49"/>
        <v>0</v>
      </c>
      <c r="DA13" s="74">
        <f t="shared" si="50"/>
        <v>0</v>
      </c>
      <c r="DB13" s="74">
        <f t="shared" si="51"/>
        <v>54363</v>
      </c>
      <c r="DC13" s="74">
        <f t="shared" si="52"/>
        <v>54363</v>
      </c>
      <c r="DD13" s="74">
        <f t="shared" si="53"/>
        <v>0</v>
      </c>
      <c r="DE13" s="74">
        <f t="shared" si="54"/>
        <v>0</v>
      </c>
      <c r="DF13" s="74">
        <f t="shared" si="55"/>
        <v>0</v>
      </c>
      <c r="DG13" s="74">
        <f t="shared" si="56"/>
        <v>434325</v>
      </c>
      <c r="DH13" s="74">
        <f t="shared" si="57"/>
        <v>0</v>
      </c>
      <c r="DI13" s="74">
        <f t="shared" si="58"/>
        <v>0</v>
      </c>
      <c r="DJ13" s="74">
        <f t="shared" si="59"/>
        <v>182624</v>
      </c>
    </row>
    <row r="14" spans="1:114" s="50" customFormat="1" ht="12" customHeight="1">
      <c r="A14" s="53" t="s">
        <v>112</v>
      </c>
      <c r="B14" s="54" t="s">
        <v>127</v>
      </c>
      <c r="C14" s="53" t="s">
        <v>128</v>
      </c>
      <c r="D14" s="74">
        <f t="shared" si="6"/>
        <v>5966319</v>
      </c>
      <c r="E14" s="74">
        <f t="shared" si="7"/>
        <v>845370</v>
      </c>
      <c r="F14" s="74">
        <v>2892</v>
      </c>
      <c r="G14" s="74">
        <v>3152</v>
      </c>
      <c r="H14" s="74">
        <v>52000</v>
      </c>
      <c r="I14" s="74">
        <v>458606</v>
      </c>
      <c r="J14" s="75" t="s">
        <v>114</v>
      </c>
      <c r="K14" s="74">
        <v>328720</v>
      </c>
      <c r="L14" s="74">
        <v>5120949</v>
      </c>
      <c r="M14" s="74">
        <f t="shared" si="8"/>
        <v>762525</v>
      </c>
      <c r="N14" s="74">
        <f t="shared" si="9"/>
        <v>541872</v>
      </c>
      <c r="O14" s="74">
        <v>138</v>
      </c>
      <c r="P14" s="74">
        <v>298</v>
      </c>
      <c r="Q14" s="74">
        <v>535200</v>
      </c>
      <c r="R14" s="74">
        <v>6211</v>
      </c>
      <c r="S14" s="75" t="s">
        <v>114</v>
      </c>
      <c r="T14" s="74">
        <v>25</v>
      </c>
      <c r="U14" s="74">
        <v>220653</v>
      </c>
      <c r="V14" s="74">
        <f t="shared" si="10"/>
        <v>6728844</v>
      </c>
      <c r="W14" s="74">
        <f t="shared" si="11"/>
        <v>1387242</v>
      </c>
      <c r="X14" s="74">
        <f t="shared" si="12"/>
        <v>3030</v>
      </c>
      <c r="Y14" s="74">
        <f t="shared" si="13"/>
        <v>3450</v>
      </c>
      <c r="Z14" s="74">
        <f t="shared" si="14"/>
        <v>587200</v>
      </c>
      <c r="AA14" s="74">
        <f t="shared" si="15"/>
        <v>464817</v>
      </c>
      <c r="AB14" s="75" t="s">
        <v>114</v>
      </c>
      <c r="AC14" s="74">
        <f t="shared" si="16"/>
        <v>328745</v>
      </c>
      <c r="AD14" s="74">
        <f t="shared" si="17"/>
        <v>5341602</v>
      </c>
      <c r="AE14" s="74">
        <f t="shared" si="18"/>
        <v>40571</v>
      </c>
      <c r="AF14" s="74">
        <f t="shared" si="19"/>
        <v>40571</v>
      </c>
      <c r="AG14" s="74">
        <v>0</v>
      </c>
      <c r="AH14" s="74">
        <v>40404</v>
      </c>
      <c r="AI14" s="74">
        <v>11</v>
      </c>
      <c r="AJ14" s="74">
        <v>156</v>
      </c>
      <c r="AK14" s="74">
        <v>0</v>
      </c>
      <c r="AL14" s="74">
        <v>0</v>
      </c>
      <c r="AM14" s="74">
        <f t="shared" si="20"/>
        <v>5686777</v>
      </c>
      <c r="AN14" s="74">
        <f t="shared" si="21"/>
        <v>2256192</v>
      </c>
      <c r="AO14" s="74">
        <v>840940</v>
      </c>
      <c r="AP14" s="74">
        <v>1186372</v>
      </c>
      <c r="AQ14" s="74">
        <v>228880</v>
      </c>
      <c r="AR14" s="74">
        <v>0</v>
      </c>
      <c r="AS14" s="74">
        <f t="shared" si="22"/>
        <v>1407730</v>
      </c>
      <c r="AT14" s="74">
        <v>82740</v>
      </c>
      <c r="AU14" s="74">
        <v>1297104</v>
      </c>
      <c r="AV14" s="74">
        <v>27886</v>
      </c>
      <c r="AW14" s="74">
        <v>69510</v>
      </c>
      <c r="AX14" s="74">
        <f t="shared" si="23"/>
        <v>1953345</v>
      </c>
      <c r="AY14" s="74">
        <v>336222</v>
      </c>
      <c r="AZ14" s="74">
        <v>1201750</v>
      </c>
      <c r="BA14" s="74">
        <v>328152</v>
      </c>
      <c r="BB14" s="74">
        <v>87221</v>
      </c>
      <c r="BC14" s="74">
        <v>0</v>
      </c>
      <c r="BD14" s="74">
        <v>0</v>
      </c>
      <c r="BE14" s="74">
        <v>238971</v>
      </c>
      <c r="BF14" s="74">
        <f t="shared" si="24"/>
        <v>5966319</v>
      </c>
      <c r="BG14" s="74">
        <f t="shared" si="25"/>
        <v>685587</v>
      </c>
      <c r="BH14" s="74">
        <f t="shared" si="26"/>
        <v>685587</v>
      </c>
      <c r="BI14" s="74">
        <v>0</v>
      </c>
      <c r="BJ14" s="74">
        <v>685472</v>
      </c>
      <c r="BK14" s="74">
        <v>0</v>
      </c>
      <c r="BL14" s="74">
        <v>115</v>
      </c>
      <c r="BM14" s="74">
        <v>0</v>
      </c>
      <c r="BN14" s="74">
        <v>0</v>
      </c>
      <c r="BO14" s="74">
        <f t="shared" si="27"/>
        <v>76118</v>
      </c>
      <c r="BP14" s="74">
        <f t="shared" si="28"/>
        <v>11816</v>
      </c>
      <c r="BQ14" s="74">
        <v>10162</v>
      </c>
      <c r="BR14" s="74">
        <v>1654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64302</v>
      </c>
      <c r="CA14" s="74">
        <v>27026</v>
      </c>
      <c r="CB14" s="74">
        <v>18606</v>
      </c>
      <c r="CC14" s="74">
        <v>0</v>
      </c>
      <c r="CD14" s="74">
        <v>18670</v>
      </c>
      <c r="CE14" s="74">
        <v>0</v>
      </c>
      <c r="CF14" s="74">
        <v>0</v>
      </c>
      <c r="CG14" s="74">
        <v>820</v>
      </c>
      <c r="CH14" s="74">
        <f t="shared" si="31"/>
        <v>762525</v>
      </c>
      <c r="CI14" s="74">
        <f t="shared" si="32"/>
        <v>726158</v>
      </c>
      <c r="CJ14" s="74">
        <f t="shared" si="33"/>
        <v>726158</v>
      </c>
      <c r="CK14" s="74">
        <f t="shared" si="34"/>
        <v>0</v>
      </c>
      <c r="CL14" s="74">
        <f t="shared" si="35"/>
        <v>725876</v>
      </c>
      <c r="CM14" s="74">
        <f t="shared" si="36"/>
        <v>11</v>
      </c>
      <c r="CN14" s="74">
        <f t="shared" si="37"/>
        <v>271</v>
      </c>
      <c r="CO14" s="74">
        <f t="shared" si="38"/>
        <v>0</v>
      </c>
      <c r="CP14" s="74">
        <f t="shared" si="39"/>
        <v>0</v>
      </c>
      <c r="CQ14" s="74">
        <f t="shared" si="40"/>
        <v>5762895</v>
      </c>
      <c r="CR14" s="74">
        <f t="shared" si="41"/>
        <v>2268008</v>
      </c>
      <c r="CS14" s="74">
        <f t="shared" si="42"/>
        <v>851102</v>
      </c>
      <c r="CT14" s="74">
        <f t="shared" si="43"/>
        <v>1188026</v>
      </c>
      <c r="CU14" s="74">
        <f t="shared" si="44"/>
        <v>228880</v>
      </c>
      <c r="CV14" s="74">
        <f t="shared" si="45"/>
        <v>0</v>
      </c>
      <c r="CW14" s="74">
        <f t="shared" si="46"/>
        <v>1407730</v>
      </c>
      <c r="CX14" s="74">
        <f t="shared" si="47"/>
        <v>82740</v>
      </c>
      <c r="CY14" s="74">
        <f t="shared" si="48"/>
        <v>1297104</v>
      </c>
      <c r="CZ14" s="74">
        <f t="shared" si="49"/>
        <v>27886</v>
      </c>
      <c r="DA14" s="74">
        <f t="shared" si="50"/>
        <v>69510</v>
      </c>
      <c r="DB14" s="74">
        <f t="shared" si="51"/>
        <v>2017647</v>
      </c>
      <c r="DC14" s="74">
        <f t="shared" si="52"/>
        <v>363248</v>
      </c>
      <c r="DD14" s="74">
        <f t="shared" si="53"/>
        <v>1220356</v>
      </c>
      <c r="DE14" s="74">
        <f t="shared" si="54"/>
        <v>328152</v>
      </c>
      <c r="DF14" s="74">
        <f t="shared" si="55"/>
        <v>105891</v>
      </c>
      <c r="DG14" s="74">
        <f t="shared" si="56"/>
        <v>0</v>
      </c>
      <c r="DH14" s="74">
        <f t="shared" si="57"/>
        <v>0</v>
      </c>
      <c r="DI14" s="74">
        <f t="shared" si="58"/>
        <v>239791</v>
      </c>
      <c r="DJ14" s="74">
        <f t="shared" si="59"/>
        <v>6728844</v>
      </c>
    </row>
    <row r="15" spans="1:114" s="50" customFormat="1" ht="12" customHeight="1">
      <c r="A15" s="53" t="s">
        <v>112</v>
      </c>
      <c r="B15" s="54" t="s">
        <v>129</v>
      </c>
      <c r="C15" s="53" t="s">
        <v>130</v>
      </c>
      <c r="D15" s="74">
        <f t="shared" si="6"/>
        <v>1087305</v>
      </c>
      <c r="E15" s="74">
        <f t="shared" si="7"/>
        <v>79004</v>
      </c>
      <c r="F15" s="74">
        <v>0</v>
      </c>
      <c r="G15" s="74">
        <v>0</v>
      </c>
      <c r="H15" s="74">
        <v>0</v>
      </c>
      <c r="I15" s="74">
        <v>55050</v>
      </c>
      <c r="J15" s="75" t="s">
        <v>114</v>
      </c>
      <c r="K15" s="74">
        <v>23954</v>
      </c>
      <c r="L15" s="74">
        <v>1008301</v>
      </c>
      <c r="M15" s="74">
        <f t="shared" si="8"/>
        <v>161676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114</v>
      </c>
      <c r="T15" s="74">
        <v>0</v>
      </c>
      <c r="U15" s="74">
        <v>161676</v>
      </c>
      <c r="V15" s="74">
        <f t="shared" si="10"/>
        <v>1248981</v>
      </c>
      <c r="W15" s="74">
        <f t="shared" si="11"/>
        <v>79004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55050</v>
      </c>
      <c r="AB15" s="75" t="s">
        <v>114</v>
      </c>
      <c r="AC15" s="74">
        <f t="shared" si="16"/>
        <v>23954</v>
      </c>
      <c r="AD15" s="74">
        <f t="shared" si="17"/>
        <v>1169977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708594</v>
      </c>
      <c r="AN15" s="74">
        <f t="shared" si="21"/>
        <v>140863</v>
      </c>
      <c r="AO15" s="74">
        <v>108111</v>
      </c>
      <c r="AP15" s="74">
        <v>0</v>
      </c>
      <c r="AQ15" s="74">
        <v>32752</v>
      </c>
      <c r="AR15" s="74">
        <v>0</v>
      </c>
      <c r="AS15" s="74">
        <f t="shared" si="22"/>
        <v>134261</v>
      </c>
      <c r="AT15" s="74">
        <v>585</v>
      </c>
      <c r="AU15" s="74">
        <v>133676</v>
      </c>
      <c r="AV15" s="74">
        <v>0</v>
      </c>
      <c r="AW15" s="74">
        <v>0</v>
      </c>
      <c r="AX15" s="74">
        <f t="shared" si="23"/>
        <v>433470</v>
      </c>
      <c r="AY15" s="74">
        <v>268239</v>
      </c>
      <c r="AZ15" s="74">
        <v>129129</v>
      </c>
      <c r="BA15" s="74">
        <v>7661</v>
      </c>
      <c r="BB15" s="74">
        <v>28441</v>
      </c>
      <c r="BC15" s="74">
        <v>0</v>
      </c>
      <c r="BD15" s="74">
        <v>0</v>
      </c>
      <c r="BE15" s="74">
        <v>378711</v>
      </c>
      <c r="BF15" s="74">
        <f t="shared" si="24"/>
        <v>1087305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101118</v>
      </c>
      <c r="BP15" s="74">
        <f t="shared" si="28"/>
        <v>8251</v>
      </c>
      <c r="BQ15" s="74">
        <v>8251</v>
      </c>
      <c r="BR15" s="74">
        <v>0</v>
      </c>
      <c r="BS15" s="74">
        <v>0</v>
      </c>
      <c r="BT15" s="74">
        <v>0</v>
      </c>
      <c r="BU15" s="74">
        <f t="shared" si="29"/>
        <v>9900</v>
      </c>
      <c r="BV15" s="74">
        <v>0</v>
      </c>
      <c r="BW15" s="74">
        <v>9900</v>
      </c>
      <c r="BX15" s="74">
        <v>0</v>
      </c>
      <c r="BY15" s="74">
        <v>0</v>
      </c>
      <c r="BZ15" s="74">
        <f t="shared" si="30"/>
        <v>82967</v>
      </c>
      <c r="CA15" s="74">
        <v>0</v>
      </c>
      <c r="CB15" s="74">
        <v>0</v>
      </c>
      <c r="CC15" s="74">
        <v>0</v>
      </c>
      <c r="CD15" s="74">
        <v>82967</v>
      </c>
      <c r="CE15" s="74">
        <v>0</v>
      </c>
      <c r="CF15" s="74">
        <v>0</v>
      </c>
      <c r="CG15" s="74">
        <v>60558</v>
      </c>
      <c r="CH15" s="74">
        <f t="shared" si="31"/>
        <v>161676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809712</v>
      </c>
      <c r="CR15" s="74">
        <f t="shared" si="41"/>
        <v>149114</v>
      </c>
      <c r="CS15" s="74">
        <f t="shared" si="42"/>
        <v>116362</v>
      </c>
      <c r="CT15" s="74">
        <f t="shared" si="43"/>
        <v>0</v>
      </c>
      <c r="CU15" s="74">
        <f t="shared" si="44"/>
        <v>32752</v>
      </c>
      <c r="CV15" s="74">
        <f t="shared" si="45"/>
        <v>0</v>
      </c>
      <c r="CW15" s="74">
        <f t="shared" si="46"/>
        <v>144161</v>
      </c>
      <c r="CX15" s="74">
        <f t="shared" si="47"/>
        <v>585</v>
      </c>
      <c r="CY15" s="74">
        <f t="shared" si="48"/>
        <v>143576</v>
      </c>
      <c r="CZ15" s="74">
        <f t="shared" si="49"/>
        <v>0</v>
      </c>
      <c r="DA15" s="74">
        <f t="shared" si="50"/>
        <v>0</v>
      </c>
      <c r="DB15" s="74">
        <f t="shared" si="51"/>
        <v>516437</v>
      </c>
      <c r="DC15" s="74">
        <f t="shared" si="52"/>
        <v>268239</v>
      </c>
      <c r="DD15" s="74">
        <f t="shared" si="53"/>
        <v>129129</v>
      </c>
      <c r="DE15" s="74">
        <f t="shared" si="54"/>
        <v>7661</v>
      </c>
      <c r="DF15" s="74">
        <f t="shared" si="55"/>
        <v>111408</v>
      </c>
      <c r="DG15" s="74">
        <f t="shared" si="56"/>
        <v>0</v>
      </c>
      <c r="DH15" s="74">
        <f t="shared" si="57"/>
        <v>0</v>
      </c>
      <c r="DI15" s="74">
        <f t="shared" si="58"/>
        <v>439269</v>
      </c>
      <c r="DJ15" s="74">
        <f t="shared" si="59"/>
        <v>1248981</v>
      </c>
    </row>
    <row r="16" spans="1:114" s="50" customFormat="1" ht="12" customHeight="1">
      <c r="A16" s="53" t="s">
        <v>112</v>
      </c>
      <c r="B16" s="54" t="s">
        <v>131</v>
      </c>
      <c r="C16" s="53" t="s">
        <v>132</v>
      </c>
      <c r="D16" s="74">
        <f t="shared" si="6"/>
        <v>1158213</v>
      </c>
      <c r="E16" s="74">
        <f t="shared" si="7"/>
        <v>187137</v>
      </c>
      <c r="F16" s="74">
        <v>0</v>
      </c>
      <c r="G16" s="74">
        <v>0</v>
      </c>
      <c r="H16" s="74">
        <v>0</v>
      </c>
      <c r="I16" s="74">
        <v>134055</v>
      </c>
      <c r="J16" s="75" t="s">
        <v>114</v>
      </c>
      <c r="K16" s="74">
        <v>53082</v>
      </c>
      <c r="L16" s="74">
        <v>971076</v>
      </c>
      <c r="M16" s="74">
        <f t="shared" si="8"/>
        <v>176465</v>
      </c>
      <c r="N16" s="74">
        <f t="shared" si="9"/>
        <v>3533</v>
      </c>
      <c r="O16" s="74">
        <v>0</v>
      </c>
      <c r="P16" s="74">
        <v>0</v>
      </c>
      <c r="Q16" s="74">
        <v>0</v>
      </c>
      <c r="R16" s="74">
        <v>3533</v>
      </c>
      <c r="S16" s="75" t="s">
        <v>114</v>
      </c>
      <c r="T16" s="74">
        <v>0</v>
      </c>
      <c r="U16" s="74">
        <v>172932</v>
      </c>
      <c r="V16" s="74">
        <f t="shared" si="10"/>
        <v>1334678</v>
      </c>
      <c r="W16" s="74">
        <f t="shared" si="11"/>
        <v>190670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137588</v>
      </c>
      <c r="AB16" s="75" t="s">
        <v>114</v>
      </c>
      <c r="AC16" s="74">
        <f t="shared" si="16"/>
        <v>53082</v>
      </c>
      <c r="AD16" s="74">
        <f t="shared" si="17"/>
        <v>1144008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1158011</v>
      </c>
      <c r="AN16" s="74">
        <f t="shared" si="21"/>
        <v>146936</v>
      </c>
      <c r="AO16" s="74">
        <v>107407</v>
      </c>
      <c r="AP16" s="74">
        <v>39529</v>
      </c>
      <c r="AQ16" s="74">
        <v>0</v>
      </c>
      <c r="AR16" s="74">
        <v>0</v>
      </c>
      <c r="AS16" s="74">
        <f t="shared" si="22"/>
        <v>334606</v>
      </c>
      <c r="AT16" s="74">
        <v>0</v>
      </c>
      <c r="AU16" s="74">
        <v>334606</v>
      </c>
      <c r="AV16" s="74">
        <v>0</v>
      </c>
      <c r="AW16" s="74">
        <v>0</v>
      </c>
      <c r="AX16" s="74">
        <f t="shared" si="23"/>
        <v>673560</v>
      </c>
      <c r="AY16" s="74">
        <v>329890</v>
      </c>
      <c r="AZ16" s="74">
        <v>225338</v>
      </c>
      <c r="BA16" s="74">
        <v>118332</v>
      </c>
      <c r="BB16" s="74">
        <v>0</v>
      </c>
      <c r="BC16" s="74">
        <v>0</v>
      </c>
      <c r="BD16" s="74">
        <v>2909</v>
      </c>
      <c r="BE16" s="74">
        <v>202</v>
      </c>
      <c r="BF16" s="74">
        <f t="shared" si="24"/>
        <v>1158213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176465</v>
      </c>
      <c r="BP16" s="74">
        <f t="shared" si="28"/>
        <v>8923</v>
      </c>
      <c r="BQ16" s="74">
        <v>8923</v>
      </c>
      <c r="BR16" s="74"/>
      <c r="BS16" s="74">
        <v>0</v>
      </c>
      <c r="BT16" s="74">
        <v>0</v>
      </c>
      <c r="BU16" s="74">
        <f t="shared" si="29"/>
        <v>91089</v>
      </c>
      <c r="BV16" s="74">
        <v>0</v>
      </c>
      <c r="BW16" s="74">
        <v>91089</v>
      </c>
      <c r="BX16" s="74">
        <v>0</v>
      </c>
      <c r="BY16" s="74">
        <v>0</v>
      </c>
      <c r="BZ16" s="74">
        <f t="shared" si="30"/>
        <v>76453</v>
      </c>
      <c r="CA16" s="74">
        <v>0</v>
      </c>
      <c r="CB16" s="74">
        <v>74281</v>
      </c>
      <c r="CC16" s="74">
        <v>2172</v>
      </c>
      <c r="CD16" s="74">
        <v>0</v>
      </c>
      <c r="CE16" s="74">
        <v>0</v>
      </c>
      <c r="CF16" s="74">
        <v>0</v>
      </c>
      <c r="CG16" s="74">
        <v>0</v>
      </c>
      <c r="CH16" s="74">
        <f t="shared" si="31"/>
        <v>176465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1334476</v>
      </c>
      <c r="CR16" s="74">
        <f t="shared" si="41"/>
        <v>155859</v>
      </c>
      <c r="CS16" s="74">
        <f t="shared" si="42"/>
        <v>116330</v>
      </c>
      <c r="CT16" s="74">
        <f t="shared" si="43"/>
        <v>39529</v>
      </c>
      <c r="CU16" s="74">
        <f t="shared" si="44"/>
        <v>0</v>
      </c>
      <c r="CV16" s="74">
        <f t="shared" si="45"/>
        <v>0</v>
      </c>
      <c r="CW16" s="74">
        <f t="shared" si="46"/>
        <v>425695</v>
      </c>
      <c r="CX16" s="74">
        <f t="shared" si="47"/>
        <v>0</v>
      </c>
      <c r="CY16" s="74">
        <f t="shared" si="48"/>
        <v>425695</v>
      </c>
      <c r="CZ16" s="74">
        <f t="shared" si="49"/>
        <v>0</v>
      </c>
      <c r="DA16" s="74">
        <f t="shared" si="50"/>
        <v>0</v>
      </c>
      <c r="DB16" s="74">
        <f t="shared" si="51"/>
        <v>750013</v>
      </c>
      <c r="DC16" s="74">
        <f t="shared" si="52"/>
        <v>329890</v>
      </c>
      <c r="DD16" s="74">
        <f t="shared" si="53"/>
        <v>299619</v>
      </c>
      <c r="DE16" s="74">
        <f t="shared" si="54"/>
        <v>120504</v>
      </c>
      <c r="DF16" s="74">
        <f t="shared" si="55"/>
        <v>0</v>
      </c>
      <c r="DG16" s="74">
        <f t="shared" si="56"/>
        <v>0</v>
      </c>
      <c r="DH16" s="74">
        <f t="shared" si="57"/>
        <v>2909</v>
      </c>
      <c r="DI16" s="74">
        <f t="shared" si="58"/>
        <v>202</v>
      </c>
      <c r="DJ16" s="74">
        <f t="shared" si="59"/>
        <v>1334678</v>
      </c>
    </row>
    <row r="17" spans="1:114" s="50" customFormat="1" ht="12" customHeight="1">
      <c r="A17" s="53" t="s">
        <v>112</v>
      </c>
      <c r="B17" s="54" t="s">
        <v>133</v>
      </c>
      <c r="C17" s="53" t="s">
        <v>134</v>
      </c>
      <c r="D17" s="74">
        <f t="shared" si="6"/>
        <v>677081</v>
      </c>
      <c r="E17" s="74">
        <f t="shared" si="7"/>
        <v>3616</v>
      </c>
      <c r="F17" s="74">
        <v>0</v>
      </c>
      <c r="G17" s="74">
        <v>0</v>
      </c>
      <c r="H17" s="74">
        <v>0</v>
      </c>
      <c r="I17" s="74">
        <v>1103</v>
      </c>
      <c r="J17" s="75" t="s">
        <v>114</v>
      </c>
      <c r="K17" s="74">
        <v>2513</v>
      </c>
      <c r="L17" s="74">
        <v>673465</v>
      </c>
      <c r="M17" s="74">
        <f t="shared" si="8"/>
        <v>78603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114</v>
      </c>
      <c r="T17" s="74">
        <v>0</v>
      </c>
      <c r="U17" s="74">
        <v>78603</v>
      </c>
      <c r="V17" s="74">
        <f t="shared" si="10"/>
        <v>755684</v>
      </c>
      <c r="W17" s="74">
        <f t="shared" si="11"/>
        <v>3616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1103</v>
      </c>
      <c r="AB17" s="75" t="s">
        <v>114</v>
      </c>
      <c r="AC17" s="74">
        <f t="shared" si="16"/>
        <v>2513</v>
      </c>
      <c r="AD17" s="74">
        <f t="shared" si="17"/>
        <v>752068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248678</v>
      </c>
      <c r="AN17" s="74">
        <f t="shared" si="21"/>
        <v>76493</v>
      </c>
      <c r="AO17" s="74">
        <v>55174</v>
      </c>
      <c r="AP17" s="74">
        <v>21319</v>
      </c>
      <c r="AQ17" s="74">
        <v>0</v>
      </c>
      <c r="AR17" s="74">
        <v>0</v>
      </c>
      <c r="AS17" s="74">
        <f t="shared" si="22"/>
        <v>1096</v>
      </c>
      <c r="AT17" s="74">
        <v>1096</v>
      </c>
      <c r="AU17" s="74">
        <v>0</v>
      </c>
      <c r="AV17" s="74">
        <v>0</v>
      </c>
      <c r="AW17" s="74">
        <v>0</v>
      </c>
      <c r="AX17" s="74">
        <f t="shared" si="23"/>
        <v>171089</v>
      </c>
      <c r="AY17" s="74">
        <v>170533</v>
      </c>
      <c r="AZ17" s="74">
        <v>258</v>
      </c>
      <c r="BA17" s="74">
        <v>0</v>
      </c>
      <c r="BB17" s="74">
        <v>298</v>
      </c>
      <c r="BC17" s="74">
        <v>400252</v>
      </c>
      <c r="BD17" s="74">
        <v>0</v>
      </c>
      <c r="BE17" s="74">
        <v>28151</v>
      </c>
      <c r="BF17" s="74">
        <f t="shared" si="24"/>
        <v>276829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0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78603</v>
      </c>
      <c r="CF17" s="74">
        <v>0</v>
      </c>
      <c r="CG17" s="74">
        <v>0</v>
      </c>
      <c r="CH17" s="74">
        <f t="shared" si="31"/>
        <v>0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248678</v>
      </c>
      <c r="CR17" s="74">
        <f t="shared" si="41"/>
        <v>76493</v>
      </c>
      <c r="CS17" s="74">
        <f t="shared" si="42"/>
        <v>55174</v>
      </c>
      <c r="CT17" s="74">
        <f t="shared" si="43"/>
        <v>21319</v>
      </c>
      <c r="CU17" s="74">
        <f t="shared" si="44"/>
        <v>0</v>
      </c>
      <c r="CV17" s="74">
        <f t="shared" si="45"/>
        <v>0</v>
      </c>
      <c r="CW17" s="74">
        <f t="shared" si="46"/>
        <v>1096</v>
      </c>
      <c r="CX17" s="74">
        <f t="shared" si="47"/>
        <v>1096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171089</v>
      </c>
      <c r="DC17" s="74">
        <f t="shared" si="52"/>
        <v>170533</v>
      </c>
      <c r="DD17" s="74">
        <f t="shared" si="53"/>
        <v>258</v>
      </c>
      <c r="DE17" s="74">
        <f t="shared" si="54"/>
        <v>0</v>
      </c>
      <c r="DF17" s="74">
        <f t="shared" si="55"/>
        <v>298</v>
      </c>
      <c r="DG17" s="74">
        <f t="shared" si="56"/>
        <v>478855</v>
      </c>
      <c r="DH17" s="74">
        <f t="shared" si="57"/>
        <v>0</v>
      </c>
      <c r="DI17" s="74">
        <f t="shared" si="58"/>
        <v>28151</v>
      </c>
      <c r="DJ17" s="74">
        <f t="shared" si="59"/>
        <v>276829</v>
      </c>
    </row>
    <row r="18" spans="1:114" s="50" customFormat="1" ht="12" customHeight="1">
      <c r="A18" s="53" t="s">
        <v>112</v>
      </c>
      <c r="B18" s="54" t="s">
        <v>135</v>
      </c>
      <c r="C18" s="53" t="s">
        <v>136</v>
      </c>
      <c r="D18" s="74">
        <f t="shared" si="6"/>
        <v>953589</v>
      </c>
      <c r="E18" s="74">
        <f t="shared" si="7"/>
        <v>163112</v>
      </c>
      <c r="F18" s="74">
        <v>0</v>
      </c>
      <c r="G18" s="74">
        <v>0</v>
      </c>
      <c r="H18" s="74">
        <v>0</v>
      </c>
      <c r="I18" s="74">
        <v>163112</v>
      </c>
      <c r="J18" s="75" t="s">
        <v>114</v>
      </c>
      <c r="K18" s="74">
        <v>0</v>
      </c>
      <c r="L18" s="74">
        <v>790477</v>
      </c>
      <c r="M18" s="74">
        <f t="shared" si="8"/>
        <v>350674</v>
      </c>
      <c r="N18" s="74">
        <f t="shared" si="9"/>
        <v>195870</v>
      </c>
      <c r="O18" s="74">
        <v>0</v>
      </c>
      <c r="P18" s="74">
        <v>0</v>
      </c>
      <c r="Q18" s="74">
        <v>123900</v>
      </c>
      <c r="R18" s="74">
        <v>71864</v>
      </c>
      <c r="S18" s="75" t="s">
        <v>114</v>
      </c>
      <c r="T18" s="74">
        <v>106</v>
      </c>
      <c r="U18" s="74">
        <v>154804</v>
      </c>
      <c r="V18" s="74">
        <f t="shared" si="10"/>
        <v>1304263</v>
      </c>
      <c r="W18" s="74">
        <f t="shared" si="11"/>
        <v>358982</v>
      </c>
      <c r="X18" s="74">
        <f t="shared" si="12"/>
        <v>0</v>
      </c>
      <c r="Y18" s="74">
        <f t="shared" si="13"/>
        <v>0</v>
      </c>
      <c r="Z18" s="74">
        <f t="shared" si="14"/>
        <v>123900</v>
      </c>
      <c r="AA18" s="74">
        <f t="shared" si="15"/>
        <v>234976</v>
      </c>
      <c r="AB18" s="75" t="s">
        <v>114</v>
      </c>
      <c r="AC18" s="74">
        <f t="shared" si="16"/>
        <v>106</v>
      </c>
      <c r="AD18" s="74">
        <f t="shared" si="17"/>
        <v>945281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953589</v>
      </c>
      <c r="AN18" s="74">
        <f t="shared" si="21"/>
        <v>158307</v>
      </c>
      <c r="AO18" s="74">
        <v>56936</v>
      </c>
      <c r="AP18" s="74">
        <v>101371</v>
      </c>
      <c r="AQ18" s="74">
        <v>0</v>
      </c>
      <c r="AR18" s="74">
        <v>0</v>
      </c>
      <c r="AS18" s="74">
        <f t="shared" si="22"/>
        <v>287137</v>
      </c>
      <c r="AT18" s="74">
        <v>8475</v>
      </c>
      <c r="AU18" s="74">
        <v>265874</v>
      </c>
      <c r="AV18" s="74">
        <v>12788</v>
      </c>
      <c r="AW18" s="74">
        <v>0</v>
      </c>
      <c r="AX18" s="74">
        <f t="shared" si="23"/>
        <v>508145</v>
      </c>
      <c r="AY18" s="74">
        <v>173045</v>
      </c>
      <c r="AZ18" s="74">
        <v>323936</v>
      </c>
      <c r="BA18" s="74">
        <v>11164</v>
      </c>
      <c r="BB18" s="74">
        <v>0</v>
      </c>
      <c r="BC18" s="74">
        <v>0</v>
      </c>
      <c r="BD18" s="74">
        <v>0</v>
      </c>
      <c r="BE18" s="74">
        <v>0</v>
      </c>
      <c r="BF18" s="74">
        <f t="shared" si="24"/>
        <v>953589</v>
      </c>
      <c r="BG18" s="74">
        <f t="shared" si="25"/>
        <v>137755</v>
      </c>
      <c r="BH18" s="74">
        <f t="shared" si="26"/>
        <v>134500</v>
      </c>
      <c r="BI18" s="74">
        <v>0</v>
      </c>
      <c r="BJ18" s="74">
        <v>134500</v>
      </c>
      <c r="BK18" s="74">
        <v>0</v>
      </c>
      <c r="BL18" s="74">
        <v>0</v>
      </c>
      <c r="BM18" s="74">
        <v>3255</v>
      </c>
      <c r="BN18" s="74">
        <v>0</v>
      </c>
      <c r="BO18" s="74">
        <f t="shared" si="27"/>
        <v>212919</v>
      </c>
      <c r="BP18" s="74">
        <f t="shared" si="28"/>
        <v>30563</v>
      </c>
      <c r="BQ18" s="74">
        <v>30563</v>
      </c>
      <c r="BR18" s="74">
        <v>0</v>
      </c>
      <c r="BS18" s="74">
        <v>0</v>
      </c>
      <c r="BT18" s="74">
        <v>0</v>
      </c>
      <c r="BU18" s="74">
        <f t="shared" si="29"/>
        <v>59841</v>
      </c>
      <c r="BV18" s="74">
        <v>1664</v>
      </c>
      <c r="BW18" s="74">
        <v>58177</v>
      </c>
      <c r="BX18" s="74">
        <v>0</v>
      </c>
      <c r="BY18" s="74">
        <v>0</v>
      </c>
      <c r="BZ18" s="74">
        <f t="shared" si="30"/>
        <v>122515</v>
      </c>
      <c r="CA18" s="74">
        <v>42420</v>
      </c>
      <c r="CB18" s="74">
        <v>80095</v>
      </c>
      <c r="CC18" s="74">
        <v>0</v>
      </c>
      <c r="CD18" s="74">
        <v>0</v>
      </c>
      <c r="CE18" s="74">
        <v>0</v>
      </c>
      <c r="CF18" s="74">
        <v>0</v>
      </c>
      <c r="CG18" s="74">
        <v>0</v>
      </c>
      <c r="CH18" s="74">
        <f t="shared" si="31"/>
        <v>350674</v>
      </c>
      <c r="CI18" s="74">
        <f t="shared" si="32"/>
        <v>137755</v>
      </c>
      <c r="CJ18" s="74">
        <f t="shared" si="33"/>
        <v>134500</v>
      </c>
      <c r="CK18" s="74">
        <f t="shared" si="34"/>
        <v>0</v>
      </c>
      <c r="CL18" s="74">
        <f t="shared" si="35"/>
        <v>134500</v>
      </c>
      <c r="CM18" s="74">
        <f t="shared" si="36"/>
        <v>0</v>
      </c>
      <c r="CN18" s="74">
        <f t="shared" si="37"/>
        <v>0</v>
      </c>
      <c r="CO18" s="74">
        <f t="shared" si="38"/>
        <v>3255</v>
      </c>
      <c r="CP18" s="74">
        <f t="shared" si="39"/>
        <v>0</v>
      </c>
      <c r="CQ18" s="74">
        <f t="shared" si="40"/>
        <v>1166508</v>
      </c>
      <c r="CR18" s="74">
        <f t="shared" si="41"/>
        <v>188870</v>
      </c>
      <c r="CS18" s="74">
        <f t="shared" si="42"/>
        <v>87499</v>
      </c>
      <c r="CT18" s="74">
        <f t="shared" si="43"/>
        <v>101371</v>
      </c>
      <c r="CU18" s="74">
        <f t="shared" si="44"/>
        <v>0</v>
      </c>
      <c r="CV18" s="74">
        <f t="shared" si="45"/>
        <v>0</v>
      </c>
      <c r="CW18" s="74">
        <f t="shared" si="46"/>
        <v>346978</v>
      </c>
      <c r="CX18" s="74">
        <f t="shared" si="47"/>
        <v>10139</v>
      </c>
      <c r="CY18" s="74">
        <f t="shared" si="48"/>
        <v>324051</v>
      </c>
      <c r="CZ18" s="74">
        <f t="shared" si="49"/>
        <v>12788</v>
      </c>
      <c r="DA18" s="74">
        <f t="shared" si="50"/>
        <v>0</v>
      </c>
      <c r="DB18" s="74">
        <f t="shared" si="51"/>
        <v>630660</v>
      </c>
      <c r="DC18" s="74">
        <f t="shared" si="52"/>
        <v>215465</v>
      </c>
      <c r="DD18" s="74">
        <f t="shared" si="53"/>
        <v>404031</v>
      </c>
      <c r="DE18" s="74">
        <f t="shared" si="54"/>
        <v>11164</v>
      </c>
      <c r="DF18" s="74">
        <f t="shared" si="55"/>
        <v>0</v>
      </c>
      <c r="DG18" s="74">
        <f t="shared" si="56"/>
        <v>0</v>
      </c>
      <c r="DH18" s="74">
        <f t="shared" si="57"/>
        <v>0</v>
      </c>
      <c r="DI18" s="74">
        <f t="shared" si="58"/>
        <v>0</v>
      </c>
      <c r="DJ18" s="74">
        <f t="shared" si="59"/>
        <v>1304263</v>
      </c>
    </row>
    <row r="19" spans="1:114" s="50" customFormat="1" ht="12" customHeight="1">
      <c r="A19" s="53" t="s">
        <v>112</v>
      </c>
      <c r="B19" s="54" t="s">
        <v>137</v>
      </c>
      <c r="C19" s="53" t="s">
        <v>138</v>
      </c>
      <c r="D19" s="74">
        <f t="shared" si="6"/>
        <v>2338906</v>
      </c>
      <c r="E19" s="74">
        <f t="shared" si="7"/>
        <v>597804</v>
      </c>
      <c r="F19" s="74">
        <v>0</v>
      </c>
      <c r="G19" s="74">
        <v>0</v>
      </c>
      <c r="H19" s="74">
        <v>0</v>
      </c>
      <c r="I19" s="74">
        <v>458589</v>
      </c>
      <c r="J19" s="75" t="s">
        <v>114</v>
      </c>
      <c r="K19" s="74">
        <v>139215</v>
      </c>
      <c r="L19" s="74">
        <v>1741102</v>
      </c>
      <c r="M19" s="74">
        <f t="shared" si="8"/>
        <v>104941</v>
      </c>
      <c r="N19" s="74">
        <f t="shared" si="9"/>
        <v>13176</v>
      </c>
      <c r="O19" s="74">
        <v>710</v>
      </c>
      <c r="P19" s="74">
        <v>265</v>
      </c>
      <c r="Q19" s="74">
        <v>0</v>
      </c>
      <c r="R19" s="74">
        <v>12193</v>
      </c>
      <c r="S19" s="75" t="s">
        <v>114</v>
      </c>
      <c r="T19" s="74">
        <v>8</v>
      </c>
      <c r="U19" s="74">
        <v>91765</v>
      </c>
      <c r="V19" s="74">
        <f t="shared" si="10"/>
        <v>2443847</v>
      </c>
      <c r="W19" s="74">
        <f t="shared" si="11"/>
        <v>610980</v>
      </c>
      <c r="X19" s="74">
        <f t="shared" si="12"/>
        <v>710</v>
      </c>
      <c r="Y19" s="74">
        <f t="shared" si="13"/>
        <v>265</v>
      </c>
      <c r="Z19" s="74">
        <f t="shared" si="14"/>
        <v>0</v>
      </c>
      <c r="AA19" s="74">
        <f t="shared" si="15"/>
        <v>470782</v>
      </c>
      <c r="AB19" s="75" t="s">
        <v>114</v>
      </c>
      <c r="AC19" s="74">
        <f t="shared" si="16"/>
        <v>139223</v>
      </c>
      <c r="AD19" s="74">
        <f t="shared" si="17"/>
        <v>1832867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2314240</v>
      </c>
      <c r="AN19" s="74">
        <f t="shared" si="21"/>
        <v>259733</v>
      </c>
      <c r="AO19" s="74">
        <v>214058</v>
      </c>
      <c r="AP19" s="74">
        <v>0</v>
      </c>
      <c r="AQ19" s="74">
        <v>45566</v>
      </c>
      <c r="AR19" s="74">
        <v>109</v>
      </c>
      <c r="AS19" s="74">
        <f t="shared" si="22"/>
        <v>485742</v>
      </c>
      <c r="AT19" s="74">
        <v>7444</v>
      </c>
      <c r="AU19" s="74">
        <v>473657</v>
      </c>
      <c r="AV19" s="74">
        <v>4641</v>
      </c>
      <c r="AW19" s="74">
        <v>0</v>
      </c>
      <c r="AX19" s="74">
        <f t="shared" si="23"/>
        <v>1568765</v>
      </c>
      <c r="AY19" s="74">
        <v>918229</v>
      </c>
      <c r="AZ19" s="74">
        <v>472151</v>
      </c>
      <c r="BA19" s="74">
        <v>167152</v>
      </c>
      <c r="BB19" s="74">
        <v>11233</v>
      </c>
      <c r="BC19" s="74">
        <v>0</v>
      </c>
      <c r="BD19" s="74">
        <v>0</v>
      </c>
      <c r="BE19" s="74">
        <v>24666</v>
      </c>
      <c r="BF19" s="74">
        <f t="shared" si="24"/>
        <v>2338906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104797</v>
      </c>
      <c r="BP19" s="74">
        <f t="shared" si="28"/>
        <v>66937</v>
      </c>
      <c r="BQ19" s="74">
        <v>44161</v>
      </c>
      <c r="BR19" s="74">
        <v>0</v>
      </c>
      <c r="BS19" s="74">
        <v>22776</v>
      </c>
      <c r="BT19" s="74">
        <v>0</v>
      </c>
      <c r="BU19" s="74">
        <f t="shared" si="29"/>
        <v>1103</v>
      </c>
      <c r="BV19" s="74">
        <v>192</v>
      </c>
      <c r="BW19" s="74">
        <v>911</v>
      </c>
      <c r="BX19" s="74">
        <v>0</v>
      </c>
      <c r="BY19" s="74">
        <v>0</v>
      </c>
      <c r="BZ19" s="74">
        <f t="shared" si="30"/>
        <v>35602</v>
      </c>
      <c r="CA19" s="74">
        <v>20526</v>
      </c>
      <c r="CB19" s="74">
        <v>15076</v>
      </c>
      <c r="CC19" s="74">
        <v>0</v>
      </c>
      <c r="CD19" s="74">
        <v>0</v>
      </c>
      <c r="CE19" s="74">
        <v>0</v>
      </c>
      <c r="CF19" s="74">
        <v>1155</v>
      </c>
      <c r="CG19" s="74">
        <v>144</v>
      </c>
      <c r="CH19" s="74">
        <f t="shared" si="31"/>
        <v>104941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2419037</v>
      </c>
      <c r="CR19" s="74">
        <f t="shared" si="41"/>
        <v>326670</v>
      </c>
      <c r="CS19" s="74">
        <f t="shared" si="42"/>
        <v>258219</v>
      </c>
      <c r="CT19" s="74">
        <f t="shared" si="43"/>
        <v>0</v>
      </c>
      <c r="CU19" s="74">
        <f t="shared" si="44"/>
        <v>68342</v>
      </c>
      <c r="CV19" s="74">
        <f t="shared" si="45"/>
        <v>109</v>
      </c>
      <c r="CW19" s="74">
        <f t="shared" si="46"/>
        <v>486845</v>
      </c>
      <c r="CX19" s="74">
        <f t="shared" si="47"/>
        <v>7636</v>
      </c>
      <c r="CY19" s="74">
        <f t="shared" si="48"/>
        <v>474568</v>
      </c>
      <c r="CZ19" s="74">
        <f t="shared" si="49"/>
        <v>4641</v>
      </c>
      <c r="DA19" s="74">
        <f t="shared" si="50"/>
        <v>0</v>
      </c>
      <c r="DB19" s="74">
        <f t="shared" si="51"/>
        <v>1604367</v>
      </c>
      <c r="DC19" s="74">
        <f t="shared" si="52"/>
        <v>938755</v>
      </c>
      <c r="DD19" s="74">
        <f t="shared" si="53"/>
        <v>487227</v>
      </c>
      <c r="DE19" s="74">
        <f t="shared" si="54"/>
        <v>167152</v>
      </c>
      <c r="DF19" s="74">
        <f t="shared" si="55"/>
        <v>11233</v>
      </c>
      <c r="DG19" s="74">
        <f t="shared" si="56"/>
        <v>0</v>
      </c>
      <c r="DH19" s="74">
        <f t="shared" si="57"/>
        <v>1155</v>
      </c>
      <c r="DI19" s="74">
        <f t="shared" si="58"/>
        <v>24810</v>
      </c>
      <c r="DJ19" s="74">
        <f t="shared" si="59"/>
        <v>2443847</v>
      </c>
    </row>
    <row r="20" spans="1:114" s="50" customFormat="1" ht="12" customHeight="1">
      <c r="A20" s="53" t="s">
        <v>112</v>
      </c>
      <c r="B20" s="54" t="s">
        <v>139</v>
      </c>
      <c r="C20" s="53" t="s">
        <v>140</v>
      </c>
      <c r="D20" s="74">
        <f t="shared" si="6"/>
        <v>2020219</v>
      </c>
      <c r="E20" s="74">
        <f t="shared" si="7"/>
        <v>291504</v>
      </c>
      <c r="F20" s="74">
        <v>0</v>
      </c>
      <c r="G20" s="74">
        <v>0</v>
      </c>
      <c r="H20" s="74">
        <v>0</v>
      </c>
      <c r="I20" s="74">
        <v>174218</v>
      </c>
      <c r="J20" s="75" t="s">
        <v>114</v>
      </c>
      <c r="K20" s="74">
        <v>117286</v>
      </c>
      <c r="L20" s="74">
        <v>1728715</v>
      </c>
      <c r="M20" s="74">
        <f t="shared" si="8"/>
        <v>111535</v>
      </c>
      <c r="N20" s="74">
        <f t="shared" si="9"/>
        <v>3967</v>
      </c>
      <c r="O20" s="74">
        <v>0</v>
      </c>
      <c r="P20" s="74">
        <v>0</v>
      </c>
      <c r="Q20" s="74">
        <v>0</v>
      </c>
      <c r="R20" s="74">
        <v>3967</v>
      </c>
      <c r="S20" s="75" t="s">
        <v>114</v>
      </c>
      <c r="T20" s="74">
        <v>0</v>
      </c>
      <c r="U20" s="74">
        <v>107568</v>
      </c>
      <c r="V20" s="74">
        <f t="shared" si="10"/>
        <v>2131754</v>
      </c>
      <c r="W20" s="74">
        <f t="shared" si="11"/>
        <v>295471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178185</v>
      </c>
      <c r="AB20" s="75" t="s">
        <v>114</v>
      </c>
      <c r="AC20" s="74">
        <f t="shared" si="16"/>
        <v>117286</v>
      </c>
      <c r="AD20" s="74">
        <f t="shared" si="17"/>
        <v>1836283</v>
      </c>
      <c r="AE20" s="74">
        <f t="shared" si="18"/>
        <v>137604</v>
      </c>
      <c r="AF20" s="74">
        <f t="shared" si="19"/>
        <v>133581</v>
      </c>
      <c r="AG20" s="74">
        <v>0</v>
      </c>
      <c r="AH20" s="74">
        <v>133581</v>
      </c>
      <c r="AI20" s="74">
        <v>0</v>
      </c>
      <c r="AJ20" s="74">
        <v>0</v>
      </c>
      <c r="AK20" s="74">
        <v>4023</v>
      </c>
      <c r="AL20" s="74">
        <v>0</v>
      </c>
      <c r="AM20" s="74">
        <f t="shared" si="20"/>
        <v>1876230</v>
      </c>
      <c r="AN20" s="74">
        <f t="shared" si="21"/>
        <v>333731</v>
      </c>
      <c r="AO20" s="74">
        <v>105453</v>
      </c>
      <c r="AP20" s="74">
        <v>111768</v>
      </c>
      <c r="AQ20" s="74">
        <v>116510</v>
      </c>
      <c r="AR20" s="74">
        <v>0</v>
      </c>
      <c r="AS20" s="74">
        <f t="shared" si="22"/>
        <v>375127</v>
      </c>
      <c r="AT20" s="74">
        <v>4375</v>
      </c>
      <c r="AU20" s="74">
        <v>363422</v>
      </c>
      <c r="AV20" s="74">
        <v>7330</v>
      </c>
      <c r="AW20" s="74">
        <v>0</v>
      </c>
      <c r="AX20" s="74">
        <f t="shared" si="23"/>
        <v>1150913</v>
      </c>
      <c r="AY20" s="74">
        <v>406886</v>
      </c>
      <c r="AZ20" s="74">
        <v>582027</v>
      </c>
      <c r="BA20" s="74">
        <v>162000</v>
      </c>
      <c r="BB20" s="74">
        <v>0</v>
      </c>
      <c r="BC20" s="74">
        <v>0</v>
      </c>
      <c r="BD20" s="74">
        <v>16459</v>
      </c>
      <c r="BE20" s="74">
        <v>6385</v>
      </c>
      <c r="BF20" s="74">
        <f t="shared" si="24"/>
        <v>2020219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111403</v>
      </c>
      <c r="BP20" s="74">
        <f t="shared" si="28"/>
        <v>12324</v>
      </c>
      <c r="BQ20" s="74">
        <v>2535</v>
      </c>
      <c r="BR20" s="74">
        <v>0</v>
      </c>
      <c r="BS20" s="74">
        <v>9789</v>
      </c>
      <c r="BT20" s="74">
        <v>0</v>
      </c>
      <c r="BU20" s="74">
        <f t="shared" si="29"/>
        <v>40771</v>
      </c>
      <c r="BV20" s="74">
        <v>0</v>
      </c>
      <c r="BW20" s="74">
        <v>40771</v>
      </c>
      <c r="BX20" s="74">
        <v>0</v>
      </c>
      <c r="BY20" s="74">
        <v>0</v>
      </c>
      <c r="BZ20" s="74">
        <f t="shared" si="30"/>
        <v>57951</v>
      </c>
      <c r="CA20" s="74">
        <v>13283</v>
      </c>
      <c r="CB20" s="74">
        <v>34709</v>
      </c>
      <c r="CC20" s="74">
        <v>9959</v>
      </c>
      <c r="CD20" s="74">
        <v>0</v>
      </c>
      <c r="CE20" s="74">
        <v>0</v>
      </c>
      <c r="CF20" s="74">
        <v>357</v>
      </c>
      <c r="CG20" s="74">
        <v>132</v>
      </c>
      <c r="CH20" s="74">
        <f t="shared" si="31"/>
        <v>111535</v>
      </c>
      <c r="CI20" s="74">
        <f t="shared" si="32"/>
        <v>137604</v>
      </c>
      <c r="CJ20" s="74">
        <f t="shared" si="33"/>
        <v>133581</v>
      </c>
      <c r="CK20" s="74">
        <f t="shared" si="34"/>
        <v>0</v>
      </c>
      <c r="CL20" s="74">
        <f t="shared" si="35"/>
        <v>133581</v>
      </c>
      <c r="CM20" s="74">
        <f t="shared" si="36"/>
        <v>0</v>
      </c>
      <c r="CN20" s="74">
        <f t="shared" si="37"/>
        <v>0</v>
      </c>
      <c r="CO20" s="74">
        <f t="shared" si="38"/>
        <v>4023</v>
      </c>
      <c r="CP20" s="74">
        <f t="shared" si="39"/>
        <v>0</v>
      </c>
      <c r="CQ20" s="74">
        <f t="shared" si="40"/>
        <v>1987633</v>
      </c>
      <c r="CR20" s="74">
        <f t="shared" si="41"/>
        <v>346055</v>
      </c>
      <c r="CS20" s="74">
        <f t="shared" si="42"/>
        <v>107988</v>
      </c>
      <c r="CT20" s="74">
        <f t="shared" si="43"/>
        <v>111768</v>
      </c>
      <c r="CU20" s="74">
        <f t="shared" si="44"/>
        <v>126299</v>
      </c>
      <c r="CV20" s="74">
        <f t="shared" si="45"/>
        <v>0</v>
      </c>
      <c r="CW20" s="74">
        <f t="shared" si="46"/>
        <v>415898</v>
      </c>
      <c r="CX20" s="74">
        <f t="shared" si="47"/>
        <v>4375</v>
      </c>
      <c r="CY20" s="74">
        <f t="shared" si="48"/>
        <v>404193</v>
      </c>
      <c r="CZ20" s="74">
        <f t="shared" si="49"/>
        <v>7330</v>
      </c>
      <c r="DA20" s="74">
        <f t="shared" si="50"/>
        <v>0</v>
      </c>
      <c r="DB20" s="74">
        <f t="shared" si="51"/>
        <v>1208864</v>
      </c>
      <c r="DC20" s="74">
        <f t="shared" si="52"/>
        <v>420169</v>
      </c>
      <c r="DD20" s="74">
        <f t="shared" si="53"/>
        <v>616736</v>
      </c>
      <c r="DE20" s="74">
        <f t="shared" si="54"/>
        <v>171959</v>
      </c>
      <c r="DF20" s="74">
        <f t="shared" si="55"/>
        <v>0</v>
      </c>
      <c r="DG20" s="74">
        <f t="shared" si="56"/>
        <v>0</v>
      </c>
      <c r="DH20" s="74">
        <f t="shared" si="57"/>
        <v>16816</v>
      </c>
      <c r="DI20" s="74">
        <f t="shared" si="58"/>
        <v>6517</v>
      </c>
      <c r="DJ20" s="74">
        <f t="shared" si="59"/>
        <v>2131754</v>
      </c>
    </row>
    <row r="21" spans="1:114" s="50" customFormat="1" ht="12" customHeight="1">
      <c r="A21" s="53" t="s">
        <v>112</v>
      </c>
      <c r="B21" s="54" t="s">
        <v>141</v>
      </c>
      <c r="C21" s="53" t="s">
        <v>142</v>
      </c>
      <c r="D21" s="74">
        <f t="shared" si="6"/>
        <v>703915</v>
      </c>
      <c r="E21" s="74">
        <f t="shared" si="7"/>
        <v>52793</v>
      </c>
      <c r="F21" s="74">
        <v>0</v>
      </c>
      <c r="G21" s="74">
        <v>0</v>
      </c>
      <c r="H21" s="74">
        <v>0</v>
      </c>
      <c r="I21" s="74">
        <v>42405</v>
      </c>
      <c r="J21" s="75" t="s">
        <v>114</v>
      </c>
      <c r="K21" s="74">
        <v>10388</v>
      </c>
      <c r="L21" s="74">
        <v>651122</v>
      </c>
      <c r="M21" s="74">
        <f t="shared" si="8"/>
        <v>165716</v>
      </c>
      <c r="N21" s="74">
        <f t="shared" si="9"/>
        <v>9222</v>
      </c>
      <c r="O21" s="74">
        <v>2971</v>
      </c>
      <c r="P21" s="74">
        <v>6251</v>
      </c>
      <c r="Q21" s="74">
        <v>0</v>
      </c>
      <c r="R21" s="74">
        <v>0</v>
      </c>
      <c r="S21" s="75" t="s">
        <v>114</v>
      </c>
      <c r="T21" s="74">
        <v>0</v>
      </c>
      <c r="U21" s="74">
        <v>156494</v>
      </c>
      <c r="V21" s="74">
        <f t="shared" si="10"/>
        <v>869631</v>
      </c>
      <c r="W21" s="74">
        <f t="shared" si="11"/>
        <v>62015</v>
      </c>
      <c r="X21" s="74">
        <f t="shared" si="12"/>
        <v>2971</v>
      </c>
      <c r="Y21" s="74">
        <f t="shared" si="13"/>
        <v>6251</v>
      </c>
      <c r="Z21" s="74">
        <f t="shared" si="14"/>
        <v>0</v>
      </c>
      <c r="AA21" s="74">
        <f t="shared" si="15"/>
        <v>42405</v>
      </c>
      <c r="AB21" s="75" t="s">
        <v>114</v>
      </c>
      <c r="AC21" s="74">
        <f t="shared" si="16"/>
        <v>10388</v>
      </c>
      <c r="AD21" s="74">
        <f t="shared" si="17"/>
        <v>807616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701787</v>
      </c>
      <c r="AN21" s="74">
        <f t="shared" si="21"/>
        <v>131688</v>
      </c>
      <c r="AO21" s="74">
        <v>66669</v>
      </c>
      <c r="AP21" s="74">
        <v>6571</v>
      </c>
      <c r="AQ21" s="74">
        <v>58448</v>
      </c>
      <c r="AR21" s="74">
        <v>0</v>
      </c>
      <c r="AS21" s="74">
        <f t="shared" si="22"/>
        <v>179692</v>
      </c>
      <c r="AT21" s="74">
        <v>8933</v>
      </c>
      <c r="AU21" s="74">
        <v>167151</v>
      </c>
      <c r="AV21" s="74">
        <v>3608</v>
      </c>
      <c r="AW21" s="74">
        <v>0</v>
      </c>
      <c r="AX21" s="74">
        <f t="shared" si="23"/>
        <v>390407</v>
      </c>
      <c r="AY21" s="74">
        <v>221442</v>
      </c>
      <c r="AZ21" s="74">
        <v>145207</v>
      </c>
      <c r="BA21" s="74">
        <v>18509</v>
      </c>
      <c r="BB21" s="74">
        <v>5249</v>
      </c>
      <c r="BC21" s="74">
        <v>0</v>
      </c>
      <c r="BD21" s="74">
        <v>0</v>
      </c>
      <c r="BE21" s="74">
        <v>2128</v>
      </c>
      <c r="BF21" s="74">
        <f t="shared" si="24"/>
        <v>703915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153439</v>
      </c>
      <c r="BP21" s="74">
        <f t="shared" si="28"/>
        <v>7284</v>
      </c>
      <c r="BQ21" s="74">
        <v>7284</v>
      </c>
      <c r="BR21" s="74">
        <v>0</v>
      </c>
      <c r="BS21" s="74">
        <v>0</v>
      </c>
      <c r="BT21" s="74">
        <v>0</v>
      </c>
      <c r="BU21" s="74">
        <f t="shared" si="29"/>
        <v>95052</v>
      </c>
      <c r="BV21" s="74">
        <v>252</v>
      </c>
      <c r="BW21" s="74">
        <v>94800</v>
      </c>
      <c r="BX21" s="74">
        <v>0</v>
      </c>
      <c r="BY21" s="74">
        <v>0</v>
      </c>
      <c r="BZ21" s="74">
        <f t="shared" si="30"/>
        <v>51103</v>
      </c>
      <c r="CA21" s="74">
        <v>0</v>
      </c>
      <c r="CB21" s="74">
        <v>48417</v>
      </c>
      <c r="CC21" s="74">
        <v>0</v>
      </c>
      <c r="CD21" s="74">
        <v>2686</v>
      </c>
      <c r="CE21" s="74">
        <v>0</v>
      </c>
      <c r="CF21" s="74">
        <v>0</v>
      </c>
      <c r="CG21" s="74">
        <v>12277</v>
      </c>
      <c r="CH21" s="74">
        <f t="shared" si="31"/>
        <v>165716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855226</v>
      </c>
      <c r="CR21" s="74">
        <f t="shared" si="41"/>
        <v>138972</v>
      </c>
      <c r="CS21" s="74">
        <f t="shared" si="42"/>
        <v>73953</v>
      </c>
      <c r="CT21" s="74">
        <f t="shared" si="43"/>
        <v>6571</v>
      </c>
      <c r="CU21" s="74">
        <f t="shared" si="44"/>
        <v>58448</v>
      </c>
      <c r="CV21" s="74">
        <f t="shared" si="45"/>
        <v>0</v>
      </c>
      <c r="CW21" s="74">
        <f t="shared" si="46"/>
        <v>274744</v>
      </c>
      <c r="CX21" s="74">
        <f t="shared" si="47"/>
        <v>9185</v>
      </c>
      <c r="CY21" s="74">
        <f t="shared" si="48"/>
        <v>261951</v>
      </c>
      <c r="CZ21" s="74">
        <f t="shared" si="49"/>
        <v>3608</v>
      </c>
      <c r="DA21" s="74">
        <f t="shared" si="50"/>
        <v>0</v>
      </c>
      <c r="DB21" s="74">
        <f t="shared" si="51"/>
        <v>441510</v>
      </c>
      <c r="DC21" s="74">
        <f t="shared" si="52"/>
        <v>221442</v>
      </c>
      <c r="DD21" s="74">
        <f t="shared" si="53"/>
        <v>193624</v>
      </c>
      <c r="DE21" s="74">
        <f t="shared" si="54"/>
        <v>18509</v>
      </c>
      <c r="DF21" s="74">
        <f t="shared" si="55"/>
        <v>7935</v>
      </c>
      <c r="DG21" s="74">
        <f t="shared" si="56"/>
        <v>0</v>
      </c>
      <c r="DH21" s="74">
        <f t="shared" si="57"/>
        <v>0</v>
      </c>
      <c r="DI21" s="74">
        <f t="shared" si="58"/>
        <v>14405</v>
      </c>
      <c r="DJ21" s="74">
        <f t="shared" si="59"/>
        <v>869631</v>
      </c>
    </row>
    <row r="22" spans="1:114" s="50" customFormat="1" ht="12" customHeight="1">
      <c r="A22" s="53" t="s">
        <v>112</v>
      </c>
      <c r="B22" s="54" t="s">
        <v>143</v>
      </c>
      <c r="C22" s="53" t="s">
        <v>144</v>
      </c>
      <c r="D22" s="74">
        <f t="shared" si="6"/>
        <v>1273517</v>
      </c>
      <c r="E22" s="74">
        <f t="shared" si="7"/>
        <v>87702</v>
      </c>
      <c r="F22" s="74">
        <v>0</v>
      </c>
      <c r="G22" s="74">
        <v>0</v>
      </c>
      <c r="H22" s="74">
        <v>0</v>
      </c>
      <c r="I22" s="74">
        <v>19637</v>
      </c>
      <c r="J22" s="75" t="s">
        <v>114</v>
      </c>
      <c r="K22" s="74">
        <v>68065</v>
      </c>
      <c r="L22" s="74">
        <v>1185815</v>
      </c>
      <c r="M22" s="74">
        <f t="shared" si="8"/>
        <v>152719</v>
      </c>
      <c r="N22" s="74">
        <f t="shared" si="9"/>
        <v>11370</v>
      </c>
      <c r="O22" s="74">
        <v>608</v>
      </c>
      <c r="P22" s="74">
        <v>608</v>
      </c>
      <c r="Q22" s="74">
        <v>0</v>
      </c>
      <c r="R22" s="74">
        <v>10154</v>
      </c>
      <c r="S22" s="75" t="s">
        <v>114</v>
      </c>
      <c r="T22" s="74">
        <v>0</v>
      </c>
      <c r="U22" s="74">
        <v>141349</v>
      </c>
      <c r="V22" s="74">
        <f t="shared" si="10"/>
        <v>1426236</v>
      </c>
      <c r="W22" s="74">
        <f t="shared" si="11"/>
        <v>99072</v>
      </c>
      <c r="X22" s="74">
        <f t="shared" si="12"/>
        <v>608</v>
      </c>
      <c r="Y22" s="74">
        <f t="shared" si="13"/>
        <v>608</v>
      </c>
      <c r="Z22" s="74">
        <f t="shared" si="14"/>
        <v>0</v>
      </c>
      <c r="AA22" s="74">
        <f t="shared" si="15"/>
        <v>29791</v>
      </c>
      <c r="AB22" s="75" t="s">
        <v>114</v>
      </c>
      <c r="AC22" s="74">
        <f t="shared" si="16"/>
        <v>68065</v>
      </c>
      <c r="AD22" s="74">
        <f t="shared" si="17"/>
        <v>1327164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12243</v>
      </c>
      <c r="AM22" s="74">
        <f t="shared" si="20"/>
        <v>801147</v>
      </c>
      <c r="AN22" s="74">
        <f t="shared" si="21"/>
        <v>43495</v>
      </c>
      <c r="AO22" s="74">
        <v>34922</v>
      </c>
      <c r="AP22" s="74">
        <v>8573</v>
      </c>
      <c r="AQ22" s="74">
        <v>0</v>
      </c>
      <c r="AR22" s="74">
        <v>0</v>
      </c>
      <c r="AS22" s="74">
        <f t="shared" si="22"/>
        <v>871</v>
      </c>
      <c r="AT22" s="74">
        <v>871</v>
      </c>
      <c r="AU22" s="74">
        <v>0</v>
      </c>
      <c r="AV22" s="74">
        <v>0</v>
      </c>
      <c r="AW22" s="74">
        <v>0</v>
      </c>
      <c r="AX22" s="74">
        <f t="shared" si="23"/>
        <v>756781</v>
      </c>
      <c r="AY22" s="74">
        <v>489556</v>
      </c>
      <c r="AZ22" s="74">
        <v>261848</v>
      </c>
      <c r="BA22" s="74">
        <v>967</v>
      </c>
      <c r="BB22" s="74">
        <v>4410</v>
      </c>
      <c r="BC22" s="74">
        <v>460127</v>
      </c>
      <c r="BD22" s="74">
        <v>0</v>
      </c>
      <c r="BE22" s="74">
        <v>0</v>
      </c>
      <c r="BF22" s="74">
        <f t="shared" si="24"/>
        <v>801147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15019</v>
      </c>
      <c r="BP22" s="74">
        <f t="shared" si="28"/>
        <v>4639</v>
      </c>
      <c r="BQ22" s="74">
        <v>4639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10380</v>
      </c>
      <c r="CA22" s="74">
        <v>10380</v>
      </c>
      <c r="CB22" s="74">
        <v>0</v>
      </c>
      <c r="CC22" s="74">
        <v>0</v>
      </c>
      <c r="CD22" s="74">
        <v>0</v>
      </c>
      <c r="CE22" s="74">
        <v>137700</v>
      </c>
      <c r="CF22" s="74">
        <v>0</v>
      </c>
      <c r="CG22" s="74">
        <v>0</v>
      </c>
      <c r="CH22" s="74">
        <f t="shared" si="31"/>
        <v>15019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12243</v>
      </c>
      <c r="CQ22" s="74">
        <f t="shared" si="40"/>
        <v>816166</v>
      </c>
      <c r="CR22" s="74">
        <f t="shared" si="41"/>
        <v>48134</v>
      </c>
      <c r="CS22" s="74">
        <f t="shared" si="42"/>
        <v>39561</v>
      </c>
      <c r="CT22" s="74">
        <f t="shared" si="43"/>
        <v>8573</v>
      </c>
      <c r="CU22" s="74">
        <f t="shared" si="44"/>
        <v>0</v>
      </c>
      <c r="CV22" s="74">
        <f t="shared" si="45"/>
        <v>0</v>
      </c>
      <c r="CW22" s="74">
        <f t="shared" si="46"/>
        <v>871</v>
      </c>
      <c r="CX22" s="74">
        <f t="shared" si="47"/>
        <v>871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767161</v>
      </c>
      <c r="DC22" s="74">
        <f t="shared" si="52"/>
        <v>499936</v>
      </c>
      <c r="DD22" s="74">
        <f t="shared" si="53"/>
        <v>261848</v>
      </c>
      <c r="DE22" s="74">
        <f t="shared" si="54"/>
        <v>967</v>
      </c>
      <c r="DF22" s="74">
        <f t="shared" si="55"/>
        <v>4410</v>
      </c>
      <c r="DG22" s="74">
        <f t="shared" si="56"/>
        <v>597827</v>
      </c>
      <c r="DH22" s="74">
        <f t="shared" si="57"/>
        <v>0</v>
      </c>
      <c r="DI22" s="74">
        <f t="shared" si="58"/>
        <v>0</v>
      </c>
      <c r="DJ22" s="74">
        <f t="shared" si="59"/>
        <v>816166</v>
      </c>
    </row>
    <row r="23" spans="1:114" s="50" customFormat="1" ht="12" customHeight="1">
      <c r="A23" s="53" t="s">
        <v>112</v>
      </c>
      <c r="B23" s="54" t="s">
        <v>145</v>
      </c>
      <c r="C23" s="53" t="s">
        <v>146</v>
      </c>
      <c r="D23" s="74">
        <f t="shared" si="6"/>
        <v>1451382</v>
      </c>
      <c r="E23" s="74">
        <f t="shared" si="7"/>
        <v>190891</v>
      </c>
      <c r="F23" s="74">
        <v>0</v>
      </c>
      <c r="G23" s="74">
        <v>0</v>
      </c>
      <c r="H23" s="74">
        <v>0</v>
      </c>
      <c r="I23" s="74">
        <v>15312</v>
      </c>
      <c r="J23" s="75" t="s">
        <v>114</v>
      </c>
      <c r="K23" s="74">
        <v>175579</v>
      </c>
      <c r="L23" s="74">
        <v>1260491</v>
      </c>
      <c r="M23" s="74">
        <f t="shared" si="8"/>
        <v>219847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114</v>
      </c>
      <c r="T23" s="74">
        <v>0</v>
      </c>
      <c r="U23" s="74">
        <v>219847</v>
      </c>
      <c r="V23" s="74">
        <f t="shared" si="10"/>
        <v>1671229</v>
      </c>
      <c r="W23" s="74">
        <f t="shared" si="11"/>
        <v>190891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15312</v>
      </c>
      <c r="AB23" s="75" t="s">
        <v>114</v>
      </c>
      <c r="AC23" s="74">
        <f t="shared" si="16"/>
        <v>175579</v>
      </c>
      <c r="AD23" s="74">
        <f t="shared" si="17"/>
        <v>1480338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106965</v>
      </c>
      <c r="AM23" s="74">
        <f t="shared" si="20"/>
        <v>437097</v>
      </c>
      <c r="AN23" s="74">
        <f t="shared" si="21"/>
        <v>75055</v>
      </c>
      <c r="AO23" s="74">
        <v>63055</v>
      </c>
      <c r="AP23" s="74">
        <v>12000</v>
      </c>
      <c r="AQ23" s="74">
        <v>0</v>
      </c>
      <c r="AR23" s="74">
        <v>0</v>
      </c>
      <c r="AS23" s="74">
        <f t="shared" si="22"/>
        <v>2751</v>
      </c>
      <c r="AT23" s="74">
        <v>0</v>
      </c>
      <c r="AU23" s="74">
        <v>0</v>
      </c>
      <c r="AV23" s="74">
        <v>2751</v>
      </c>
      <c r="AW23" s="74">
        <v>0</v>
      </c>
      <c r="AX23" s="74">
        <f t="shared" si="23"/>
        <v>359291</v>
      </c>
      <c r="AY23" s="74">
        <v>359291</v>
      </c>
      <c r="AZ23" s="74">
        <v>0</v>
      </c>
      <c r="BA23" s="74">
        <v>0</v>
      </c>
      <c r="BB23" s="74">
        <v>0</v>
      </c>
      <c r="BC23" s="74">
        <v>865051</v>
      </c>
      <c r="BD23" s="74">
        <v>0</v>
      </c>
      <c r="BE23" s="74">
        <v>42269</v>
      </c>
      <c r="BF23" s="74">
        <f t="shared" si="24"/>
        <v>479366</v>
      </c>
      <c r="BG23" s="74">
        <f t="shared" si="25"/>
        <v>4410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4410</v>
      </c>
      <c r="BN23" s="74">
        <v>0</v>
      </c>
      <c r="BO23" s="74">
        <f t="shared" si="27"/>
        <v>141353</v>
      </c>
      <c r="BP23" s="74">
        <f t="shared" si="28"/>
        <v>54306</v>
      </c>
      <c r="BQ23" s="74">
        <v>31032</v>
      </c>
      <c r="BR23" s="74">
        <v>0</v>
      </c>
      <c r="BS23" s="74">
        <v>23274</v>
      </c>
      <c r="BT23" s="74">
        <v>0</v>
      </c>
      <c r="BU23" s="74">
        <f t="shared" si="29"/>
        <v>40079</v>
      </c>
      <c r="BV23" s="74">
        <v>0</v>
      </c>
      <c r="BW23" s="74">
        <v>40079</v>
      </c>
      <c r="BX23" s="74">
        <v>0</v>
      </c>
      <c r="BY23" s="74">
        <v>0</v>
      </c>
      <c r="BZ23" s="74">
        <f t="shared" si="30"/>
        <v>46968</v>
      </c>
      <c r="CA23" s="74">
        <v>0</v>
      </c>
      <c r="CB23" s="74">
        <v>46968</v>
      </c>
      <c r="CC23" s="74">
        <v>0</v>
      </c>
      <c r="CD23" s="74">
        <v>0</v>
      </c>
      <c r="CE23" s="74">
        <v>0</v>
      </c>
      <c r="CF23" s="74">
        <v>0</v>
      </c>
      <c r="CG23" s="74">
        <v>74084</v>
      </c>
      <c r="CH23" s="74">
        <f t="shared" si="31"/>
        <v>219847</v>
      </c>
      <c r="CI23" s="74">
        <f t="shared" si="32"/>
        <v>4410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4410</v>
      </c>
      <c r="CP23" s="74">
        <f t="shared" si="39"/>
        <v>106965</v>
      </c>
      <c r="CQ23" s="74">
        <f t="shared" si="40"/>
        <v>578450</v>
      </c>
      <c r="CR23" s="74">
        <f t="shared" si="41"/>
        <v>129361</v>
      </c>
      <c r="CS23" s="74">
        <f t="shared" si="42"/>
        <v>94087</v>
      </c>
      <c r="CT23" s="74">
        <f t="shared" si="43"/>
        <v>12000</v>
      </c>
      <c r="CU23" s="74">
        <f t="shared" si="44"/>
        <v>23274</v>
      </c>
      <c r="CV23" s="74">
        <f t="shared" si="45"/>
        <v>0</v>
      </c>
      <c r="CW23" s="74">
        <f t="shared" si="46"/>
        <v>42830</v>
      </c>
      <c r="CX23" s="74">
        <f t="shared" si="47"/>
        <v>0</v>
      </c>
      <c r="CY23" s="74">
        <f t="shared" si="48"/>
        <v>40079</v>
      </c>
      <c r="CZ23" s="74">
        <f t="shared" si="49"/>
        <v>2751</v>
      </c>
      <c r="DA23" s="74">
        <f t="shared" si="50"/>
        <v>0</v>
      </c>
      <c r="DB23" s="74">
        <f t="shared" si="51"/>
        <v>406259</v>
      </c>
      <c r="DC23" s="74">
        <f t="shared" si="52"/>
        <v>359291</v>
      </c>
      <c r="DD23" s="74">
        <f t="shared" si="53"/>
        <v>46968</v>
      </c>
      <c r="DE23" s="74">
        <f t="shared" si="54"/>
        <v>0</v>
      </c>
      <c r="DF23" s="74">
        <f t="shared" si="55"/>
        <v>0</v>
      </c>
      <c r="DG23" s="74">
        <f t="shared" si="56"/>
        <v>865051</v>
      </c>
      <c r="DH23" s="74">
        <f t="shared" si="57"/>
        <v>0</v>
      </c>
      <c r="DI23" s="74">
        <f t="shared" si="58"/>
        <v>116353</v>
      </c>
      <c r="DJ23" s="74">
        <f t="shared" si="59"/>
        <v>699213</v>
      </c>
    </row>
    <row r="24" spans="1:114" s="50" customFormat="1" ht="12" customHeight="1">
      <c r="A24" s="53" t="s">
        <v>112</v>
      </c>
      <c r="B24" s="54" t="s">
        <v>147</v>
      </c>
      <c r="C24" s="53" t="s">
        <v>148</v>
      </c>
      <c r="D24" s="74">
        <f t="shared" si="6"/>
        <v>2219112</v>
      </c>
      <c r="E24" s="74">
        <f t="shared" si="7"/>
        <v>432870</v>
      </c>
      <c r="F24" s="74">
        <v>0</v>
      </c>
      <c r="G24" s="74">
        <v>0</v>
      </c>
      <c r="H24" s="74">
        <v>0</v>
      </c>
      <c r="I24" s="74">
        <v>262162</v>
      </c>
      <c r="J24" s="75" t="s">
        <v>114</v>
      </c>
      <c r="K24" s="74">
        <v>170708</v>
      </c>
      <c r="L24" s="74">
        <v>1786242</v>
      </c>
      <c r="M24" s="74">
        <f t="shared" si="8"/>
        <v>220638</v>
      </c>
      <c r="N24" s="74">
        <f t="shared" si="9"/>
        <v>9168</v>
      </c>
      <c r="O24" s="74">
        <v>0</v>
      </c>
      <c r="P24" s="74">
        <v>0</v>
      </c>
      <c r="Q24" s="74">
        <v>0</v>
      </c>
      <c r="R24" s="74">
        <v>9168</v>
      </c>
      <c r="S24" s="75" t="s">
        <v>114</v>
      </c>
      <c r="T24" s="74">
        <v>0</v>
      </c>
      <c r="U24" s="74">
        <v>211470</v>
      </c>
      <c r="V24" s="74">
        <f t="shared" si="10"/>
        <v>2439750</v>
      </c>
      <c r="W24" s="74">
        <f t="shared" si="11"/>
        <v>442038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271330</v>
      </c>
      <c r="AB24" s="75" t="s">
        <v>114</v>
      </c>
      <c r="AC24" s="74">
        <f t="shared" si="16"/>
        <v>170708</v>
      </c>
      <c r="AD24" s="74">
        <f t="shared" si="17"/>
        <v>1997712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2139580</v>
      </c>
      <c r="AN24" s="74">
        <f t="shared" si="21"/>
        <v>397544</v>
      </c>
      <c r="AO24" s="74">
        <v>155561</v>
      </c>
      <c r="AP24" s="74">
        <v>146918</v>
      </c>
      <c r="AQ24" s="74">
        <v>95065</v>
      </c>
      <c r="AR24" s="74">
        <v>0</v>
      </c>
      <c r="AS24" s="74">
        <f t="shared" si="22"/>
        <v>279799</v>
      </c>
      <c r="AT24" s="74">
        <v>26558</v>
      </c>
      <c r="AU24" s="74">
        <v>253241</v>
      </c>
      <c r="AV24" s="74">
        <v>0</v>
      </c>
      <c r="AW24" s="74">
        <v>0</v>
      </c>
      <c r="AX24" s="74">
        <f t="shared" si="23"/>
        <v>1462237</v>
      </c>
      <c r="AY24" s="74">
        <v>595213</v>
      </c>
      <c r="AZ24" s="74">
        <v>559331</v>
      </c>
      <c r="BA24" s="74">
        <v>307693</v>
      </c>
      <c r="BB24" s="74"/>
      <c r="BC24" s="74">
        <v>0</v>
      </c>
      <c r="BD24" s="74">
        <v>0</v>
      </c>
      <c r="BE24" s="74">
        <v>79532</v>
      </c>
      <c r="BF24" s="74">
        <f t="shared" si="24"/>
        <v>2219112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19161</v>
      </c>
      <c r="BP24" s="74">
        <f t="shared" si="28"/>
        <v>8523</v>
      </c>
      <c r="BQ24" s="74">
        <v>8523</v>
      </c>
      <c r="BR24" s="74">
        <v>0</v>
      </c>
      <c r="BS24" s="74">
        <v>0</v>
      </c>
      <c r="BT24" s="74">
        <v>0</v>
      </c>
      <c r="BU24" s="74">
        <f t="shared" si="29"/>
        <v>10638</v>
      </c>
      <c r="BV24" s="74">
        <v>10638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201477</v>
      </c>
      <c r="CF24" s="74">
        <v>0</v>
      </c>
      <c r="CG24" s="74">
        <v>0</v>
      </c>
      <c r="CH24" s="74">
        <f t="shared" si="31"/>
        <v>19161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2158741</v>
      </c>
      <c r="CR24" s="74">
        <f t="shared" si="41"/>
        <v>406067</v>
      </c>
      <c r="CS24" s="74">
        <f t="shared" si="42"/>
        <v>164084</v>
      </c>
      <c r="CT24" s="74">
        <f t="shared" si="43"/>
        <v>146918</v>
      </c>
      <c r="CU24" s="74">
        <f t="shared" si="44"/>
        <v>95065</v>
      </c>
      <c r="CV24" s="74">
        <f t="shared" si="45"/>
        <v>0</v>
      </c>
      <c r="CW24" s="74">
        <f t="shared" si="46"/>
        <v>290437</v>
      </c>
      <c r="CX24" s="74">
        <f t="shared" si="47"/>
        <v>37196</v>
      </c>
      <c r="CY24" s="74">
        <f t="shared" si="48"/>
        <v>253241</v>
      </c>
      <c r="CZ24" s="74">
        <f t="shared" si="49"/>
        <v>0</v>
      </c>
      <c r="DA24" s="74">
        <f t="shared" si="50"/>
        <v>0</v>
      </c>
      <c r="DB24" s="74">
        <f t="shared" si="51"/>
        <v>1462237</v>
      </c>
      <c r="DC24" s="74">
        <f t="shared" si="52"/>
        <v>595213</v>
      </c>
      <c r="DD24" s="74">
        <f t="shared" si="53"/>
        <v>559331</v>
      </c>
      <c r="DE24" s="74">
        <f t="shared" si="54"/>
        <v>307693</v>
      </c>
      <c r="DF24" s="74">
        <f t="shared" si="55"/>
        <v>0</v>
      </c>
      <c r="DG24" s="74">
        <f t="shared" si="56"/>
        <v>201477</v>
      </c>
      <c r="DH24" s="74">
        <f t="shared" si="57"/>
        <v>0</v>
      </c>
      <c r="DI24" s="74">
        <f t="shared" si="58"/>
        <v>79532</v>
      </c>
      <c r="DJ24" s="74">
        <f t="shared" si="59"/>
        <v>2238273</v>
      </c>
    </row>
    <row r="25" spans="1:114" s="50" customFormat="1" ht="12" customHeight="1">
      <c r="A25" s="53" t="s">
        <v>112</v>
      </c>
      <c r="B25" s="54" t="s">
        <v>149</v>
      </c>
      <c r="C25" s="53" t="s">
        <v>150</v>
      </c>
      <c r="D25" s="74">
        <f t="shared" si="6"/>
        <v>2495038</v>
      </c>
      <c r="E25" s="74">
        <f t="shared" si="7"/>
        <v>174963</v>
      </c>
      <c r="F25" s="74">
        <v>0</v>
      </c>
      <c r="G25" s="74">
        <v>17060</v>
      </c>
      <c r="H25" s="74">
        <v>0</v>
      </c>
      <c r="I25" s="74">
        <v>18908</v>
      </c>
      <c r="J25" s="75" t="s">
        <v>114</v>
      </c>
      <c r="K25" s="74">
        <v>138995</v>
      </c>
      <c r="L25" s="74">
        <v>2320075</v>
      </c>
      <c r="M25" s="74">
        <f t="shared" si="8"/>
        <v>122650</v>
      </c>
      <c r="N25" s="74">
        <f t="shared" si="9"/>
        <v>22283</v>
      </c>
      <c r="O25" s="74">
        <v>0</v>
      </c>
      <c r="P25" s="74">
        <v>11414</v>
      </c>
      <c r="Q25" s="74">
        <v>0</v>
      </c>
      <c r="R25" s="74">
        <v>10869</v>
      </c>
      <c r="S25" s="75" t="s">
        <v>114</v>
      </c>
      <c r="T25" s="74">
        <v>0</v>
      </c>
      <c r="U25" s="74">
        <v>100367</v>
      </c>
      <c r="V25" s="74">
        <f t="shared" si="10"/>
        <v>2617688</v>
      </c>
      <c r="W25" s="74">
        <f t="shared" si="11"/>
        <v>197246</v>
      </c>
      <c r="X25" s="74">
        <f t="shared" si="12"/>
        <v>0</v>
      </c>
      <c r="Y25" s="74">
        <f t="shared" si="13"/>
        <v>28474</v>
      </c>
      <c r="Z25" s="74">
        <f t="shared" si="14"/>
        <v>0</v>
      </c>
      <c r="AA25" s="74">
        <f t="shared" si="15"/>
        <v>29777</v>
      </c>
      <c r="AB25" s="75" t="s">
        <v>114</v>
      </c>
      <c r="AC25" s="74">
        <f t="shared" si="16"/>
        <v>138995</v>
      </c>
      <c r="AD25" s="74">
        <f t="shared" si="17"/>
        <v>2420442</v>
      </c>
      <c r="AE25" s="74">
        <f t="shared" si="18"/>
        <v>21281</v>
      </c>
      <c r="AF25" s="74">
        <f t="shared" si="19"/>
        <v>21281</v>
      </c>
      <c r="AG25" s="74">
        <v>8768</v>
      </c>
      <c r="AH25" s="74">
        <v>0</v>
      </c>
      <c r="AI25" s="74">
        <v>0</v>
      </c>
      <c r="AJ25" s="74">
        <v>12513</v>
      </c>
      <c r="AK25" s="74">
        <v>0</v>
      </c>
      <c r="AL25" s="74">
        <v>51150</v>
      </c>
      <c r="AM25" s="74">
        <f t="shared" si="20"/>
        <v>1238138</v>
      </c>
      <c r="AN25" s="74">
        <f t="shared" si="21"/>
        <v>142311</v>
      </c>
      <c r="AO25" s="74">
        <v>96323</v>
      </c>
      <c r="AP25" s="74">
        <v>45988</v>
      </c>
      <c r="AQ25" s="74">
        <v>0</v>
      </c>
      <c r="AR25" s="74">
        <v>0</v>
      </c>
      <c r="AS25" s="74">
        <f t="shared" si="22"/>
        <v>23145</v>
      </c>
      <c r="AT25" s="74">
        <v>12866</v>
      </c>
      <c r="AU25" s="74">
        <v>10279</v>
      </c>
      <c r="AV25" s="74">
        <v>0</v>
      </c>
      <c r="AW25" s="74">
        <v>1775</v>
      </c>
      <c r="AX25" s="74">
        <f t="shared" si="23"/>
        <v>1070907</v>
      </c>
      <c r="AY25" s="74">
        <v>852596</v>
      </c>
      <c r="AZ25" s="74">
        <v>159715</v>
      </c>
      <c r="BA25" s="74">
        <v>44447</v>
      </c>
      <c r="BB25" s="74">
        <v>14149</v>
      </c>
      <c r="BC25" s="74">
        <v>1174343</v>
      </c>
      <c r="BD25" s="74"/>
      <c r="BE25" s="74">
        <v>10126</v>
      </c>
      <c r="BF25" s="74">
        <f t="shared" si="24"/>
        <v>1269545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21675</v>
      </c>
      <c r="BP25" s="74">
        <f t="shared" si="28"/>
        <v>7471</v>
      </c>
      <c r="BQ25" s="74">
        <v>7471</v>
      </c>
      <c r="BR25" s="74">
        <v>0</v>
      </c>
      <c r="BS25" s="74">
        <v>0</v>
      </c>
      <c r="BT25" s="74">
        <v>0</v>
      </c>
      <c r="BU25" s="74">
        <f t="shared" si="29"/>
        <v>438</v>
      </c>
      <c r="BV25" s="74">
        <v>438</v>
      </c>
      <c r="BW25" s="74">
        <v>0</v>
      </c>
      <c r="BX25" s="74">
        <v>0</v>
      </c>
      <c r="BY25" s="74">
        <v>0</v>
      </c>
      <c r="BZ25" s="74">
        <f t="shared" si="30"/>
        <v>13766</v>
      </c>
      <c r="CA25" s="74">
        <v>13766</v>
      </c>
      <c r="CB25" s="74">
        <v>0</v>
      </c>
      <c r="CC25" s="74">
        <v>0</v>
      </c>
      <c r="CD25" s="74">
        <v>0</v>
      </c>
      <c r="CE25" s="74">
        <v>100975</v>
      </c>
      <c r="CF25" s="74">
        <v>0</v>
      </c>
      <c r="CG25" s="74">
        <v>0</v>
      </c>
      <c r="CH25" s="74">
        <f t="shared" si="31"/>
        <v>21675</v>
      </c>
      <c r="CI25" s="74">
        <f t="shared" si="32"/>
        <v>21281</v>
      </c>
      <c r="CJ25" s="74">
        <f t="shared" si="33"/>
        <v>21281</v>
      </c>
      <c r="CK25" s="74">
        <f t="shared" si="34"/>
        <v>8768</v>
      </c>
      <c r="CL25" s="74">
        <f t="shared" si="35"/>
        <v>0</v>
      </c>
      <c r="CM25" s="74">
        <f t="shared" si="36"/>
        <v>0</v>
      </c>
      <c r="CN25" s="74">
        <f t="shared" si="37"/>
        <v>12513</v>
      </c>
      <c r="CO25" s="74">
        <f t="shared" si="38"/>
        <v>0</v>
      </c>
      <c r="CP25" s="74">
        <f t="shared" si="39"/>
        <v>51150</v>
      </c>
      <c r="CQ25" s="74">
        <f t="shared" si="40"/>
        <v>1259813</v>
      </c>
      <c r="CR25" s="74">
        <f t="shared" si="41"/>
        <v>149782</v>
      </c>
      <c r="CS25" s="74">
        <f t="shared" si="42"/>
        <v>103794</v>
      </c>
      <c r="CT25" s="74">
        <f t="shared" si="43"/>
        <v>45988</v>
      </c>
      <c r="CU25" s="74">
        <f t="shared" si="44"/>
        <v>0</v>
      </c>
      <c r="CV25" s="74">
        <f t="shared" si="45"/>
        <v>0</v>
      </c>
      <c r="CW25" s="74">
        <f t="shared" si="46"/>
        <v>23583</v>
      </c>
      <c r="CX25" s="74">
        <f t="shared" si="47"/>
        <v>13304</v>
      </c>
      <c r="CY25" s="74">
        <f t="shared" si="48"/>
        <v>10279</v>
      </c>
      <c r="CZ25" s="74">
        <f t="shared" si="49"/>
        <v>0</v>
      </c>
      <c r="DA25" s="74">
        <f t="shared" si="50"/>
        <v>1775</v>
      </c>
      <c r="DB25" s="74">
        <f t="shared" si="51"/>
        <v>1084673</v>
      </c>
      <c r="DC25" s="74">
        <f t="shared" si="52"/>
        <v>866362</v>
      </c>
      <c r="DD25" s="74">
        <f t="shared" si="53"/>
        <v>159715</v>
      </c>
      <c r="DE25" s="74">
        <f t="shared" si="54"/>
        <v>44447</v>
      </c>
      <c r="DF25" s="74">
        <f t="shared" si="55"/>
        <v>14149</v>
      </c>
      <c r="DG25" s="74">
        <f t="shared" si="56"/>
        <v>1275318</v>
      </c>
      <c r="DH25" s="74">
        <f t="shared" si="57"/>
        <v>0</v>
      </c>
      <c r="DI25" s="74">
        <f t="shared" si="58"/>
        <v>10126</v>
      </c>
      <c r="DJ25" s="74">
        <f t="shared" si="59"/>
        <v>1291220</v>
      </c>
    </row>
    <row r="26" spans="1:114" s="50" customFormat="1" ht="12" customHeight="1">
      <c r="A26" s="53" t="s">
        <v>112</v>
      </c>
      <c r="B26" s="54" t="s">
        <v>151</v>
      </c>
      <c r="C26" s="53" t="s">
        <v>152</v>
      </c>
      <c r="D26" s="74">
        <f t="shared" si="6"/>
        <v>3194501</v>
      </c>
      <c r="E26" s="74">
        <f t="shared" si="7"/>
        <v>135062</v>
      </c>
      <c r="F26" s="74">
        <v>2586</v>
      </c>
      <c r="G26" s="74">
        <v>0</v>
      </c>
      <c r="H26" s="74">
        <v>0</v>
      </c>
      <c r="I26" s="74">
        <v>34347</v>
      </c>
      <c r="J26" s="75" t="s">
        <v>114</v>
      </c>
      <c r="K26" s="74">
        <v>98129</v>
      </c>
      <c r="L26" s="74">
        <v>3059439</v>
      </c>
      <c r="M26" s="74">
        <f t="shared" si="8"/>
        <v>290528</v>
      </c>
      <c r="N26" s="74">
        <f t="shared" si="9"/>
        <v>36702</v>
      </c>
      <c r="O26" s="74">
        <v>0</v>
      </c>
      <c r="P26" s="74">
        <v>7349</v>
      </c>
      <c r="Q26" s="74">
        <v>0</v>
      </c>
      <c r="R26" s="74">
        <v>29353</v>
      </c>
      <c r="S26" s="75" t="s">
        <v>114</v>
      </c>
      <c r="T26" s="74">
        <v>0</v>
      </c>
      <c r="U26" s="74">
        <v>253826</v>
      </c>
      <c r="V26" s="74">
        <f t="shared" si="10"/>
        <v>3485029</v>
      </c>
      <c r="W26" s="74">
        <f t="shared" si="11"/>
        <v>171764</v>
      </c>
      <c r="X26" s="74">
        <f t="shared" si="12"/>
        <v>2586</v>
      </c>
      <c r="Y26" s="74">
        <f t="shared" si="13"/>
        <v>7349</v>
      </c>
      <c r="Z26" s="74">
        <f t="shared" si="14"/>
        <v>0</v>
      </c>
      <c r="AA26" s="74">
        <f t="shared" si="15"/>
        <v>63700</v>
      </c>
      <c r="AB26" s="75" t="s">
        <v>114</v>
      </c>
      <c r="AC26" s="74">
        <f t="shared" si="16"/>
        <v>98129</v>
      </c>
      <c r="AD26" s="74">
        <f t="shared" si="17"/>
        <v>3313265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66092</v>
      </c>
      <c r="AM26" s="74">
        <f t="shared" si="20"/>
        <v>1442163</v>
      </c>
      <c r="AN26" s="74">
        <f t="shared" si="21"/>
        <v>444959</v>
      </c>
      <c r="AO26" s="74">
        <v>123125</v>
      </c>
      <c r="AP26" s="74">
        <v>278923</v>
      </c>
      <c r="AQ26" s="74">
        <v>42911</v>
      </c>
      <c r="AR26" s="74">
        <v>0</v>
      </c>
      <c r="AS26" s="74">
        <f t="shared" si="22"/>
        <v>146758</v>
      </c>
      <c r="AT26" s="74">
        <v>19875</v>
      </c>
      <c r="AU26" s="74">
        <v>97604</v>
      </c>
      <c r="AV26" s="74">
        <v>29279</v>
      </c>
      <c r="AW26" s="74">
        <v>12369</v>
      </c>
      <c r="AX26" s="74">
        <f t="shared" si="23"/>
        <v>838077</v>
      </c>
      <c r="AY26" s="74">
        <v>637932</v>
      </c>
      <c r="AZ26" s="74">
        <v>200145</v>
      </c>
      <c r="BA26" s="74">
        <v>0</v>
      </c>
      <c r="BB26" s="74">
        <v>0</v>
      </c>
      <c r="BC26" s="74">
        <v>1517397</v>
      </c>
      <c r="BD26" s="74">
        <v>0</v>
      </c>
      <c r="BE26" s="74">
        <v>168849</v>
      </c>
      <c r="BF26" s="74">
        <f t="shared" si="24"/>
        <v>1611012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58652</v>
      </c>
      <c r="BP26" s="74">
        <f t="shared" si="28"/>
        <v>21456</v>
      </c>
      <c r="BQ26" s="74">
        <v>21456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37196</v>
      </c>
      <c r="CA26" s="74">
        <v>37196</v>
      </c>
      <c r="CB26" s="74">
        <v>0</v>
      </c>
      <c r="CC26" s="74">
        <v>0</v>
      </c>
      <c r="CD26" s="74">
        <v>0</v>
      </c>
      <c r="CE26" s="74">
        <v>214681</v>
      </c>
      <c r="CF26" s="74">
        <v>0</v>
      </c>
      <c r="CG26" s="74">
        <v>17195</v>
      </c>
      <c r="CH26" s="74">
        <f t="shared" si="31"/>
        <v>75847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66092</v>
      </c>
      <c r="CQ26" s="74">
        <f t="shared" si="40"/>
        <v>1500815</v>
      </c>
      <c r="CR26" s="74">
        <f t="shared" si="41"/>
        <v>466415</v>
      </c>
      <c r="CS26" s="74">
        <f t="shared" si="42"/>
        <v>144581</v>
      </c>
      <c r="CT26" s="74">
        <f t="shared" si="43"/>
        <v>278923</v>
      </c>
      <c r="CU26" s="74">
        <f t="shared" si="44"/>
        <v>42911</v>
      </c>
      <c r="CV26" s="74">
        <f t="shared" si="45"/>
        <v>0</v>
      </c>
      <c r="CW26" s="74">
        <f t="shared" si="46"/>
        <v>146758</v>
      </c>
      <c r="CX26" s="74">
        <f t="shared" si="47"/>
        <v>19875</v>
      </c>
      <c r="CY26" s="74">
        <f t="shared" si="48"/>
        <v>97604</v>
      </c>
      <c r="CZ26" s="74">
        <f t="shared" si="49"/>
        <v>29279</v>
      </c>
      <c r="DA26" s="74">
        <f t="shared" si="50"/>
        <v>12369</v>
      </c>
      <c r="DB26" s="74">
        <f t="shared" si="51"/>
        <v>875273</v>
      </c>
      <c r="DC26" s="74">
        <f t="shared" si="52"/>
        <v>675128</v>
      </c>
      <c r="DD26" s="74">
        <f t="shared" si="53"/>
        <v>200145</v>
      </c>
      <c r="DE26" s="74">
        <f t="shared" si="54"/>
        <v>0</v>
      </c>
      <c r="DF26" s="74">
        <f t="shared" si="55"/>
        <v>0</v>
      </c>
      <c r="DG26" s="74">
        <f t="shared" si="56"/>
        <v>1732078</v>
      </c>
      <c r="DH26" s="74">
        <f t="shared" si="57"/>
        <v>0</v>
      </c>
      <c r="DI26" s="74">
        <f t="shared" si="58"/>
        <v>186044</v>
      </c>
      <c r="DJ26" s="74">
        <f t="shared" si="59"/>
        <v>1686859</v>
      </c>
    </row>
    <row r="27" spans="1:114" s="50" customFormat="1" ht="12" customHeight="1">
      <c r="A27" s="53" t="s">
        <v>112</v>
      </c>
      <c r="B27" s="54" t="s">
        <v>153</v>
      </c>
      <c r="C27" s="53" t="s">
        <v>154</v>
      </c>
      <c r="D27" s="74">
        <f t="shared" si="6"/>
        <v>772263</v>
      </c>
      <c r="E27" s="74">
        <f t="shared" si="7"/>
        <v>35094</v>
      </c>
      <c r="F27" s="74">
        <v>0</v>
      </c>
      <c r="G27" s="74">
        <v>0</v>
      </c>
      <c r="H27" s="74">
        <v>0</v>
      </c>
      <c r="I27" s="74">
        <v>16775</v>
      </c>
      <c r="J27" s="75" t="s">
        <v>114</v>
      </c>
      <c r="K27" s="74">
        <v>18319</v>
      </c>
      <c r="L27" s="74">
        <v>737169</v>
      </c>
      <c r="M27" s="74">
        <f t="shared" si="8"/>
        <v>33657</v>
      </c>
      <c r="N27" s="74">
        <f t="shared" si="9"/>
        <v>1780</v>
      </c>
      <c r="O27" s="74">
        <v>0</v>
      </c>
      <c r="P27" s="74">
        <v>0</v>
      </c>
      <c r="Q27" s="74">
        <v>0</v>
      </c>
      <c r="R27" s="74">
        <v>1780</v>
      </c>
      <c r="S27" s="75" t="s">
        <v>114</v>
      </c>
      <c r="T27" s="74">
        <v>0</v>
      </c>
      <c r="U27" s="74">
        <v>31877</v>
      </c>
      <c r="V27" s="74">
        <f t="shared" si="10"/>
        <v>805920</v>
      </c>
      <c r="W27" s="74">
        <f t="shared" si="11"/>
        <v>36874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18555</v>
      </c>
      <c r="AB27" s="75" t="s">
        <v>114</v>
      </c>
      <c r="AC27" s="74">
        <f t="shared" si="16"/>
        <v>18319</v>
      </c>
      <c r="AD27" s="74">
        <f t="shared" si="17"/>
        <v>769046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323460</v>
      </c>
      <c r="AN27" s="74">
        <f t="shared" si="21"/>
        <v>13890</v>
      </c>
      <c r="AO27" s="74">
        <v>13890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309570</v>
      </c>
      <c r="AY27" s="74">
        <v>304085</v>
      </c>
      <c r="AZ27" s="74">
        <v>0</v>
      </c>
      <c r="BA27" s="74">
        <v>0</v>
      </c>
      <c r="BB27" s="74">
        <v>5485</v>
      </c>
      <c r="BC27" s="74">
        <v>427270</v>
      </c>
      <c r="BD27" s="74">
        <v>0</v>
      </c>
      <c r="BE27" s="74">
        <v>21533</v>
      </c>
      <c r="BF27" s="74">
        <f t="shared" si="24"/>
        <v>344993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8949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8949</v>
      </c>
      <c r="CA27" s="74">
        <v>8694</v>
      </c>
      <c r="CB27" s="74">
        <v>0</v>
      </c>
      <c r="CC27" s="74">
        <v>0</v>
      </c>
      <c r="CD27" s="74">
        <v>255</v>
      </c>
      <c r="CE27" s="74">
        <v>24434</v>
      </c>
      <c r="CF27" s="74">
        <v>0</v>
      </c>
      <c r="CG27" s="74">
        <v>274</v>
      </c>
      <c r="CH27" s="74">
        <f t="shared" si="31"/>
        <v>9223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332409</v>
      </c>
      <c r="CR27" s="74">
        <f t="shared" si="41"/>
        <v>13890</v>
      </c>
      <c r="CS27" s="74">
        <f t="shared" si="42"/>
        <v>13890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318519</v>
      </c>
      <c r="DC27" s="74">
        <f t="shared" si="52"/>
        <v>312779</v>
      </c>
      <c r="DD27" s="74">
        <f t="shared" si="53"/>
        <v>0</v>
      </c>
      <c r="DE27" s="74">
        <f t="shared" si="54"/>
        <v>0</v>
      </c>
      <c r="DF27" s="74">
        <f t="shared" si="55"/>
        <v>5740</v>
      </c>
      <c r="DG27" s="74">
        <f t="shared" si="56"/>
        <v>451704</v>
      </c>
      <c r="DH27" s="74">
        <f t="shared" si="57"/>
        <v>0</v>
      </c>
      <c r="DI27" s="74">
        <f t="shared" si="58"/>
        <v>21807</v>
      </c>
      <c r="DJ27" s="74">
        <f t="shared" si="59"/>
        <v>354216</v>
      </c>
    </row>
    <row r="28" spans="1:114" s="50" customFormat="1" ht="12" customHeight="1">
      <c r="A28" s="53" t="s">
        <v>112</v>
      </c>
      <c r="B28" s="54" t="s">
        <v>155</v>
      </c>
      <c r="C28" s="53" t="s">
        <v>156</v>
      </c>
      <c r="D28" s="74">
        <f t="shared" si="6"/>
        <v>1099356</v>
      </c>
      <c r="E28" s="74">
        <f t="shared" si="7"/>
        <v>60773</v>
      </c>
      <c r="F28" s="74">
        <v>0</v>
      </c>
      <c r="G28" s="74">
        <v>0</v>
      </c>
      <c r="H28" s="74">
        <v>0</v>
      </c>
      <c r="I28" s="74">
        <v>21467</v>
      </c>
      <c r="J28" s="75" t="s">
        <v>114</v>
      </c>
      <c r="K28" s="74">
        <v>39306</v>
      </c>
      <c r="L28" s="74">
        <v>1038583</v>
      </c>
      <c r="M28" s="74">
        <f t="shared" si="8"/>
        <v>42840</v>
      </c>
      <c r="N28" s="74">
        <f t="shared" si="9"/>
        <v>1481</v>
      </c>
      <c r="O28" s="74">
        <v>0</v>
      </c>
      <c r="P28" s="74">
        <v>0</v>
      </c>
      <c r="Q28" s="74">
        <v>0</v>
      </c>
      <c r="R28" s="74">
        <v>1481</v>
      </c>
      <c r="S28" s="75" t="s">
        <v>114</v>
      </c>
      <c r="T28" s="74">
        <v>0</v>
      </c>
      <c r="U28" s="74">
        <v>41359</v>
      </c>
      <c r="V28" s="74">
        <f t="shared" si="10"/>
        <v>1142196</v>
      </c>
      <c r="W28" s="74">
        <f t="shared" si="11"/>
        <v>62254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22948</v>
      </c>
      <c r="AB28" s="75" t="s">
        <v>114</v>
      </c>
      <c r="AC28" s="74">
        <f t="shared" si="16"/>
        <v>39306</v>
      </c>
      <c r="AD28" s="74">
        <f t="shared" si="17"/>
        <v>1079942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557307</v>
      </c>
      <c r="AN28" s="74">
        <f t="shared" si="21"/>
        <v>25584</v>
      </c>
      <c r="AO28" s="74">
        <v>25584</v>
      </c>
      <c r="AP28" s="74">
        <v>0</v>
      </c>
      <c r="AQ28" s="74">
        <v>0</v>
      </c>
      <c r="AR28" s="74">
        <v>0</v>
      </c>
      <c r="AS28" s="74">
        <f t="shared" si="22"/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f t="shared" si="23"/>
        <v>531723</v>
      </c>
      <c r="AY28" s="74">
        <v>531723</v>
      </c>
      <c r="AZ28" s="74">
        <v>0</v>
      </c>
      <c r="BA28" s="74">
        <v>0</v>
      </c>
      <c r="BB28" s="74">
        <v>0</v>
      </c>
      <c r="BC28" s="74">
        <v>528165</v>
      </c>
      <c r="BD28" s="74">
        <v>0</v>
      </c>
      <c r="BE28" s="74">
        <v>13884</v>
      </c>
      <c r="BF28" s="74">
        <f t="shared" si="24"/>
        <v>571191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11317</v>
      </c>
      <c r="BP28" s="74">
        <f t="shared" si="28"/>
        <v>8528</v>
      </c>
      <c r="BQ28" s="74">
        <v>8528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2789</v>
      </c>
      <c r="CA28" s="74">
        <v>2789</v>
      </c>
      <c r="CB28" s="74">
        <v>0</v>
      </c>
      <c r="CC28" s="74">
        <v>0</v>
      </c>
      <c r="CD28" s="74">
        <v>0</v>
      </c>
      <c r="CE28" s="74">
        <v>30203</v>
      </c>
      <c r="CF28" s="74">
        <v>0</v>
      </c>
      <c r="CG28" s="74">
        <v>1320</v>
      </c>
      <c r="CH28" s="74">
        <f t="shared" si="31"/>
        <v>12637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568624</v>
      </c>
      <c r="CR28" s="74">
        <f t="shared" si="41"/>
        <v>34112</v>
      </c>
      <c r="CS28" s="74">
        <f t="shared" si="42"/>
        <v>34112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0</v>
      </c>
      <c r="CX28" s="74">
        <f t="shared" si="47"/>
        <v>0</v>
      </c>
      <c r="CY28" s="74">
        <f t="shared" si="48"/>
        <v>0</v>
      </c>
      <c r="CZ28" s="74">
        <f t="shared" si="49"/>
        <v>0</v>
      </c>
      <c r="DA28" s="74">
        <f t="shared" si="50"/>
        <v>0</v>
      </c>
      <c r="DB28" s="74">
        <f t="shared" si="51"/>
        <v>534512</v>
      </c>
      <c r="DC28" s="74">
        <f t="shared" si="52"/>
        <v>534512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4">
        <f t="shared" si="56"/>
        <v>558368</v>
      </c>
      <c r="DH28" s="74">
        <f t="shared" si="57"/>
        <v>0</v>
      </c>
      <c r="DI28" s="74">
        <f t="shared" si="58"/>
        <v>15204</v>
      </c>
      <c r="DJ28" s="74">
        <f t="shared" si="59"/>
        <v>583828</v>
      </c>
    </row>
    <row r="29" spans="1:114" s="50" customFormat="1" ht="12" customHeight="1">
      <c r="A29" s="53" t="s">
        <v>112</v>
      </c>
      <c r="B29" s="54" t="s">
        <v>157</v>
      </c>
      <c r="C29" s="53" t="s">
        <v>158</v>
      </c>
      <c r="D29" s="74">
        <f t="shared" si="6"/>
        <v>1668094</v>
      </c>
      <c r="E29" s="74">
        <f t="shared" si="7"/>
        <v>308845</v>
      </c>
      <c r="F29" s="74">
        <v>554</v>
      </c>
      <c r="G29" s="74">
        <v>0</v>
      </c>
      <c r="H29" s="74">
        <v>0</v>
      </c>
      <c r="I29" s="74">
        <v>163128</v>
      </c>
      <c r="J29" s="75" t="s">
        <v>114</v>
      </c>
      <c r="K29" s="74">
        <v>145163</v>
      </c>
      <c r="L29" s="74">
        <v>1359249</v>
      </c>
      <c r="M29" s="74">
        <f t="shared" si="8"/>
        <v>278454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114</v>
      </c>
      <c r="T29" s="74">
        <v>0</v>
      </c>
      <c r="U29" s="74">
        <v>278454</v>
      </c>
      <c r="V29" s="74">
        <f t="shared" si="10"/>
        <v>1946548</v>
      </c>
      <c r="W29" s="74">
        <f t="shared" si="11"/>
        <v>308845</v>
      </c>
      <c r="X29" s="74">
        <f t="shared" si="12"/>
        <v>554</v>
      </c>
      <c r="Y29" s="74">
        <f t="shared" si="13"/>
        <v>0</v>
      </c>
      <c r="Z29" s="74">
        <f t="shared" si="14"/>
        <v>0</v>
      </c>
      <c r="AA29" s="74">
        <f t="shared" si="15"/>
        <v>163128</v>
      </c>
      <c r="AB29" s="75" t="s">
        <v>114</v>
      </c>
      <c r="AC29" s="74">
        <f t="shared" si="16"/>
        <v>145163</v>
      </c>
      <c r="AD29" s="74">
        <f t="shared" si="17"/>
        <v>1637703</v>
      </c>
      <c r="AE29" s="74">
        <f t="shared" si="18"/>
        <v>924</v>
      </c>
      <c r="AF29" s="74">
        <f t="shared" si="19"/>
        <v>924</v>
      </c>
      <c r="AG29" s="74">
        <v>0</v>
      </c>
      <c r="AH29" s="74">
        <v>924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1596939</v>
      </c>
      <c r="AN29" s="74">
        <f t="shared" si="21"/>
        <v>133191</v>
      </c>
      <c r="AO29" s="74">
        <v>114672</v>
      </c>
      <c r="AP29" s="74">
        <v>18519</v>
      </c>
      <c r="AQ29" s="74">
        <v>0</v>
      </c>
      <c r="AR29" s="74">
        <v>0</v>
      </c>
      <c r="AS29" s="74">
        <f t="shared" si="22"/>
        <v>447170</v>
      </c>
      <c r="AT29" s="74">
        <v>9647</v>
      </c>
      <c r="AU29" s="74">
        <v>417580</v>
      </c>
      <c r="AV29" s="74">
        <v>19943</v>
      </c>
      <c r="AW29" s="74">
        <v>0</v>
      </c>
      <c r="AX29" s="74">
        <f t="shared" si="23"/>
        <v>1016578</v>
      </c>
      <c r="AY29" s="74">
        <v>504110</v>
      </c>
      <c r="AZ29" s="74">
        <v>399745</v>
      </c>
      <c r="BA29" s="74">
        <v>105692</v>
      </c>
      <c r="BB29" s="74">
        <v>7031</v>
      </c>
      <c r="BC29" s="74">
        <v>0</v>
      </c>
      <c r="BD29" s="74">
        <v>0</v>
      </c>
      <c r="BE29" s="74">
        <v>70231</v>
      </c>
      <c r="BF29" s="74">
        <f t="shared" si="24"/>
        <v>1668094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5688</v>
      </c>
      <c r="BP29" s="74">
        <f t="shared" si="28"/>
        <v>5688</v>
      </c>
      <c r="BQ29" s="74">
        <v>5688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270381</v>
      </c>
      <c r="CF29" s="74">
        <v>0</v>
      </c>
      <c r="CG29" s="74">
        <v>2385</v>
      </c>
      <c r="CH29" s="74">
        <f t="shared" si="31"/>
        <v>8073</v>
      </c>
      <c r="CI29" s="74">
        <f t="shared" si="32"/>
        <v>924</v>
      </c>
      <c r="CJ29" s="74">
        <f t="shared" si="33"/>
        <v>924</v>
      </c>
      <c r="CK29" s="74">
        <f t="shared" si="34"/>
        <v>0</v>
      </c>
      <c r="CL29" s="74">
        <f t="shared" si="35"/>
        <v>924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1602627</v>
      </c>
      <c r="CR29" s="74">
        <f t="shared" si="41"/>
        <v>138879</v>
      </c>
      <c r="CS29" s="74">
        <f t="shared" si="42"/>
        <v>120360</v>
      </c>
      <c r="CT29" s="74">
        <f t="shared" si="43"/>
        <v>18519</v>
      </c>
      <c r="CU29" s="74">
        <f t="shared" si="44"/>
        <v>0</v>
      </c>
      <c r="CV29" s="74">
        <f t="shared" si="45"/>
        <v>0</v>
      </c>
      <c r="CW29" s="74">
        <f t="shared" si="46"/>
        <v>447170</v>
      </c>
      <c r="CX29" s="74">
        <f t="shared" si="47"/>
        <v>9647</v>
      </c>
      <c r="CY29" s="74">
        <f t="shared" si="48"/>
        <v>417580</v>
      </c>
      <c r="CZ29" s="74">
        <f t="shared" si="49"/>
        <v>19943</v>
      </c>
      <c r="DA29" s="74">
        <f t="shared" si="50"/>
        <v>0</v>
      </c>
      <c r="DB29" s="74">
        <f t="shared" si="51"/>
        <v>1016578</v>
      </c>
      <c r="DC29" s="74">
        <f t="shared" si="52"/>
        <v>504110</v>
      </c>
      <c r="DD29" s="74">
        <f t="shared" si="53"/>
        <v>399745</v>
      </c>
      <c r="DE29" s="74">
        <f t="shared" si="54"/>
        <v>105692</v>
      </c>
      <c r="DF29" s="74">
        <f t="shared" si="55"/>
        <v>7031</v>
      </c>
      <c r="DG29" s="74">
        <f t="shared" si="56"/>
        <v>270381</v>
      </c>
      <c r="DH29" s="74">
        <f t="shared" si="57"/>
        <v>0</v>
      </c>
      <c r="DI29" s="74">
        <f t="shared" si="58"/>
        <v>72616</v>
      </c>
      <c r="DJ29" s="74">
        <f t="shared" si="59"/>
        <v>1676167</v>
      </c>
    </row>
    <row r="30" spans="1:114" s="50" customFormat="1" ht="12" customHeight="1">
      <c r="A30" s="53" t="s">
        <v>112</v>
      </c>
      <c r="B30" s="54" t="s">
        <v>159</v>
      </c>
      <c r="C30" s="53" t="s">
        <v>160</v>
      </c>
      <c r="D30" s="74">
        <f t="shared" si="6"/>
        <v>1549522</v>
      </c>
      <c r="E30" s="74">
        <f t="shared" si="7"/>
        <v>255132</v>
      </c>
      <c r="F30" s="74">
        <v>252</v>
      </c>
      <c r="G30" s="74">
        <v>0</v>
      </c>
      <c r="H30" s="74">
        <v>0</v>
      </c>
      <c r="I30" s="74">
        <v>140686</v>
      </c>
      <c r="J30" s="75" t="s">
        <v>114</v>
      </c>
      <c r="K30" s="74">
        <v>114194</v>
      </c>
      <c r="L30" s="74">
        <v>1294390</v>
      </c>
      <c r="M30" s="74">
        <f t="shared" si="8"/>
        <v>28465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114</v>
      </c>
      <c r="T30" s="74">
        <v>0</v>
      </c>
      <c r="U30" s="74">
        <v>28465</v>
      </c>
      <c r="V30" s="74">
        <f t="shared" si="10"/>
        <v>1577987</v>
      </c>
      <c r="W30" s="74">
        <f t="shared" si="11"/>
        <v>255132</v>
      </c>
      <c r="X30" s="74">
        <f t="shared" si="12"/>
        <v>252</v>
      </c>
      <c r="Y30" s="74">
        <f t="shared" si="13"/>
        <v>0</v>
      </c>
      <c r="Z30" s="74">
        <f t="shared" si="14"/>
        <v>0</v>
      </c>
      <c r="AA30" s="74">
        <f t="shared" si="15"/>
        <v>140686</v>
      </c>
      <c r="AB30" s="75" t="s">
        <v>114</v>
      </c>
      <c r="AC30" s="74">
        <f t="shared" si="16"/>
        <v>114194</v>
      </c>
      <c r="AD30" s="74">
        <f t="shared" si="17"/>
        <v>1322855</v>
      </c>
      <c r="AE30" s="74">
        <f t="shared" si="18"/>
        <v>288475</v>
      </c>
      <c r="AF30" s="74">
        <f t="shared" si="19"/>
        <v>288475</v>
      </c>
      <c r="AG30" s="74">
        <v>0</v>
      </c>
      <c r="AH30" s="74">
        <v>288475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1227359</v>
      </c>
      <c r="AN30" s="74">
        <f t="shared" si="21"/>
        <v>108133</v>
      </c>
      <c r="AO30" s="74">
        <v>108133</v>
      </c>
      <c r="AP30" s="74">
        <v>0</v>
      </c>
      <c r="AQ30" s="74">
        <v>0</v>
      </c>
      <c r="AR30" s="74">
        <v>0</v>
      </c>
      <c r="AS30" s="74">
        <f t="shared" si="22"/>
        <v>255282</v>
      </c>
      <c r="AT30" s="74">
        <v>0</v>
      </c>
      <c r="AU30" s="74">
        <v>255282</v>
      </c>
      <c r="AV30" s="74">
        <v>0</v>
      </c>
      <c r="AW30" s="74">
        <v>0</v>
      </c>
      <c r="AX30" s="74">
        <f t="shared" si="23"/>
        <v>863944</v>
      </c>
      <c r="AY30" s="74">
        <v>446787</v>
      </c>
      <c r="AZ30" s="74">
        <v>266274</v>
      </c>
      <c r="BA30" s="74">
        <v>150883</v>
      </c>
      <c r="BB30" s="74">
        <v>0</v>
      </c>
      <c r="BC30" s="74">
        <v>0</v>
      </c>
      <c r="BD30" s="74">
        <v>0</v>
      </c>
      <c r="BE30" s="74">
        <v>33688</v>
      </c>
      <c r="BF30" s="74">
        <f t="shared" si="24"/>
        <v>1549522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28465</v>
      </c>
      <c r="CF30" s="74">
        <v>0</v>
      </c>
      <c r="CG30" s="74">
        <v>0</v>
      </c>
      <c r="CH30" s="74">
        <f t="shared" si="31"/>
        <v>0</v>
      </c>
      <c r="CI30" s="74">
        <f t="shared" si="32"/>
        <v>288475</v>
      </c>
      <c r="CJ30" s="74">
        <f t="shared" si="33"/>
        <v>288475</v>
      </c>
      <c r="CK30" s="74">
        <f t="shared" si="34"/>
        <v>0</v>
      </c>
      <c r="CL30" s="74">
        <f t="shared" si="35"/>
        <v>288475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1227359</v>
      </c>
      <c r="CR30" s="74">
        <f t="shared" si="41"/>
        <v>108133</v>
      </c>
      <c r="CS30" s="74">
        <f t="shared" si="42"/>
        <v>108133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255282</v>
      </c>
      <c r="CX30" s="74">
        <f t="shared" si="47"/>
        <v>0</v>
      </c>
      <c r="CY30" s="74">
        <f t="shared" si="48"/>
        <v>255282</v>
      </c>
      <c r="CZ30" s="74">
        <f t="shared" si="49"/>
        <v>0</v>
      </c>
      <c r="DA30" s="74">
        <f t="shared" si="50"/>
        <v>0</v>
      </c>
      <c r="DB30" s="74">
        <f t="shared" si="51"/>
        <v>863944</v>
      </c>
      <c r="DC30" s="74">
        <f t="shared" si="52"/>
        <v>446787</v>
      </c>
      <c r="DD30" s="74">
        <f t="shared" si="53"/>
        <v>266274</v>
      </c>
      <c r="DE30" s="74">
        <f t="shared" si="54"/>
        <v>150883</v>
      </c>
      <c r="DF30" s="74">
        <f t="shared" si="55"/>
        <v>0</v>
      </c>
      <c r="DG30" s="74">
        <f t="shared" si="56"/>
        <v>28465</v>
      </c>
      <c r="DH30" s="74">
        <f t="shared" si="57"/>
        <v>0</v>
      </c>
      <c r="DI30" s="74">
        <f t="shared" si="58"/>
        <v>33688</v>
      </c>
      <c r="DJ30" s="74">
        <f t="shared" si="59"/>
        <v>1549522</v>
      </c>
    </row>
    <row r="31" spans="1:114" s="50" customFormat="1" ht="12" customHeight="1">
      <c r="A31" s="53" t="s">
        <v>112</v>
      </c>
      <c r="B31" s="54" t="s">
        <v>161</v>
      </c>
      <c r="C31" s="53" t="s">
        <v>162</v>
      </c>
      <c r="D31" s="74">
        <f t="shared" si="6"/>
        <v>534148</v>
      </c>
      <c r="E31" s="74">
        <f t="shared" si="7"/>
        <v>45638</v>
      </c>
      <c r="F31" s="74">
        <v>0</v>
      </c>
      <c r="G31" s="74">
        <v>0</v>
      </c>
      <c r="H31" s="74">
        <v>0</v>
      </c>
      <c r="I31" s="74">
        <v>8717</v>
      </c>
      <c r="J31" s="75" t="s">
        <v>114</v>
      </c>
      <c r="K31" s="74">
        <v>36921</v>
      </c>
      <c r="L31" s="74">
        <v>488510</v>
      </c>
      <c r="M31" s="74">
        <f t="shared" si="8"/>
        <v>15410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114</v>
      </c>
      <c r="T31" s="74">
        <v>0</v>
      </c>
      <c r="U31" s="74">
        <v>15410</v>
      </c>
      <c r="V31" s="74">
        <f t="shared" si="10"/>
        <v>549558</v>
      </c>
      <c r="W31" s="74">
        <f t="shared" si="11"/>
        <v>45638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8717</v>
      </c>
      <c r="AB31" s="75" t="s">
        <v>114</v>
      </c>
      <c r="AC31" s="74">
        <f t="shared" si="16"/>
        <v>36921</v>
      </c>
      <c r="AD31" s="74">
        <f t="shared" si="17"/>
        <v>503920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219183</v>
      </c>
      <c r="AN31" s="74">
        <f t="shared" si="21"/>
        <v>20692</v>
      </c>
      <c r="AO31" s="74">
        <v>20692</v>
      </c>
      <c r="AP31" s="74">
        <v>0</v>
      </c>
      <c r="AQ31" s="74">
        <v>0</v>
      </c>
      <c r="AR31" s="74">
        <v>0</v>
      </c>
      <c r="AS31" s="74">
        <f t="shared" si="22"/>
        <v>6207</v>
      </c>
      <c r="AT31" s="74">
        <v>6207</v>
      </c>
      <c r="AU31" s="74">
        <v>0</v>
      </c>
      <c r="AV31" s="74">
        <v>0</v>
      </c>
      <c r="AW31" s="74">
        <v>0</v>
      </c>
      <c r="AX31" s="74">
        <f t="shared" si="23"/>
        <v>192273</v>
      </c>
      <c r="AY31" s="74">
        <v>192273</v>
      </c>
      <c r="AZ31" s="74">
        <v>0</v>
      </c>
      <c r="BA31" s="74">
        <v>0</v>
      </c>
      <c r="BB31" s="74">
        <v>0</v>
      </c>
      <c r="BC31" s="74">
        <v>313116</v>
      </c>
      <c r="BD31" s="74">
        <v>11</v>
      </c>
      <c r="BE31" s="74">
        <v>1849</v>
      </c>
      <c r="BF31" s="74">
        <f t="shared" si="24"/>
        <v>221032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15410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219183</v>
      </c>
      <c r="CR31" s="74">
        <f t="shared" si="41"/>
        <v>20692</v>
      </c>
      <c r="CS31" s="74">
        <f t="shared" si="42"/>
        <v>20692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6207</v>
      </c>
      <c r="CX31" s="74">
        <f t="shared" si="47"/>
        <v>6207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192273</v>
      </c>
      <c r="DC31" s="74">
        <f t="shared" si="52"/>
        <v>192273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4">
        <f t="shared" si="56"/>
        <v>328526</v>
      </c>
      <c r="DH31" s="74">
        <f t="shared" si="57"/>
        <v>11</v>
      </c>
      <c r="DI31" s="74">
        <f t="shared" si="58"/>
        <v>1849</v>
      </c>
      <c r="DJ31" s="74">
        <f t="shared" si="59"/>
        <v>221032</v>
      </c>
    </row>
    <row r="32" spans="1:114" s="50" customFormat="1" ht="12" customHeight="1">
      <c r="A32" s="53" t="s">
        <v>112</v>
      </c>
      <c r="B32" s="54" t="s">
        <v>163</v>
      </c>
      <c r="C32" s="53" t="s">
        <v>164</v>
      </c>
      <c r="D32" s="74">
        <f t="shared" si="6"/>
        <v>801257</v>
      </c>
      <c r="E32" s="74">
        <f t="shared" si="7"/>
        <v>89973</v>
      </c>
      <c r="F32" s="74">
        <v>0</v>
      </c>
      <c r="G32" s="74">
        <v>0</v>
      </c>
      <c r="H32" s="74">
        <v>0</v>
      </c>
      <c r="I32" s="74">
        <v>89908</v>
      </c>
      <c r="J32" s="75" t="s">
        <v>114</v>
      </c>
      <c r="K32" s="74">
        <v>65</v>
      </c>
      <c r="L32" s="74">
        <v>711284</v>
      </c>
      <c r="M32" s="74">
        <f t="shared" si="8"/>
        <v>22060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114</v>
      </c>
      <c r="T32" s="74">
        <v>0</v>
      </c>
      <c r="U32" s="74">
        <v>22060</v>
      </c>
      <c r="V32" s="74">
        <f t="shared" si="10"/>
        <v>823317</v>
      </c>
      <c r="W32" s="74">
        <f t="shared" si="11"/>
        <v>89973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89908</v>
      </c>
      <c r="AB32" s="75" t="s">
        <v>114</v>
      </c>
      <c r="AC32" s="74">
        <f t="shared" si="16"/>
        <v>65</v>
      </c>
      <c r="AD32" s="74">
        <f t="shared" si="17"/>
        <v>733344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801257</v>
      </c>
      <c r="AN32" s="74">
        <f t="shared" si="21"/>
        <v>39283</v>
      </c>
      <c r="AO32" s="74">
        <v>39283</v>
      </c>
      <c r="AP32" s="74">
        <v>0</v>
      </c>
      <c r="AQ32" s="74">
        <v>0</v>
      </c>
      <c r="AR32" s="74">
        <v>0</v>
      </c>
      <c r="AS32" s="74">
        <f t="shared" si="22"/>
        <v>147654</v>
      </c>
      <c r="AT32" s="74"/>
      <c r="AU32" s="74">
        <v>147654</v>
      </c>
      <c r="AV32" s="74">
        <v>0</v>
      </c>
      <c r="AW32" s="74">
        <v>0</v>
      </c>
      <c r="AX32" s="74">
        <f t="shared" si="23"/>
        <v>614320</v>
      </c>
      <c r="AY32" s="74">
        <v>263648</v>
      </c>
      <c r="AZ32" s="74">
        <v>319118</v>
      </c>
      <c r="BA32" s="74">
        <v>31554</v>
      </c>
      <c r="BB32" s="74">
        <v>0</v>
      </c>
      <c r="BC32" s="74">
        <v>0</v>
      </c>
      <c r="BD32" s="74">
        <v>0</v>
      </c>
      <c r="BE32" s="74">
        <v>0</v>
      </c>
      <c r="BF32" s="74">
        <f t="shared" si="24"/>
        <v>801257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2068</v>
      </c>
      <c r="BP32" s="74">
        <f t="shared" si="28"/>
        <v>2068</v>
      </c>
      <c r="BQ32" s="74">
        <v>2068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19992</v>
      </c>
      <c r="CF32" s="74">
        <v>0</v>
      </c>
      <c r="CG32" s="74">
        <v>0</v>
      </c>
      <c r="CH32" s="74">
        <f t="shared" si="31"/>
        <v>2068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803325</v>
      </c>
      <c r="CR32" s="74">
        <f t="shared" si="41"/>
        <v>41351</v>
      </c>
      <c r="CS32" s="74">
        <f t="shared" si="42"/>
        <v>41351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147654</v>
      </c>
      <c r="CX32" s="74">
        <f t="shared" si="47"/>
        <v>0</v>
      </c>
      <c r="CY32" s="74">
        <f t="shared" si="48"/>
        <v>147654</v>
      </c>
      <c r="CZ32" s="74">
        <f t="shared" si="49"/>
        <v>0</v>
      </c>
      <c r="DA32" s="74">
        <f t="shared" si="50"/>
        <v>0</v>
      </c>
      <c r="DB32" s="74">
        <f t="shared" si="51"/>
        <v>614320</v>
      </c>
      <c r="DC32" s="74">
        <f t="shared" si="52"/>
        <v>263648</v>
      </c>
      <c r="DD32" s="74">
        <f t="shared" si="53"/>
        <v>319118</v>
      </c>
      <c r="DE32" s="74">
        <f t="shared" si="54"/>
        <v>31554</v>
      </c>
      <c r="DF32" s="74">
        <f t="shared" si="55"/>
        <v>0</v>
      </c>
      <c r="DG32" s="74">
        <f t="shared" si="56"/>
        <v>19992</v>
      </c>
      <c r="DH32" s="74">
        <f t="shared" si="57"/>
        <v>0</v>
      </c>
      <c r="DI32" s="74">
        <f t="shared" si="58"/>
        <v>0</v>
      </c>
      <c r="DJ32" s="74">
        <f t="shared" si="59"/>
        <v>803325</v>
      </c>
    </row>
    <row r="33" spans="1:114" s="50" customFormat="1" ht="12" customHeight="1">
      <c r="A33" s="53" t="s">
        <v>112</v>
      </c>
      <c r="B33" s="54" t="s">
        <v>165</v>
      </c>
      <c r="C33" s="53" t="s">
        <v>166</v>
      </c>
      <c r="D33" s="74">
        <f t="shared" si="6"/>
        <v>1137087</v>
      </c>
      <c r="E33" s="74">
        <f t="shared" si="7"/>
        <v>20616</v>
      </c>
      <c r="F33" s="74">
        <v>0</v>
      </c>
      <c r="G33" s="74">
        <v>0</v>
      </c>
      <c r="H33" s="74">
        <v>0</v>
      </c>
      <c r="I33" s="74">
        <v>20616</v>
      </c>
      <c r="J33" s="75" t="s">
        <v>114</v>
      </c>
      <c r="K33" s="74">
        <v>0</v>
      </c>
      <c r="L33" s="74">
        <v>1116471</v>
      </c>
      <c r="M33" s="74">
        <f t="shared" si="8"/>
        <v>32278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114</v>
      </c>
      <c r="T33" s="74">
        <v>0</v>
      </c>
      <c r="U33" s="74">
        <v>32278</v>
      </c>
      <c r="V33" s="74">
        <f t="shared" si="10"/>
        <v>1169365</v>
      </c>
      <c r="W33" s="74">
        <f t="shared" si="11"/>
        <v>20616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20616</v>
      </c>
      <c r="AB33" s="75" t="s">
        <v>114</v>
      </c>
      <c r="AC33" s="74">
        <f t="shared" si="16"/>
        <v>0</v>
      </c>
      <c r="AD33" s="74">
        <f t="shared" si="17"/>
        <v>1148749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507489</v>
      </c>
      <c r="AN33" s="74">
        <f t="shared" si="21"/>
        <v>46542</v>
      </c>
      <c r="AO33" s="74">
        <v>46542</v>
      </c>
      <c r="AP33" s="74">
        <v>0</v>
      </c>
      <c r="AQ33" s="74">
        <v>0</v>
      </c>
      <c r="AR33" s="74">
        <v>0</v>
      </c>
      <c r="AS33" s="74">
        <f t="shared" si="22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3"/>
        <v>460947</v>
      </c>
      <c r="AY33" s="74">
        <v>460947</v>
      </c>
      <c r="AZ33" s="74">
        <v>0</v>
      </c>
      <c r="BA33" s="74">
        <v>0</v>
      </c>
      <c r="BB33" s="74">
        <v>0</v>
      </c>
      <c r="BC33" s="74">
        <v>584185</v>
      </c>
      <c r="BD33" s="74">
        <v>0</v>
      </c>
      <c r="BE33" s="74">
        <v>45413</v>
      </c>
      <c r="BF33" s="74">
        <f t="shared" si="24"/>
        <v>552902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32278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507489</v>
      </c>
      <c r="CR33" s="74">
        <f t="shared" si="41"/>
        <v>46542</v>
      </c>
      <c r="CS33" s="74">
        <f t="shared" si="42"/>
        <v>46542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460947</v>
      </c>
      <c r="DC33" s="74">
        <f t="shared" si="52"/>
        <v>460947</v>
      </c>
      <c r="DD33" s="74">
        <f t="shared" si="53"/>
        <v>0</v>
      </c>
      <c r="DE33" s="74">
        <f t="shared" si="54"/>
        <v>0</v>
      </c>
      <c r="DF33" s="74">
        <f t="shared" si="55"/>
        <v>0</v>
      </c>
      <c r="DG33" s="74">
        <f t="shared" si="56"/>
        <v>616463</v>
      </c>
      <c r="DH33" s="74">
        <f t="shared" si="57"/>
        <v>0</v>
      </c>
      <c r="DI33" s="74">
        <f t="shared" si="58"/>
        <v>45413</v>
      </c>
      <c r="DJ33" s="74">
        <f t="shared" si="59"/>
        <v>552902</v>
      </c>
    </row>
    <row r="34" spans="1:114" s="50" customFormat="1" ht="12" customHeight="1">
      <c r="A34" s="53" t="s">
        <v>112</v>
      </c>
      <c r="B34" s="54" t="s">
        <v>167</v>
      </c>
      <c r="C34" s="53" t="s">
        <v>168</v>
      </c>
      <c r="D34" s="74">
        <f t="shared" si="6"/>
        <v>858544</v>
      </c>
      <c r="E34" s="74">
        <f t="shared" si="7"/>
        <v>122284</v>
      </c>
      <c r="F34" s="74">
        <v>0</v>
      </c>
      <c r="G34" s="74">
        <v>0</v>
      </c>
      <c r="H34" s="74">
        <v>0</v>
      </c>
      <c r="I34" s="74">
        <v>70544</v>
      </c>
      <c r="J34" s="75" t="s">
        <v>114</v>
      </c>
      <c r="K34" s="74">
        <v>51740</v>
      </c>
      <c r="L34" s="74">
        <v>736260</v>
      </c>
      <c r="M34" s="74">
        <f t="shared" si="8"/>
        <v>77076</v>
      </c>
      <c r="N34" s="74">
        <f t="shared" si="9"/>
        <v>9664</v>
      </c>
      <c r="O34" s="74">
        <v>0</v>
      </c>
      <c r="P34" s="74">
        <v>0</v>
      </c>
      <c r="Q34" s="74">
        <v>0</v>
      </c>
      <c r="R34" s="74">
        <v>7049</v>
      </c>
      <c r="S34" s="75" t="s">
        <v>114</v>
      </c>
      <c r="T34" s="74">
        <v>2615</v>
      </c>
      <c r="U34" s="74">
        <v>67412</v>
      </c>
      <c r="V34" s="74">
        <f t="shared" si="10"/>
        <v>935620</v>
      </c>
      <c r="W34" s="74">
        <f t="shared" si="11"/>
        <v>131948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77593</v>
      </c>
      <c r="AB34" s="75" t="s">
        <v>114</v>
      </c>
      <c r="AC34" s="74">
        <f t="shared" si="16"/>
        <v>54355</v>
      </c>
      <c r="AD34" s="74">
        <f t="shared" si="17"/>
        <v>803672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855257</v>
      </c>
      <c r="AN34" s="74">
        <f t="shared" si="21"/>
        <v>165558</v>
      </c>
      <c r="AO34" s="74">
        <v>56386</v>
      </c>
      <c r="AP34" s="74">
        <v>79139</v>
      </c>
      <c r="AQ34" s="74">
        <v>30033</v>
      </c>
      <c r="AR34" s="74">
        <v>0</v>
      </c>
      <c r="AS34" s="74">
        <f t="shared" si="22"/>
        <v>161251</v>
      </c>
      <c r="AT34" s="74">
        <v>7764</v>
      </c>
      <c r="AU34" s="74">
        <v>153487</v>
      </c>
      <c r="AV34" s="74">
        <v>0</v>
      </c>
      <c r="AW34" s="74">
        <v>10299</v>
      </c>
      <c r="AX34" s="74">
        <f t="shared" si="23"/>
        <v>518149</v>
      </c>
      <c r="AY34" s="74">
        <v>181206</v>
      </c>
      <c r="AZ34" s="74">
        <v>228253</v>
      </c>
      <c r="BA34" s="74">
        <v>108690</v>
      </c>
      <c r="BB34" s="74">
        <v>0</v>
      </c>
      <c r="BC34" s="74">
        <v>0</v>
      </c>
      <c r="BD34" s="74">
        <v>0</v>
      </c>
      <c r="BE34" s="74">
        <v>3287</v>
      </c>
      <c r="BF34" s="74">
        <f t="shared" si="24"/>
        <v>858544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9664</v>
      </c>
      <c r="BP34" s="74">
        <f t="shared" si="28"/>
        <v>2262</v>
      </c>
      <c r="BQ34" s="74">
        <v>2262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7402</v>
      </c>
      <c r="CA34" s="74">
        <v>7402</v>
      </c>
      <c r="CB34" s="74">
        <v>0</v>
      </c>
      <c r="CC34" s="74">
        <v>0</v>
      </c>
      <c r="CD34" s="74">
        <v>0</v>
      </c>
      <c r="CE34" s="74">
        <v>67412</v>
      </c>
      <c r="CF34" s="74">
        <v>0</v>
      </c>
      <c r="CG34" s="74">
        <v>0</v>
      </c>
      <c r="CH34" s="74">
        <f t="shared" si="31"/>
        <v>9664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864921</v>
      </c>
      <c r="CR34" s="74">
        <f t="shared" si="41"/>
        <v>167820</v>
      </c>
      <c r="CS34" s="74">
        <f t="shared" si="42"/>
        <v>58648</v>
      </c>
      <c r="CT34" s="74">
        <f t="shared" si="43"/>
        <v>79139</v>
      </c>
      <c r="CU34" s="74">
        <f t="shared" si="44"/>
        <v>30033</v>
      </c>
      <c r="CV34" s="74">
        <f t="shared" si="45"/>
        <v>0</v>
      </c>
      <c r="CW34" s="74">
        <f t="shared" si="46"/>
        <v>161251</v>
      </c>
      <c r="CX34" s="74">
        <f t="shared" si="47"/>
        <v>7764</v>
      </c>
      <c r="CY34" s="74">
        <f t="shared" si="48"/>
        <v>153487</v>
      </c>
      <c r="CZ34" s="74">
        <f t="shared" si="49"/>
        <v>0</v>
      </c>
      <c r="DA34" s="74">
        <f t="shared" si="50"/>
        <v>10299</v>
      </c>
      <c r="DB34" s="74">
        <f t="shared" si="51"/>
        <v>525551</v>
      </c>
      <c r="DC34" s="74">
        <f t="shared" si="52"/>
        <v>188608</v>
      </c>
      <c r="DD34" s="74">
        <f t="shared" si="53"/>
        <v>228253</v>
      </c>
      <c r="DE34" s="74">
        <f t="shared" si="54"/>
        <v>108690</v>
      </c>
      <c r="DF34" s="74">
        <f t="shared" si="55"/>
        <v>0</v>
      </c>
      <c r="DG34" s="74">
        <f t="shared" si="56"/>
        <v>67412</v>
      </c>
      <c r="DH34" s="74">
        <f t="shared" si="57"/>
        <v>0</v>
      </c>
      <c r="DI34" s="74">
        <f t="shared" si="58"/>
        <v>3287</v>
      </c>
      <c r="DJ34" s="74">
        <f t="shared" si="59"/>
        <v>868208</v>
      </c>
    </row>
    <row r="35" spans="1:114" s="50" customFormat="1" ht="12" customHeight="1">
      <c r="A35" s="53" t="s">
        <v>112</v>
      </c>
      <c r="B35" s="54" t="s">
        <v>169</v>
      </c>
      <c r="C35" s="53" t="s">
        <v>170</v>
      </c>
      <c r="D35" s="74">
        <f t="shared" si="6"/>
        <v>1541296</v>
      </c>
      <c r="E35" s="74">
        <f t="shared" si="7"/>
        <v>0</v>
      </c>
      <c r="F35" s="74">
        <v>0</v>
      </c>
      <c r="G35" s="74">
        <v>0</v>
      </c>
      <c r="H35" s="74">
        <v>0</v>
      </c>
      <c r="I35" s="74">
        <v>0</v>
      </c>
      <c r="J35" s="75" t="s">
        <v>114</v>
      </c>
      <c r="K35" s="74">
        <v>0</v>
      </c>
      <c r="L35" s="74">
        <v>1541296</v>
      </c>
      <c r="M35" s="74">
        <f t="shared" si="8"/>
        <v>254267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114</v>
      </c>
      <c r="T35" s="74">
        <v>0</v>
      </c>
      <c r="U35" s="74">
        <v>254267</v>
      </c>
      <c r="V35" s="74">
        <f t="shared" si="10"/>
        <v>1795563</v>
      </c>
      <c r="W35" s="74">
        <f t="shared" si="11"/>
        <v>0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0</v>
      </c>
      <c r="AB35" s="75" t="s">
        <v>114</v>
      </c>
      <c r="AC35" s="74">
        <f t="shared" si="16"/>
        <v>0</v>
      </c>
      <c r="AD35" s="74">
        <f t="shared" si="17"/>
        <v>1795563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4">
        <f t="shared" si="20"/>
        <v>0</v>
      </c>
      <c r="AN35" s="74">
        <f t="shared" si="21"/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f t="shared" si="22"/>
        <v>0</v>
      </c>
      <c r="AT35" s="74">
        <v>0</v>
      </c>
      <c r="AU35" s="74">
        <v>0</v>
      </c>
      <c r="AV35" s="74">
        <v>0</v>
      </c>
      <c r="AW35" s="74">
        <v>0</v>
      </c>
      <c r="AX35" s="74">
        <f t="shared" si="23"/>
        <v>0</v>
      </c>
      <c r="AY35" s="74">
        <v>0</v>
      </c>
      <c r="AZ35" s="74">
        <v>0</v>
      </c>
      <c r="BA35" s="74">
        <v>0</v>
      </c>
      <c r="BB35" s="74">
        <v>0</v>
      </c>
      <c r="BC35" s="74">
        <v>1541296</v>
      </c>
      <c r="BD35" s="74">
        <v>0</v>
      </c>
      <c r="BE35" s="74">
        <v>0</v>
      </c>
      <c r="BF35" s="74">
        <f t="shared" si="24"/>
        <v>0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254267</v>
      </c>
      <c r="CF35" s="74">
        <v>0</v>
      </c>
      <c r="CG35" s="74">
        <v>0</v>
      </c>
      <c r="CH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0</v>
      </c>
      <c r="CQ35" s="74">
        <f t="shared" si="40"/>
        <v>0</v>
      </c>
      <c r="CR35" s="74">
        <f t="shared" si="41"/>
        <v>0</v>
      </c>
      <c r="CS35" s="74">
        <f t="shared" si="42"/>
        <v>0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0</v>
      </c>
      <c r="CX35" s="74">
        <f t="shared" si="47"/>
        <v>0</v>
      </c>
      <c r="CY35" s="74">
        <f t="shared" si="48"/>
        <v>0</v>
      </c>
      <c r="CZ35" s="74">
        <f t="shared" si="49"/>
        <v>0</v>
      </c>
      <c r="DA35" s="74">
        <f t="shared" si="50"/>
        <v>0</v>
      </c>
      <c r="DB35" s="74">
        <f t="shared" si="51"/>
        <v>0</v>
      </c>
      <c r="DC35" s="74">
        <f t="shared" si="52"/>
        <v>0</v>
      </c>
      <c r="DD35" s="74">
        <f t="shared" si="53"/>
        <v>0</v>
      </c>
      <c r="DE35" s="74">
        <f t="shared" si="54"/>
        <v>0</v>
      </c>
      <c r="DF35" s="74">
        <f t="shared" si="55"/>
        <v>0</v>
      </c>
      <c r="DG35" s="74">
        <f t="shared" si="56"/>
        <v>1795563</v>
      </c>
      <c r="DH35" s="74">
        <f t="shared" si="57"/>
        <v>0</v>
      </c>
      <c r="DI35" s="74">
        <f t="shared" si="58"/>
        <v>0</v>
      </c>
      <c r="DJ35" s="74">
        <f t="shared" si="59"/>
        <v>0</v>
      </c>
    </row>
    <row r="36" spans="1:114" s="50" customFormat="1" ht="12" customHeight="1">
      <c r="A36" s="53" t="s">
        <v>112</v>
      </c>
      <c r="B36" s="54" t="s">
        <v>171</v>
      </c>
      <c r="C36" s="53" t="s">
        <v>172</v>
      </c>
      <c r="D36" s="74">
        <f t="shared" si="6"/>
        <v>739412</v>
      </c>
      <c r="E36" s="74">
        <f t="shared" si="7"/>
        <v>16755</v>
      </c>
      <c r="F36" s="74">
        <v>0</v>
      </c>
      <c r="G36" s="74">
        <v>0</v>
      </c>
      <c r="H36" s="74">
        <v>0</v>
      </c>
      <c r="I36" s="74">
        <v>13071</v>
      </c>
      <c r="J36" s="75" t="s">
        <v>114</v>
      </c>
      <c r="K36" s="74">
        <v>3684</v>
      </c>
      <c r="L36" s="74">
        <v>722657</v>
      </c>
      <c r="M36" s="74">
        <f t="shared" si="8"/>
        <v>89342</v>
      </c>
      <c r="N36" s="74">
        <f t="shared" si="9"/>
        <v>1636</v>
      </c>
      <c r="O36" s="74">
        <v>0</v>
      </c>
      <c r="P36" s="74">
        <v>0</v>
      </c>
      <c r="Q36" s="74">
        <v>0</v>
      </c>
      <c r="R36" s="74">
        <v>1636</v>
      </c>
      <c r="S36" s="75" t="s">
        <v>114</v>
      </c>
      <c r="T36" s="74">
        <v>0</v>
      </c>
      <c r="U36" s="74">
        <v>87706</v>
      </c>
      <c r="V36" s="74">
        <f t="shared" si="10"/>
        <v>828754</v>
      </c>
      <c r="W36" s="74">
        <f t="shared" si="11"/>
        <v>18391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14707</v>
      </c>
      <c r="AB36" s="75" t="s">
        <v>114</v>
      </c>
      <c r="AC36" s="74">
        <f t="shared" si="16"/>
        <v>3684</v>
      </c>
      <c r="AD36" s="74">
        <f t="shared" si="17"/>
        <v>810363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9587</v>
      </c>
      <c r="AM36" s="74">
        <f t="shared" si="20"/>
        <v>454371</v>
      </c>
      <c r="AN36" s="74">
        <f t="shared" si="21"/>
        <v>67779</v>
      </c>
      <c r="AO36" s="74">
        <v>38789</v>
      </c>
      <c r="AP36" s="74">
        <v>28990</v>
      </c>
      <c r="AQ36" s="74">
        <v>0</v>
      </c>
      <c r="AR36" s="74">
        <v>0</v>
      </c>
      <c r="AS36" s="74">
        <f t="shared" si="22"/>
        <v>1142</v>
      </c>
      <c r="AT36" s="74">
        <v>1142</v>
      </c>
      <c r="AU36" s="74">
        <v>0</v>
      </c>
      <c r="AV36" s="74">
        <v>0</v>
      </c>
      <c r="AW36" s="74">
        <v>0</v>
      </c>
      <c r="AX36" s="74">
        <f t="shared" si="23"/>
        <v>385450</v>
      </c>
      <c r="AY36" s="74">
        <v>271094</v>
      </c>
      <c r="AZ36" s="74">
        <v>114356</v>
      </c>
      <c r="BA36" s="74">
        <v>0</v>
      </c>
      <c r="BB36" s="74">
        <v>0</v>
      </c>
      <c r="BC36" s="74">
        <v>223480</v>
      </c>
      <c r="BD36" s="74">
        <v>0</v>
      </c>
      <c r="BE36" s="74">
        <v>51974</v>
      </c>
      <c r="BF36" s="74">
        <f t="shared" si="24"/>
        <v>506345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12177</v>
      </c>
      <c r="BP36" s="74">
        <f t="shared" si="28"/>
        <v>10448</v>
      </c>
      <c r="BQ36" s="74">
        <v>10448</v>
      </c>
      <c r="BR36" s="74">
        <v>0</v>
      </c>
      <c r="BS36" s="74">
        <v>0</v>
      </c>
      <c r="BT36" s="74">
        <v>0</v>
      </c>
      <c r="BU36" s="74">
        <f t="shared" si="29"/>
        <v>38</v>
      </c>
      <c r="BV36" s="74">
        <v>38</v>
      </c>
      <c r="BW36" s="74">
        <v>0</v>
      </c>
      <c r="BX36" s="74">
        <v>0</v>
      </c>
      <c r="BY36" s="74">
        <v>0</v>
      </c>
      <c r="BZ36" s="74">
        <f t="shared" si="30"/>
        <v>1691</v>
      </c>
      <c r="CA36" s="74">
        <v>0</v>
      </c>
      <c r="CB36" s="74">
        <v>1691</v>
      </c>
      <c r="CC36" s="74">
        <v>0</v>
      </c>
      <c r="CD36" s="74">
        <v>0</v>
      </c>
      <c r="CE36" s="74">
        <v>62034</v>
      </c>
      <c r="CF36" s="74">
        <v>0</v>
      </c>
      <c r="CG36" s="74">
        <v>15131</v>
      </c>
      <c r="CH36" s="74">
        <f t="shared" si="31"/>
        <v>27308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9587</v>
      </c>
      <c r="CQ36" s="74">
        <f t="shared" si="40"/>
        <v>466548</v>
      </c>
      <c r="CR36" s="74">
        <f t="shared" si="41"/>
        <v>78227</v>
      </c>
      <c r="CS36" s="74">
        <f t="shared" si="42"/>
        <v>49237</v>
      </c>
      <c r="CT36" s="74">
        <f t="shared" si="43"/>
        <v>28990</v>
      </c>
      <c r="CU36" s="74">
        <f t="shared" si="44"/>
        <v>0</v>
      </c>
      <c r="CV36" s="74">
        <f t="shared" si="45"/>
        <v>0</v>
      </c>
      <c r="CW36" s="74">
        <f t="shared" si="46"/>
        <v>1180</v>
      </c>
      <c r="CX36" s="74">
        <f t="shared" si="47"/>
        <v>1180</v>
      </c>
      <c r="CY36" s="74">
        <f t="shared" si="48"/>
        <v>0</v>
      </c>
      <c r="CZ36" s="74">
        <f t="shared" si="49"/>
        <v>0</v>
      </c>
      <c r="DA36" s="74">
        <f t="shared" si="50"/>
        <v>0</v>
      </c>
      <c r="DB36" s="74">
        <f t="shared" si="51"/>
        <v>387141</v>
      </c>
      <c r="DC36" s="74">
        <f t="shared" si="52"/>
        <v>271094</v>
      </c>
      <c r="DD36" s="74">
        <f t="shared" si="53"/>
        <v>116047</v>
      </c>
      <c r="DE36" s="74">
        <f t="shared" si="54"/>
        <v>0</v>
      </c>
      <c r="DF36" s="74">
        <f t="shared" si="55"/>
        <v>0</v>
      </c>
      <c r="DG36" s="74">
        <f t="shared" si="56"/>
        <v>285514</v>
      </c>
      <c r="DH36" s="74">
        <f t="shared" si="57"/>
        <v>0</v>
      </c>
      <c r="DI36" s="74">
        <f t="shared" si="58"/>
        <v>67105</v>
      </c>
      <c r="DJ36" s="74">
        <f t="shared" si="59"/>
        <v>533653</v>
      </c>
    </row>
    <row r="37" spans="1:114" s="50" customFormat="1" ht="12" customHeight="1">
      <c r="A37" s="53" t="s">
        <v>112</v>
      </c>
      <c r="B37" s="54" t="s">
        <v>173</v>
      </c>
      <c r="C37" s="53" t="s">
        <v>174</v>
      </c>
      <c r="D37" s="74">
        <f t="shared" si="6"/>
        <v>1115863</v>
      </c>
      <c r="E37" s="74">
        <f t="shared" si="7"/>
        <v>50278</v>
      </c>
      <c r="F37" s="74">
        <v>0</v>
      </c>
      <c r="G37" s="74">
        <v>0</v>
      </c>
      <c r="H37" s="74">
        <v>0</v>
      </c>
      <c r="I37" s="74">
        <v>3009</v>
      </c>
      <c r="J37" s="75" t="s">
        <v>114</v>
      </c>
      <c r="K37" s="74">
        <v>47269</v>
      </c>
      <c r="L37" s="74">
        <v>1065585</v>
      </c>
      <c r="M37" s="74">
        <f t="shared" si="8"/>
        <v>150684</v>
      </c>
      <c r="N37" s="74">
        <f t="shared" si="9"/>
        <v>14607</v>
      </c>
      <c r="O37" s="74">
        <v>0</v>
      </c>
      <c r="P37" s="74">
        <v>0</v>
      </c>
      <c r="Q37" s="74">
        <v>0</v>
      </c>
      <c r="R37" s="74">
        <v>14607</v>
      </c>
      <c r="S37" s="75" t="s">
        <v>114</v>
      </c>
      <c r="T37" s="74">
        <v>0</v>
      </c>
      <c r="U37" s="74">
        <v>136077</v>
      </c>
      <c r="V37" s="74">
        <f t="shared" si="10"/>
        <v>1266547</v>
      </c>
      <c r="W37" s="74">
        <f t="shared" si="11"/>
        <v>64885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17616</v>
      </c>
      <c r="AB37" s="75" t="s">
        <v>114</v>
      </c>
      <c r="AC37" s="74">
        <f t="shared" si="16"/>
        <v>47269</v>
      </c>
      <c r="AD37" s="74">
        <f t="shared" si="17"/>
        <v>1201662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22217</v>
      </c>
      <c r="AM37" s="74">
        <f t="shared" si="20"/>
        <v>565934</v>
      </c>
      <c r="AN37" s="74">
        <f t="shared" si="21"/>
        <v>133345</v>
      </c>
      <c r="AO37" s="74">
        <v>95246</v>
      </c>
      <c r="AP37" s="74">
        <v>19049</v>
      </c>
      <c r="AQ37" s="74">
        <v>9525</v>
      </c>
      <c r="AR37" s="74">
        <v>9525</v>
      </c>
      <c r="AS37" s="74">
        <f t="shared" si="22"/>
        <v>40149</v>
      </c>
      <c r="AT37" s="74">
        <v>7607</v>
      </c>
      <c r="AU37" s="74">
        <v>32542</v>
      </c>
      <c r="AV37" s="74">
        <v>0</v>
      </c>
      <c r="AW37" s="74">
        <v>0</v>
      </c>
      <c r="AX37" s="74">
        <f t="shared" si="23"/>
        <v>392305</v>
      </c>
      <c r="AY37" s="74">
        <v>285582</v>
      </c>
      <c r="AZ37" s="74">
        <v>100455</v>
      </c>
      <c r="BA37" s="74">
        <v>6268</v>
      </c>
      <c r="BB37" s="74">
        <v>0</v>
      </c>
      <c r="BC37" s="74">
        <v>510074</v>
      </c>
      <c r="BD37" s="74">
        <v>135</v>
      </c>
      <c r="BE37" s="74">
        <v>17638</v>
      </c>
      <c r="BF37" s="74">
        <f t="shared" si="24"/>
        <v>583572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25304</v>
      </c>
      <c r="BP37" s="74">
        <f t="shared" si="28"/>
        <v>9525</v>
      </c>
      <c r="BQ37" s="74">
        <v>9525</v>
      </c>
      <c r="BR37" s="74">
        <v>0</v>
      </c>
      <c r="BS37" s="74">
        <v>0</v>
      </c>
      <c r="BT37" s="74">
        <v>0</v>
      </c>
      <c r="BU37" s="74">
        <f t="shared" si="29"/>
        <v>0</v>
      </c>
      <c r="BV37" s="74">
        <v>0</v>
      </c>
      <c r="BW37" s="74">
        <v>0</v>
      </c>
      <c r="BX37" s="74">
        <v>0</v>
      </c>
      <c r="BY37" s="74">
        <v>0</v>
      </c>
      <c r="BZ37" s="74">
        <f t="shared" si="30"/>
        <v>15779</v>
      </c>
      <c r="CA37" s="74">
        <v>15779</v>
      </c>
      <c r="CB37" s="74">
        <v>0</v>
      </c>
      <c r="CC37" s="74">
        <v>0</v>
      </c>
      <c r="CD37" s="74">
        <v>0</v>
      </c>
      <c r="CE37" s="74">
        <v>125031</v>
      </c>
      <c r="CF37" s="74">
        <v>0</v>
      </c>
      <c r="CG37" s="74">
        <v>349</v>
      </c>
      <c r="CH37" s="74">
        <f t="shared" si="31"/>
        <v>25653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22217</v>
      </c>
      <c r="CQ37" s="74">
        <f t="shared" si="40"/>
        <v>591238</v>
      </c>
      <c r="CR37" s="74">
        <f t="shared" si="41"/>
        <v>142870</v>
      </c>
      <c r="CS37" s="74">
        <f t="shared" si="42"/>
        <v>104771</v>
      </c>
      <c r="CT37" s="74">
        <f t="shared" si="43"/>
        <v>19049</v>
      </c>
      <c r="CU37" s="74">
        <f t="shared" si="44"/>
        <v>9525</v>
      </c>
      <c r="CV37" s="74">
        <f t="shared" si="45"/>
        <v>9525</v>
      </c>
      <c r="CW37" s="74">
        <f t="shared" si="46"/>
        <v>40149</v>
      </c>
      <c r="CX37" s="74">
        <f t="shared" si="47"/>
        <v>7607</v>
      </c>
      <c r="CY37" s="74">
        <f t="shared" si="48"/>
        <v>32542</v>
      </c>
      <c r="CZ37" s="74">
        <f t="shared" si="49"/>
        <v>0</v>
      </c>
      <c r="DA37" s="74">
        <f t="shared" si="50"/>
        <v>0</v>
      </c>
      <c r="DB37" s="74">
        <f t="shared" si="51"/>
        <v>408084</v>
      </c>
      <c r="DC37" s="74">
        <f t="shared" si="52"/>
        <v>301361</v>
      </c>
      <c r="DD37" s="74">
        <f t="shared" si="53"/>
        <v>100455</v>
      </c>
      <c r="DE37" s="74">
        <f t="shared" si="54"/>
        <v>6268</v>
      </c>
      <c r="DF37" s="74">
        <f t="shared" si="55"/>
        <v>0</v>
      </c>
      <c r="DG37" s="74">
        <f t="shared" si="56"/>
        <v>635105</v>
      </c>
      <c r="DH37" s="74">
        <f t="shared" si="57"/>
        <v>135</v>
      </c>
      <c r="DI37" s="74">
        <f t="shared" si="58"/>
        <v>17987</v>
      </c>
      <c r="DJ37" s="74">
        <f t="shared" si="59"/>
        <v>609225</v>
      </c>
    </row>
    <row r="38" spans="1:114" s="50" customFormat="1" ht="12" customHeight="1">
      <c r="A38" s="53" t="s">
        <v>112</v>
      </c>
      <c r="B38" s="54" t="s">
        <v>175</v>
      </c>
      <c r="C38" s="53" t="s">
        <v>176</v>
      </c>
      <c r="D38" s="74">
        <f t="shared" si="6"/>
        <v>793609</v>
      </c>
      <c r="E38" s="74">
        <f t="shared" si="7"/>
        <v>7504</v>
      </c>
      <c r="F38" s="74">
        <v>0</v>
      </c>
      <c r="G38" s="74">
        <v>0</v>
      </c>
      <c r="H38" s="74">
        <v>0</v>
      </c>
      <c r="I38" s="74">
        <v>6739</v>
      </c>
      <c r="J38" s="75" t="s">
        <v>114</v>
      </c>
      <c r="K38" s="74">
        <v>765</v>
      </c>
      <c r="L38" s="74">
        <v>786105</v>
      </c>
      <c r="M38" s="74">
        <f t="shared" si="8"/>
        <v>69595</v>
      </c>
      <c r="N38" s="74">
        <f t="shared" si="9"/>
        <v>0</v>
      </c>
      <c r="O38" s="74">
        <v>0</v>
      </c>
      <c r="P38" s="74">
        <v>0</v>
      </c>
      <c r="Q38" s="74">
        <v>0</v>
      </c>
      <c r="R38" s="74">
        <v>0</v>
      </c>
      <c r="S38" s="75" t="s">
        <v>114</v>
      </c>
      <c r="T38" s="74">
        <v>0</v>
      </c>
      <c r="U38" s="74">
        <v>69595</v>
      </c>
      <c r="V38" s="74">
        <f t="shared" si="10"/>
        <v>863204</v>
      </c>
      <c r="W38" s="74">
        <f t="shared" si="11"/>
        <v>7504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6739</v>
      </c>
      <c r="AB38" s="75" t="s">
        <v>114</v>
      </c>
      <c r="AC38" s="74">
        <f t="shared" si="16"/>
        <v>765</v>
      </c>
      <c r="AD38" s="74">
        <f t="shared" si="17"/>
        <v>855700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f t="shared" si="20"/>
        <v>339464</v>
      </c>
      <c r="AN38" s="74">
        <f t="shared" si="21"/>
        <v>144416</v>
      </c>
      <c r="AO38" s="74">
        <v>42599</v>
      </c>
      <c r="AP38" s="74">
        <v>101817</v>
      </c>
      <c r="AQ38" s="74">
        <v>0</v>
      </c>
      <c r="AR38" s="74">
        <v>0</v>
      </c>
      <c r="AS38" s="74">
        <f t="shared" si="22"/>
        <v>9337</v>
      </c>
      <c r="AT38" s="74">
        <v>9337</v>
      </c>
      <c r="AU38" s="74">
        <v>0</v>
      </c>
      <c r="AV38" s="74">
        <v>0</v>
      </c>
      <c r="AW38" s="74">
        <v>0</v>
      </c>
      <c r="AX38" s="74">
        <f t="shared" si="23"/>
        <v>185711</v>
      </c>
      <c r="AY38" s="74">
        <v>185711</v>
      </c>
      <c r="AZ38" s="74">
        <v>0</v>
      </c>
      <c r="BA38" s="74">
        <v>0</v>
      </c>
      <c r="BB38" s="74">
        <v>0</v>
      </c>
      <c r="BC38" s="74">
        <v>419950</v>
      </c>
      <c r="BD38" s="74">
        <v>0</v>
      </c>
      <c r="BE38" s="74">
        <v>34195</v>
      </c>
      <c r="BF38" s="74">
        <f t="shared" si="24"/>
        <v>373659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0</v>
      </c>
      <c r="BP38" s="74">
        <f t="shared" si="28"/>
        <v>0</v>
      </c>
      <c r="BQ38" s="74">
        <v>0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0</v>
      </c>
      <c r="CA38" s="74">
        <v>0</v>
      </c>
      <c r="CB38" s="74">
        <v>0</v>
      </c>
      <c r="CC38" s="74">
        <v>0</v>
      </c>
      <c r="CD38" s="74">
        <v>0</v>
      </c>
      <c r="CE38" s="74">
        <v>69595</v>
      </c>
      <c r="CF38" s="74">
        <v>0</v>
      </c>
      <c r="CG38" s="74">
        <v>0</v>
      </c>
      <c r="CH38" s="74">
        <f t="shared" si="31"/>
        <v>0</v>
      </c>
      <c r="CI38" s="74">
        <f t="shared" si="32"/>
        <v>0</v>
      </c>
      <c r="CJ38" s="74">
        <f t="shared" si="33"/>
        <v>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0</v>
      </c>
      <c r="CQ38" s="74">
        <f t="shared" si="40"/>
        <v>339464</v>
      </c>
      <c r="CR38" s="74">
        <f t="shared" si="41"/>
        <v>144416</v>
      </c>
      <c r="CS38" s="74">
        <f t="shared" si="42"/>
        <v>42599</v>
      </c>
      <c r="CT38" s="74">
        <f t="shared" si="43"/>
        <v>101817</v>
      </c>
      <c r="CU38" s="74">
        <f t="shared" si="44"/>
        <v>0</v>
      </c>
      <c r="CV38" s="74">
        <f t="shared" si="45"/>
        <v>0</v>
      </c>
      <c r="CW38" s="74">
        <f t="shared" si="46"/>
        <v>9337</v>
      </c>
      <c r="CX38" s="74">
        <f t="shared" si="47"/>
        <v>9337</v>
      </c>
      <c r="CY38" s="74">
        <f t="shared" si="48"/>
        <v>0</v>
      </c>
      <c r="CZ38" s="74">
        <f t="shared" si="49"/>
        <v>0</v>
      </c>
      <c r="DA38" s="74">
        <f t="shared" si="50"/>
        <v>0</v>
      </c>
      <c r="DB38" s="74">
        <f t="shared" si="51"/>
        <v>185711</v>
      </c>
      <c r="DC38" s="74">
        <f t="shared" si="52"/>
        <v>185711</v>
      </c>
      <c r="DD38" s="74">
        <f t="shared" si="53"/>
        <v>0</v>
      </c>
      <c r="DE38" s="74">
        <f t="shared" si="54"/>
        <v>0</v>
      </c>
      <c r="DF38" s="74">
        <f t="shared" si="55"/>
        <v>0</v>
      </c>
      <c r="DG38" s="74">
        <f t="shared" si="56"/>
        <v>489545</v>
      </c>
      <c r="DH38" s="74">
        <f t="shared" si="57"/>
        <v>0</v>
      </c>
      <c r="DI38" s="74">
        <f t="shared" si="58"/>
        <v>34195</v>
      </c>
      <c r="DJ38" s="74">
        <f t="shared" si="59"/>
        <v>373659</v>
      </c>
    </row>
    <row r="39" spans="1:114" s="50" customFormat="1" ht="12" customHeight="1">
      <c r="A39" s="53" t="s">
        <v>112</v>
      </c>
      <c r="B39" s="54" t="s">
        <v>177</v>
      </c>
      <c r="C39" s="53" t="s">
        <v>178</v>
      </c>
      <c r="D39" s="74">
        <f t="shared" si="6"/>
        <v>1444405</v>
      </c>
      <c r="E39" s="74">
        <f t="shared" si="7"/>
        <v>77188</v>
      </c>
      <c r="F39" s="74">
        <v>0</v>
      </c>
      <c r="G39" s="74">
        <v>0</v>
      </c>
      <c r="H39" s="74">
        <v>0</v>
      </c>
      <c r="I39" s="74">
        <v>23592</v>
      </c>
      <c r="J39" s="75" t="s">
        <v>114</v>
      </c>
      <c r="K39" s="74">
        <v>53596</v>
      </c>
      <c r="L39" s="74">
        <v>1367217</v>
      </c>
      <c r="M39" s="74">
        <f t="shared" si="8"/>
        <v>173253</v>
      </c>
      <c r="N39" s="74">
        <f t="shared" si="9"/>
        <v>23363</v>
      </c>
      <c r="O39" s="74">
        <v>0</v>
      </c>
      <c r="P39" s="74">
        <v>0</v>
      </c>
      <c r="Q39" s="74">
        <v>0</v>
      </c>
      <c r="R39" s="74">
        <v>23363</v>
      </c>
      <c r="S39" s="75" t="s">
        <v>114</v>
      </c>
      <c r="T39" s="74">
        <v>0</v>
      </c>
      <c r="U39" s="74">
        <v>149890</v>
      </c>
      <c r="V39" s="74">
        <f t="shared" si="10"/>
        <v>1617658</v>
      </c>
      <c r="W39" s="74">
        <f t="shared" si="11"/>
        <v>100551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46955</v>
      </c>
      <c r="AB39" s="75" t="s">
        <v>114</v>
      </c>
      <c r="AC39" s="74">
        <f t="shared" si="16"/>
        <v>53596</v>
      </c>
      <c r="AD39" s="74">
        <f t="shared" si="17"/>
        <v>1517107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31919</v>
      </c>
      <c r="AM39" s="74">
        <f t="shared" si="20"/>
        <v>652045</v>
      </c>
      <c r="AN39" s="74">
        <f t="shared" si="21"/>
        <v>48937</v>
      </c>
      <c r="AO39" s="74">
        <v>48937</v>
      </c>
      <c r="AP39" s="74">
        <v>0</v>
      </c>
      <c r="AQ39" s="74">
        <v>0</v>
      </c>
      <c r="AR39" s="74">
        <v>0</v>
      </c>
      <c r="AS39" s="74">
        <f t="shared" si="22"/>
        <v>2085</v>
      </c>
      <c r="AT39" s="74">
        <v>0</v>
      </c>
      <c r="AU39" s="74">
        <v>0</v>
      </c>
      <c r="AV39" s="74">
        <v>2085</v>
      </c>
      <c r="AW39" s="74">
        <v>0</v>
      </c>
      <c r="AX39" s="74">
        <f t="shared" si="23"/>
        <v>598873</v>
      </c>
      <c r="AY39" s="74">
        <v>427244</v>
      </c>
      <c r="AZ39" s="74">
        <v>162451</v>
      </c>
      <c r="BA39" s="74">
        <v>6206</v>
      </c>
      <c r="BB39" s="74">
        <v>2972</v>
      </c>
      <c r="BC39" s="74">
        <v>732833</v>
      </c>
      <c r="BD39" s="74">
        <v>2150</v>
      </c>
      <c r="BE39" s="74">
        <v>27608</v>
      </c>
      <c r="BF39" s="74">
        <f t="shared" si="24"/>
        <v>679653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34386</v>
      </c>
      <c r="BP39" s="74">
        <f t="shared" si="28"/>
        <v>7801</v>
      </c>
      <c r="BQ39" s="74">
        <v>7801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26585</v>
      </c>
      <c r="CA39" s="74">
        <v>26585</v>
      </c>
      <c r="CB39" s="74">
        <v>0</v>
      </c>
      <c r="CC39" s="74">
        <v>0</v>
      </c>
      <c r="CD39" s="74">
        <v>0</v>
      </c>
      <c r="CE39" s="74">
        <v>138337</v>
      </c>
      <c r="CF39" s="74">
        <v>0</v>
      </c>
      <c r="CG39" s="74">
        <v>530</v>
      </c>
      <c r="CH39" s="74">
        <f t="shared" si="31"/>
        <v>34916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31919</v>
      </c>
      <c r="CQ39" s="74">
        <f t="shared" si="40"/>
        <v>686431</v>
      </c>
      <c r="CR39" s="74">
        <f t="shared" si="41"/>
        <v>56738</v>
      </c>
      <c r="CS39" s="74">
        <f t="shared" si="42"/>
        <v>56738</v>
      </c>
      <c r="CT39" s="74">
        <f t="shared" si="43"/>
        <v>0</v>
      </c>
      <c r="CU39" s="74">
        <f t="shared" si="44"/>
        <v>0</v>
      </c>
      <c r="CV39" s="74">
        <f t="shared" si="45"/>
        <v>0</v>
      </c>
      <c r="CW39" s="74">
        <f t="shared" si="46"/>
        <v>2085</v>
      </c>
      <c r="CX39" s="74">
        <f t="shared" si="47"/>
        <v>0</v>
      </c>
      <c r="CY39" s="74">
        <f t="shared" si="48"/>
        <v>0</v>
      </c>
      <c r="CZ39" s="74">
        <f t="shared" si="49"/>
        <v>2085</v>
      </c>
      <c r="DA39" s="74">
        <f t="shared" si="50"/>
        <v>0</v>
      </c>
      <c r="DB39" s="74">
        <f t="shared" si="51"/>
        <v>625458</v>
      </c>
      <c r="DC39" s="74">
        <f t="shared" si="52"/>
        <v>453829</v>
      </c>
      <c r="DD39" s="74">
        <f t="shared" si="53"/>
        <v>162451</v>
      </c>
      <c r="DE39" s="74">
        <f t="shared" si="54"/>
        <v>6206</v>
      </c>
      <c r="DF39" s="74">
        <f t="shared" si="55"/>
        <v>2972</v>
      </c>
      <c r="DG39" s="74">
        <f t="shared" si="56"/>
        <v>871170</v>
      </c>
      <c r="DH39" s="74">
        <f t="shared" si="57"/>
        <v>2150</v>
      </c>
      <c r="DI39" s="74">
        <f t="shared" si="58"/>
        <v>28138</v>
      </c>
      <c r="DJ39" s="74">
        <f t="shared" si="59"/>
        <v>714569</v>
      </c>
    </row>
    <row r="40" spans="1:114" s="50" customFormat="1" ht="12" customHeight="1">
      <c r="A40" s="53" t="s">
        <v>112</v>
      </c>
      <c r="B40" s="54" t="s">
        <v>179</v>
      </c>
      <c r="C40" s="53" t="s">
        <v>180</v>
      </c>
      <c r="D40" s="74">
        <f aca="true" t="shared" si="60" ref="D40:D71">SUM(E40,+L40)</f>
        <v>441807</v>
      </c>
      <c r="E40" s="74">
        <f aca="true" t="shared" si="61" ref="E40:E71">SUM(F40:I40)+K40</f>
        <v>0</v>
      </c>
      <c r="F40" s="74">
        <v>0</v>
      </c>
      <c r="G40" s="74">
        <v>0</v>
      </c>
      <c r="H40" s="74">
        <v>0</v>
      </c>
      <c r="I40" s="74">
        <v>0</v>
      </c>
      <c r="J40" s="75" t="s">
        <v>114</v>
      </c>
      <c r="K40" s="74">
        <v>0</v>
      </c>
      <c r="L40" s="74">
        <v>441807</v>
      </c>
      <c r="M40" s="74">
        <f aca="true" t="shared" si="62" ref="M40:M71">SUM(N40,+U40)</f>
        <v>83454</v>
      </c>
      <c r="N40" s="74">
        <f aca="true" t="shared" si="63" ref="N40:N71">SUM(O40:R40)+T40</f>
        <v>0</v>
      </c>
      <c r="O40" s="74">
        <v>0</v>
      </c>
      <c r="P40" s="74">
        <v>0</v>
      </c>
      <c r="Q40" s="74">
        <v>0</v>
      </c>
      <c r="R40" s="74">
        <v>0</v>
      </c>
      <c r="S40" s="75" t="s">
        <v>114</v>
      </c>
      <c r="T40" s="74">
        <v>0</v>
      </c>
      <c r="U40" s="74">
        <v>83454</v>
      </c>
      <c r="V40" s="74">
        <f aca="true" t="shared" si="64" ref="V40:V70">+SUM(D40,M40)</f>
        <v>525261</v>
      </c>
      <c r="W40" s="74">
        <f aca="true" t="shared" si="65" ref="W40:W70">+SUM(E40,N40)</f>
        <v>0</v>
      </c>
      <c r="X40" s="74">
        <f aca="true" t="shared" si="66" ref="X40:X70">+SUM(F40,O40)</f>
        <v>0</v>
      </c>
      <c r="Y40" s="74">
        <f aca="true" t="shared" si="67" ref="Y40:Y70">+SUM(G40,P40)</f>
        <v>0</v>
      </c>
      <c r="Z40" s="74">
        <f aca="true" t="shared" si="68" ref="Z40:Z70">+SUM(H40,Q40)</f>
        <v>0</v>
      </c>
      <c r="AA40" s="74">
        <f aca="true" t="shared" si="69" ref="AA40:AA70">+SUM(I40,R40)</f>
        <v>0</v>
      </c>
      <c r="AB40" s="75" t="s">
        <v>114</v>
      </c>
      <c r="AC40" s="74">
        <f aca="true" t="shared" si="70" ref="AC40:AC70">+SUM(K40,T40)</f>
        <v>0</v>
      </c>
      <c r="AD40" s="74">
        <f aca="true" t="shared" si="71" ref="AD40:AD70">+SUM(L40,U40)</f>
        <v>525261</v>
      </c>
      <c r="AE40" s="74">
        <f aca="true" t="shared" si="72" ref="AE40:AE71">SUM(AF40,+AK40)</f>
        <v>0</v>
      </c>
      <c r="AF40" s="74">
        <f aca="true" t="shared" si="73" ref="AF40:AF71">SUM(AG40:AJ40)</f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50214</v>
      </c>
      <c r="AM40" s="74">
        <f aca="true" t="shared" si="74" ref="AM40:AM71">SUM(AN40,AS40,AW40,AX40,BD40)</f>
        <v>52437</v>
      </c>
      <c r="AN40" s="74">
        <f aca="true" t="shared" si="75" ref="AN40:AN71">SUM(AO40:AR40)</f>
        <v>52437</v>
      </c>
      <c r="AO40" s="74">
        <v>52437</v>
      </c>
      <c r="AP40" s="74">
        <v>0</v>
      </c>
      <c r="AQ40" s="74">
        <v>0</v>
      </c>
      <c r="AR40" s="74">
        <v>0</v>
      </c>
      <c r="AS40" s="74">
        <f aca="true" t="shared" si="76" ref="AS40:AS71">SUM(AT40:AV40)</f>
        <v>0</v>
      </c>
      <c r="AT40" s="74">
        <v>0</v>
      </c>
      <c r="AU40" s="74">
        <v>0</v>
      </c>
      <c r="AV40" s="74">
        <v>0</v>
      </c>
      <c r="AW40" s="74">
        <v>0</v>
      </c>
      <c r="AX40" s="74">
        <f aca="true" t="shared" si="77" ref="AX40:AX71">SUM(AY40:BB40)</f>
        <v>0</v>
      </c>
      <c r="AY40" s="74">
        <v>0</v>
      </c>
      <c r="AZ40" s="74">
        <v>0</v>
      </c>
      <c r="BA40" s="74">
        <v>0</v>
      </c>
      <c r="BB40" s="74">
        <v>0</v>
      </c>
      <c r="BC40" s="74">
        <v>339156</v>
      </c>
      <c r="BD40" s="74">
        <v>0</v>
      </c>
      <c r="BE40" s="74">
        <v>0</v>
      </c>
      <c r="BF40" s="74">
        <f aca="true" t="shared" si="78" ref="BF40:BF71">SUM(AE40,+AM40,+BE40)</f>
        <v>52437</v>
      </c>
      <c r="BG40" s="74">
        <f aca="true" t="shared" si="79" ref="BG40:BG71">SUM(BH40,+BM40)</f>
        <v>0</v>
      </c>
      <c r="BH40" s="74">
        <f aca="true" t="shared" si="80" ref="BH40:BH71">SUM(BI40:BL40)</f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134</v>
      </c>
      <c r="BO40" s="74">
        <f aca="true" t="shared" si="81" ref="BO40:BO71">SUM(BP40,BU40,BY40,BZ40,CF40)</f>
        <v>9987</v>
      </c>
      <c r="BP40" s="74">
        <f aca="true" t="shared" si="82" ref="BP40:BP71">SUM(BQ40:BT40)</f>
        <v>9987</v>
      </c>
      <c r="BQ40" s="74">
        <v>9987</v>
      </c>
      <c r="BR40" s="74">
        <v>0</v>
      </c>
      <c r="BS40" s="74">
        <v>0</v>
      </c>
      <c r="BT40" s="74">
        <v>0</v>
      </c>
      <c r="BU40" s="74">
        <f aca="true" t="shared" si="83" ref="BU40:BU71">SUM(BV40:BX40)</f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aca="true" t="shared" si="84" ref="BZ40:BZ71">SUM(CA40:CD40)</f>
        <v>0</v>
      </c>
      <c r="CA40" s="74">
        <v>0</v>
      </c>
      <c r="CB40" s="74">
        <v>0</v>
      </c>
      <c r="CC40" s="74">
        <v>0</v>
      </c>
      <c r="CD40" s="74">
        <v>0</v>
      </c>
      <c r="CE40" s="74">
        <v>73333</v>
      </c>
      <c r="CF40" s="74">
        <v>0</v>
      </c>
      <c r="CG40" s="74">
        <v>0</v>
      </c>
      <c r="CH40" s="74">
        <f aca="true" t="shared" si="85" ref="CH40:CH71">SUM(BG40,+BO40,+CG40)</f>
        <v>9987</v>
      </c>
      <c r="CI40" s="74">
        <f aca="true" t="shared" si="86" ref="CI40:CI70">SUM(AE40,+BG40)</f>
        <v>0</v>
      </c>
      <c r="CJ40" s="74">
        <f aca="true" t="shared" si="87" ref="CJ40:CJ70">SUM(AF40,+BH40)</f>
        <v>0</v>
      </c>
      <c r="CK40" s="74">
        <f aca="true" t="shared" si="88" ref="CK40:CK70">SUM(AG40,+BI40)</f>
        <v>0</v>
      </c>
      <c r="CL40" s="74">
        <f aca="true" t="shared" si="89" ref="CL40:CL70">SUM(AH40,+BJ40)</f>
        <v>0</v>
      </c>
      <c r="CM40" s="74">
        <f aca="true" t="shared" si="90" ref="CM40:CM70">SUM(AI40,+BK40)</f>
        <v>0</v>
      </c>
      <c r="CN40" s="74">
        <f aca="true" t="shared" si="91" ref="CN40:CN70">SUM(AJ40,+BL40)</f>
        <v>0</v>
      </c>
      <c r="CO40" s="74">
        <f aca="true" t="shared" si="92" ref="CO40:CO70">SUM(AK40,+BM40)</f>
        <v>0</v>
      </c>
      <c r="CP40" s="74">
        <f aca="true" t="shared" si="93" ref="CP40:CP70">SUM(AL40,+BN40)</f>
        <v>50348</v>
      </c>
      <c r="CQ40" s="74">
        <f aca="true" t="shared" si="94" ref="CQ40:CQ70">SUM(AM40,+BO40)</f>
        <v>62424</v>
      </c>
      <c r="CR40" s="74">
        <f aca="true" t="shared" si="95" ref="CR40:CR70">SUM(AN40,+BP40)</f>
        <v>62424</v>
      </c>
      <c r="CS40" s="74">
        <f aca="true" t="shared" si="96" ref="CS40:CS70">SUM(AO40,+BQ40)</f>
        <v>62424</v>
      </c>
      <c r="CT40" s="74">
        <f aca="true" t="shared" si="97" ref="CT40:CT70">SUM(AP40,+BR40)</f>
        <v>0</v>
      </c>
      <c r="CU40" s="74">
        <f aca="true" t="shared" si="98" ref="CU40:CU70">SUM(AQ40,+BS40)</f>
        <v>0</v>
      </c>
      <c r="CV40" s="74">
        <f aca="true" t="shared" si="99" ref="CV40:CV70">SUM(AR40,+BT40)</f>
        <v>0</v>
      </c>
      <c r="CW40" s="74">
        <f aca="true" t="shared" si="100" ref="CW40:CW70">SUM(AS40,+BU40)</f>
        <v>0</v>
      </c>
      <c r="CX40" s="74">
        <f aca="true" t="shared" si="101" ref="CX40:CX70">SUM(AT40,+BV40)</f>
        <v>0</v>
      </c>
      <c r="CY40" s="74">
        <f aca="true" t="shared" si="102" ref="CY40:CY70">SUM(AU40,+BW40)</f>
        <v>0</v>
      </c>
      <c r="CZ40" s="74">
        <f aca="true" t="shared" si="103" ref="CZ40:CZ70">SUM(AV40,+BX40)</f>
        <v>0</v>
      </c>
      <c r="DA40" s="74">
        <f aca="true" t="shared" si="104" ref="DA40:DA70">SUM(AW40,+BY40)</f>
        <v>0</v>
      </c>
      <c r="DB40" s="74">
        <f aca="true" t="shared" si="105" ref="DB40:DB70">SUM(AX40,+BZ40)</f>
        <v>0</v>
      </c>
      <c r="DC40" s="74">
        <f aca="true" t="shared" si="106" ref="DC40:DC70">SUM(AY40,+CA40)</f>
        <v>0</v>
      </c>
      <c r="DD40" s="74">
        <f aca="true" t="shared" si="107" ref="DD40:DD70">SUM(AZ40,+CB40)</f>
        <v>0</v>
      </c>
      <c r="DE40" s="74">
        <f aca="true" t="shared" si="108" ref="DE40:DE70">SUM(BA40,+CC40)</f>
        <v>0</v>
      </c>
      <c r="DF40" s="74">
        <f aca="true" t="shared" si="109" ref="DF40:DF70">SUM(BB40,+CD40)</f>
        <v>0</v>
      </c>
      <c r="DG40" s="74">
        <f aca="true" t="shared" si="110" ref="DG40:DG70">SUM(BC40,+CE40)</f>
        <v>412489</v>
      </c>
      <c r="DH40" s="74">
        <f aca="true" t="shared" si="111" ref="DH40:DH70">SUM(BD40,+CF40)</f>
        <v>0</v>
      </c>
      <c r="DI40" s="74">
        <f aca="true" t="shared" si="112" ref="DI40:DI70">SUM(BE40,+CG40)</f>
        <v>0</v>
      </c>
      <c r="DJ40" s="74">
        <f aca="true" t="shared" si="113" ref="DJ40:DJ70">SUM(BF40,+CH40)</f>
        <v>62424</v>
      </c>
    </row>
    <row r="41" spans="1:114" s="50" customFormat="1" ht="12" customHeight="1">
      <c r="A41" s="53" t="s">
        <v>112</v>
      </c>
      <c r="B41" s="54" t="s">
        <v>181</v>
      </c>
      <c r="C41" s="53" t="s">
        <v>182</v>
      </c>
      <c r="D41" s="74">
        <f t="shared" si="60"/>
        <v>1071612</v>
      </c>
      <c r="E41" s="74">
        <f t="shared" si="61"/>
        <v>182976</v>
      </c>
      <c r="F41" s="74">
        <v>0</v>
      </c>
      <c r="G41" s="74">
        <v>0</v>
      </c>
      <c r="H41" s="74">
        <v>0</v>
      </c>
      <c r="I41" s="74">
        <v>116672</v>
      </c>
      <c r="J41" s="75" t="s">
        <v>114</v>
      </c>
      <c r="K41" s="74">
        <v>66304</v>
      </c>
      <c r="L41" s="74">
        <v>888636</v>
      </c>
      <c r="M41" s="74">
        <f t="shared" si="62"/>
        <v>124611</v>
      </c>
      <c r="N41" s="74">
        <f t="shared" si="63"/>
        <v>0</v>
      </c>
      <c r="O41" s="74">
        <v>0</v>
      </c>
      <c r="P41" s="74">
        <v>0</v>
      </c>
      <c r="Q41" s="74">
        <v>0</v>
      </c>
      <c r="R41" s="74">
        <v>0</v>
      </c>
      <c r="S41" s="75" t="s">
        <v>114</v>
      </c>
      <c r="T41" s="74">
        <v>0</v>
      </c>
      <c r="U41" s="74">
        <v>124611</v>
      </c>
      <c r="V41" s="74">
        <f t="shared" si="64"/>
        <v>1196223</v>
      </c>
      <c r="W41" s="74">
        <f t="shared" si="65"/>
        <v>182976</v>
      </c>
      <c r="X41" s="74">
        <f t="shared" si="66"/>
        <v>0</v>
      </c>
      <c r="Y41" s="74">
        <f t="shared" si="67"/>
        <v>0</v>
      </c>
      <c r="Z41" s="74">
        <f t="shared" si="68"/>
        <v>0</v>
      </c>
      <c r="AA41" s="74">
        <f t="shared" si="69"/>
        <v>116672</v>
      </c>
      <c r="AB41" s="75" t="s">
        <v>114</v>
      </c>
      <c r="AC41" s="74">
        <f t="shared" si="70"/>
        <v>66304</v>
      </c>
      <c r="AD41" s="74">
        <f t="shared" si="71"/>
        <v>1013247</v>
      </c>
      <c r="AE41" s="74">
        <f t="shared" si="72"/>
        <v>0</v>
      </c>
      <c r="AF41" s="74">
        <f t="shared" si="73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f t="shared" si="74"/>
        <v>1071612</v>
      </c>
      <c r="AN41" s="74">
        <f t="shared" si="75"/>
        <v>210336</v>
      </c>
      <c r="AO41" s="74">
        <v>120828</v>
      </c>
      <c r="AP41" s="74">
        <v>89508</v>
      </c>
      <c r="AQ41" s="74">
        <v>0</v>
      </c>
      <c r="AR41" s="74">
        <v>0</v>
      </c>
      <c r="AS41" s="74">
        <f t="shared" si="76"/>
        <v>165405</v>
      </c>
      <c r="AT41" s="74">
        <v>9390</v>
      </c>
      <c r="AU41" s="74">
        <v>141544</v>
      </c>
      <c r="AV41" s="74">
        <v>14471</v>
      </c>
      <c r="AW41" s="74">
        <v>0</v>
      </c>
      <c r="AX41" s="74">
        <f t="shared" si="77"/>
        <v>695871</v>
      </c>
      <c r="AY41" s="74">
        <v>278199</v>
      </c>
      <c r="AZ41" s="74">
        <v>315815</v>
      </c>
      <c r="BA41" s="74">
        <v>101857</v>
      </c>
      <c r="BB41" s="74">
        <v>0</v>
      </c>
      <c r="BC41" s="74">
        <v>0</v>
      </c>
      <c r="BD41" s="74">
        <v>0</v>
      </c>
      <c r="BE41" s="74">
        <v>0</v>
      </c>
      <c r="BF41" s="74">
        <f t="shared" si="78"/>
        <v>1071612</v>
      </c>
      <c r="BG41" s="74">
        <f t="shared" si="79"/>
        <v>0</v>
      </c>
      <c r="BH41" s="74">
        <f t="shared" si="80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81"/>
        <v>0</v>
      </c>
      <c r="BP41" s="74">
        <f t="shared" si="82"/>
        <v>0</v>
      </c>
      <c r="BQ41" s="74">
        <v>0</v>
      </c>
      <c r="BR41" s="74">
        <v>0</v>
      </c>
      <c r="BS41" s="74">
        <v>0</v>
      </c>
      <c r="BT41" s="74">
        <v>0</v>
      </c>
      <c r="BU41" s="74">
        <f t="shared" si="83"/>
        <v>0</v>
      </c>
      <c r="BV41" s="74">
        <v>0</v>
      </c>
      <c r="BW41" s="74">
        <v>0</v>
      </c>
      <c r="BX41" s="74">
        <v>0</v>
      </c>
      <c r="BY41" s="74">
        <v>0</v>
      </c>
      <c r="BZ41" s="74">
        <f t="shared" si="84"/>
        <v>0</v>
      </c>
      <c r="CA41" s="74">
        <v>0</v>
      </c>
      <c r="CB41" s="74">
        <v>0</v>
      </c>
      <c r="CC41" s="74">
        <v>0</v>
      </c>
      <c r="CD41" s="74">
        <v>0</v>
      </c>
      <c r="CE41" s="74">
        <v>124611</v>
      </c>
      <c r="CF41" s="74">
        <v>0</v>
      </c>
      <c r="CG41" s="74">
        <v>0</v>
      </c>
      <c r="CH41" s="74">
        <f t="shared" si="85"/>
        <v>0</v>
      </c>
      <c r="CI41" s="74">
        <f t="shared" si="86"/>
        <v>0</v>
      </c>
      <c r="CJ41" s="74">
        <f t="shared" si="87"/>
        <v>0</v>
      </c>
      <c r="CK41" s="74">
        <f t="shared" si="88"/>
        <v>0</v>
      </c>
      <c r="CL41" s="74">
        <f t="shared" si="89"/>
        <v>0</v>
      </c>
      <c r="CM41" s="74">
        <f t="shared" si="90"/>
        <v>0</v>
      </c>
      <c r="CN41" s="74">
        <f t="shared" si="91"/>
        <v>0</v>
      </c>
      <c r="CO41" s="74">
        <f t="shared" si="92"/>
        <v>0</v>
      </c>
      <c r="CP41" s="74">
        <f t="shared" si="93"/>
        <v>0</v>
      </c>
      <c r="CQ41" s="74">
        <f t="shared" si="94"/>
        <v>1071612</v>
      </c>
      <c r="CR41" s="74">
        <f t="shared" si="95"/>
        <v>210336</v>
      </c>
      <c r="CS41" s="74">
        <f t="shared" si="96"/>
        <v>120828</v>
      </c>
      <c r="CT41" s="74">
        <f t="shared" si="97"/>
        <v>89508</v>
      </c>
      <c r="CU41" s="74">
        <f t="shared" si="98"/>
        <v>0</v>
      </c>
      <c r="CV41" s="74">
        <f t="shared" si="99"/>
        <v>0</v>
      </c>
      <c r="CW41" s="74">
        <f t="shared" si="100"/>
        <v>165405</v>
      </c>
      <c r="CX41" s="74">
        <f t="shared" si="101"/>
        <v>9390</v>
      </c>
      <c r="CY41" s="74">
        <f t="shared" si="102"/>
        <v>141544</v>
      </c>
      <c r="CZ41" s="74">
        <f t="shared" si="103"/>
        <v>14471</v>
      </c>
      <c r="DA41" s="74">
        <f t="shared" si="104"/>
        <v>0</v>
      </c>
      <c r="DB41" s="74">
        <f t="shared" si="105"/>
        <v>695871</v>
      </c>
      <c r="DC41" s="74">
        <f t="shared" si="106"/>
        <v>278199</v>
      </c>
      <c r="DD41" s="74">
        <f t="shared" si="107"/>
        <v>315815</v>
      </c>
      <c r="DE41" s="74">
        <f t="shared" si="108"/>
        <v>101857</v>
      </c>
      <c r="DF41" s="74">
        <f t="shared" si="109"/>
        <v>0</v>
      </c>
      <c r="DG41" s="74">
        <f t="shared" si="110"/>
        <v>124611</v>
      </c>
      <c r="DH41" s="74">
        <f t="shared" si="111"/>
        <v>0</v>
      </c>
      <c r="DI41" s="74">
        <f t="shared" si="112"/>
        <v>0</v>
      </c>
      <c r="DJ41" s="74">
        <f t="shared" si="113"/>
        <v>1071612</v>
      </c>
    </row>
    <row r="42" spans="1:114" s="50" customFormat="1" ht="12" customHeight="1">
      <c r="A42" s="53" t="s">
        <v>112</v>
      </c>
      <c r="B42" s="54" t="s">
        <v>183</v>
      </c>
      <c r="C42" s="53" t="s">
        <v>184</v>
      </c>
      <c r="D42" s="74">
        <f t="shared" si="60"/>
        <v>673081</v>
      </c>
      <c r="E42" s="74">
        <f t="shared" si="61"/>
        <v>90092</v>
      </c>
      <c r="F42" s="74">
        <v>144</v>
      </c>
      <c r="G42" s="74">
        <v>0</v>
      </c>
      <c r="H42" s="74">
        <v>0</v>
      </c>
      <c r="I42" s="74">
        <v>89898</v>
      </c>
      <c r="J42" s="75" t="s">
        <v>114</v>
      </c>
      <c r="K42" s="74">
        <v>50</v>
      </c>
      <c r="L42" s="74">
        <v>582989</v>
      </c>
      <c r="M42" s="74">
        <f t="shared" si="62"/>
        <v>170130</v>
      </c>
      <c r="N42" s="74">
        <f t="shared" si="63"/>
        <v>55185</v>
      </c>
      <c r="O42" s="74">
        <v>0</v>
      </c>
      <c r="P42" s="74">
        <v>0</v>
      </c>
      <c r="Q42" s="74">
        <v>0</v>
      </c>
      <c r="R42" s="74">
        <v>0</v>
      </c>
      <c r="S42" s="75" t="s">
        <v>114</v>
      </c>
      <c r="T42" s="74">
        <v>55185</v>
      </c>
      <c r="U42" s="74">
        <v>114945</v>
      </c>
      <c r="V42" s="74">
        <f t="shared" si="64"/>
        <v>843211</v>
      </c>
      <c r="W42" s="74">
        <f t="shared" si="65"/>
        <v>145277</v>
      </c>
      <c r="X42" s="74">
        <f t="shared" si="66"/>
        <v>144</v>
      </c>
      <c r="Y42" s="74">
        <f t="shared" si="67"/>
        <v>0</v>
      </c>
      <c r="Z42" s="74">
        <f t="shared" si="68"/>
        <v>0</v>
      </c>
      <c r="AA42" s="74">
        <f t="shared" si="69"/>
        <v>89898</v>
      </c>
      <c r="AB42" s="75" t="s">
        <v>114</v>
      </c>
      <c r="AC42" s="74">
        <f t="shared" si="70"/>
        <v>55235</v>
      </c>
      <c r="AD42" s="74">
        <f t="shared" si="71"/>
        <v>697934</v>
      </c>
      <c r="AE42" s="74">
        <f t="shared" si="72"/>
        <v>0</v>
      </c>
      <c r="AF42" s="74">
        <f t="shared" si="73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f t="shared" si="74"/>
        <v>652023</v>
      </c>
      <c r="AN42" s="74">
        <f t="shared" si="75"/>
        <v>36566</v>
      </c>
      <c r="AO42" s="74">
        <v>31066</v>
      </c>
      <c r="AP42" s="74">
        <v>5500</v>
      </c>
      <c r="AQ42" s="74">
        <v>0</v>
      </c>
      <c r="AR42" s="74">
        <v>0</v>
      </c>
      <c r="AS42" s="74">
        <f t="shared" si="76"/>
        <v>5661</v>
      </c>
      <c r="AT42" s="74">
        <v>0</v>
      </c>
      <c r="AU42" s="74">
        <v>4470</v>
      </c>
      <c r="AV42" s="74">
        <v>1191</v>
      </c>
      <c r="AW42" s="74">
        <v>0</v>
      </c>
      <c r="AX42" s="74">
        <f t="shared" si="77"/>
        <v>608808</v>
      </c>
      <c r="AY42" s="74">
        <v>123480</v>
      </c>
      <c r="AZ42" s="74">
        <v>379985</v>
      </c>
      <c r="BA42" s="74">
        <v>6843</v>
      </c>
      <c r="BB42" s="74">
        <v>98500</v>
      </c>
      <c r="BC42" s="74">
        <v>0</v>
      </c>
      <c r="BD42" s="74">
        <v>988</v>
      </c>
      <c r="BE42" s="74">
        <v>21058</v>
      </c>
      <c r="BF42" s="74">
        <f t="shared" si="78"/>
        <v>673081</v>
      </c>
      <c r="BG42" s="74">
        <f t="shared" si="79"/>
        <v>0</v>
      </c>
      <c r="BH42" s="74">
        <f t="shared" si="80"/>
        <v>0</v>
      </c>
      <c r="BI42" s="74">
        <v>0</v>
      </c>
      <c r="BJ42" s="74">
        <v>0</v>
      </c>
      <c r="BK42" s="74">
        <v>0</v>
      </c>
      <c r="BL42" s="74">
        <v>0</v>
      </c>
      <c r="BM42" s="74">
        <v>0</v>
      </c>
      <c r="BN42" s="74">
        <v>0</v>
      </c>
      <c r="BO42" s="74">
        <f t="shared" si="81"/>
        <v>164948</v>
      </c>
      <c r="BP42" s="74">
        <f t="shared" si="82"/>
        <v>14627</v>
      </c>
      <c r="BQ42" s="74">
        <v>14627</v>
      </c>
      <c r="BR42" s="74">
        <v>0</v>
      </c>
      <c r="BS42" s="74">
        <v>0</v>
      </c>
      <c r="BT42" s="74">
        <v>0</v>
      </c>
      <c r="BU42" s="74">
        <f t="shared" si="83"/>
        <v>102811</v>
      </c>
      <c r="BV42" s="74">
        <v>0</v>
      </c>
      <c r="BW42" s="74">
        <v>102811</v>
      </c>
      <c r="BX42" s="74">
        <v>0</v>
      </c>
      <c r="BY42" s="74">
        <v>0</v>
      </c>
      <c r="BZ42" s="74">
        <f t="shared" si="84"/>
        <v>45990</v>
      </c>
      <c r="CA42" s="74">
        <v>0</v>
      </c>
      <c r="CB42" s="74">
        <v>45990</v>
      </c>
      <c r="CC42" s="74">
        <v>0</v>
      </c>
      <c r="CD42" s="74">
        <v>0</v>
      </c>
      <c r="CE42" s="74">
        <v>0</v>
      </c>
      <c r="CF42" s="74">
        <v>1520</v>
      </c>
      <c r="CG42" s="74">
        <v>5182</v>
      </c>
      <c r="CH42" s="74">
        <f t="shared" si="85"/>
        <v>170130</v>
      </c>
      <c r="CI42" s="74">
        <f t="shared" si="86"/>
        <v>0</v>
      </c>
      <c r="CJ42" s="74">
        <f t="shared" si="87"/>
        <v>0</v>
      </c>
      <c r="CK42" s="74">
        <f t="shared" si="88"/>
        <v>0</v>
      </c>
      <c r="CL42" s="74">
        <f t="shared" si="89"/>
        <v>0</v>
      </c>
      <c r="CM42" s="74">
        <f t="shared" si="90"/>
        <v>0</v>
      </c>
      <c r="CN42" s="74">
        <f t="shared" si="91"/>
        <v>0</v>
      </c>
      <c r="CO42" s="74">
        <f t="shared" si="92"/>
        <v>0</v>
      </c>
      <c r="CP42" s="74">
        <f t="shared" si="93"/>
        <v>0</v>
      </c>
      <c r="CQ42" s="74">
        <f t="shared" si="94"/>
        <v>816971</v>
      </c>
      <c r="CR42" s="74">
        <f t="shared" si="95"/>
        <v>51193</v>
      </c>
      <c r="CS42" s="74">
        <f t="shared" si="96"/>
        <v>45693</v>
      </c>
      <c r="CT42" s="74">
        <f t="shared" si="97"/>
        <v>5500</v>
      </c>
      <c r="CU42" s="74">
        <f t="shared" si="98"/>
        <v>0</v>
      </c>
      <c r="CV42" s="74">
        <f t="shared" si="99"/>
        <v>0</v>
      </c>
      <c r="CW42" s="74">
        <f t="shared" si="100"/>
        <v>108472</v>
      </c>
      <c r="CX42" s="74">
        <f t="shared" si="101"/>
        <v>0</v>
      </c>
      <c r="CY42" s="74">
        <f t="shared" si="102"/>
        <v>107281</v>
      </c>
      <c r="CZ42" s="74">
        <f t="shared" si="103"/>
        <v>1191</v>
      </c>
      <c r="DA42" s="74">
        <f t="shared" si="104"/>
        <v>0</v>
      </c>
      <c r="DB42" s="74">
        <f t="shared" si="105"/>
        <v>654798</v>
      </c>
      <c r="DC42" s="74">
        <f t="shared" si="106"/>
        <v>123480</v>
      </c>
      <c r="DD42" s="74">
        <f t="shared" si="107"/>
        <v>425975</v>
      </c>
      <c r="DE42" s="74">
        <f t="shared" si="108"/>
        <v>6843</v>
      </c>
      <c r="DF42" s="74">
        <f t="shared" si="109"/>
        <v>98500</v>
      </c>
      <c r="DG42" s="74">
        <f t="shared" si="110"/>
        <v>0</v>
      </c>
      <c r="DH42" s="74">
        <f t="shared" si="111"/>
        <v>2508</v>
      </c>
      <c r="DI42" s="74">
        <f t="shared" si="112"/>
        <v>26240</v>
      </c>
      <c r="DJ42" s="74">
        <f t="shared" si="113"/>
        <v>843211</v>
      </c>
    </row>
    <row r="43" spans="1:114" s="50" customFormat="1" ht="12" customHeight="1">
      <c r="A43" s="53" t="s">
        <v>112</v>
      </c>
      <c r="B43" s="54" t="s">
        <v>185</v>
      </c>
      <c r="C43" s="53" t="s">
        <v>186</v>
      </c>
      <c r="D43" s="74">
        <f t="shared" si="60"/>
        <v>712626</v>
      </c>
      <c r="E43" s="74">
        <f t="shared" si="61"/>
        <v>0</v>
      </c>
      <c r="F43" s="74">
        <v>0</v>
      </c>
      <c r="G43" s="74">
        <v>0</v>
      </c>
      <c r="H43" s="74">
        <v>0</v>
      </c>
      <c r="I43" s="74">
        <v>0</v>
      </c>
      <c r="J43" s="75" t="s">
        <v>114</v>
      </c>
      <c r="K43" s="74">
        <v>0</v>
      </c>
      <c r="L43" s="74">
        <v>712626</v>
      </c>
      <c r="M43" s="74">
        <f t="shared" si="62"/>
        <v>95371</v>
      </c>
      <c r="N43" s="74">
        <f t="shared" si="63"/>
        <v>0</v>
      </c>
      <c r="O43" s="74">
        <v>0</v>
      </c>
      <c r="P43" s="74">
        <v>0</v>
      </c>
      <c r="Q43" s="74">
        <v>0</v>
      </c>
      <c r="R43" s="74">
        <v>0</v>
      </c>
      <c r="S43" s="75" t="s">
        <v>114</v>
      </c>
      <c r="T43" s="74">
        <v>0</v>
      </c>
      <c r="U43" s="74">
        <v>95371</v>
      </c>
      <c r="V43" s="74">
        <f t="shared" si="64"/>
        <v>807997</v>
      </c>
      <c r="W43" s="74">
        <f t="shared" si="65"/>
        <v>0</v>
      </c>
      <c r="X43" s="74">
        <f t="shared" si="66"/>
        <v>0</v>
      </c>
      <c r="Y43" s="74">
        <f t="shared" si="67"/>
        <v>0</v>
      </c>
      <c r="Z43" s="74">
        <f t="shared" si="68"/>
        <v>0</v>
      </c>
      <c r="AA43" s="74">
        <f t="shared" si="69"/>
        <v>0</v>
      </c>
      <c r="AB43" s="75" t="s">
        <v>114</v>
      </c>
      <c r="AC43" s="74">
        <f t="shared" si="70"/>
        <v>0</v>
      </c>
      <c r="AD43" s="74">
        <f t="shared" si="71"/>
        <v>807997</v>
      </c>
      <c r="AE43" s="74">
        <f t="shared" si="72"/>
        <v>0</v>
      </c>
      <c r="AF43" s="74">
        <f t="shared" si="73"/>
        <v>0</v>
      </c>
      <c r="AG43" s="74"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4">
        <f t="shared" si="74"/>
        <v>19091</v>
      </c>
      <c r="AN43" s="74">
        <f t="shared" si="75"/>
        <v>19091</v>
      </c>
      <c r="AO43" s="74">
        <v>19091</v>
      </c>
      <c r="AP43" s="74">
        <v>0</v>
      </c>
      <c r="AQ43" s="74">
        <v>0</v>
      </c>
      <c r="AR43" s="74">
        <v>0</v>
      </c>
      <c r="AS43" s="74">
        <f t="shared" si="76"/>
        <v>0</v>
      </c>
      <c r="AT43" s="74">
        <v>0</v>
      </c>
      <c r="AU43" s="74">
        <v>0</v>
      </c>
      <c r="AV43" s="74">
        <v>0</v>
      </c>
      <c r="AW43" s="74">
        <v>0</v>
      </c>
      <c r="AX43" s="74">
        <f t="shared" si="77"/>
        <v>0</v>
      </c>
      <c r="AY43" s="74">
        <v>0</v>
      </c>
      <c r="AZ43" s="74">
        <v>0</v>
      </c>
      <c r="BA43" s="74">
        <v>0</v>
      </c>
      <c r="BB43" s="74">
        <v>0</v>
      </c>
      <c r="BC43" s="74">
        <v>693535</v>
      </c>
      <c r="BD43" s="74">
        <v>0</v>
      </c>
      <c r="BE43" s="74">
        <v>0</v>
      </c>
      <c r="BF43" s="74">
        <f t="shared" si="78"/>
        <v>19091</v>
      </c>
      <c r="BG43" s="74">
        <f t="shared" si="79"/>
        <v>0</v>
      </c>
      <c r="BH43" s="74">
        <f t="shared" si="80"/>
        <v>0</v>
      </c>
      <c r="BI43" s="74">
        <v>0</v>
      </c>
      <c r="BJ43" s="74">
        <v>0</v>
      </c>
      <c r="BK43" s="74">
        <v>0</v>
      </c>
      <c r="BL43" s="74">
        <v>0</v>
      </c>
      <c r="BM43" s="74">
        <v>0</v>
      </c>
      <c r="BN43" s="74">
        <v>0</v>
      </c>
      <c r="BO43" s="74">
        <f t="shared" si="81"/>
        <v>9546</v>
      </c>
      <c r="BP43" s="74">
        <f t="shared" si="82"/>
        <v>9546</v>
      </c>
      <c r="BQ43" s="74">
        <v>9546</v>
      </c>
      <c r="BR43" s="74">
        <v>0</v>
      </c>
      <c r="BS43" s="74">
        <v>0</v>
      </c>
      <c r="BT43" s="74">
        <v>0</v>
      </c>
      <c r="BU43" s="74">
        <f t="shared" si="83"/>
        <v>0</v>
      </c>
      <c r="BV43" s="74">
        <v>0</v>
      </c>
      <c r="BW43" s="74">
        <v>0</v>
      </c>
      <c r="BX43" s="74">
        <v>0</v>
      </c>
      <c r="BY43" s="74">
        <v>0</v>
      </c>
      <c r="BZ43" s="74">
        <f t="shared" si="84"/>
        <v>0</v>
      </c>
      <c r="CA43" s="74">
        <v>0</v>
      </c>
      <c r="CB43" s="74">
        <v>0</v>
      </c>
      <c r="CC43" s="74">
        <v>0</v>
      </c>
      <c r="CD43" s="74">
        <v>0</v>
      </c>
      <c r="CE43" s="74">
        <v>85825</v>
      </c>
      <c r="CF43" s="74">
        <v>0</v>
      </c>
      <c r="CG43" s="74">
        <v>0</v>
      </c>
      <c r="CH43" s="74">
        <f t="shared" si="85"/>
        <v>9546</v>
      </c>
      <c r="CI43" s="74">
        <f t="shared" si="86"/>
        <v>0</v>
      </c>
      <c r="CJ43" s="74">
        <f t="shared" si="87"/>
        <v>0</v>
      </c>
      <c r="CK43" s="74">
        <f t="shared" si="88"/>
        <v>0</v>
      </c>
      <c r="CL43" s="74">
        <f t="shared" si="89"/>
        <v>0</v>
      </c>
      <c r="CM43" s="74">
        <f t="shared" si="90"/>
        <v>0</v>
      </c>
      <c r="CN43" s="74">
        <f t="shared" si="91"/>
        <v>0</v>
      </c>
      <c r="CO43" s="74">
        <f t="shared" si="92"/>
        <v>0</v>
      </c>
      <c r="CP43" s="74">
        <f t="shared" si="93"/>
        <v>0</v>
      </c>
      <c r="CQ43" s="74">
        <f t="shared" si="94"/>
        <v>28637</v>
      </c>
      <c r="CR43" s="74">
        <f t="shared" si="95"/>
        <v>28637</v>
      </c>
      <c r="CS43" s="74">
        <f t="shared" si="96"/>
        <v>28637</v>
      </c>
      <c r="CT43" s="74">
        <f t="shared" si="97"/>
        <v>0</v>
      </c>
      <c r="CU43" s="74">
        <f t="shared" si="98"/>
        <v>0</v>
      </c>
      <c r="CV43" s="74">
        <f t="shared" si="99"/>
        <v>0</v>
      </c>
      <c r="CW43" s="74">
        <f t="shared" si="100"/>
        <v>0</v>
      </c>
      <c r="CX43" s="74">
        <f t="shared" si="101"/>
        <v>0</v>
      </c>
      <c r="CY43" s="74">
        <f t="shared" si="102"/>
        <v>0</v>
      </c>
      <c r="CZ43" s="74">
        <f t="shared" si="103"/>
        <v>0</v>
      </c>
      <c r="DA43" s="74">
        <f t="shared" si="104"/>
        <v>0</v>
      </c>
      <c r="DB43" s="74">
        <f t="shared" si="105"/>
        <v>0</v>
      </c>
      <c r="DC43" s="74">
        <f t="shared" si="106"/>
        <v>0</v>
      </c>
      <c r="DD43" s="74">
        <f t="shared" si="107"/>
        <v>0</v>
      </c>
      <c r="DE43" s="74">
        <f t="shared" si="108"/>
        <v>0</v>
      </c>
      <c r="DF43" s="74">
        <f t="shared" si="109"/>
        <v>0</v>
      </c>
      <c r="DG43" s="74">
        <f t="shared" si="110"/>
        <v>779360</v>
      </c>
      <c r="DH43" s="74">
        <f t="shared" si="111"/>
        <v>0</v>
      </c>
      <c r="DI43" s="74">
        <f t="shared" si="112"/>
        <v>0</v>
      </c>
      <c r="DJ43" s="74">
        <f t="shared" si="113"/>
        <v>28637</v>
      </c>
    </row>
    <row r="44" spans="1:114" s="50" customFormat="1" ht="12" customHeight="1">
      <c r="A44" s="53" t="s">
        <v>112</v>
      </c>
      <c r="B44" s="54" t="s">
        <v>187</v>
      </c>
      <c r="C44" s="53" t="s">
        <v>188</v>
      </c>
      <c r="D44" s="74">
        <f t="shared" si="60"/>
        <v>933540</v>
      </c>
      <c r="E44" s="74">
        <f t="shared" si="61"/>
        <v>100170</v>
      </c>
      <c r="F44" s="74">
        <v>0</v>
      </c>
      <c r="G44" s="74">
        <v>0</v>
      </c>
      <c r="H44" s="74">
        <v>0</v>
      </c>
      <c r="I44" s="74">
        <v>100170</v>
      </c>
      <c r="J44" s="75" t="s">
        <v>114</v>
      </c>
      <c r="K44" s="74">
        <v>0</v>
      </c>
      <c r="L44" s="74">
        <v>833370</v>
      </c>
      <c r="M44" s="74">
        <f t="shared" si="62"/>
        <v>108402</v>
      </c>
      <c r="N44" s="74">
        <f t="shared" si="63"/>
        <v>0</v>
      </c>
      <c r="O44" s="74">
        <v>0</v>
      </c>
      <c r="P44" s="74">
        <v>0</v>
      </c>
      <c r="Q44" s="74">
        <v>0</v>
      </c>
      <c r="R44" s="74">
        <v>0</v>
      </c>
      <c r="S44" s="75" t="s">
        <v>114</v>
      </c>
      <c r="T44" s="74">
        <v>0</v>
      </c>
      <c r="U44" s="74">
        <v>108402</v>
      </c>
      <c r="V44" s="74">
        <f t="shared" si="64"/>
        <v>1041942</v>
      </c>
      <c r="W44" s="74">
        <f t="shared" si="65"/>
        <v>100170</v>
      </c>
      <c r="X44" s="74">
        <f t="shared" si="66"/>
        <v>0</v>
      </c>
      <c r="Y44" s="74">
        <f t="shared" si="67"/>
        <v>0</v>
      </c>
      <c r="Z44" s="74">
        <f t="shared" si="68"/>
        <v>0</v>
      </c>
      <c r="AA44" s="74">
        <f t="shared" si="69"/>
        <v>100170</v>
      </c>
      <c r="AB44" s="75" t="s">
        <v>114</v>
      </c>
      <c r="AC44" s="74">
        <f t="shared" si="70"/>
        <v>0</v>
      </c>
      <c r="AD44" s="74">
        <f t="shared" si="71"/>
        <v>941772</v>
      </c>
      <c r="AE44" s="74">
        <f t="shared" si="72"/>
        <v>0</v>
      </c>
      <c r="AF44" s="74">
        <f t="shared" si="73"/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4">
        <f t="shared" si="74"/>
        <v>909195</v>
      </c>
      <c r="AN44" s="74">
        <f t="shared" si="75"/>
        <v>75276</v>
      </c>
      <c r="AO44" s="74">
        <v>51122</v>
      </c>
      <c r="AP44" s="74">
        <v>0</v>
      </c>
      <c r="AQ44" s="74">
        <v>16544</v>
      </c>
      <c r="AR44" s="74">
        <v>7610</v>
      </c>
      <c r="AS44" s="74">
        <f t="shared" si="76"/>
        <v>4312</v>
      </c>
      <c r="AT44" s="74">
        <v>1168</v>
      </c>
      <c r="AU44" s="74">
        <v>1517</v>
      </c>
      <c r="AV44" s="74">
        <v>1627</v>
      </c>
      <c r="AW44" s="74">
        <v>0</v>
      </c>
      <c r="AX44" s="74">
        <f t="shared" si="77"/>
        <v>829607</v>
      </c>
      <c r="AY44" s="74">
        <v>143496</v>
      </c>
      <c r="AZ44" s="74">
        <v>662091</v>
      </c>
      <c r="BA44" s="74">
        <v>22384</v>
      </c>
      <c r="BB44" s="74">
        <v>1636</v>
      </c>
      <c r="BC44" s="74">
        <v>0</v>
      </c>
      <c r="BD44" s="74">
        <v>0</v>
      </c>
      <c r="BE44" s="74">
        <v>24345</v>
      </c>
      <c r="BF44" s="74">
        <f t="shared" si="78"/>
        <v>933540</v>
      </c>
      <c r="BG44" s="74">
        <f t="shared" si="79"/>
        <v>0</v>
      </c>
      <c r="BH44" s="74">
        <f t="shared" si="80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0</v>
      </c>
      <c r="BO44" s="74">
        <f t="shared" si="81"/>
        <v>7251</v>
      </c>
      <c r="BP44" s="74">
        <f t="shared" si="82"/>
        <v>7251</v>
      </c>
      <c r="BQ44" s="74">
        <v>7251</v>
      </c>
      <c r="BR44" s="74">
        <v>0</v>
      </c>
      <c r="BS44" s="74">
        <v>0</v>
      </c>
      <c r="BT44" s="74">
        <v>0</v>
      </c>
      <c r="BU44" s="74">
        <f t="shared" si="83"/>
        <v>0</v>
      </c>
      <c r="BV44" s="74">
        <v>0</v>
      </c>
      <c r="BW44" s="74">
        <v>0</v>
      </c>
      <c r="BX44" s="74">
        <v>0</v>
      </c>
      <c r="BY44" s="74">
        <v>0</v>
      </c>
      <c r="BZ44" s="74">
        <f t="shared" si="84"/>
        <v>0</v>
      </c>
      <c r="CA44" s="74">
        <v>0</v>
      </c>
      <c r="CB44" s="74">
        <v>0</v>
      </c>
      <c r="CC44" s="74">
        <v>0</v>
      </c>
      <c r="CD44" s="74">
        <v>0</v>
      </c>
      <c r="CE44" s="74">
        <v>98821</v>
      </c>
      <c r="CF44" s="74">
        <v>0</v>
      </c>
      <c r="CG44" s="74">
        <v>2330</v>
      </c>
      <c r="CH44" s="74">
        <f t="shared" si="85"/>
        <v>9581</v>
      </c>
      <c r="CI44" s="74">
        <f t="shared" si="86"/>
        <v>0</v>
      </c>
      <c r="CJ44" s="74">
        <f t="shared" si="87"/>
        <v>0</v>
      </c>
      <c r="CK44" s="74">
        <f t="shared" si="88"/>
        <v>0</v>
      </c>
      <c r="CL44" s="74">
        <f t="shared" si="89"/>
        <v>0</v>
      </c>
      <c r="CM44" s="74">
        <f t="shared" si="90"/>
        <v>0</v>
      </c>
      <c r="CN44" s="74">
        <f t="shared" si="91"/>
        <v>0</v>
      </c>
      <c r="CO44" s="74">
        <f t="shared" si="92"/>
        <v>0</v>
      </c>
      <c r="CP44" s="74">
        <f t="shared" si="93"/>
        <v>0</v>
      </c>
      <c r="CQ44" s="74">
        <f t="shared" si="94"/>
        <v>916446</v>
      </c>
      <c r="CR44" s="74">
        <f t="shared" si="95"/>
        <v>82527</v>
      </c>
      <c r="CS44" s="74">
        <f t="shared" si="96"/>
        <v>58373</v>
      </c>
      <c r="CT44" s="74">
        <f t="shared" si="97"/>
        <v>0</v>
      </c>
      <c r="CU44" s="74">
        <f t="shared" si="98"/>
        <v>16544</v>
      </c>
      <c r="CV44" s="74">
        <f t="shared" si="99"/>
        <v>7610</v>
      </c>
      <c r="CW44" s="74">
        <f t="shared" si="100"/>
        <v>4312</v>
      </c>
      <c r="CX44" s="74">
        <f t="shared" si="101"/>
        <v>1168</v>
      </c>
      <c r="CY44" s="74">
        <f t="shared" si="102"/>
        <v>1517</v>
      </c>
      <c r="CZ44" s="74">
        <f t="shared" si="103"/>
        <v>1627</v>
      </c>
      <c r="DA44" s="74">
        <f t="shared" si="104"/>
        <v>0</v>
      </c>
      <c r="DB44" s="74">
        <f t="shared" si="105"/>
        <v>829607</v>
      </c>
      <c r="DC44" s="74">
        <f t="shared" si="106"/>
        <v>143496</v>
      </c>
      <c r="DD44" s="74">
        <f t="shared" si="107"/>
        <v>662091</v>
      </c>
      <c r="DE44" s="74">
        <f t="shared" si="108"/>
        <v>22384</v>
      </c>
      <c r="DF44" s="74">
        <f t="shared" si="109"/>
        <v>1636</v>
      </c>
      <c r="DG44" s="74">
        <f t="shared" si="110"/>
        <v>98821</v>
      </c>
      <c r="DH44" s="74">
        <f t="shared" si="111"/>
        <v>0</v>
      </c>
      <c r="DI44" s="74">
        <f t="shared" si="112"/>
        <v>26675</v>
      </c>
      <c r="DJ44" s="74">
        <f t="shared" si="113"/>
        <v>943121</v>
      </c>
    </row>
    <row r="45" spans="1:114" s="50" customFormat="1" ht="12" customHeight="1">
      <c r="A45" s="53" t="s">
        <v>112</v>
      </c>
      <c r="B45" s="54" t="s">
        <v>189</v>
      </c>
      <c r="C45" s="53" t="s">
        <v>190</v>
      </c>
      <c r="D45" s="74">
        <f t="shared" si="60"/>
        <v>756080</v>
      </c>
      <c r="E45" s="74">
        <f t="shared" si="61"/>
        <v>59366</v>
      </c>
      <c r="F45" s="74">
        <v>0</v>
      </c>
      <c r="G45" s="74">
        <v>0</v>
      </c>
      <c r="H45" s="74">
        <v>0</v>
      </c>
      <c r="I45" s="74">
        <v>13202</v>
      </c>
      <c r="J45" s="75" t="s">
        <v>114</v>
      </c>
      <c r="K45" s="74">
        <v>46164</v>
      </c>
      <c r="L45" s="74">
        <v>696714</v>
      </c>
      <c r="M45" s="74">
        <f t="shared" si="62"/>
        <v>90362</v>
      </c>
      <c r="N45" s="74">
        <f t="shared" si="63"/>
        <v>4072</v>
      </c>
      <c r="O45" s="74">
        <v>0</v>
      </c>
      <c r="P45" s="74">
        <v>0</v>
      </c>
      <c r="Q45" s="74">
        <v>0</v>
      </c>
      <c r="R45" s="74">
        <v>4072</v>
      </c>
      <c r="S45" s="75" t="s">
        <v>114</v>
      </c>
      <c r="T45" s="74">
        <v>0</v>
      </c>
      <c r="U45" s="74">
        <v>86290</v>
      </c>
      <c r="V45" s="74">
        <f t="shared" si="64"/>
        <v>846442</v>
      </c>
      <c r="W45" s="74">
        <f t="shared" si="65"/>
        <v>63438</v>
      </c>
      <c r="X45" s="74">
        <f t="shared" si="66"/>
        <v>0</v>
      </c>
      <c r="Y45" s="74">
        <f t="shared" si="67"/>
        <v>0</v>
      </c>
      <c r="Z45" s="74">
        <f t="shared" si="68"/>
        <v>0</v>
      </c>
      <c r="AA45" s="74">
        <f t="shared" si="69"/>
        <v>17274</v>
      </c>
      <c r="AB45" s="75" t="s">
        <v>114</v>
      </c>
      <c r="AC45" s="74">
        <f t="shared" si="70"/>
        <v>46164</v>
      </c>
      <c r="AD45" s="74">
        <f t="shared" si="71"/>
        <v>783004</v>
      </c>
      <c r="AE45" s="74">
        <f t="shared" si="72"/>
        <v>0</v>
      </c>
      <c r="AF45" s="74">
        <f t="shared" si="73"/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17338</v>
      </c>
      <c r="AM45" s="74">
        <f t="shared" si="74"/>
        <v>340678</v>
      </c>
      <c r="AN45" s="74">
        <f t="shared" si="75"/>
        <v>90604</v>
      </c>
      <c r="AO45" s="74">
        <v>54536</v>
      </c>
      <c r="AP45" s="74">
        <v>18762</v>
      </c>
      <c r="AQ45" s="74">
        <v>8662</v>
      </c>
      <c r="AR45" s="74">
        <v>8644</v>
      </c>
      <c r="AS45" s="74">
        <f t="shared" si="76"/>
        <v>14448</v>
      </c>
      <c r="AT45" s="74">
        <v>2061</v>
      </c>
      <c r="AU45" s="74">
        <v>12387</v>
      </c>
      <c r="AV45" s="74">
        <v>0</v>
      </c>
      <c r="AW45" s="74">
        <v>0</v>
      </c>
      <c r="AX45" s="74">
        <f t="shared" si="77"/>
        <v>235626</v>
      </c>
      <c r="AY45" s="74">
        <v>124845</v>
      </c>
      <c r="AZ45" s="74">
        <v>96655</v>
      </c>
      <c r="BA45" s="74">
        <v>8050</v>
      </c>
      <c r="BB45" s="74">
        <v>6076</v>
      </c>
      <c r="BC45" s="74">
        <v>398064</v>
      </c>
      <c r="BD45" s="74">
        <v>0</v>
      </c>
      <c r="BE45" s="74">
        <v>0</v>
      </c>
      <c r="BF45" s="74">
        <f t="shared" si="78"/>
        <v>340678</v>
      </c>
      <c r="BG45" s="74">
        <f t="shared" si="79"/>
        <v>0</v>
      </c>
      <c r="BH45" s="74">
        <f t="shared" si="80"/>
        <v>0</v>
      </c>
      <c r="BI45" s="74">
        <v>0</v>
      </c>
      <c r="BJ45" s="74">
        <v>0</v>
      </c>
      <c r="BK45" s="74">
        <v>0</v>
      </c>
      <c r="BL45" s="74">
        <v>0</v>
      </c>
      <c r="BM45" s="74">
        <v>0</v>
      </c>
      <c r="BN45" s="74">
        <v>0</v>
      </c>
      <c r="BO45" s="74">
        <f t="shared" si="81"/>
        <v>17388</v>
      </c>
      <c r="BP45" s="74">
        <f t="shared" si="82"/>
        <v>7608</v>
      </c>
      <c r="BQ45" s="74">
        <v>7608</v>
      </c>
      <c r="BR45" s="74">
        <v>0</v>
      </c>
      <c r="BS45" s="74">
        <v>0</v>
      </c>
      <c r="BT45" s="74">
        <v>0</v>
      </c>
      <c r="BU45" s="74">
        <f t="shared" si="83"/>
        <v>0</v>
      </c>
      <c r="BV45" s="74">
        <v>0</v>
      </c>
      <c r="BW45" s="74">
        <v>0</v>
      </c>
      <c r="BX45" s="74">
        <v>0</v>
      </c>
      <c r="BY45" s="74">
        <v>0</v>
      </c>
      <c r="BZ45" s="74">
        <f t="shared" si="84"/>
        <v>9780</v>
      </c>
      <c r="CA45" s="74">
        <v>9135</v>
      </c>
      <c r="CB45" s="74">
        <v>0</v>
      </c>
      <c r="CC45" s="74">
        <v>0</v>
      </c>
      <c r="CD45" s="74">
        <v>645</v>
      </c>
      <c r="CE45" s="74">
        <v>72974</v>
      </c>
      <c r="CF45" s="74">
        <v>0</v>
      </c>
      <c r="CG45" s="74">
        <v>0</v>
      </c>
      <c r="CH45" s="74">
        <f t="shared" si="85"/>
        <v>17388</v>
      </c>
      <c r="CI45" s="74">
        <f t="shared" si="86"/>
        <v>0</v>
      </c>
      <c r="CJ45" s="74">
        <f t="shared" si="87"/>
        <v>0</v>
      </c>
      <c r="CK45" s="74">
        <f t="shared" si="88"/>
        <v>0</v>
      </c>
      <c r="CL45" s="74">
        <f t="shared" si="89"/>
        <v>0</v>
      </c>
      <c r="CM45" s="74">
        <f t="shared" si="90"/>
        <v>0</v>
      </c>
      <c r="CN45" s="74">
        <f t="shared" si="91"/>
        <v>0</v>
      </c>
      <c r="CO45" s="74">
        <f t="shared" si="92"/>
        <v>0</v>
      </c>
      <c r="CP45" s="74">
        <f t="shared" si="93"/>
        <v>17338</v>
      </c>
      <c r="CQ45" s="74">
        <f t="shared" si="94"/>
        <v>358066</v>
      </c>
      <c r="CR45" s="74">
        <f t="shared" si="95"/>
        <v>98212</v>
      </c>
      <c r="CS45" s="74">
        <f t="shared" si="96"/>
        <v>62144</v>
      </c>
      <c r="CT45" s="74">
        <f t="shared" si="97"/>
        <v>18762</v>
      </c>
      <c r="CU45" s="74">
        <f t="shared" si="98"/>
        <v>8662</v>
      </c>
      <c r="CV45" s="74">
        <f t="shared" si="99"/>
        <v>8644</v>
      </c>
      <c r="CW45" s="74">
        <f t="shared" si="100"/>
        <v>14448</v>
      </c>
      <c r="CX45" s="74">
        <f t="shared" si="101"/>
        <v>2061</v>
      </c>
      <c r="CY45" s="74">
        <f t="shared" si="102"/>
        <v>12387</v>
      </c>
      <c r="CZ45" s="74">
        <f t="shared" si="103"/>
        <v>0</v>
      </c>
      <c r="DA45" s="74">
        <f t="shared" si="104"/>
        <v>0</v>
      </c>
      <c r="DB45" s="74">
        <f t="shared" si="105"/>
        <v>245406</v>
      </c>
      <c r="DC45" s="74">
        <f t="shared" si="106"/>
        <v>133980</v>
      </c>
      <c r="DD45" s="74">
        <f t="shared" si="107"/>
        <v>96655</v>
      </c>
      <c r="DE45" s="74">
        <f t="shared" si="108"/>
        <v>8050</v>
      </c>
      <c r="DF45" s="74">
        <f t="shared" si="109"/>
        <v>6721</v>
      </c>
      <c r="DG45" s="74">
        <f t="shared" si="110"/>
        <v>471038</v>
      </c>
      <c r="DH45" s="74">
        <f t="shared" si="111"/>
        <v>0</v>
      </c>
      <c r="DI45" s="74">
        <f t="shared" si="112"/>
        <v>0</v>
      </c>
      <c r="DJ45" s="74">
        <f t="shared" si="113"/>
        <v>358066</v>
      </c>
    </row>
    <row r="46" spans="1:114" s="50" customFormat="1" ht="12" customHeight="1">
      <c r="A46" s="53" t="s">
        <v>112</v>
      </c>
      <c r="B46" s="54" t="s">
        <v>191</v>
      </c>
      <c r="C46" s="53" t="s">
        <v>192</v>
      </c>
      <c r="D46" s="74">
        <f t="shared" si="60"/>
        <v>1953986</v>
      </c>
      <c r="E46" s="74">
        <f t="shared" si="61"/>
        <v>466499</v>
      </c>
      <c r="F46" s="74">
        <v>0</v>
      </c>
      <c r="G46" s="74">
        <v>0</v>
      </c>
      <c r="H46" s="74">
        <v>0</v>
      </c>
      <c r="I46" s="74">
        <v>102588</v>
      </c>
      <c r="J46" s="75" t="s">
        <v>114</v>
      </c>
      <c r="K46" s="74">
        <v>363911</v>
      </c>
      <c r="L46" s="74">
        <v>1487487</v>
      </c>
      <c r="M46" s="74">
        <f t="shared" si="62"/>
        <v>74412</v>
      </c>
      <c r="N46" s="74">
        <f t="shared" si="63"/>
        <v>0</v>
      </c>
      <c r="O46" s="74">
        <v>0</v>
      </c>
      <c r="P46" s="74">
        <v>0</v>
      </c>
      <c r="Q46" s="74">
        <v>0</v>
      </c>
      <c r="R46" s="74">
        <v>0</v>
      </c>
      <c r="S46" s="75" t="s">
        <v>114</v>
      </c>
      <c r="T46" s="74">
        <v>0</v>
      </c>
      <c r="U46" s="74">
        <v>74412</v>
      </c>
      <c r="V46" s="74">
        <f t="shared" si="64"/>
        <v>2028398</v>
      </c>
      <c r="W46" s="74">
        <f t="shared" si="65"/>
        <v>466499</v>
      </c>
      <c r="X46" s="74">
        <f t="shared" si="66"/>
        <v>0</v>
      </c>
      <c r="Y46" s="74">
        <f t="shared" si="67"/>
        <v>0</v>
      </c>
      <c r="Z46" s="74">
        <f t="shared" si="68"/>
        <v>0</v>
      </c>
      <c r="AA46" s="74">
        <f t="shared" si="69"/>
        <v>102588</v>
      </c>
      <c r="AB46" s="75" t="s">
        <v>114</v>
      </c>
      <c r="AC46" s="74">
        <f t="shared" si="70"/>
        <v>363911</v>
      </c>
      <c r="AD46" s="74">
        <f t="shared" si="71"/>
        <v>1561899</v>
      </c>
      <c r="AE46" s="74">
        <f t="shared" si="72"/>
        <v>0</v>
      </c>
      <c r="AF46" s="74">
        <f t="shared" si="73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4">
        <f t="shared" si="74"/>
        <v>1885098</v>
      </c>
      <c r="AN46" s="74">
        <f t="shared" si="75"/>
        <v>64283</v>
      </c>
      <c r="AO46" s="74">
        <v>47284</v>
      </c>
      <c r="AP46" s="74">
        <v>0</v>
      </c>
      <c r="AQ46" s="74">
        <v>16999</v>
      </c>
      <c r="AR46" s="74">
        <v>0</v>
      </c>
      <c r="AS46" s="74">
        <f t="shared" si="76"/>
        <v>568924</v>
      </c>
      <c r="AT46" s="74">
        <v>0</v>
      </c>
      <c r="AU46" s="74">
        <v>568850</v>
      </c>
      <c r="AV46" s="74">
        <v>74</v>
      </c>
      <c r="AW46" s="74">
        <v>0</v>
      </c>
      <c r="AX46" s="74">
        <f t="shared" si="77"/>
        <v>1249287</v>
      </c>
      <c r="AY46" s="74">
        <v>584289</v>
      </c>
      <c r="AZ46" s="74">
        <v>606950</v>
      </c>
      <c r="BA46" s="74">
        <v>58048</v>
      </c>
      <c r="BB46" s="74">
        <v>0</v>
      </c>
      <c r="BC46" s="74">
        <v>0</v>
      </c>
      <c r="BD46" s="74">
        <v>2604</v>
      </c>
      <c r="BE46" s="74">
        <v>68888</v>
      </c>
      <c r="BF46" s="74">
        <f t="shared" si="78"/>
        <v>1953986</v>
      </c>
      <c r="BG46" s="74">
        <f t="shared" si="79"/>
        <v>0</v>
      </c>
      <c r="BH46" s="74">
        <f t="shared" si="80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0</v>
      </c>
      <c r="BO46" s="74">
        <f t="shared" si="81"/>
        <v>0</v>
      </c>
      <c r="BP46" s="74">
        <f t="shared" si="82"/>
        <v>0</v>
      </c>
      <c r="BQ46" s="74">
        <v>0</v>
      </c>
      <c r="BR46" s="74">
        <v>0</v>
      </c>
      <c r="BS46" s="74">
        <v>0</v>
      </c>
      <c r="BT46" s="74">
        <v>0</v>
      </c>
      <c r="BU46" s="74">
        <f t="shared" si="83"/>
        <v>0</v>
      </c>
      <c r="BV46" s="74">
        <v>0</v>
      </c>
      <c r="BW46" s="74">
        <v>0</v>
      </c>
      <c r="BX46" s="74">
        <v>0</v>
      </c>
      <c r="BY46" s="74">
        <v>0</v>
      </c>
      <c r="BZ46" s="74">
        <f t="shared" si="84"/>
        <v>0</v>
      </c>
      <c r="CA46" s="74">
        <v>0</v>
      </c>
      <c r="CB46" s="74">
        <v>0</v>
      </c>
      <c r="CC46" s="74">
        <v>0</v>
      </c>
      <c r="CD46" s="74">
        <v>0</v>
      </c>
      <c r="CE46" s="74">
        <v>74412</v>
      </c>
      <c r="CF46" s="74">
        <v>0</v>
      </c>
      <c r="CG46" s="74">
        <v>0</v>
      </c>
      <c r="CH46" s="74">
        <f t="shared" si="85"/>
        <v>0</v>
      </c>
      <c r="CI46" s="74">
        <f t="shared" si="86"/>
        <v>0</v>
      </c>
      <c r="CJ46" s="74">
        <f t="shared" si="87"/>
        <v>0</v>
      </c>
      <c r="CK46" s="74">
        <f t="shared" si="88"/>
        <v>0</v>
      </c>
      <c r="CL46" s="74">
        <f t="shared" si="89"/>
        <v>0</v>
      </c>
      <c r="CM46" s="74">
        <f t="shared" si="90"/>
        <v>0</v>
      </c>
      <c r="CN46" s="74">
        <f t="shared" si="91"/>
        <v>0</v>
      </c>
      <c r="CO46" s="74">
        <f t="shared" si="92"/>
        <v>0</v>
      </c>
      <c r="CP46" s="74">
        <f t="shared" si="93"/>
        <v>0</v>
      </c>
      <c r="CQ46" s="74">
        <f t="shared" si="94"/>
        <v>1885098</v>
      </c>
      <c r="CR46" s="74">
        <f t="shared" si="95"/>
        <v>64283</v>
      </c>
      <c r="CS46" s="74">
        <f t="shared" si="96"/>
        <v>47284</v>
      </c>
      <c r="CT46" s="74">
        <f t="shared" si="97"/>
        <v>0</v>
      </c>
      <c r="CU46" s="74">
        <f t="shared" si="98"/>
        <v>16999</v>
      </c>
      <c r="CV46" s="74">
        <f t="shared" si="99"/>
        <v>0</v>
      </c>
      <c r="CW46" s="74">
        <f t="shared" si="100"/>
        <v>568924</v>
      </c>
      <c r="CX46" s="74">
        <f t="shared" si="101"/>
        <v>0</v>
      </c>
      <c r="CY46" s="74">
        <f t="shared" si="102"/>
        <v>568850</v>
      </c>
      <c r="CZ46" s="74">
        <f t="shared" si="103"/>
        <v>74</v>
      </c>
      <c r="DA46" s="74">
        <f t="shared" si="104"/>
        <v>0</v>
      </c>
      <c r="DB46" s="74">
        <f t="shared" si="105"/>
        <v>1249287</v>
      </c>
      <c r="DC46" s="74">
        <f t="shared" si="106"/>
        <v>584289</v>
      </c>
      <c r="DD46" s="74">
        <f t="shared" si="107"/>
        <v>606950</v>
      </c>
      <c r="DE46" s="74">
        <f t="shared" si="108"/>
        <v>58048</v>
      </c>
      <c r="DF46" s="74">
        <f t="shared" si="109"/>
        <v>0</v>
      </c>
      <c r="DG46" s="74">
        <f t="shared" si="110"/>
        <v>74412</v>
      </c>
      <c r="DH46" s="74">
        <f t="shared" si="111"/>
        <v>2604</v>
      </c>
      <c r="DI46" s="74">
        <f t="shared" si="112"/>
        <v>68888</v>
      </c>
      <c r="DJ46" s="74">
        <f t="shared" si="113"/>
        <v>1953986</v>
      </c>
    </row>
    <row r="47" spans="1:114" s="50" customFormat="1" ht="12" customHeight="1">
      <c r="A47" s="53" t="s">
        <v>112</v>
      </c>
      <c r="B47" s="54" t="s">
        <v>193</v>
      </c>
      <c r="C47" s="53" t="s">
        <v>194</v>
      </c>
      <c r="D47" s="74">
        <f t="shared" si="60"/>
        <v>522822</v>
      </c>
      <c r="E47" s="74">
        <f t="shared" si="61"/>
        <v>64818</v>
      </c>
      <c r="F47" s="74">
        <v>0</v>
      </c>
      <c r="G47" s="74">
        <v>0</v>
      </c>
      <c r="H47" s="74">
        <v>0</v>
      </c>
      <c r="I47" s="74">
        <v>41507</v>
      </c>
      <c r="J47" s="75" t="s">
        <v>114</v>
      </c>
      <c r="K47" s="74">
        <v>23311</v>
      </c>
      <c r="L47" s="74">
        <v>458004</v>
      </c>
      <c r="M47" s="74">
        <f t="shared" si="62"/>
        <v>48288</v>
      </c>
      <c r="N47" s="74">
        <f t="shared" si="63"/>
        <v>5313</v>
      </c>
      <c r="O47" s="74">
        <v>0</v>
      </c>
      <c r="P47" s="74">
        <v>0</v>
      </c>
      <c r="Q47" s="74">
        <v>0</v>
      </c>
      <c r="R47" s="74">
        <v>5313</v>
      </c>
      <c r="S47" s="75" t="s">
        <v>114</v>
      </c>
      <c r="T47" s="74">
        <v>0</v>
      </c>
      <c r="U47" s="74">
        <v>42975</v>
      </c>
      <c r="V47" s="74">
        <f t="shared" si="64"/>
        <v>571110</v>
      </c>
      <c r="W47" s="74">
        <f t="shared" si="65"/>
        <v>70131</v>
      </c>
      <c r="X47" s="74">
        <f t="shared" si="66"/>
        <v>0</v>
      </c>
      <c r="Y47" s="74">
        <f t="shared" si="67"/>
        <v>0</v>
      </c>
      <c r="Z47" s="74">
        <f t="shared" si="68"/>
        <v>0</v>
      </c>
      <c r="AA47" s="74">
        <f t="shared" si="69"/>
        <v>46820</v>
      </c>
      <c r="AB47" s="75" t="s">
        <v>114</v>
      </c>
      <c r="AC47" s="74">
        <f t="shared" si="70"/>
        <v>23311</v>
      </c>
      <c r="AD47" s="74">
        <f t="shared" si="71"/>
        <v>500979</v>
      </c>
      <c r="AE47" s="74">
        <f t="shared" si="72"/>
        <v>0</v>
      </c>
      <c r="AF47" s="74">
        <f t="shared" si="73"/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4">
        <f t="shared" si="74"/>
        <v>522822</v>
      </c>
      <c r="AN47" s="74">
        <f t="shared" si="75"/>
        <v>61996</v>
      </c>
      <c r="AO47" s="74">
        <v>61996</v>
      </c>
      <c r="AP47" s="74">
        <v>0</v>
      </c>
      <c r="AQ47" s="74">
        <v>0</v>
      </c>
      <c r="AR47" s="74">
        <v>0</v>
      </c>
      <c r="AS47" s="74">
        <f t="shared" si="76"/>
        <v>119833</v>
      </c>
      <c r="AT47" s="74">
        <v>0</v>
      </c>
      <c r="AU47" s="74">
        <v>119833</v>
      </c>
      <c r="AV47" s="74">
        <v>0</v>
      </c>
      <c r="AW47" s="74">
        <v>0</v>
      </c>
      <c r="AX47" s="74">
        <f t="shared" si="77"/>
        <v>340993</v>
      </c>
      <c r="AY47" s="74">
        <v>105683</v>
      </c>
      <c r="AZ47" s="74">
        <v>139090</v>
      </c>
      <c r="BA47" s="74">
        <v>49424</v>
      </c>
      <c r="BB47" s="74">
        <v>46796</v>
      </c>
      <c r="BC47" s="74">
        <v>0</v>
      </c>
      <c r="BD47" s="74">
        <v>0</v>
      </c>
      <c r="BE47" s="74">
        <v>0</v>
      </c>
      <c r="BF47" s="74">
        <f t="shared" si="78"/>
        <v>522822</v>
      </c>
      <c r="BG47" s="74">
        <f t="shared" si="79"/>
        <v>0</v>
      </c>
      <c r="BH47" s="74">
        <f t="shared" si="80"/>
        <v>0</v>
      </c>
      <c r="BI47" s="74">
        <v>0</v>
      </c>
      <c r="BJ47" s="74">
        <v>0</v>
      </c>
      <c r="BK47" s="74">
        <v>0</v>
      </c>
      <c r="BL47" s="74">
        <v>0</v>
      </c>
      <c r="BM47" s="74">
        <v>0</v>
      </c>
      <c r="BN47" s="74">
        <v>0</v>
      </c>
      <c r="BO47" s="74">
        <f t="shared" si="81"/>
        <v>10360</v>
      </c>
      <c r="BP47" s="74">
        <f t="shared" si="82"/>
        <v>3885</v>
      </c>
      <c r="BQ47" s="74">
        <v>3885</v>
      </c>
      <c r="BR47" s="74">
        <v>0</v>
      </c>
      <c r="BS47" s="74">
        <v>0</v>
      </c>
      <c r="BT47" s="74">
        <v>0</v>
      </c>
      <c r="BU47" s="74">
        <f t="shared" si="83"/>
        <v>0</v>
      </c>
      <c r="BV47" s="74">
        <v>0</v>
      </c>
      <c r="BW47" s="74">
        <v>0</v>
      </c>
      <c r="BX47" s="74">
        <v>0</v>
      </c>
      <c r="BY47" s="74">
        <v>0</v>
      </c>
      <c r="BZ47" s="74">
        <f t="shared" si="84"/>
        <v>6475</v>
      </c>
      <c r="CA47" s="74">
        <v>6475</v>
      </c>
      <c r="CB47" s="74">
        <v>0</v>
      </c>
      <c r="CC47" s="74">
        <v>0</v>
      </c>
      <c r="CD47" s="74">
        <v>0</v>
      </c>
      <c r="CE47" s="74">
        <v>37928</v>
      </c>
      <c r="CF47" s="74">
        <v>0</v>
      </c>
      <c r="CG47" s="74">
        <v>0</v>
      </c>
      <c r="CH47" s="74">
        <f t="shared" si="85"/>
        <v>10360</v>
      </c>
      <c r="CI47" s="74">
        <f t="shared" si="86"/>
        <v>0</v>
      </c>
      <c r="CJ47" s="74">
        <f t="shared" si="87"/>
        <v>0</v>
      </c>
      <c r="CK47" s="74">
        <f t="shared" si="88"/>
        <v>0</v>
      </c>
      <c r="CL47" s="74">
        <f t="shared" si="89"/>
        <v>0</v>
      </c>
      <c r="CM47" s="74">
        <f t="shared" si="90"/>
        <v>0</v>
      </c>
      <c r="CN47" s="74">
        <f t="shared" si="91"/>
        <v>0</v>
      </c>
      <c r="CO47" s="74">
        <f t="shared" si="92"/>
        <v>0</v>
      </c>
      <c r="CP47" s="74">
        <f t="shared" si="93"/>
        <v>0</v>
      </c>
      <c r="CQ47" s="74">
        <f t="shared" si="94"/>
        <v>533182</v>
      </c>
      <c r="CR47" s="74">
        <f t="shared" si="95"/>
        <v>65881</v>
      </c>
      <c r="CS47" s="74">
        <f t="shared" si="96"/>
        <v>65881</v>
      </c>
      <c r="CT47" s="74">
        <f t="shared" si="97"/>
        <v>0</v>
      </c>
      <c r="CU47" s="74">
        <f t="shared" si="98"/>
        <v>0</v>
      </c>
      <c r="CV47" s="74">
        <f t="shared" si="99"/>
        <v>0</v>
      </c>
      <c r="CW47" s="74">
        <f t="shared" si="100"/>
        <v>119833</v>
      </c>
      <c r="CX47" s="74">
        <f t="shared" si="101"/>
        <v>0</v>
      </c>
      <c r="CY47" s="74">
        <f t="shared" si="102"/>
        <v>119833</v>
      </c>
      <c r="CZ47" s="74">
        <f t="shared" si="103"/>
        <v>0</v>
      </c>
      <c r="DA47" s="74">
        <f t="shared" si="104"/>
        <v>0</v>
      </c>
      <c r="DB47" s="74">
        <f t="shared" si="105"/>
        <v>347468</v>
      </c>
      <c r="DC47" s="74">
        <f t="shared" si="106"/>
        <v>112158</v>
      </c>
      <c r="DD47" s="74">
        <f t="shared" si="107"/>
        <v>139090</v>
      </c>
      <c r="DE47" s="74">
        <f t="shared" si="108"/>
        <v>49424</v>
      </c>
      <c r="DF47" s="74">
        <f t="shared" si="109"/>
        <v>46796</v>
      </c>
      <c r="DG47" s="74">
        <f t="shared" si="110"/>
        <v>37928</v>
      </c>
      <c r="DH47" s="74">
        <f t="shared" si="111"/>
        <v>0</v>
      </c>
      <c r="DI47" s="74">
        <f t="shared" si="112"/>
        <v>0</v>
      </c>
      <c r="DJ47" s="74">
        <f t="shared" si="113"/>
        <v>533182</v>
      </c>
    </row>
    <row r="48" spans="1:114" s="50" customFormat="1" ht="12" customHeight="1">
      <c r="A48" s="53" t="s">
        <v>112</v>
      </c>
      <c r="B48" s="54" t="s">
        <v>195</v>
      </c>
      <c r="C48" s="53" t="s">
        <v>196</v>
      </c>
      <c r="D48" s="74">
        <f t="shared" si="60"/>
        <v>447860</v>
      </c>
      <c r="E48" s="74">
        <f t="shared" si="61"/>
        <v>41095</v>
      </c>
      <c r="F48" s="74">
        <v>0</v>
      </c>
      <c r="G48" s="74">
        <v>0</v>
      </c>
      <c r="H48" s="74">
        <v>0</v>
      </c>
      <c r="I48" s="74">
        <v>640</v>
      </c>
      <c r="J48" s="75" t="s">
        <v>114</v>
      </c>
      <c r="K48" s="74">
        <v>40455</v>
      </c>
      <c r="L48" s="74">
        <v>406765</v>
      </c>
      <c r="M48" s="74">
        <f t="shared" si="62"/>
        <v>26535</v>
      </c>
      <c r="N48" s="74">
        <f t="shared" si="63"/>
        <v>0</v>
      </c>
      <c r="O48" s="74">
        <v>0</v>
      </c>
      <c r="P48" s="74">
        <v>0</v>
      </c>
      <c r="Q48" s="74">
        <v>0</v>
      </c>
      <c r="R48" s="74">
        <v>0</v>
      </c>
      <c r="S48" s="75" t="s">
        <v>114</v>
      </c>
      <c r="T48" s="74">
        <v>0</v>
      </c>
      <c r="U48" s="74">
        <v>26535</v>
      </c>
      <c r="V48" s="74">
        <f t="shared" si="64"/>
        <v>474395</v>
      </c>
      <c r="W48" s="74">
        <f t="shared" si="65"/>
        <v>41095</v>
      </c>
      <c r="X48" s="74">
        <f t="shared" si="66"/>
        <v>0</v>
      </c>
      <c r="Y48" s="74">
        <f t="shared" si="67"/>
        <v>0</v>
      </c>
      <c r="Z48" s="74">
        <f t="shared" si="68"/>
        <v>0</v>
      </c>
      <c r="AA48" s="74">
        <f t="shared" si="69"/>
        <v>640</v>
      </c>
      <c r="AB48" s="75" t="s">
        <v>114</v>
      </c>
      <c r="AC48" s="74">
        <f t="shared" si="70"/>
        <v>40455</v>
      </c>
      <c r="AD48" s="74">
        <f t="shared" si="71"/>
        <v>433300</v>
      </c>
      <c r="AE48" s="74">
        <f t="shared" si="72"/>
        <v>0</v>
      </c>
      <c r="AF48" s="74">
        <f t="shared" si="73"/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4">
        <f t="shared" si="74"/>
        <v>447860</v>
      </c>
      <c r="AN48" s="74">
        <f t="shared" si="75"/>
        <v>79241</v>
      </c>
      <c r="AO48" s="74">
        <v>71953</v>
      </c>
      <c r="AP48" s="74">
        <v>0</v>
      </c>
      <c r="AQ48" s="74">
        <v>7288</v>
      </c>
      <c r="AR48" s="74">
        <v>0</v>
      </c>
      <c r="AS48" s="74">
        <f t="shared" si="76"/>
        <v>31877</v>
      </c>
      <c r="AT48" s="74">
        <v>0</v>
      </c>
      <c r="AU48" s="74">
        <v>31333</v>
      </c>
      <c r="AV48" s="74">
        <v>544</v>
      </c>
      <c r="AW48" s="74">
        <v>0</v>
      </c>
      <c r="AX48" s="74">
        <f t="shared" si="77"/>
        <v>336742</v>
      </c>
      <c r="AY48" s="74">
        <v>217595</v>
      </c>
      <c r="AZ48" s="74">
        <v>108024</v>
      </c>
      <c r="BA48" s="74">
        <v>11123</v>
      </c>
      <c r="BB48" s="74">
        <v>0</v>
      </c>
      <c r="BC48" s="74">
        <v>0</v>
      </c>
      <c r="BD48" s="74">
        <v>0</v>
      </c>
      <c r="BE48" s="74">
        <v>0</v>
      </c>
      <c r="BF48" s="74">
        <f t="shared" si="78"/>
        <v>447860</v>
      </c>
      <c r="BG48" s="74">
        <f t="shared" si="79"/>
        <v>0</v>
      </c>
      <c r="BH48" s="74">
        <f t="shared" si="80"/>
        <v>0</v>
      </c>
      <c r="BI48" s="74">
        <v>0</v>
      </c>
      <c r="BJ48" s="74">
        <v>0</v>
      </c>
      <c r="BK48" s="74">
        <v>0</v>
      </c>
      <c r="BL48" s="74">
        <v>0</v>
      </c>
      <c r="BM48" s="74">
        <v>0</v>
      </c>
      <c r="BN48" s="74">
        <v>0</v>
      </c>
      <c r="BO48" s="74">
        <f t="shared" si="81"/>
        <v>0</v>
      </c>
      <c r="BP48" s="74">
        <f t="shared" si="82"/>
        <v>0</v>
      </c>
      <c r="BQ48" s="74">
        <v>0</v>
      </c>
      <c r="BR48" s="74">
        <v>0</v>
      </c>
      <c r="BS48" s="74">
        <v>0</v>
      </c>
      <c r="BT48" s="74">
        <v>0</v>
      </c>
      <c r="BU48" s="74">
        <f t="shared" si="83"/>
        <v>0</v>
      </c>
      <c r="BV48" s="74">
        <v>0</v>
      </c>
      <c r="BW48" s="74">
        <v>0</v>
      </c>
      <c r="BX48" s="74">
        <v>0</v>
      </c>
      <c r="BY48" s="74">
        <v>0</v>
      </c>
      <c r="BZ48" s="74">
        <f t="shared" si="84"/>
        <v>0</v>
      </c>
      <c r="CA48" s="74">
        <v>0</v>
      </c>
      <c r="CB48" s="74">
        <v>0</v>
      </c>
      <c r="CC48" s="74">
        <v>0</v>
      </c>
      <c r="CD48" s="74">
        <v>0</v>
      </c>
      <c r="CE48" s="74">
        <v>26535</v>
      </c>
      <c r="CF48" s="74">
        <v>0</v>
      </c>
      <c r="CG48" s="74">
        <v>0</v>
      </c>
      <c r="CH48" s="74">
        <f t="shared" si="85"/>
        <v>0</v>
      </c>
      <c r="CI48" s="74">
        <f t="shared" si="86"/>
        <v>0</v>
      </c>
      <c r="CJ48" s="74">
        <f t="shared" si="87"/>
        <v>0</v>
      </c>
      <c r="CK48" s="74">
        <f t="shared" si="88"/>
        <v>0</v>
      </c>
      <c r="CL48" s="74">
        <f t="shared" si="89"/>
        <v>0</v>
      </c>
      <c r="CM48" s="74">
        <f t="shared" si="90"/>
        <v>0</v>
      </c>
      <c r="CN48" s="74">
        <f t="shared" si="91"/>
        <v>0</v>
      </c>
      <c r="CO48" s="74">
        <f t="shared" si="92"/>
        <v>0</v>
      </c>
      <c r="CP48" s="74">
        <f t="shared" si="93"/>
        <v>0</v>
      </c>
      <c r="CQ48" s="74">
        <f t="shared" si="94"/>
        <v>447860</v>
      </c>
      <c r="CR48" s="74">
        <f t="shared" si="95"/>
        <v>79241</v>
      </c>
      <c r="CS48" s="74">
        <f t="shared" si="96"/>
        <v>71953</v>
      </c>
      <c r="CT48" s="74">
        <f t="shared" si="97"/>
        <v>0</v>
      </c>
      <c r="CU48" s="74">
        <f t="shared" si="98"/>
        <v>7288</v>
      </c>
      <c r="CV48" s="74">
        <f t="shared" si="99"/>
        <v>0</v>
      </c>
      <c r="CW48" s="74">
        <f t="shared" si="100"/>
        <v>31877</v>
      </c>
      <c r="CX48" s="74">
        <f t="shared" si="101"/>
        <v>0</v>
      </c>
      <c r="CY48" s="74">
        <f t="shared" si="102"/>
        <v>31333</v>
      </c>
      <c r="CZ48" s="74">
        <f t="shared" si="103"/>
        <v>544</v>
      </c>
      <c r="DA48" s="74">
        <f t="shared" si="104"/>
        <v>0</v>
      </c>
      <c r="DB48" s="74">
        <f t="shared" si="105"/>
        <v>336742</v>
      </c>
      <c r="DC48" s="74">
        <f t="shared" si="106"/>
        <v>217595</v>
      </c>
      <c r="DD48" s="74">
        <f t="shared" si="107"/>
        <v>108024</v>
      </c>
      <c r="DE48" s="74">
        <f t="shared" si="108"/>
        <v>11123</v>
      </c>
      <c r="DF48" s="74">
        <f t="shared" si="109"/>
        <v>0</v>
      </c>
      <c r="DG48" s="74">
        <f t="shared" si="110"/>
        <v>26535</v>
      </c>
      <c r="DH48" s="74">
        <f t="shared" si="111"/>
        <v>0</v>
      </c>
      <c r="DI48" s="74">
        <f t="shared" si="112"/>
        <v>0</v>
      </c>
      <c r="DJ48" s="74">
        <f t="shared" si="113"/>
        <v>447860</v>
      </c>
    </row>
    <row r="49" spans="1:114" s="50" customFormat="1" ht="12" customHeight="1">
      <c r="A49" s="53" t="s">
        <v>112</v>
      </c>
      <c r="B49" s="54" t="s">
        <v>197</v>
      </c>
      <c r="C49" s="53" t="s">
        <v>198</v>
      </c>
      <c r="D49" s="74">
        <f t="shared" si="60"/>
        <v>411814</v>
      </c>
      <c r="E49" s="74">
        <f t="shared" si="61"/>
        <v>0</v>
      </c>
      <c r="F49" s="74">
        <v>0</v>
      </c>
      <c r="G49" s="74">
        <v>0</v>
      </c>
      <c r="H49" s="74">
        <v>0</v>
      </c>
      <c r="I49" s="74">
        <v>0</v>
      </c>
      <c r="J49" s="75" t="s">
        <v>114</v>
      </c>
      <c r="K49" s="74">
        <v>0</v>
      </c>
      <c r="L49" s="74">
        <v>411814</v>
      </c>
      <c r="M49" s="74">
        <f t="shared" si="62"/>
        <v>69929</v>
      </c>
      <c r="N49" s="74">
        <f t="shared" si="63"/>
        <v>0</v>
      </c>
      <c r="O49" s="74">
        <v>0</v>
      </c>
      <c r="P49" s="74">
        <v>0</v>
      </c>
      <c r="Q49" s="74">
        <v>0</v>
      </c>
      <c r="R49" s="74">
        <v>0</v>
      </c>
      <c r="S49" s="75" t="s">
        <v>114</v>
      </c>
      <c r="T49" s="74">
        <v>0</v>
      </c>
      <c r="U49" s="74">
        <v>69929</v>
      </c>
      <c r="V49" s="74">
        <f t="shared" si="64"/>
        <v>481743</v>
      </c>
      <c r="W49" s="74">
        <f t="shared" si="65"/>
        <v>0</v>
      </c>
      <c r="X49" s="74">
        <f t="shared" si="66"/>
        <v>0</v>
      </c>
      <c r="Y49" s="74">
        <f t="shared" si="67"/>
        <v>0</v>
      </c>
      <c r="Z49" s="74">
        <f t="shared" si="68"/>
        <v>0</v>
      </c>
      <c r="AA49" s="74">
        <f t="shared" si="69"/>
        <v>0</v>
      </c>
      <c r="AB49" s="75" t="s">
        <v>114</v>
      </c>
      <c r="AC49" s="74">
        <f t="shared" si="70"/>
        <v>0</v>
      </c>
      <c r="AD49" s="74">
        <f t="shared" si="71"/>
        <v>481743</v>
      </c>
      <c r="AE49" s="74">
        <f t="shared" si="72"/>
        <v>0</v>
      </c>
      <c r="AF49" s="74">
        <f t="shared" si="73"/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4">
        <f t="shared" si="74"/>
        <v>15420</v>
      </c>
      <c r="AN49" s="74">
        <f t="shared" si="75"/>
        <v>15079</v>
      </c>
      <c r="AO49" s="74">
        <v>15079</v>
      </c>
      <c r="AP49" s="74">
        <v>0</v>
      </c>
      <c r="AQ49" s="74">
        <v>0</v>
      </c>
      <c r="AR49" s="74">
        <v>0</v>
      </c>
      <c r="AS49" s="74">
        <f t="shared" si="76"/>
        <v>0</v>
      </c>
      <c r="AT49" s="74">
        <v>0</v>
      </c>
      <c r="AU49" s="74">
        <v>0</v>
      </c>
      <c r="AV49" s="74">
        <v>0</v>
      </c>
      <c r="AW49" s="74">
        <v>0</v>
      </c>
      <c r="AX49" s="74">
        <f t="shared" si="77"/>
        <v>341</v>
      </c>
      <c r="AY49" s="74">
        <v>132</v>
      </c>
      <c r="AZ49" s="74">
        <v>209</v>
      </c>
      <c r="BA49" s="74">
        <v>0</v>
      </c>
      <c r="BB49" s="74">
        <v>0</v>
      </c>
      <c r="BC49" s="74">
        <v>396394</v>
      </c>
      <c r="BD49" s="74">
        <v>0</v>
      </c>
      <c r="BE49" s="74">
        <v>0</v>
      </c>
      <c r="BF49" s="74">
        <f t="shared" si="78"/>
        <v>15420</v>
      </c>
      <c r="BG49" s="74">
        <f t="shared" si="79"/>
        <v>0</v>
      </c>
      <c r="BH49" s="74">
        <f t="shared" si="80"/>
        <v>0</v>
      </c>
      <c r="BI49" s="74">
        <v>0</v>
      </c>
      <c r="BJ49" s="74">
        <v>0</v>
      </c>
      <c r="BK49" s="74">
        <v>0</v>
      </c>
      <c r="BL49" s="74">
        <v>0</v>
      </c>
      <c r="BM49" s="74">
        <v>0</v>
      </c>
      <c r="BN49" s="74">
        <v>13195</v>
      </c>
      <c r="BO49" s="74">
        <f t="shared" si="81"/>
        <v>6660</v>
      </c>
      <c r="BP49" s="74">
        <f t="shared" si="82"/>
        <v>6660</v>
      </c>
      <c r="BQ49" s="74">
        <v>6660</v>
      </c>
      <c r="BR49" s="74">
        <v>0</v>
      </c>
      <c r="BS49" s="74">
        <v>0</v>
      </c>
      <c r="BT49" s="74">
        <v>0</v>
      </c>
      <c r="BU49" s="74">
        <f t="shared" si="83"/>
        <v>0</v>
      </c>
      <c r="BV49" s="74">
        <v>0</v>
      </c>
      <c r="BW49" s="74">
        <v>0</v>
      </c>
      <c r="BX49" s="74">
        <v>0</v>
      </c>
      <c r="BY49" s="74">
        <v>0</v>
      </c>
      <c r="BZ49" s="74">
        <f t="shared" si="84"/>
        <v>0</v>
      </c>
      <c r="CA49" s="74">
        <v>0</v>
      </c>
      <c r="CB49" s="74">
        <v>0</v>
      </c>
      <c r="CC49" s="74">
        <v>0</v>
      </c>
      <c r="CD49" s="74">
        <v>0</v>
      </c>
      <c r="CE49" s="74">
        <v>50074</v>
      </c>
      <c r="CF49" s="74">
        <v>0</v>
      </c>
      <c r="CG49" s="74">
        <v>0</v>
      </c>
      <c r="CH49" s="74">
        <f t="shared" si="85"/>
        <v>6660</v>
      </c>
      <c r="CI49" s="74">
        <f t="shared" si="86"/>
        <v>0</v>
      </c>
      <c r="CJ49" s="74">
        <f t="shared" si="87"/>
        <v>0</v>
      </c>
      <c r="CK49" s="74">
        <f t="shared" si="88"/>
        <v>0</v>
      </c>
      <c r="CL49" s="74">
        <f t="shared" si="89"/>
        <v>0</v>
      </c>
      <c r="CM49" s="74">
        <f t="shared" si="90"/>
        <v>0</v>
      </c>
      <c r="CN49" s="74">
        <f t="shared" si="91"/>
        <v>0</v>
      </c>
      <c r="CO49" s="74">
        <f t="shared" si="92"/>
        <v>0</v>
      </c>
      <c r="CP49" s="74">
        <f t="shared" si="93"/>
        <v>13195</v>
      </c>
      <c r="CQ49" s="74">
        <f t="shared" si="94"/>
        <v>22080</v>
      </c>
      <c r="CR49" s="74">
        <f t="shared" si="95"/>
        <v>21739</v>
      </c>
      <c r="CS49" s="74">
        <f t="shared" si="96"/>
        <v>21739</v>
      </c>
      <c r="CT49" s="74">
        <f t="shared" si="97"/>
        <v>0</v>
      </c>
      <c r="CU49" s="74">
        <f t="shared" si="98"/>
        <v>0</v>
      </c>
      <c r="CV49" s="74">
        <f t="shared" si="99"/>
        <v>0</v>
      </c>
      <c r="CW49" s="74">
        <f t="shared" si="100"/>
        <v>0</v>
      </c>
      <c r="CX49" s="74">
        <f t="shared" si="101"/>
        <v>0</v>
      </c>
      <c r="CY49" s="74">
        <f t="shared" si="102"/>
        <v>0</v>
      </c>
      <c r="CZ49" s="74">
        <f t="shared" si="103"/>
        <v>0</v>
      </c>
      <c r="DA49" s="74">
        <f t="shared" si="104"/>
        <v>0</v>
      </c>
      <c r="DB49" s="74">
        <f t="shared" si="105"/>
        <v>341</v>
      </c>
      <c r="DC49" s="74">
        <f t="shared" si="106"/>
        <v>132</v>
      </c>
      <c r="DD49" s="74">
        <f t="shared" si="107"/>
        <v>209</v>
      </c>
      <c r="DE49" s="74">
        <f t="shared" si="108"/>
        <v>0</v>
      </c>
      <c r="DF49" s="74">
        <f t="shared" si="109"/>
        <v>0</v>
      </c>
      <c r="DG49" s="74">
        <f t="shared" si="110"/>
        <v>446468</v>
      </c>
      <c r="DH49" s="74">
        <f t="shared" si="111"/>
        <v>0</v>
      </c>
      <c r="DI49" s="74">
        <f t="shared" si="112"/>
        <v>0</v>
      </c>
      <c r="DJ49" s="74">
        <f t="shared" si="113"/>
        <v>22080</v>
      </c>
    </row>
    <row r="50" spans="1:114" s="50" customFormat="1" ht="12" customHeight="1">
      <c r="A50" s="53" t="s">
        <v>112</v>
      </c>
      <c r="B50" s="54" t="s">
        <v>199</v>
      </c>
      <c r="C50" s="53" t="s">
        <v>200</v>
      </c>
      <c r="D50" s="74">
        <f t="shared" si="60"/>
        <v>196292</v>
      </c>
      <c r="E50" s="74">
        <f t="shared" si="61"/>
        <v>0</v>
      </c>
      <c r="F50" s="74">
        <v>0</v>
      </c>
      <c r="G50" s="74">
        <v>0</v>
      </c>
      <c r="H50" s="74">
        <v>0</v>
      </c>
      <c r="I50" s="74">
        <v>0</v>
      </c>
      <c r="J50" s="75" t="s">
        <v>114</v>
      </c>
      <c r="K50" s="74">
        <v>0</v>
      </c>
      <c r="L50" s="74">
        <v>196292</v>
      </c>
      <c r="M50" s="74">
        <f t="shared" si="62"/>
        <v>46075</v>
      </c>
      <c r="N50" s="74">
        <f t="shared" si="63"/>
        <v>0</v>
      </c>
      <c r="O50" s="74">
        <v>0</v>
      </c>
      <c r="P50" s="74">
        <v>0</v>
      </c>
      <c r="Q50" s="74">
        <v>0</v>
      </c>
      <c r="R50" s="74">
        <v>0</v>
      </c>
      <c r="S50" s="75" t="s">
        <v>114</v>
      </c>
      <c r="T50" s="74">
        <v>0</v>
      </c>
      <c r="U50" s="74">
        <v>46075</v>
      </c>
      <c r="V50" s="74">
        <f t="shared" si="64"/>
        <v>242367</v>
      </c>
      <c r="W50" s="74">
        <f t="shared" si="65"/>
        <v>0</v>
      </c>
      <c r="X50" s="74">
        <f t="shared" si="66"/>
        <v>0</v>
      </c>
      <c r="Y50" s="74">
        <f t="shared" si="67"/>
        <v>0</v>
      </c>
      <c r="Z50" s="74">
        <f t="shared" si="68"/>
        <v>0</v>
      </c>
      <c r="AA50" s="74">
        <f t="shared" si="69"/>
        <v>0</v>
      </c>
      <c r="AB50" s="75" t="s">
        <v>114</v>
      </c>
      <c r="AC50" s="74">
        <f t="shared" si="70"/>
        <v>0</v>
      </c>
      <c r="AD50" s="74">
        <f t="shared" si="71"/>
        <v>242367</v>
      </c>
      <c r="AE50" s="74">
        <f t="shared" si="72"/>
        <v>0</v>
      </c>
      <c r="AF50" s="74">
        <f t="shared" si="73"/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4">
        <f t="shared" si="74"/>
        <v>0</v>
      </c>
      <c r="AN50" s="74">
        <f t="shared" si="75"/>
        <v>0</v>
      </c>
      <c r="AO50" s="74">
        <v>0</v>
      </c>
      <c r="AP50" s="74">
        <v>0</v>
      </c>
      <c r="AQ50" s="74">
        <v>0</v>
      </c>
      <c r="AR50" s="74">
        <v>0</v>
      </c>
      <c r="AS50" s="74">
        <f t="shared" si="76"/>
        <v>0</v>
      </c>
      <c r="AT50" s="74">
        <v>0</v>
      </c>
      <c r="AU50" s="74">
        <v>0</v>
      </c>
      <c r="AV50" s="74">
        <v>0</v>
      </c>
      <c r="AW50" s="74">
        <v>0</v>
      </c>
      <c r="AX50" s="74">
        <f t="shared" si="77"/>
        <v>0</v>
      </c>
      <c r="AY50" s="74">
        <v>0</v>
      </c>
      <c r="AZ50" s="74">
        <v>0</v>
      </c>
      <c r="BA50" s="74">
        <v>0</v>
      </c>
      <c r="BB50" s="74">
        <v>0</v>
      </c>
      <c r="BC50" s="74">
        <v>167614</v>
      </c>
      <c r="BD50" s="74">
        <v>0</v>
      </c>
      <c r="BE50" s="74">
        <v>28678</v>
      </c>
      <c r="BF50" s="74">
        <f t="shared" si="78"/>
        <v>28678</v>
      </c>
      <c r="BG50" s="74">
        <f t="shared" si="79"/>
        <v>0</v>
      </c>
      <c r="BH50" s="74">
        <f t="shared" si="80"/>
        <v>0</v>
      </c>
      <c r="BI50" s="74">
        <v>0</v>
      </c>
      <c r="BJ50" s="74">
        <v>0</v>
      </c>
      <c r="BK50" s="74">
        <v>0</v>
      </c>
      <c r="BL50" s="74">
        <v>0</v>
      </c>
      <c r="BM50" s="74">
        <v>0</v>
      </c>
      <c r="BN50" s="74">
        <v>6560</v>
      </c>
      <c r="BO50" s="74">
        <f t="shared" si="81"/>
        <v>0</v>
      </c>
      <c r="BP50" s="74">
        <f t="shared" si="82"/>
        <v>0</v>
      </c>
      <c r="BQ50" s="74">
        <v>0</v>
      </c>
      <c r="BR50" s="74">
        <v>0</v>
      </c>
      <c r="BS50" s="74">
        <v>0</v>
      </c>
      <c r="BT50" s="74">
        <v>0</v>
      </c>
      <c r="BU50" s="74">
        <f t="shared" si="83"/>
        <v>0</v>
      </c>
      <c r="BV50" s="74">
        <v>0</v>
      </c>
      <c r="BW50" s="74">
        <v>0</v>
      </c>
      <c r="BX50" s="74">
        <v>0</v>
      </c>
      <c r="BY50" s="74">
        <v>0</v>
      </c>
      <c r="BZ50" s="74">
        <f t="shared" si="84"/>
        <v>0</v>
      </c>
      <c r="CA50" s="74">
        <v>0</v>
      </c>
      <c r="CB50" s="74">
        <v>0</v>
      </c>
      <c r="CC50" s="74">
        <v>0</v>
      </c>
      <c r="CD50" s="74">
        <v>0</v>
      </c>
      <c r="CE50" s="74">
        <v>32226</v>
      </c>
      <c r="CF50" s="74">
        <v>0</v>
      </c>
      <c r="CG50" s="74">
        <v>7289</v>
      </c>
      <c r="CH50" s="74">
        <f t="shared" si="85"/>
        <v>7289</v>
      </c>
      <c r="CI50" s="74">
        <f t="shared" si="86"/>
        <v>0</v>
      </c>
      <c r="CJ50" s="74">
        <f t="shared" si="87"/>
        <v>0</v>
      </c>
      <c r="CK50" s="74">
        <f t="shared" si="88"/>
        <v>0</v>
      </c>
      <c r="CL50" s="74">
        <f t="shared" si="89"/>
        <v>0</v>
      </c>
      <c r="CM50" s="74">
        <f t="shared" si="90"/>
        <v>0</v>
      </c>
      <c r="CN50" s="74">
        <f t="shared" si="91"/>
        <v>0</v>
      </c>
      <c r="CO50" s="74">
        <f t="shared" si="92"/>
        <v>0</v>
      </c>
      <c r="CP50" s="74">
        <f t="shared" si="93"/>
        <v>6560</v>
      </c>
      <c r="CQ50" s="74">
        <f t="shared" si="94"/>
        <v>0</v>
      </c>
      <c r="CR50" s="74">
        <f t="shared" si="95"/>
        <v>0</v>
      </c>
      <c r="CS50" s="74">
        <f t="shared" si="96"/>
        <v>0</v>
      </c>
      <c r="CT50" s="74">
        <f t="shared" si="97"/>
        <v>0</v>
      </c>
      <c r="CU50" s="74">
        <f t="shared" si="98"/>
        <v>0</v>
      </c>
      <c r="CV50" s="74">
        <f t="shared" si="99"/>
        <v>0</v>
      </c>
      <c r="CW50" s="74">
        <f t="shared" si="100"/>
        <v>0</v>
      </c>
      <c r="CX50" s="74">
        <f t="shared" si="101"/>
        <v>0</v>
      </c>
      <c r="CY50" s="74">
        <f t="shared" si="102"/>
        <v>0</v>
      </c>
      <c r="CZ50" s="74">
        <f t="shared" si="103"/>
        <v>0</v>
      </c>
      <c r="DA50" s="74">
        <f t="shared" si="104"/>
        <v>0</v>
      </c>
      <c r="DB50" s="74">
        <f t="shared" si="105"/>
        <v>0</v>
      </c>
      <c r="DC50" s="74">
        <f t="shared" si="106"/>
        <v>0</v>
      </c>
      <c r="DD50" s="74">
        <f t="shared" si="107"/>
        <v>0</v>
      </c>
      <c r="DE50" s="74">
        <f t="shared" si="108"/>
        <v>0</v>
      </c>
      <c r="DF50" s="74">
        <f t="shared" si="109"/>
        <v>0</v>
      </c>
      <c r="DG50" s="74">
        <f t="shared" si="110"/>
        <v>199840</v>
      </c>
      <c r="DH50" s="74">
        <f t="shared" si="111"/>
        <v>0</v>
      </c>
      <c r="DI50" s="74">
        <f t="shared" si="112"/>
        <v>35967</v>
      </c>
      <c r="DJ50" s="74">
        <f t="shared" si="113"/>
        <v>35967</v>
      </c>
    </row>
    <row r="51" spans="1:114" s="50" customFormat="1" ht="12" customHeight="1">
      <c r="A51" s="53" t="s">
        <v>112</v>
      </c>
      <c r="B51" s="54" t="s">
        <v>201</v>
      </c>
      <c r="C51" s="53" t="s">
        <v>202</v>
      </c>
      <c r="D51" s="74">
        <f t="shared" si="60"/>
        <v>228927</v>
      </c>
      <c r="E51" s="74">
        <f t="shared" si="61"/>
        <v>516</v>
      </c>
      <c r="F51" s="74">
        <v>0</v>
      </c>
      <c r="G51" s="74">
        <v>0</v>
      </c>
      <c r="H51" s="74">
        <v>0</v>
      </c>
      <c r="I51" s="74">
        <v>481</v>
      </c>
      <c r="J51" s="75" t="s">
        <v>114</v>
      </c>
      <c r="K51" s="74">
        <v>35</v>
      </c>
      <c r="L51" s="74">
        <v>228411</v>
      </c>
      <c r="M51" s="74">
        <f t="shared" si="62"/>
        <v>49562</v>
      </c>
      <c r="N51" s="74">
        <f t="shared" si="63"/>
        <v>0</v>
      </c>
      <c r="O51" s="74">
        <v>0</v>
      </c>
      <c r="P51" s="74">
        <v>0</v>
      </c>
      <c r="Q51" s="74">
        <v>0</v>
      </c>
      <c r="R51" s="74">
        <v>0</v>
      </c>
      <c r="S51" s="75" t="s">
        <v>114</v>
      </c>
      <c r="T51" s="74">
        <v>0</v>
      </c>
      <c r="U51" s="74">
        <v>49562</v>
      </c>
      <c r="V51" s="74">
        <f t="shared" si="64"/>
        <v>278489</v>
      </c>
      <c r="W51" s="74">
        <f t="shared" si="65"/>
        <v>516</v>
      </c>
      <c r="X51" s="74">
        <f t="shared" si="66"/>
        <v>0</v>
      </c>
      <c r="Y51" s="74">
        <f t="shared" si="67"/>
        <v>0</v>
      </c>
      <c r="Z51" s="74">
        <f t="shared" si="68"/>
        <v>0</v>
      </c>
      <c r="AA51" s="74">
        <f t="shared" si="69"/>
        <v>481</v>
      </c>
      <c r="AB51" s="75" t="s">
        <v>114</v>
      </c>
      <c r="AC51" s="74">
        <f t="shared" si="70"/>
        <v>35</v>
      </c>
      <c r="AD51" s="74">
        <f t="shared" si="71"/>
        <v>277973</v>
      </c>
      <c r="AE51" s="74">
        <f t="shared" si="72"/>
        <v>0</v>
      </c>
      <c r="AF51" s="74">
        <f t="shared" si="73"/>
        <v>0</v>
      </c>
      <c r="AG51" s="74"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4">
        <f t="shared" si="74"/>
        <v>74602</v>
      </c>
      <c r="AN51" s="74">
        <f t="shared" si="75"/>
        <v>17902</v>
      </c>
      <c r="AO51" s="74">
        <v>17902</v>
      </c>
      <c r="AP51" s="74">
        <v>0</v>
      </c>
      <c r="AQ51" s="74">
        <v>0</v>
      </c>
      <c r="AR51" s="74">
        <v>0</v>
      </c>
      <c r="AS51" s="74">
        <f t="shared" si="76"/>
        <v>56700</v>
      </c>
      <c r="AT51" s="74">
        <v>56700</v>
      </c>
      <c r="AU51" s="74">
        <v>0</v>
      </c>
      <c r="AV51" s="74">
        <v>0</v>
      </c>
      <c r="AW51" s="74">
        <v>0</v>
      </c>
      <c r="AX51" s="74">
        <f t="shared" si="77"/>
        <v>0</v>
      </c>
      <c r="AY51" s="74">
        <v>0</v>
      </c>
      <c r="AZ51" s="74">
        <v>0</v>
      </c>
      <c r="BA51" s="74">
        <v>0</v>
      </c>
      <c r="BB51" s="74">
        <v>0</v>
      </c>
      <c r="BC51" s="74">
        <v>154325</v>
      </c>
      <c r="BD51" s="74">
        <v>0</v>
      </c>
      <c r="BE51" s="74">
        <v>0</v>
      </c>
      <c r="BF51" s="74">
        <f t="shared" si="78"/>
        <v>74602</v>
      </c>
      <c r="BG51" s="74">
        <f t="shared" si="79"/>
        <v>0</v>
      </c>
      <c r="BH51" s="74">
        <f t="shared" si="80"/>
        <v>0</v>
      </c>
      <c r="BI51" s="74">
        <v>0</v>
      </c>
      <c r="BJ51" s="74">
        <v>0</v>
      </c>
      <c r="BK51" s="74">
        <v>0</v>
      </c>
      <c r="BL51" s="74">
        <v>0</v>
      </c>
      <c r="BM51" s="74">
        <v>0</v>
      </c>
      <c r="BN51" s="74">
        <v>0</v>
      </c>
      <c r="BO51" s="74">
        <f t="shared" si="81"/>
        <v>3380</v>
      </c>
      <c r="BP51" s="74">
        <f t="shared" si="82"/>
        <v>3380</v>
      </c>
      <c r="BQ51" s="74">
        <v>3380</v>
      </c>
      <c r="BR51" s="74">
        <v>0</v>
      </c>
      <c r="BS51" s="74">
        <v>0</v>
      </c>
      <c r="BT51" s="74">
        <v>0</v>
      </c>
      <c r="BU51" s="74">
        <f t="shared" si="83"/>
        <v>0</v>
      </c>
      <c r="BV51" s="74">
        <v>0</v>
      </c>
      <c r="BW51" s="74">
        <v>0</v>
      </c>
      <c r="BX51" s="74">
        <v>0</v>
      </c>
      <c r="BY51" s="74">
        <v>0</v>
      </c>
      <c r="BZ51" s="74">
        <f t="shared" si="84"/>
        <v>0</v>
      </c>
      <c r="CA51" s="74">
        <v>0</v>
      </c>
      <c r="CB51" s="74">
        <v>0</v>
      </c>
      <c r="CC51" s="74">
        <v>0</v>
      </c>
      <c r="CD51" s="74">
        <v>0</v>
      </c>
      <c r="CE51" s="74">
        <v>46182</v>
      </c>
      <c r="CF51" s="74">
        <v>0</v>
      </c>
      <c r="CG51" s="74">
        <v>0</v>
      </c>
      <c r="CH51" s="74">
        <f t="shared" si="85"/>
        <v>3380</v>
      </c>
      <c r="CI51" s="74">
        <f t="shared" si="86"/>
        <v>0</v>
      </c>
      <c r="CJ51" s="74">
        <f t="shared" si="87"/>
        <v>0</v>
      </c>
      <c r="CK51" s="74">
        <f t="shared" si="88"/>
        <v>0</v>
      </c>
      <c r="CL51" s="74">
        <f t="shared" si="89"/>
        <v>0</v>
      </c>
      <c r="CM51" s="74">
        <f t="shared" si="90"/>
        <v>0</v>
      </c>
      <c r="CN51" s="74">
        <f t="shared" si="91"/>
        <v>0</v>
      </c>
      <c r="CO51" s="74">
        <f t="shared" si="92"/>
        <v>0</v>
      </c>
      <c r="CP51" s="74">
        <f t="shared" si="93"/>
        <v>0</v>
      </c>
      <c r="CQ51" s="74">
        <f t="shared" si="94"/>
        <v>77982</v>
      </c>
      <c r="CR51" s="74">
        <f t="shared" si="95"/>
        <v>21282</v>
      </c>
      <c r="CS51" s="74">
        <f t="shared" si="96"/>
        <v>21282</v>
      </c>
      <c r="CT51" s="74">
        <f t="shared" si="97"/>
        <v>0</v>
      </c>
      <c r="CU51" s="74">
        <f t="shared" si="98"/>
        <v>0</v>
      </c>
      <c r="CV51" s="74">
        <f t="shared" si="99"/>
        <v>0</v>
      </c>
      <c r="CW51" s="74">
        <f t="shared" si="100"/>
        <v>56700</v>
      </c>
      <c r="CX51" s="74">
        <f t="shared" si="101"/>
        <v>56700</v>
      </c>
      <c r="CY51" s="74">
        <f t="shared" si="102"/>
        <v>0</v>
      </c>
      <c r="CZ51" s="74">
        <f t="shared" si="103"/>
        <v>0</v>
      </c>
      <c r="DA51" s="74">
        <f t="shared" si="104"/>
        <v>0</v>
      </c>
      <c r="DB51" s="74">
        <f t="shared" si="105"/>
        <v>0</v>
      </c>
      <c r="DC51" s="74">
        <f t="shared" si="106"/>
        <v>0</v>
      </c>
      <c r="DD51" s="74">
        <f t="shared" si="107"/>
        <v>0</v>
      </c>
      <c r="DE51" s="74">
        <f t="shared" si="108"/>
        <v>0</v>
      </c>
      <c r="DF51" s="74">
        <f t="shared" si="109"/>
        <v>0</v>
      </c>
      <c r="DG51" s="74">
        <f t="shared" si="110"/>
        <v>200507</v>
      </c>
      <c r="DH51" s="74">
        <f t="shared" si="111"/>
        <v>0</v>
      </c>
      <c r="DI51" s="74">
        <f t="shared" si="112"/>
        <v>0</v>
      </c>
      <c r="DJ51" s="74">
        <f t="shared" si="113"/>
        <v>77982</v>
      </c>
    </row>
    <row r="52" spans="1:114" s="50" customFormat="1" ht="12" customHeight="1">
      <c r="A52" s="53" t="s">
        <v>112</v>
      </c>
      <c r="B52" s="54" t="s">
        <v>203</v>
      </c>
      <c r="C52" s="53" t="s">
        <v>204</v>
      </c>
      <c r="D52" s="74">
        <f t="shared" si="60"/>
        <v>251127</v>
      </c>
      <c r="E52" s="74">
        <f t="shared" si="61"/>
        <v>6156</v>
      </c>
      <c r="F52" s="74">
        <v>0</v>
      </c>
      <c r="G52" s="74">
        <v>0</v>
      </c>
      <c r="H52" s="74">
        <v>0</v>
      </c>
      <c r="I52" s="74">
        <v>348</v>
      </c>
      <c r="J52" s="75" t="s">
        <v>114</v>
      </c>
      <c r="K52" s="74">
        <v>5808</v>
      </c>
      <c r="L52" s="74">
        <v>244971</v>
      </c>
      <c r="M52" s="74">
        <f t="shared" si="62"/>
        <v>59362</v>
      </c>
      <c r="N52" s="74">
        <f t="shared" si="63"/>
        <v>0</v>
      </c>
      <c r="O52" s="74">
        <v>0</v>
      </c>
      <c r="P52" s="74">
        <v>0</v>
      </c>
      <c r="Q52" s="74">
        <v>0</v>
      </c>
      <c r="R52" s="74">
        <v>0</v>
      </c>
      <c r="S52" s="75" t="s">
        <v>114</v>
      </c>
      <c r="T52" s="74">
        <v>0</v>
      </c>
      <c r="U52" s="74">
        <v>59362</v>
      </c>
      <c r="V52" s="74">
        <f t="shared" si="64"/>
        <v>310489</v>
      </c>
      <c r="W52" s="74">
        <f t="shared" si="65"/>
        <v>6156</v>
      </c>
      <c r="X52" s="74">
        <f t="shared" si="66"/>
        <v>0</v>
      </c>
      <c r="Y52" s="74">
        <f t="shared" si="67"/>
        <v>0</v>
      </c>
      <c r="Z52" s="74">
        <f t="shared" si="68"/>
        <v>0</v>
      </c>
      <c r="AA52" s="74">
        <f t="shared" si="69"/>
        <v>348</v>
      </c>
      <c r="AB52" s="75" t="s">
        <v>114</v>
      </c>
      <c r="AC52" s="74">
        <f t="shared" si="70"/>
        <v>5808</v>
      </c>
      <c r="AD52" s="74">
        <f t="shared" si="71"/>
        <v>304333</v>
      </c>
      <c r="AE52" s="74">
        <f t="shared" si="72"/>
        <v>0</v>
      </c>
      <c r="AF52" s="74">
        <f t="shared" si="73"/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4">
        <f t="shared" si="74"/>
        <v>70936</v>
      </c>
      <c r="AN52" s="74">
        <f t="shared" si="75"/>
        <v>9490</v>
      </c>
      <c r="AO52" s="74">
        <v>9490</v>
      </c>
      <c r="AP52" s="74">
        <v>0</v>
      </c>
      <c r="AQ52" s="74">
        <v>0</v>
      </c>
      <c r="AR52" s="74">
        <v>0</v>
      </c>
      <c r="AS52" s="74">
        <f t="shared" si="76"/>
        <v>0</v>
      </c>
      <c r="AT52" s="74">
        <v>0</v>
      </c>
      <c r="AU52" s="74">
        <v>0</v>
      </c>
      <c r="AV52" s="74">
        <v>0</v>
      </c>
      <c r="AW52" s="74">
        <v>0</v>
      </c>
      <c r="AX52" s="74">
        <f t="shared" si="77"/>
        <v>61446</v>
      </c>
      <c r="AY52" s="74">
        <v>61446</v>
      </c>
      <c r="AZ52" s="74">
        <v>0</v>
      </c>
      <c r="BA52" s="74">
        <v>0</v>
      </c>
      <c r="BB52" s="74">
        <v>0</v>
      </c>
      <c r="BC52" s="74">
        <v>180191</v>
      </c>
      <c r="BD52" s="74">
        <v>0</v>
      </c>
      <c r="BE52" s="74">
        <v>0</v>
      </c>
      <c r="BF52" s="74">
        <f t="shared" si="78"/>
        <v>70936</v>
      </c>
      <c r="BG52" s="74">
        <f t="shared" si="79"/>
        <v>0</v>
      </c>
      <c r="BH52" s="74">
        <f t="shared" si="80"/>
        <v>0</v>
      </c>
      <c r="BI52" s="74">
        <v>0</v>
      </c>
      <c r="BJ52" s="74">
        <v>0</v>
      </c>
      <c r="BK52" s="74">
        <v>0</v>
      </c>
      <c r="BL52" s="74">
        <v>0</v>
      </c>
      <c r="BM52" s="74">
        <v>0</v>
      </c>
      <c r="BN52" s="74">
        <v>0</v>
      </c>
      <c r="BO52" s="74">
        <f t="shared" si="81"/>
        <v>3163</v>
      </c>
      <c r="BP52" s="74">
        <f t="shared" si="82"/>
        <v>3163</v>
      </c>
      <c r="BQ52" s="74">
        <v>3163</v>
      </c>
      <c r="BR52" s="74">
        <v>0</v>
      </c>
      <c r="BS52" s="74">
        <v>0</v>
      </c>
      <c r="BT52" s="74">
        <v>0</v>
      </c>
      <c r="BU52" s="74">
        <f t="shared" si="83"/>
        <v>0</v>
      </c>
      <c r="BV52" s="74">
        <v>0</v>
      </c>
      <c r="BW52" s="74">
        <v>0</v>
      </c>
      <c r="BX52" s="74">
        <v>0</v>
      </c>
      <c r="BY52" s="74">
        <v>0</v>
      </c>
      <c r="BZ52" s="74">
        <f t="shared" si="84"/>
        <v>0</v>
      </c>
      <c r="CA52" s="74">
        <v>0</v>
      </c>
      <c r="CB52" s="74">
        <v>0</v>
      </c>
      <c r="CC52" s="74">
        <v>0</v>
      </c>
      <c r="CD52" s="74">
        <v>0</v>
      </c>
      <c r="CE52" s="74">
        <v>56199</v>
      </c>
      <c r="CF52" s="74">
        <v>0</v>
      </c>
      <c r="CG52" s="74">
        <v>0</v>
      </c>
      <c r="CH52" s="74">
        <f t="shared" si="85"/>
        <v>3163</v>
      </c>
      <c r="CI52" s="74">
        <f t="shared" si="86"/>
        <v>0</v>
      </c>
      <c r="CJ52" s="74">
        <f t="shared" si="87"/>
        <v>0</v>
      </c>
      <c r="CK52" s="74">
        <f t="shared" si="88"/>
        <v>0</v>
      </c>
      <c r="CL52" s="74">
        <f t="shared" si="89"/>
        <v>0</v>
      </c>
      <c r="CM52" s="74">
        <f t="shared" si="90"/>
        <v>0</v>
      </c>
      <c r="CN52" s="74">
        <f t="shared" si="91"/>
        <v>0</v>
      </c>
      <c r="CO52" s="74">
        <f t="shared" si="92"/>
        <v>0</v>
      </c>
      <c r="CP52" s="74">
        <f t="shared" si="93"/>
        <v>0</v>
      </c>
      <c r="CQ52" s="74">
        <f t="shared" si="94"/>
        <v>74099</v>
      </c>
      <c r="CR52" s="74">
        <f t="shared" si="95"/>
        <v>12653</v>
      </c>
      <c r="CS52" s="74">
        <f t="shared" si="96"/>
        <v>12653</v>
      </c>
      <c r="CT52" s="74">
        <f t="shared" si="97"/>
        <v>0</v>
      </c>
      <c r="CU52" s="74">
        <f t="shared" si="98"/>
        <v>0</v>
      </c>
      <c r="CV52" s="74">
        <f t="shared" si="99"/>
        <v>0</v>
      </c>
      <c r="CW52" s="74">
        <f t="shared" si="100"/>
        <v>0</v>
      </c>
      <c r="CX52" s="74">
        <f t="shared" si="101"/>
        <v>0</v>
      </c>
      <c r="CY52" s="74">
        <f t="shared" si="102"/>
        <v>0</v>
      </c>
      <c r="CZ52" s="74">
        <f t="shared" si="103"/>
        <v>0</v>
      </c>
      <c r="DA52" s="74">
        <f t="shared" si="104"/>
        <v>0</v>
      </c>
      <c r="DB52" s="74">
        <f t="shared" si="105"/>
        <v>61446</v>
      </c>
      <c r="DC52" s="74">
        <f t="shared" si="106"/>
        <v>61446</v>
      </c>
      <c r="DD52" s="74">
        <f t="shared" si="107"/>
        <v>0</v>
      </c>
      <c r="DE52" s="74">
        <f t="shared" si="108"/>
        <v>0</v>
      </c>
      <c r="DF52" s="74">
        <f t="shared" si="109"/>
        <v>0</v>
      </c>
      <c r="DG52" s="74">
        <f t="shared" si="110"/>
        <v>236390</v>
      </c>
      <c r="DH52" s="74">
        <f t="shared" si="111"/>
        <v>0</v>
      </c>
      <c r="DI52" s="74">
        <f t="shared" si="112"/>
        <v>0</v>
      </c>
      <c r="DJ52" s="74">
        <f t="shared" si="113"/>
        <v>74099</v>
      </c>
    </row>
    <row r="53" spans="1:114" s="50" customFormat="1" ht="12" customHeight="1">
      <c r="A53" s="53" t="s">
        <v>112</v>
      </c>
      <c r="B53" s="54" t="s">
        <v>205</v>
      </c>
      <c r="C53" s="53" t="s">
        <v>206</v>
      </c>
      <c r="D53" s="74">
        <f t="shared" si="60"/>
        <v>407411</v>
      </c>
      <c r="E53" s="74">
        <f t="shared" si="61"/>
        <v>1111</v>
      </c>
      <c r="F53" s="74">
        <v>0</v>
      </c>
      <c r="G53" s="74">
        <v>0</v>
      </c>
      <c r="H53" s="74">
        <v>0</v>
      </c>
      <c r="I53" s="74">
        <v>583</v>
      </c>
      <c r="J53" s="75" t="s">
        <v>114</v>
      </c>
      <c r="K53" s="74">
        <v>528</v>
      </c>
      <c r="L53" s="74">
        <v>406300</v>
      </c>
      <c r="M53" s="74">
        <f t="shared" si="62"/>
        <v>95175</v>
      </c>
      <c r="N53" s="74">
        <f t="shared" si="63"/>
        <v>0</v>
      </c>
      <c r="O53" s="74">
        <v>0</v>
      </c>
      <c r="P53" s="74">
        <v>0</v>
      </c>
      <c r="Q53" s="74">
        <v>0</v>
      </c>
      <c r="R53" s="74">
        <v>0</v>
      </c>
      <c r="S53" s="75" t="s">
        <v>114</v>
      </c>
      <c r="T53" s="74">
        <v>0</v>
      </c>
      <c r="U53" s="74">
        <v>95175</v>
      </c>
      <c r="V53" s="74">
        <f t="shared" si="64"/>
        <v>502586</v>
      </c>
      <c r="W53" s="74">
        <f t="shared" si="65"/>
        <v>1111</v>
      </c>
      <c r="X53" s="74">
        <f t="shared" si="66"/>
        <v>0</v>
      </c>
      <c r="Y53" s="74">
        <f t="shared" si="67"/>
        <v>0</v>
      </c>
      <c r="Z53" s="74">
        <f t="shared" si="68"/>
        <v>0</v>
      </c>
      <c r="AA53" s="74">
        <f t="shared" si="69"/>
        <v>583</v>
      </c>
      <c r="AB53" s="75" t="s">
        <v>114</v>
      </c>
      <c r="AC53" s="74">
        <f t="shared" si="70"/>
        <v>528</v>
      </c>
      <c r="AD53" s="74">
        <f t="shared" si="71"/>
        <v>501475</v>
      </c>
      <c r="AE53" s="74">
        <f t="shared" si="72"/>
        <v>0</v>
      </c>
      <c r="AF53" s="74">
        <f t="shared" si="73"/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4">
        <f t="shared" si="74"/>
        <v>96051</v>
      </c>
      <c r="AN53" s="74">
        <f t="shared" si="75"/>
        <v>6241</v>
      </c>
      <c r="AO53" s="74">
        <v>6241</v>
      </c>
      <c r="AP53" s="74">
        <v>0</v>
      </c>
      <c r="AQ53" s="74">
        <v>0</v>
      </c>
      <c r="AR53" s="74">
        <v>0</v>
      </c>
      <c r="AS53" s="74">
        <f t="shared" si="76"/>
        <v>338</v>
      </c>
      <c r="AT53" s="74">
        <v>338</v>
      </c>
      <c r="AU53" s="74">
        <v>0</v>
      </c>
      <c r="AV53" s="74">
        <v>0</v>
      </c>
      <c r="AW53" s="74">
        <v>0</v>
      </c>
      <c r="AX53" s="74">
        <f t="shared" si="77"/>
        <v>89472</v>
      </c>
      <c r="AY53" s="74">
        <v>89472</v>
      </c>
      <c r="AZ53" s="74">
        <v>0</v>
      </c>
      <c r="BA53" s="74">
        <v>0</v>
      </c>
      <c r="BB53" s="74">
        <v>0</v>
      </c>
      <c r="BC53" s="74">
        <v>308684</v>
      </c>
      <c r="BD53" s="74">
        <v>0</v>
      </c>
      <c r="BE53" s="74">
        <v>2676</v>
      </c>
      <c r="BF53" s="74">
        <f t="shared" si="78"/>
        <v>98727</v>
      </c>
      <c r="BG53" s="74">
        <f t="shared" si="79"/>
        <v>0</v>
      </c>
      <c r="BH53" s="74">
        <f t="shared" si="80"/>
        <v>0</v>
      </c>
      <c r="BI53" s="74">
        <v>0</v>
      </c>
      <c r="BJ53" s="74">
        <v>0</v>
      </c>
      <c r="BK53" s="74">
        <v>0</v>
      </c>
      <c r="BL53" s="74">
        <v>0</v>
      </c>
      <c r="BM53" s="74">
        <v>0</v>
      </c>
      <c r="BN53" s="74">
        <v>0</v>
      </c>
      <c r="BO53" s="74">
        <f t="shared" si="81"/>
        <v>82</v>
      </c>
      <c r="BP53" s="74">
        <f t="shared" si="82"/>
        <v>82</v>
      </c>
      <c r="BQ53" s="74">
        <v>82</v>
      </c>
      <c r="BR53" s="74">
        <v>0</v>
      </c>
      <c r="BS53" s="74">
        <v>0</v>
      </c>
      <c r="BT53" s="74">
        <v>0</v>
      </c>
      <c r="BU53" s="74">
        <f t="shared" si="83"/>
        <v>0</v>
      </c>
      <c r="BV53" s="74">
        <v>0</v>
      </c>
      <c r="BW53" s="74">
        <v>0</v>
      </c>
      <c r="BX53" s="74">
        <v>0</v>
      </c>
      <c r="BY53" s="74">
        <v>0</v>
      </c>
      <c r="BZ53" s="74">
        <f t="shared" si="84"/>
        <v>0</v>
      </c>
      <c r="CA53" s="74">
        <v>0</v>
      </c>
      <c r="CB53" s="74">
        <v>0</v>
      </c>
      <c r="CC53" s="74">
        <v>0</v>
      </c>
      <c r="CD53" s="74">
        <v>0</v>
      </c>
      <c r="CE53" s="74">
        <v>95093</v>
      </c>
      <c r="CF53" s="74">
        <v>0</v>
      </c>
      <c r="CG53" s="74">
        <v>0</v>
      </c>
      <c r="CH53" s="74">
        <f t="shared" si="85"/>
        <v>82</v>
      </c>
      <c r="CI53" s="74">
        <f t="shared" si="86"/>
        <v>0</v>
      </c>
      <c r="CJ53" s="74">
        <f t="shared" si="87"/>
        <v>0</v>
      </c>
      <c r="CK53" s="74">
        <f t="shared" si="88"/>
        <v>0</v>
      </c>
      <c r="CL53" s="74">
        <f t="shared" si="89"/>
        <v>0</v>
      </c>
      <c r="CM53" s="74">
        <f t="shared" si="90"/>
        <v>0</v>
      </c>
      <c r="CN53" s="74">
        <f t="shared" si="91"/>
        <v>0</v>
      </c>
      <c r="CO53" s="74">
        <f t="shared" si="92"/>
        <v>0</v>
      </c>
      <c r="CP53" s="74">
        <f t="shared" si="93"/>
        <v>0</v>
      </c>
      <c r="CQ53" s="74">
        <f t="shared" si="94"/>
        <v>96133</v>
      </c>
      <c r="CR53" s="74">
        <f t="shared" si="95"/>
        <v>6323</v>
      </c>
      <c r="CS53" s="74">
        <f t="shared" si="96"/>
        <v>6323</v>
      </c>
      <c r="CT53" s="74">
        <f t="shared" si="97"/>
        <v>0</v>
      </c>
      <c r="CU53" s="74">
        <f t="shared" si="98"/>
        <v>0</v>
      </c>
      <c r="CV53" s="74">
        <f t="shared" si="99"/>
        <v>0</v>
      </c>
      <c r="CW53" s="74">
        <f t="shared" si="100"/>
        <v>338</v>
      </c>
      <c r="CX53" s="74">
        <f t="shared" si="101"/>
        <v>338</v>
      </c>
      <c r="CY53" s="74">
        <f t="shared" si="102"/>
        <v>0</v>
      </c>
      <c r="CZ53" s="74">
        <f t="shared" si="103"/>
        <v>0</v>
      </c>
      <c r="DA53" s="74">
        <f t="shared" si="104"/>
        <v>0</v>
      </c>
      <c r="DB53" s="74">
        <f t="shared" si="105"/>
        <v>89472</v>
      </c>
      <c r="DC53" s="74">
        <f t="shared" si="106"/>
        <v>89472</v>
      </c>
      <c r="DD53" s="74">
        <f t="shared" si="107"/>
        <v>0</v>
      </c>
      <c r="DE53" s="74">
        <f t="shared" si="108"/>
        <v>0</v>
      </c>
      <c r="DF53" s="74">
        <f t="shared" si="109"/>
        <v>0</v>
      </c>
      <c r="DG53" s="74">
        <f t="shared" si="110"/>
        <v>403777</v>
      </c>
      <c r="DH53" s="74">
        <f t="shared" si="111"/>
        <v>0</v>
      </c>
      <c r="DI53" s="74">
        <f t="shared" si="112"/>
        <v>2676</v>
      </c>
      <c r="DJ53" s="74">
        <f t="shared" si="113"/>
        <v>98809</v>
      </c>
    </row>
    <row r="54" spans="1:114" s="50" customFormat="1" ht="12" customHeight="1">
      <c r="A54" s="53" t="s">
        <v>112</v>
      </c>
      <c r="B54" s="54" t="s">
        <v>207</v>
      </c>
      <c r="C54" s="53" t="s">
        <v>208</v>
      </c>
      <c r="D54" s="74">
        <f t="shared" si="60"/>
        <v>275239</v>
      </c>
      <c r="E54" s="74">
        <f t="shared" si="61"/>
        <v>53463</v>
      </c>
      <c r="F54" s="74">
        <v>143</v>
      </c>
      <c r="G54" s="74">
        <v>0</v>
      </c>
      <c r="H54" s="74">
        <v>0</v>
      </c>
      <c r="I54" s="74">
        <v>34442</v>
      </c>
      <c r="J54" s="75" t="s">
        <v>114</v>
      </c>
      <c r="K54" s="74">
        <v>18878</v>
      </c>
      <c r="L54" s="74">
        <v>221776</v>
      </c>
      <c r="M54" s="74">
        <f t="shared" si="62"/>
        <v>93348</v>
      </c>
      <c r="N54" s="74">
        <f t="shared" si="63"/>
        <v>114</v>
      </c>
      <c r="O54" s="74">
        <v>0</v>
      </c>
      <c r="P54" s="74">
        <v>0</v>
      </c>
      <c r="Q54" s="74">
        <v>0</v>
      </c>
      <c r="R54" s="74">
        <v>0</v>
      </c>
      <c r="S54" s="75" t="s">
        <v>114</v>
      </c>
      <c r="T54" s="74">
        <v>114</v>
      </c>
      <c r="U54" s="74">
        <v>93234</v>
      </c>
      <c r="V54" s="74">
        <f t="shared" si="64"/>
        <v>368587</v>
      </c>
      <c r="W54" s="74">
        <f t="shared" si="65"/>
        <v>53577</v>
      </c>
      <c r="X54" s="74">
        <f t="shared" si="66"/>
        <v>143</v>
      </c>
      <c r="Y54" s="74">
        <f t="shared" si="67"/>
        <v>0</v>
      </c>
      <c r="Z54" s="74">
        <f t="shared" si="68"/>
        <v>0</v>
      </c>
      <c r="AA54" s="74">
        <f t="shared" si="69"/>
        <v>34442</v>
      </c>
      <c r="AB54" s="75" t="s">
        <v>114</v>
      </c>
      <c r="AC54" s="74">
        <f t="shared" si="70"/>
        <v>18992</v>
      </c>
      <c r="AD54" s="74">
        <f t="shared" si="71"/>
        <v>315010</v>
      </c>
      <c r="AE54" s="74">
        <f t="shared" si="72"/>
        <v>0</v>
      </c>
      <c r="AF54" s="74">
        <f t="shared" si="73"/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4">
        <f t="shared" si="74"/>
        <v>272507</v>
      </c>
      <c r="AN54" s="74">
        <f t="shared" si="75"/>
        <v>11389</v>
      </c>
      <c r="AO54" s="74">
        <v>11389</v>
      </c>
      <c r="AP54" s="74">
        <v>0</v>
      </c>
      <c r="AQ54" s="74">
        <v>0</v>
      </c>
      <c r="AR54" s="74">
        <v>0</v>
      </c>
      <c r="AS54" s="74">
        <f t="shared" si="76"/>
        <v>89998</v>
      </c>
      <c r="AT54" s="74">
        <v>411</v>
      </c>
      <c r="AU54" s="74">
        <v>89587</v>
      </c>
      <c r="AV54" s="74">
        <v>0</v>
      </c>
      <c r="AW54" s="74">
        <v>0</v>
      </c>
      <c r="AX54" s="74">
        <f t="shared" si="77"/>
        <v>167512</v>
      </c>
      <c r="AY54" s="74">
        <v>60560</v>
      </c>
      <c r="AZ54" s="74">
        <v>98544</v>
      </c>
      <c r="BA54" s="74">
        <v>2332</v>
      </c>
      <c r="BB54" s="74">
        <v>6076</v>
      </c>
      <c r="BC54" s="74">
        <v>0</v>
      </c>
      <c r="BD54" s="74">
        <v>3608</v>
      </c>
      <c r="BE54" s="74">
        <v>2732</v>
      </c>
      <c r="BF54" s="74">
        <f t="shared" si="78"/>
        <v>275239</v>
      </c>
      <c r="BG54" s="74">
        <f t="shared" si="79"/>
        <v>0</v>
      </c>
      <c r="BH54" s="74">
        <f t="shared" si="80"/>
        <v>0</v>
      </c>
      <c r="BI54" s="74">
        <v>0</v>
      </c>
      <c r="BJ54" s="74">
        <v>0</v>
      </c>
      <c r="BK54" s="74">
        <v>0</v>
      </c>
      <c r="BL54" s="74">
        <v>0</v>
      </c>
      <c r="BM54" s="74">
        <v>0</v>
      </c>
      <c r="BN54" s="74">
        <v>0</v>
      </c>
      <c r="BO54" s="74">
        <f t="shared" si="81"/>
        <v>91637</v>
      </c>
      <c r="BP54" s="74">
        <f t="shared" si="82"/>
        <v>9263</v>
      </c>
      <c r="BQ54" s="74">
        <v>9263</v>
      </c>
      <c r="BR54" s="74">
        <v>0</v>
      </c>
      <c r="BS54" s="74">
        <v>0</v>
      </c>
      <c r="BT54" s="74">
        <v>0</v>
      </c>
      <c r="BU54" s="74">
        <f t="shared" si="83"/>
        <v>57238</v>
      </c>
      <c r="BV54" s="74">
        <v>0</v>
      </c>
      <c r="BW54" s="74">
        <v>57238</v>
      </c>
      <c r="BX54" s="74">
        <v>0</v>
      </c>
      <c r="BY54" s="74">
        <v>0</v>
      </c>
      <c r="BZ54" s="74">
        <f t="shared" si="84"/>
        <v>25136</v>
      </c>
      <c r="CA54" s="74">
        <v>0</v>
      </c>
      <c r="CB54" s="74">
        <v>25136</v>
      </c>
      <c r="CC54" s="74">
        <v>0</v>
      </c>
      <c r="CD54" s="74">
        <v>0</v>
      </c>
      <c r="CE54" s="74">
        <v>0</v>
      </c>
      <c r="CF54" s="74">
        <v>0</v>
      </c>
      <c r="CG54" s="74">
        <v>1711</v>
      </c>
      <c r="CH54" s="74">
        <f t="shared" si="85"/>
        <v>93348</v>
      </c>
      <c r="CI54" s="74">
        <f t="shared" si="86"/>
        <v>0</v>
      </c>
      <c r="CJ54" s="74">
        <f t="shared" si="87"/>
        <v>0</v>
      </c>
      <c r="CK54" s="74">
        <f t="shared" si="88"/>
        <v>0</v>
      </c>
      <c r="CL54" s="74">
        <f t="shared" si="89"/>
        <v>0</v>
      </c>
      <c r="CM54" s="74">
        <f t="shared" si="90"/>
        <v>0</v>
      </c>
      <c r="CN54" s="74">
        <f t="shared" si="91"/>
        <v>0</v>
      </c>
      <c r="CO54" s="74">
        <f t="shared" si="92"/>
        <v>0</v>
      </c>
      <c r="CP54" s="74">
        <f t="shared" si="93"/>
        <v>0</v>
      </c>
      <c r="CQ54" s="74">
        <f t="shared" si="94"/>
        <v>364144</v>
      </c>
      <c r="CR54" s="74">
        <f t="shared" si="95"/>
        <v>20652</v>
      </c>
      <c r="CS54" s="74">
        <f t="shared" si="96"/>
        <v>20652</v>
      </c>
      <c r="CT54" s="74">
        <f t="shared" si="97"/>
        <v>0</v>
      </c>
      <c r="CU54" s="74">
        <f t="shared" si="98"/>
        <v>0</v>
      </c>
      <c r="CV54" s="74">
        <f t="shared" si="99"/>
        <v>0</v>
      </c>
      <c r="CW54" s="74">
        <f t="shared" si="100"/>
        <v>147236</v>
      </c>
      <c r="CX54" s="74">
        <f t="shared" si="101"/>
        <v>411</v>
      </c>
      <c r="CY54" s="74">
        <f t="shared" si="102"/>
        <v>146825</v>
      </c>
      <c r="CZ54" s="74">
        <f t="shared" si="103"/>
        <v>0</v>
      </c>
      <c r="DA54" s="74">
        <f t="shared" si="104"/>
        <v>0</v>
      </c>
      <c r="DB54" s="74">
        <f t="shared" si="105"/>
        <v>192648</v>
      </c>
      <c r="DC54" s="74">
        <f t="shared" si="106"/>
        <v>60560</v>
      </c>
      <c r="DD54" s="74">
        <f t="shared" si="107"/>
        <v>123680</v>
      </c>
      <c r="DE54" s="74">
        <f t="shared" si="108"/>
        <v>2332</v>
      </c>
      <c r="DF54" s="74">
        <f t="shared" si="109"/>
        <v>6076</v>
      </c>
      <c r="DG54" s="74">
        <f t="shared" si="110"/>
        <v>0</v>
      </c>
      <c r="DH54" s="74">
        <f t="shared" si="111"/>
        <v>3608</v>
      </c>
      <c r="DI54" s="74">
        <f t="shared" si="112"/>
        <v>4443</v>
      </c>
      <c r="DJ54" s="74">
        <f t="shared" si="113"/>
        <v>368587</v>
      </c>
    </row>
    <row r="55" spans="1:114" s="50" customFormat="1" ht="12" customHeight="1">
      <c r="A55" s="53" t="s">
        <v>112</v>
      </c>
      <c r="B55" s="54" t="s">
        <v>209</v>
      </c>
      <c r="C55" s="53" t="s">
        <v>210</v>
      </c>
      <c r="D55" s="74">
        <f t="shared" si="60"/>
        <v>153569</v>
      </c>
      <c r="E55" s="74">
        <f t="shared" si="61"/>
        <v>15121</v>
      </c>
      <c r="F55" s="74">
        <v>0</v>
      </c>
      <c r="G55" s="74">
        <v>0</v>
      </c>
      <c r="H55" s="74">
        <v>0</v>
      </c>
      <c r="I55" s="74">
        <v>1864</v>
      </c>
      <c r="J55" s="75" t="s">
        <v>114</v>
      </c>
      <c r="K55" s="74">
        <v>13257</v>
      </c>
      <c r="L55" s="74">
        <v>138448</v>
      </c>
      <c r="M55" s="74">
        <f t="shared" si="62"/>
        <v>65902</v>
      </c>
      <c r="N55" s="74">
        <f t="shared" si="63"/>
        <v>0</v>
      </c>
      <c r="O55" s="74">
        <v>0</v>
      </c>
      <c r="P55" s="74">
        <v>0</v>
      </c>
      <c r="Q55" s="74">
        <v>0</v>
      </c>
      <c r="R55" s="74">
        <v>0</v>
      </c>
      <c r="S55" s="75" t="s">
        <v>114</v>
      </c>
      <c r="T55" s="74">
        <v>0</v>
      </c>
      <c r="U55" s="74">
        <v>65902</v>
      </c>
      <c r="V55" s="74">
        <f t="shared" si="64"/>
        <v>219471</v>
      </c>
      <c r="W55" s="74">
        <f t="shared" si="65"/>
        <v>15121</v>
      </c>
      <c r="X55" s="74">
        <f t="shared" si="66"/>
        <v>0</v>
      </c>
      <c r="Y55" s="74">
        <f t="shared" si="67"/>
        <v>0</v>
      </c>
      <c r="Z55" s="74">
        <f t="shared" si="68"/>
        <v>0</v>
      </c>
      <c r="AA55" s="74">
        <f t="shared" si="69"/>
        <v>1864</v>
      </c>
      <c r="AB55" s="75" t="s">
        <v>114</v>
      </c>
      <c r="AC55" s="74">
        <f t="shared" si="70"/>
        <v>13257</v>
      </c>
      <c r="AD55" s="74">
        <f t="shared" si="71"/>
        <v>204350</v>
      </c>
      <c r="AE55" s="74">
        <f t="shared" si="72"/>
        <v>0</v>
      </c>
      <c r="AF55" s="74">
        <f t="shared" si="73"/>
        <v>0</v>
      </c>
      <c r="AG55" s="74"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2399</v>
      </c>
      <c r="AM55" s="74">
        <f t="shared" si="74"/>
        <v>95258</v>
      </c>
      <c r="AN55" s="74">
        <f t="shared" si="75"/>
        <v>20748</v>
      </c>
      <c r="AO55" s="74">
        <v>20748</v>
      </c>
      <c r="AP55" s="74">
        <v>0</v>
      </c>
      <c r="AQ55" s="74">
        <v>0</v>
      </c>
      <c r="AR55" s="74">
        <v>0</v>
      </c>
      <c r="AS55" s="74">
        <f t="shared" si="76"/>
        <v>0</v>
      </c>
      <c r="AT55" s="74">
        <v>0</v>
      </c>
      <c r="AU55" s="74">
        <v>0</v>
      </c>
      <c r="AV55" s="74">
        <v>0</v>
      </c>
      <c r="AW55" s="74">
        <v>0</v>
      </c>
      <c r="AX55" s="74">
        <f t="shared" si="77"/>
        <v>74510</v>
      </c>
      <c r="AY55" s="74">
        <v>26649</v>
      </c>
      <c r="AZ55" s="74">
        <v>27388</v>
      </c>
      <c r="BA55" s="74">
        <v>18905</v>
      </c>
      <c r="BB55" s="74">
        <v>1568</v>
      </c>
      <c r="BC55" s="74">
        <v>55912</v>
      </c>
      <c r="BD55" s="74">
        <v>0</v>
      </c>
      <c r="BE55" s="74">
        <v>0</v>
      </c>
      <c r="BF55" s="74">
        <f t="shared" si="78"/>
        <v>95258</v>
      </c>
      <c r="BG55" s="74">
        <f t="shared" si="79"/>
        <v>0</v>
      </c>
      <c r="BH55" s="74">
        <f t="shared" si="80"/>
        <v>0</v>
      </c>
      <c r="BI55" s="74">
        <v>0</v>
      </c>
      <c r="BJ55" s="74">
        <v>0</v>
      </c>
      <c r="BK55" s="74">
        <v>0</v>
      </c>
      <c r="BL55" s="74">
        <v>0</v>
      </c>
      <c r="BM55" s="74">
        <v>0</v>
      </c>
      <c r="BN55" s="74">
        <v>0</v>
      </c>
      <c r="BO55" s="74">
        <f t="shared" si="81"/>
        <v>6916</v>
      </c>
      <c r="BP55" s="74">
        <f t="shared" si="82"/>
        <v>6916</v>
      </c>
      <c r="BQ55" s="74">
        <v>6916</v>
      </c>
      <c r="BR55" s="74">
        <v>0</v>
      </c>
      <c r="BS55" s="74">
        <v>0</v>
      </c>
      <c r="BT55" s="74">
        <v>0</v>
      </c>
      <c r="BU55" s="74">
        <f t="shared" si="83"/>
        <v>0</v>
      </c>
      <c r="BV55" s="74">
        <v>0</v>
      </c>
      <c r="BW55" s="74">
        <v>0</v>
      </c>
      <c r="BX55" s="74">
        <v>0</v>
      </c>
      <c r="BY55" s="74">
        <v>0</v>
      </c>
      <c r="BZ55" s="74">
        <f t="shared" si="84"/>
        <v>0</v>
      </c>
      <c r="CA55" s="74">
        <v>0</v>
      </c>
      <c r="CB55" s="74">
        <v>0</v>
      </c>
      <c r="CC55" s="74">
        <v>0</v>
      </c>
      <c r="CD55" s="74">
        <v>0</v>
      </c>
      <c r="CE55" s="74">
        <v>58986</v>
      </c>
      <c r="CF55" s="74">
        <v>0</v>
      </c>
      <c r="CG55" s="74">
        <v>0</v>
      </c>
      <c r="CH55" s="74">
        <f t="shared" si="85"/>
        <v>6916</v>
      </c>
      <c r="CI55" s="74">
        <f t="shared" si="86"/>
        <v>0</v>
      </c>
      <c r="CJ55" s="74">
        <f t="shared" si="87"/>
        <v>0</v>
      </c>
      <c r="CK55" s="74">
        <f t="shared" si="88"/>
        <v>0</v>
      </c>
      <c r="CL55" s="74">
        <f t="shared" si="89"/>
        <v>0</v>
      </c>
      <c r="CM55" s="74">
        <f t="shared" si="90"/>
        <v>0</v>
      </c>
      <c r="CN55" s="74">
        <f t="shared" si="91"/>
        <v>0</v>
      </c>
      <c r="CO55" s="74">
        <f t="shared" si="92"/>
        <v>0</v>
      </c>
      <c r="CP55" s="74">
        <f t="shared" si="93"/>
        <v>2399</v>
      </c>
      <c r="CQ55" s="74">
        <f t="shared" si="94"/>
        <v>102174</v>
      </c>
      <c r="CR55" s="74">
        <f t="shared" si="95"/>
        <v>27664</v>
      </c>
      <c r="CS55" s="74">
        <f t="shared" si="96"/>
        <v>27664</v>
      </c>
      <c r="CT55" s="74">
        <f t="shared" si="97"/>
        <v>0</v>
      </c>
      <c r="CU55" s="74">
        <f t="shared" si="98"/>
        <v>0</v>
      </c>
      <c r="CV55" s="74">
        <f t="shared" si="99"/>
        <v>0</v>
      </c>
      <c r="CW55" s="74">
        <f t="shared" si="100"/>
        <v>0</v>
      </c>
      <c r="CX55" s="74">
        <f t="shared" si="101"/>
        <v>0</v>
      </c>
      <c r="CY55" s="74">
        <f t="shared" si="102"/>
        <v>0</v>
      </c>
      <c r="CZ55" s="74">
        <f t="shared" si="103"/>
        <v>0</v>
      </c>
      <c r="DA55" s="74">
        <f t="shared" si="104"/>
        <v>0</v>
      </c>
      <c r="DB55" s="74">
        <f t="shared" si="105"/>
        <v>74510</v>
      </c>
      <c r="DC55" s="74">
        <f t="shared" si="106"/>
        <v>26649</v>
      </c>
      <c r="DD55" s="74">
        <f t="shared" si="107"/>
        <v>27388</v>
      </c>
      <c r="DE55" s="74">
        <f t="shared" si="108"/>
        <v>18905</v>
      </c>
      <c r="DF55" s="74">
        <f t="shared" si="109"/>
        <v>1568</v>
      </c>
      <c r="DG55" s="74">
        <f t="shared" si="110"/>
        <v>114898</v>
      </c>
      <c r="DH55" s="74">
        <f t="shared" si="111"/>
        <v>0</v>
      </c>
      <c r="DI55" s="74">
        <f t="shared" si="112"/>
        <v>0</v>
      </c>
      <c r="DJ55" s="74">
        <f t="shared" si="113"/>
        <v>102174</v>
      </c>
    </row>
    <row r="56" spans="1:114" s="50" customFormat="1" ht="12" customHeight="1">
      <c r="A56" s="53" t="s">
        <v>112</v>
      </c>
      <c r="B56" s="54" t="s">
        <v>211</v>
      </c>
      <c r="C56" s="53" t="s">
        <v>212</v>
      </c>
      <c r="D56" s="74">
        <f t="shared" si="60"/>
        <v>220812</v>
      </c>
      <c r="E56" s="74">
        <f t="shared" si="61"/>
        <v>0</v>
      </c>
      <c r="F56" s="74">
        <v>0</v>
      </c>
      <c r="G56" s="74">
        <v>0</v>
      </c>
      <c r="H56" s="74">
        <v>0</v>
      </c>
      <c r="I56" s="74">
        <v>0</v>
      </c>
      <c r="J56" s="75" t="s">
        <v>114</v>
      </c>
      <c r="K56" s="74">
        <v>0</v>
      </c>
      <c r="L56" s="74">
        <v>220812</v>
      </c>
      <c r="M56" s="74">
        <f t="shared" si="62"/>
        <v>38380</v>
      </c>
      <c r="N56" s="74">
        <f t="shared" si="63"/>
        <v>0</v>
      </c>
      <c r="O56" s="74">
        <v>0</v>
      </c>
      <c r="P56" s="74">
        <v>0</v>
      </c>
      <c r="Q56" s="74">
        <v>0</v>
      </c>
      <c r="R56" s="74">
        <v>0</v>
      </c>
      <c r="S56" s="75" t="s">
        <v>114</v>
      </c>
      <c r="T56" s="74">
        <v>0</v>
      </c>
      <c r="U56" s="74">
        <v>38380</v>
      </c>
      <c r="V56" s="74">
        <f t="shared" si="64"/>
        <v>259192</v>
      </c>
      <c r="W56" s="74">
        <f t="shared" si="65"/>
        <v>0</v>
      </c>
      <c r="X56" s="74">
        <f t="shared" si="66"/>
        <v>0</v>
      </c>
      <c r="Y56" s="74">
        <f t="shared" si="67"/>
        <v>0</v>
      </c>
      <c r="Z56" s="74">
        <f t="shared" si="68"/>
        <v>0</v>
      </c>
      <c r="AA56" s="74">
        <f t="shared" si="69"/>
        <v>0</v>
      </c>
      <c r="AB56" s="75" t="s">
        <v>114</v>
      </c>
      <c r="AC56" s="74">
        <f t="shared" si="70"/>
        <v>0</v>
      </c>
      <c r="AD56" s="74">
        <f t="shared" si="71"/>
        <v>259192</v>
      </c>
      <c r="AE56" s="74">
        <f t="shared" si="72"/>
        <v>0</v>
      </c>
      <c r="AF56" s="74">
        <f t="shared" si="73"/>
        <v>0</v>
      </c>
      <c r="AG56" s="74"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4">
        <f t="shared" si="74"/>
        <v>21271</v>
      </c>
      <c r="AN56" s="74">
        <f t="shared" si="75"/>
        <v>21063</v>
      </c>
      <c r="AO56" s="74">
        <v>21063</v>
      </c>
      <c r="AP56" s="74">
        <v>0</v>
      </c>
      <c r="AQ56" s="74">
        <v>0</v>
      </c>
      <c r="AR56" s="74">
        <v>0</v>
      </c>
      <c r="AS56" s="74">
        <f t="shared" si="76"/>
        <v>0</v>
      </c>
      <c r="AT56" s="74">
        <v>0</v>
      </c>
      <c r="AU56" s="74">
        <v>0</v>
      </c>
      <c r="AV56" s="74">
        <v>0</v>
      </c>
      <c r="AW56" s="74">
        <v>0</v>
      </c>
      <c r="AX56" s="74">
        <f t="shared" si="77"/>
        <v>208</v>
      </c>
      <c r="AY56" s="74">
        <v>58</v>
      </c>
      <c r="AZ56" s="74">
        <v>150</v>
      </c>
      <c r="BA56" s="74">
        <v>0</v>
      </c>
      <c r="BB56" s="74">
        <v>0</v>
      </c>
      <c r="BC56" s="74">
        <v>199541</v>
      </c>
      <c r="BD56" s="74">
        <v>0</v>
      </c>
      <c r="BE56" s="74">
        <v>0</v>
      </c>
      <c r="BF56" s="74">
        <f t="shared" si="78"/>
        <v>21271</v>
      </c>
      <c r="BG56" s="74">
        <f t="shared" si="79"/>
        <v>0</v>
      </c>
      <c r="BH56" s="74">
        <f t="shared" si="80"/>
        <v>0</v>
      </c>
      <c r="BI56" s="74">
        <v>0</v>
      </c>
      <c r="BJ56" s="74">
        <v>0</v>
      </c>
      <c r="BK56" s="74">
        <v>0</v>
      </c>
      <c r="BL56" s="74">
        <v>0</v>
      </c>
      <c r="BM56" s="74">
        <v>0</v>
      </c>
      <c r="BN56" s="74">
        <v>4771</v>
      </c>
      <c r="BO56" s="74">
        <f t="shared" si="81"/>
        <v>7021</v>
      </c>
      <c r="BP56" s="74">
        <f t="shared" si="82"/>
        <v>7021</v>
      </c>
      <c r="BQ56" s="74">
        <v>7021</v>
      </c>
      <c r="BR56" s="74">
        <v>0</v>
      </c>
      <c r="BS56" s="74">
        <v>0</v>
      </c>
      <c r="BT56" s="74">
        <v>0</v>
      </c>
      <c r="BU56" s="74">
        <f t="shared" si="83"/>
        <v>0</v>
      </c>
      <c r="BV56" s="74">
        <v>0</v>
      </c>
      <c r="BW56" s="74">
        <v>0</v>
      </c>
      <c r="BX56" s="74">
        <v>0</v>
      </c>
      <c r="BY56" s="74">
        <v>0</v>
      </c>
      <c r="BZ56" s="74">
        <f t="shared" si="84"/>
        <v>0</v>
      </c>
      <c r="CA56" s="74">
        <v>0</v>
      </c>
      <c r="CB56" s="74">
        <v>0</v>
      </c>
      <c r="CC56" s="74">
        <v>0</v>
      </c>
      <c r="CD56" s="74">
        <v>0</v>
      </c>
      <c r="CE56" s="74">
        <v>26588</v>
      </c>
      <c r="CF56" s="74">
        <v>0</v>
      </c>
      <c r="CG56" s="74">
        <v>0</v>
      </c>
      <c r="CH56" s="74">
        <f t="shared" si="85"/>
        <v>7021</v>
      </c>
      <c r="CI56" s="74">
        <f t="shared" si="86"/>
        <v>0</v>
      </c>
      <c r="CJ56" s="74">
        <f t="shared" si="87"/>
        <v>0</v>
      </c>
      <c r="CK56" s="74">
        <f t="shared" si="88"/>
        <v>0</v>
      </c>
      <c r="CL56" s="74">
        <f t="shared" si="89"/>
        <v>0</v>
      </c>
      <c r="CM56" s="74">
        <f t="shared" si="90"/>
        <v>0</v>
      </c>
      <c r="CN56" s="74">
        <f t="shared" si="91"/>
        <v>0</v>
      </c>
      <c r="CO56" s="74">
        <f t="shared" si="92"/>
        <v>0</v>
      </c>
      <c r="CP56" s="74">
        <f t="shared" si="93"/>
        <v>4771</v>
      </c>
      <c r="CQ56" s="74">
        <f t="shared" si="94"/>
        <v>28292</v>
      </c>
      <c r="CR56" s="74">
        <f t="shared" si="95"/>
        <v>28084</v>
      </c>
      <c r="CS56" s="74">
        <f t="shared" si="96"/>
        <v>28084</v>
      </c>
      <c r="CT56" s="74">
        <f t="shared" si="97"/>
        <v>0</v>
      </c>
      <c r="CU56" s="74">
        <f t="shared" si="98"/>
        <v>0</v>
      </c>
      <c r="CV56" s="74">
        <f t="shared" si="99"/>
        <v>0</v>
      </c>
      <c r="CW56" s="74">
        <f t="shared" si="100"/>
        <v>0</v>
      </c>
      <c r="CX56" s="74">
        <f t="shared" si="101"/>
        <v>0</v>
      </c>
      <c r="CY56" s="74">
        <f t="shared" si="102"/>
        <v>0</v>
      </c>
      <c r="CZ56" s="74">
        <f t="shared" si="103"/>
        <v>0</v>
      </c>
      <c r="DA56" s="74">
        <f t="shared" si="104"/>
        <v>0</v>
      </c>
      <c r="DB56" s="74">
        <f t="shared" si="105"/>
        <v>208</v>
      </c>
      <c r="DC56" s="74">
        <f t="shared" si="106"/>
        <v>58</v>
      </c>
      <c r="DD56" s="74">
        <f t="shared" si="107"/>
        <v>150</v>
      </c>
      <c r="DE56" s="74">
        <f t="shared" si="108"/>
        <v>0</v>
      </c>
      <c r="DF56" s="74">
        <f t="shared" si="109"/>
        <v>0</v>
      </c>
      <c r="DG56" s="74">
        <f t="shared" si="110"/>
        <v>226129</v>
      </c>
      <c r="DH56" s="74">
        <f t="shared" si="111"/>
        <v>0</v>
      </c>
      <c r="DI56" s="74">
        <f t="shared" si="112"/>
        <v>0</v>
      </c>
      <c r="DJ56" s="74">
        <f t="shared" si="113"/>
        <v>28292</v>
      </c>
    </row>
    <row r="57" spans="1:114" s="50" customFormat="1" ht="12" customHeight="1">
      <c r="A57" s="53" t="s">
        <v>112</v>
      </c>
      <c r="B57" s="54" t="s">
        <v>213</v>
      </c>
      <c r="C57" s="53" t="s">
        <v>214</v>
      </c>
      <c r="D57" s="74">
        <f t="shared" si="60"/>
        <v>200694</v>
      </c>
      <c r="E57" s="74">
        <f t="shared" si="61"/>
        <v>4268</v>
      </c>
      <c r="F57" s="74">
        <v>0</v>
      </c>
      <c r="G57" s="74">
        <v>0</v>
      </c>
      <c r="H57" s="74">
        <v>0</v>
      </c>
      <c r="I57" s="74">
        <v>203</v>
      </c>
      <c r="J57" s="75" t="s">
        <v>114</v>
      </c>
      <c r="K57" s="74">
        <v>4065</v>
      </c>
      <c r="L57" s="74">
        <v>196426</v>
      </c>
      <c r="M57" s="74">
        <f t="shared" si="62"/>
        <v>67036</v>
      </c>
      <c r="N57" s="74">
        <f t="shared" si="63"/>
        <v>137</v>
      </c>
      <c r="O57" s="74">
        <v>0</v>
      </c>
      <c r="P57" s="74">
        <v>0</v>
      </c>
      <c r="Q57" s="74">
        <v>0</v>
      </c>
      <c r="R57" s="74">
        <v>117</v>
      </c>
      <c r="S57" s="75" t="s">
        <v>114</v>
      </c>
      <c r="T57" s="74">
        <v>20</v>
      </c>
      <c r="U57" s="74">
        <v>66899</v>
      </c>
      <c r="V57" s="74">
        <f t="shared" si="64"/>
        <v>267730</v>
      </c>
      <c r="W57" s="74">
        <f t="shared" si="65"/>
        <v>4405</v>
      </c>
      <c r="X57" s="74">
        <f t="shared" si="66"/>
        <v>0</v>
      </c>
      <c r="Y57" s="74">
        <f t="shared" si="67"/>
        <v>0</v>
      </c>
      <c r="Z57" s="74">
        <f t="shared" si="68"/>
        <v>0</v>
      </c>
      <c r="AA57" s="74">
        <f t="shared" si="69"/>
        <v>320</v>
      </c>
      <c r="AB57" s="75" t="s">
        <v>114</v>
      </c>
      <c r="AC57" s="74">
        <f t="shared" si="70"/>
        <v>4085</v>
      </c>
      <c r="AD57" s="74">
        <f t="shared" si="71"/>
        <v>263325</v>
      </c>
      <c r="AE57" s="74">
        <f t="shared" si="72"/>
        <v>0</v>
      </c>
      <c r="AF57" s="74">
        <f t="shared" si="73"/>
        <v>0</v>
      </c>
      <c r="AG57" s="74"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4">
        <f t="shared" si="74"/>
        <v>77078</v>
      </c>
      <c r="AN57" s="74">
        <f t="shared" si="75"/>
        <v>23771</v>
      </c>
      <c r="AO57" s="74">
        <v>23771</v>
      </c>
      <c r="AP57" s="74">
        <v>0</v>
      </c>
      <c r="AQ57" s="74">
        <v>0</v>
      </c>
      <c r="AR57" s="74">
        <v>0</v>
      </c>
      <c r="AS57" s="74">
        <f t="shared" si="76"/>
        <v>0</v>
      </c>
      <c r="AT57" s="74">
        <v>0</v>
      </c>
      <c r="AU57" s="74">
        <v>0</v>
      </c>
      <c r="AV57" s="74">
        <v>0</v>
      </c>
      <c r="AW57" s="74">
        <v>0</v>
      </c>
      <c r="AX57" s="74">
        <f t="shared" si="77"/>
        <v>53307</v>
      </c>
      <c r="AY57" s="74">
        <v>53307</v>
      </c>
      <c r="AZ57" s="74">
        <v>0</v>
      </c>
      <c r="BA57" s="74">
        <v>0</v>
      </c>
      <c r="BB57" s="74">
        <v>0</v>
      </c>
      <c r="BC57" s="74">
        <v>123616</v>
      </c>
      <c r="BD57" s="74">
        <v>0</v>
      </c>
      <c r="BE57" s="74">
        <v>0</v>
      </c>
      <c r="BF57" s="74">
        <f t="shared" si="78"/>
        <v>77078</v>
      </c>
      <c r="BG57" s="74">
        <f t="shared" si="79"/>
        <v>0</v>
      </c>
      <c r="BH57" s="74">
        <f t="shared" si="80"/>
        <v>0</v>
      </c>
      <c r="BI57" s="74">
        <v>0</v>
      </c>
      <c r="BJ57" s="74">
        <v>0</v>
      </c>
      <c r="BK57" s="74">
        <v>0</v>
      </c>
      <c r="BL57" s="74">
        <v>0</v>
      </c>
      <c r="BM57" s="74">
        <v>0</v>
      </c>
      <c r="BN57" s="74">
        <v>0</v>
      </c>
      <c r="BO57" s="74">
        <f t="shared" si="81"/>
        <v>2641</v>
      </c>
      <c r="BP57" s="74">
        <f t="shared" si="82"/>
        <v>2641</v>
      </c>
      <c r="BQ57" s="74">
        <v>2641</v>
      </c>
      <c r="BR57" s="74">
        <v>0</v>
      </c>
      <c r="BS57" s="74">
        <v>0</v>
      </c>
      <c r="BT57" s="74">
        <v>0</v>
      </c>
      <c r="BU57" s="74">
        <f t="shared" si="83"/>
        <v>0</v>
      </c>
      <c r="BV57" s="74">
        <v>0</v>
      </c>
      <c r="BW57" s="74">
        <v>0</v>
      </c>
      <c r="BX57" s="74">
        <v>0</v>
      </c>
      <c r="BY57" s="74">
        <v>0</v>
      </c>
      <c r="BZ57" s="74">
        <f t="shared" si="84"/>
        <v>0</v>
      </c>
      <c r="CA57" s="74">
        <v>0</v>
      </c>
      <c r="CB57" s="74">
        <v>0</v>
      </c>
      <c r="CC57" s="74">
        <v>0</v>
      </c>
      <c r="CD57" s="74">
        <v>0</v>
      </c>
      <c r="CE57" s="74">
        <v>64395</v>
      </c>
      <c r="CF57" s="74">
        <v>0</v>
      </c>
      <c r="CG57" s="74">
        <v>0</v>
      </c>
      <c r="CH57" s="74">
        <f t="shared" si="85"/>
        <v>2641</v>
      </c>
      <c r="CI57" s="74">
        <f t="shared" si="86"/>
        <v>0</v>
      </c>
      <c r="CJ57" s="74">
        <f t="shared" si="87"/>
        <v>0</v>
      </c>
      <c r="CK57" s="74">
        <f t="shared" si="88"/>
        <v>0</v>
      </c>
      <c r="CL57" s="74">
        <f t="shared" si="89"/>
        <v>0</v>
      </c>
      <c r="CM57" s="74">
        <f t="shared" si="90"/>
        <v>0</v>
      </c>
      <c r="CN57" s="74">
        <f t="shared" si="91"/>
        <v>0</v>
      </c>
      <c r="CO57" s="74">
        <f t="shared" si="92"/>
        <v>0</v>
      </c>
      <c r="CP57" s="74">
        <f t="shared" si="93"/>
        <v>0</v>
      </c>
      <c r="CQ57" s="74">
        <f t="shared" si="94"/>
        <v>79719</v>
      </c>
      <c r="CR57" s="74">
        <f t="shared" si="95"/>
        <v>26412</v>
      </c>
      <c r="CS57" s="74">
        <f t="shared" si="96"/>
        <v>26412</v>
      </c>
      <c r="CT57" s="74">
        <f t="shared" si="97"/>
        <v>0</v>
      </c>
      <c r="CU57" s="74">
        <f t="shared" si="98"/>
        <v>0</v>
      </c>
      <c r="CV57" s="74">
        <f t="shared" si="99"/>
        <v>0</v>
      </c>
      <c r="CW57" s="74">
        <f t="shared" si="100"/>
        <v>0</v>
      </c>
      <c r="CX57" s="74">
        <f t="shared" si="101"/>
        <v>0</v>
      </c>
      <c r="CY57" s="74">
        <f t="shared" si="102"/>
        <v>0</v>
      </c>
      <c r="CZ57" s="74">
        <f t="shared" si="103"/>
        <v>0</v>
      </c>
      <c r="DA57" s="74">
        <f t="shared" si="104"/>
        <v>0</v>
      </c>
      <c r="DB57" s="74">
        <f t="shared" si="105"/>
        <v>53307</v>
      </c>
      <c r="DC57" s="74">
        <f t="shared" si="106"/>
        <v>53307</v>
      </c>
      <c r="DD57" s="74">
        <f t="shared" si="107"/>
        <v>0</v>
      </c>
      <c r="DE57" s="74">
        <f t="shared" si="108"/>
        <v>0</v>
      </c>
      <c r="DF57" s="74">
        <f t="shared" si="109"/>
        <v>0</v>
      </c>
      <c r="DG57" s="74">
        <f t="shared" si="110"/>
        <v>188011</v>
      </c>
      <c r="DH57" s="74">
        <f t="shared" si="111"/>
        <v>0</v>
      </c>
      <c r="DI57" s="74">
        <f t="shared" si="112"/>
        <v>0</v>
      </c>
      <c r="DJ57" s="74">
        <f t="shared" si="113"/>
        <v>79719</v>
      </c>
    </row>
    <row r="58" spans="1:114" s="50" customFormat="1" ht="12" customHeight="1">
      <c r="A58" s="53" t="s">
        <v>112</v>
      </c>
      <c r="B58" s="54" t="s">
        <v>215</v>
      </c>
      <c r="C58" s="53" t="s">
        <v>216</v>
      </c>
      <c r="D58" s="74">
        <f t="shared" si="60"/>
        <v>59149</v>
      </c>
      <c r="E58" s="74">
        <f t="shared" si="61"/>
        <v>0</v>
      </c>
      <c r="F58" s="74">
        <v>0</v>
      </c>
      <c r="G58" s="74">
        <v>0</v>
      </c>
      <c r="H58" s="74">
        <v>0</v>
      </c>
      <c r="I58" s="74">
        <v>0</v>
      </c>
      <c r="J58" s="75" t="s">
        <v>114</v>
      </c>
      <c r="K58" s="74">
        <v>0</v>
      </c>
      <c r="L58" s="74">
        <v>59149</v>
      </c>
      <c r="M58" s="74">
        <f t="shared" si="62"/>
        <v>26244</v>
      </c>
      <c r="N58" s="74">
        <f t="shared" si="63"/>
        <v>0</v>
      </c>
      <c r="O58" s="74">
        <v>0</v>
      </c>
      <c r="P58" s="74">
        <v>0</v>
      </c>
      <c r="Q58" s="74">
        <v>0</v>
      </c>
      <c r="R58" s="74">
        <v>0</v>
      </c>
      <c r="S58" s="75" t="s">
        <v>114</v>
      </c>
      <c r="T58" s="74">
        <v>0</v>
      </c>
      <c r="U58" s="74">
        <v>26244</v>
      </c>
      <c r="V58" s="74">
        <f t="shared" si="64"/>
        <v>85393</v>
      </c>
      <c r="W58" s="74">
        <f t="shared" si="65"/>
        <v>0</v>
      </c>
      <c r="X58" s="74">
        <f t="shared" si="66"/>
        <v>0</v>
      </c>
      <c r="Y58" s="74">
        <f t="shared" si="67"/>
        <v>0</v>
      </c>
      <c r="Z58" s="74">
        <f t="shared" si="68"/>
        <v>0</v>
      </c>
      <c r="AA58" s="74">
        <f t="shared" si="69"/>
        <v>0</v>
      </c>
      <c r="AB58" s="75" t="s">
        <v>114</v>
      </c>
      <c r="AC58" s="74">
        <f t="shared" si="70"/>
        <v>0</v>
      </c>
      <c r="AD58" s="74">
        <f t="shared" si="71"/>
        <v>85393</v>
      </c>
      <c r="AE58" s="74">
        <f t="shared" si="72"/>
        <v>0</v>
      </c>
      <c r="AF58" s="74">
        <f t="shared" si="73"/>
        <v>0</v>
      </c>
      <c r="AG58" s="74"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4">
        <f t="shared" si="74"/>
        <v>1428</v>
      </c>
      <c r="AN58" s="74">
        <f t="shared" si="75"/>
        <v>1428</v>
      </c>
      <c r="AO58" s="74">
        <v>1428</v>
      </c>
      <c r="AP58" s="74">
        <v>0</v>
      </c>
      <c r="AQ58" s="74">
        <v>0</v>
      </c>
      <c r="AR58" s="74">
        <v>0</v>
      </c>
      <c r="AS58" s="74">
        <f t="shared" si="76"/>
        <v>0</v>
      </c>
      <c r="AT58" s="74">
        <v>0</v>
      </c>
      <c r="AU58" s="74">
        <v>0</v>
      </c>
      <c r="AV58" s="74">
        <v>0</v>
      </c>
      <c r="AW58" s="74">
        <v>0</v>
      </c>
      <c r="AX58" s="74">
        <f t="shared" si="77"/>
        <v>0</v>
      </c>
      <c r="AY58" s="74">
        <v>0</v>
      </c>
      <c r="AZ58" s="74">
        <v>0</v>
      </c>
      <c r="BA58" s="74">
        <v>0</v>
      </c>
      <c r="BB58" s="74">
        <v>0</v>
      </c>
      <c r="BC58" s="74">
        <v>57721</v>
      </c>
      <c r="BD58" s="74">
        <v>0</v>
      </c>
      <c r="BE58" s="74">
        <v>0</v>
      </c>
      <c r="BF58" s="74">
        <f t="shared" si="78"/>
        <v>1428</v>
      </c>
      <c r="BG58" s="74">
        <f t="shared" si="79"/>
        <v>0</v>
      </c>
      <c r="BH58" s="74">
        <f t="shared" si="80"/>
        <v>0</v>
      </c>
      <c r="BI58" s="74">
        <v>0</v>
      </c>
      <c r="BJ58" s="74">
        <v>0</v>
      </c>
      <c r="BK58" s="74">
        <v>0</v>
      </c>
      <c r="BL58" s="74">
        <v>0</v>
      </c>
      <c r="BM58" s="74">
        <v>0</v>
      </c>
      <c r="BN58" s="74">
        <v>0</v>
      </c>
      <c r="BO58" s="74">
        <f t="shared" si="81"/>
        <v>26244</v>
      </c>
      <c r="BP58" s="74">
        <f t="shared" si="82"/>
        <v>952</v>
      </c>
      <c r="BQ58" s="74">
        <v>952</v>
      </c>
      <c r="BR58" s="74">
        <v>0</v>
      </c>
      <c r="BS58" s="74">
        <v>0</v>
      </c>
      <c r="BT58" s="74">
        <v>0</v>
      </c>
      <c r="BU58" s="74">
        <f t="shared" si="83"/>
        <v>0</v>
      </c>
      <c r="BV58" s="74">
        <v>0</v>
      </c>
      <c r="BW58" s="74">
        <v>0</v>
      </c>
      <c r="BX58" s="74">
        <v>0</v>
      </c>
      <c r="BY58" s="74">
        <v>0</v>
      </c>
      <c r="BZ58" s="74">
        <f t="shared" si="84"/>
        <v>25292</v>
      </c>
      <c r="CA58" s="74">
        <v>0</v>
      </c>
      <c r="CB58" s="74">
        <v>0</v>
      </c>
      <c r="CC58" s="74">
        <v>25292</v>
      </c>
      <c r="CD58" s="74">
        <v>0</v>
      </c>
      <c r="CE58" s="74">
        <v>0</v>
      </c>
      <c r="CF58" s="74">
        <v>0</v>
      </c>
      <c r="CG58" s="74">
        <v>0</v>
      </c>
      <c r="CH58" s="74">
        <f t="shared" si="85"/>
        <v>26244</v>
      </c>
      <c r="CI58" s="74">
        <f t="shared" si="86"/>
        <v>0</v>
      </c>
      <c r="CJ58" s="74">
        <f t="shared" si="87"/>
        <v>0</v>
      </c>
      <c r="CK58" s="74">
        <f t="shared" si="88"/>
        <v>0</v>
      </c>
      <c r="CL58" s="74">
        <f t="shared" si="89"/>
        <v>0</v>
      </c>
      <c r="CM58" s="74">
        <f t="shared" si="90"/>
        <v>0</v>
      </c>
      <c r="CN58" s="74">
        <f t="shared" si="91"/>
        <v>0</v>
      </c>
      <c r="CO58" s="74">
        <f t="shared" si="92"/>
        <v>0</v>
      </c>
      <c r="CP58" s="74">
        <f t="shared" si="93"/>
        <v>0</v>
      </c>
      <c r="CQ58" s="74">
        <f t="shared" si="94"/>
        <v>27672</v>
      </c>
      <c r="CR58" s="74">
        <f t="shared" si="95"/>
        <v>2380</v>
      </c>
      <c r="CS58" s="74">
        <f t="shared" si="96"/>
        <v>2380</v>
      </c>
      <c r="CT58" s="74">
        <f t="shared" si="97"/>
        <v>0</v>
      </c>
      <c r="CU58" s="74">
        <f t="shared" si="98"/>
        <v>0</v>
      </c>
      <c r="CV58" s="74">
        <f t="shared" si="99"/>
        <v>0</v>
      </c>
      <c r="CW58" s="74">
        <f t="shared" si="100"/>
        <v>0</v>
      </c>
      <c r="CX58" s="74">
        <f t="shared" si="101"/>
        <v>0</v>
      </c>
      <c r="CY58" s="74">
        <f t="shared" si="102"/>
        <v>0</v>
      </c>
      <c r="CZ58" s="74">
        <f t="shared" si="103"/>
        <v>0</v>
      </c>
      <c r="DA58" s="74">
        <f t="shared" si="104"/>
        <v>0</v>
      </c>
      <c r="DB58" s="74">
        <f t="shared" si="105"/>
        <v>25292</v>
      </c>
      <c r="DC58" s="74">
        <f t="shared" si="106"/>
        <v>0</v>
      </c>
      <c r="DD58" s="74">
        <f t="shared" si="107"/>
        <v>0</v>
      </c>
      <c r="DE58" s="74">
        <f t="shared" si="108"/>
        <v>25292</v>
      </c>
      <c r="DF58" s="74">
        <f t="shared" si="109"/>
        <v>0</v>
      </c>
      <c r="DG58" s="74">
        <f t="shared" si="110"/>
        <v>57721</v>
      </c>
      <c r="DH58" s="74">
        <f t="shared" si="111"/>
        <v>0</v>
      </c>
      <c r="DI58" s="74">
        <f t="shared" si="112"/>
        <v>0</v>
      </c>
      <c r="DJ58" s="74">
        <f t="shared" si="113"/>
        <v>27672</v>
      </c>
    </row>
    <row r="59" spans="1:114" s="50" customFormat="1" ht="12" customHeight="1">
      <c r="A59" s="53" t="s">
        <v>112</v>
      </c>
      <c r="B59" s="54" t="s">
        <v>217</v>
      </c>
      <c r="C59" s="53" t="s">
        <v>218</v>
      </c>
      <c r="D59" s="74">
        <f t="shared" si="60"/>
        <v>72818</v>
      </c>
      <c r="E59" s="74">
        <f t="shared" si="61"/>
        <v>0</v>
      </c>
      <c r="F59" s="74">
        <v>0</v>
      </c>
      <c r="G59" s="74">
        <v>0</v>
      </c>
      <c r="H59" s="74">
        <v>0</v>
      </c>
      <c r="I59" s="74">
        <v>0</v>
      </c>
      <c r="J59" s="75" t="s">
        <v>114</v>
      </c>
      <c r="K59" s="74">
        <v>0</v>
      </c>
      <c r="L59" s="74">
        <v>72818</v>
      </c>
      <c r="M59" s="74">
        <f t="shared" si="62"/>
        <v>236846</v>
      </c>
      <c r="N59" s="74">
        <f t="shared" si="63"/>
        <v>0</v>
      </c>
      <c r="O59" s="74">
        <v>0</v>
      </c>
      <c r="P59" s="74">
        <v>0</v>
      </c>
      <c r="Q59" s="74">
        <v>0</v>
      </c>
      <c r="R59" s="74">
        <v>0</v>
      </c>
      <c r="S59" s="75" t="s">
        <v>114</v>
      </c>
      <c r="T59" s="74">
        <v>0</v>
      </c>
      <c r="U59" s="74">
        <v>236846</v>
      </c>
      <c r="V59" s="74">
        <f t="shared" si="64"/>
        <v>309664</v>
      </c>
      <c r="W59" s="74">
        <f t="shared" si="65"/>
        <v>0</v>
      </c>
      <c r="X59" s="74">
        <f t="shared" si="66"/>
        <v>0</v>
      </c>
      <c r="Y59" s="74">
        <f t="shared" si="67"/>
        <v>0</v>
      </c>
      <c r="Z59" s="74">
        <f t="shared" si="68"/>
        <v>0</v>
      </c>
      <c r="AA59" s="74">
        <f t="shared" si="69"/>
        <v>0</v>
      </c>
      <c r="AB59" s="75" t="s">
        <v>114</v>
      </c>
      <c r="AC59" s="74">
        <f t="shared" si="70"/>
        <v>0</v>
      </c>
      <c r="AD59" s="74">
        <f t="shared" si="71"/>
        <v>309664</v>
      </c>
      <c r="AE59" s="74">
        <f t="shared" si="72"/>
        <v>0</v>
      </c>
      <c r="AF59" s="74">
        <f t="shared" si="73"/>
        <v>0</v>
      </c>
      <c r="AG59" s="74"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4">
        <f t="shared" si="74"/>
        <v>7822</v>
      </c>
      <c r="AN59" s="74">
        <f t="shared" si="75"/>
        <v>7822</v>
      </c>
      <c r="AO59" s="74">
        <v>7822</v>
      </c>
      <c r="AP59" s="74">
        <v>0</v>
      </c>
      <c r="AQ59" s="74">
        <v>0</v>
      </c>
      <c r="AR59" s="74">
        <v>0</v>
      </c>
      <c r="AS59" s="74">
        <f t="shared" si="76"/>
        <v>0</v>
      </c>
      <c r="AT59" s="74">
        <v>0</v>
      </c>
      <c r="AU59" s="74">
        <v>0</v>
      </c>
      <c r="AV59" s="74">
        <v>0</v>
      </c>
      <c r="AW59" s="74">
        <v>0</v>
      </c>
      <c r="AX59" s="74">
        <f t="shared" si="77"/>
        <v>0</v>
      </c>
      <c r="AY59" s="74">
        <v>0</v>
      </c>
      <c r="AZ59" s="74">
        <v>0</v>
      </c>
      <c r="BA59" s="74">
        <v>0</v>
      </c>
      <c r="BB59" s="74">
        <v>0</v>
      </c>
      <c r="BC59" s="74">
        <v>64996</v>
      </c>
      <c r="BD59" s="74">
        <v>0</v>
      </c>
      <c r="BE59" s="74">
        <v>0</v>
      </c>
      <c r="BF59" s="74">
        <f t="shared" si="78"/>
        <v>7822</v>
      </c>
      <c r="BG59" s="74">
        <f t="shared" si="79"/>
        <v>0</v>
      </c>
      <c r="BH59" s="74">
        <f t="shared" si="80"/>
        <v>0</v>
      </c>
      <c r="BI59" s="74">
        <v>0</v>
      </c>
      <c r="BJ59" s="74">
        <v>0</v>
      </c>
      <c r="BK59" s="74">
        <v>0</v>
      </c>
      <c r="BL59" s="74">
        <v>0</v>
      </c>
      <c r="BM59" s="74">
        <v>0</v>
      </c>
      <c r="BN59" s="74">
        <v>183065</v>
      </c>
      <c r="BO59" s="74">
        <f t="shared" si="81"/>
        <v>1564</v>
      </c>
      <c r="BP59" s="74">
        <f t="shared" si="82"/>
        <v>1564</v>
      </c>
      <c r="BQ59" s="74">
        <v>1564</v>
      </c>
      <c r="BR59" s="74">
        <v>0</v>
      </c>
      <c r="BS59" s="74">
        <v>0</v>
      </c>
      <c r="BT59" s="74">
        <v>0</v>
      </c>
      <c r="BU59" s="74">
        <f t="shared" si="83"/>
        <v>0</v>
      </c>
      <c r="BV59" s="74">
        <v>0</v>
      </c>
      <c r="BW59" s="74">
        <v>0</v>
      </c>
      <c r="BX59" s="74">
        <v>0</v>
      </c>
      <c r="BY59" s="74">
        <v>0</v>
      </c>
      <c r="BZ59" s="74">
        <f t="shared" si="84"/>
        <v>0</v>
      </c>
      <c r="CA59" s="74">
        <v>0</v>
      </c>
      <c r="CB59" s="74">
        <v>0</v>
      </c>
      <c r="CC59" s="74">
        <v>0</v>
      </c>
      <c r="CD59" s="74">
        <v>0</v>
      </c>
      <c r="CE59" s="74">
        <v>52217</v>
      </c>
      <c r="CF59" s="74">
        <v>0</v>
      </c>
      <c r="CG59" s="74">
        <v>0</v>
      </c>
      <c r="CH59" s="74">
        <f t="shared" si="85"/>
        <v>1564</v>
      </c>
      <c r="CI59" s="74">
        <f t="shared" si="86"/>
        <v>0</v>
      </c>
      <c r="CJ59" s="74">
        <f t="shared" si="87"/>
        <v>0</v>
      </c>
      <c r="CK59" s="74">
        <f t="shared" si="88"/>
        <v>0</v>
      </c>
      <c r="CL59" s="74">
        <f t="shared" si="89"/>
        <v>0</v>
      </c>
      <c r="CM59" s="74">
        <f t="shared" si="90"/>
        <v>0</v>
      </c>
      <c r="CN59" s="74">
        <f t="shared" si="91"/>
        <v>0</v>
      </c>
      <c r="CO59" s="74">
        <f t="shared" si="92"/>
        <v>0</v>
      </c>
      <c r="CP59" s="74">
        <f t="shared" si="93"/>
        <v>183065</v>
      </c>
      <c r="CQ59" s="74">
        <f t="shared" si="94"/>
        <v>9386</v>
      </c>
      <c r="CR59" s="74">
        <f t="shared" si="95"/>
        <v>9386</v>
      </c>
      <c r="CS59" s="74">
        <f t="shared" si="96"/>
        <v>9386</v>
      </c>
      <c r="CT59" s="74">
        <f t="shared" si="97"/>
        <v>0</v>
      </c>
      <c r="CU59" s="74">
        <f t="shared" si="98"/>
        <v>0</v>
      </c>
      <c r="CV59" s="74">
        <f t="shared" si="99"/>
        <v>0</v>
      </c>
      <c r="CW59" s="74">
        <f t="shared" si="100"/>
        <v>0</v>
      </c>
      <c r="CX59" s="74">
        <f t="shared" si="101"/>
        <v>0</v>
      </c>
      <c r="CY59" s="74">
        <f t="shared" si="102"/>
        <v>0</v>
      </c>
      <c r="CZ59" s="74">
        <f t="shared" si="103"/>
        <v>0</v>
      </c>
      <c r="DA59" s="74">
        <f t="shared" si="104"/>
        <v>0</v>
      </c>
      <c r="DB59" s="74">
        <f t="shared" si="105"/>
        <v>0</v>
      </c>
      <c r="DC59" s="74">
        <f t="shared" si="106"/>
        <v>0</v>
      </c>
      <c r="DD59" s="74">
        <f t="shared" si="107"/>
        <v>0</v>
      </c>
      <c r="DE59" s="74">
        <f t="shared" si="108"/>
        <v>0</v>
      </c>
      <c r="DF59" s="74">
        <f t="shared" si="109"/>
        <v>0</v>
      </c>
      <c r="DG59" s="74">
        <f t="shared" si="110"/>
        <v>117213</v>
      </c>
      <c r="DH59" s="74">
        <f t="shared" si="111"/>
        <v>0</v>
      </c>
      <c r="DI59" s="74">
        <f t="shared" si="112"/>
        <v>0</v>
      </c>
      <c r="DJ59" s="74">
        <f t="shared" si="113"/>
        <v>9386</v>
      </c>
    </row>
    <row r="60" spans="1:114" s="50" customFormat="1" ht="12" customHeight="1">
      <c r="A60" s="53" t="s">
        <v>112</v>
      </c>
      <c r="B60" s="54" t="s">
        <v>219</v>
      </c>
      <c r="C60" s="53" t="s">
        <v>220</v>
      </c>
      <c r="D60" s="74">
        <f t="shared" si="60"/>
        <v>52246</v>
      </c>
      <c r="E60" s="74">
        <f t="shared" si="61"/>
        <v>0</v>
      </c>
      <c r="F60" s="74">
        <v>0</v>
      </c>
      <c r="G60" s="74">
        <v>0</v>
      </c>
      <c r="H60" s="74">
        <v>0</v>
      </c>
      <c r="I60" s="74">
        <v>0</v>
      </c>
      <c r="J60" s="75" t="s">
        <v>114</v>
      </c>
      <c r="K60" s="74">
        <v>0</v>
      </c>
      <c r="L60" s="74">
        <v>52246</v>
      </c>
      <c r="M60" s="74">
        <f t="shared" si="62"/>
        <v>290855</v>
      </c>
      <c r="N60" s="74">
        <f t="shared" si="63"/>
        <v>0</v>
      </c>
      <c r="O60" s="74">
        <v>0</v>
      </c>
      <c r="P60" s="74">
        <v>0</v>
      </c>
      <c r="Q60" s="74">
        <v>0</v>
      </c>
      <c r="R60" s="74">
        <v>0</v>
      </c>
      <c r="S60" s="75" t="s">
        <v>114</v>
      </c>
      <c r="T60" s="74">
        <v>0</v>
      </c>
      <c r="U60" s="74">
        <v>290855</v>
      </c>
      <c r="V60" s="74">
        <f t="shared" si="64"/>
        <v>343101</v>
      </c>
      <c r="W60" s="74">
        <f t="shared" si="65"/>
        <v>0</v>
      </c>
      <c r="X60" s="74">
        <f t="shared" si="66"/>
        <v>0</v>
      </c>
      <c r="Y60" s="74">
        <f t="shared" si="67"/>
        <v>0</v>
      </c>
      <c r="Z60" s="74">
        <f t="shared" si="68"/>
        <v>0</v>
      </c>
      <c r="AA60" s="74">
        <f t="shared" si="69"/>
        <v>0</v>
      </c>
      <c r="AB60" s="75" t="s">
        <v>114</v>
      </c>
      <c r="AC60" s="74">
        <f t="shared" si="70"/>
        <v>0</v>
      </c>
      <c r="AD60" s="74">
        <f t="shared" si="71"/>
        <v>343101</v>
      </c>
      <c r="AE60" s="74">
        <f t="shared" si="72"/>
        <v>0</v>
      </c>
      <c r="AF60" s="74">
        <f t="shared" si="73"/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4">
        <f t="shared" si="74"/>
        <v>0</v>
      </c>
      <c r="AN60" s="74">
        <f t="shared" si="75"/>
        <v>0</v>
      </c>
      <c r="AO60" s="74">
        <v>0</v>
      </c>
      <c r="AP60" s="74">
        <v>0</v>
      </c>
      <c r="AQ60" s="74">
        <v>0</v>
      </c>
      <c r="AR60" s="74">
        <v>0</v>
      </c>
      <c r="AS60" s="74">
        <f t="shared" si="76"/>
        <v>0</v>
      </c>
      <c r="AT60" s="74">
        <v>0</v>
      </c>
      <c r="AU60" s="74">
        <v>0</v>
      </c>
      <c r="AV60" s="74">
        <v>0</v>
      </c>
      <c r="AW60" s="74">
        <v>0</v>
      </c>
      <c r="AX60" s="74">
        <f t="shared" si="77"/>
        <v>0</v>
      </c>
      <c r="AY60" s="74">
        <v>0</v>
      </c>
      <c r="AZ60" s="74">
        <v>0</v>
      </c>
      <c r="BA60" s="74">
        <v>0</v>
      </c>
      <c r="BB60" s="74">
        <v>0</v>
      </c>
      <c r="BC60" s="74">
        <v>52246</v>
      </c>
      <c r="BD60" s="74">
        <v>0</v>
      </c>
      <c r="BE60" s="74">
        <v>0</v>
      </c>
      <c r="BF60" s="74">
        <f t="shared" si="78"/>
        <v>0</v>
      </c>
      <c r="BG60" s="74">
        <f t="shared" si="79"/>
        <v>0</v>
      </c>
      <c r="BH60" s="74">
        <f t="shared" si="80"/>
        <v>0</v>
      </c>
      <c r="BI60" s="74">
        <v>0</v>
      </c>
      <c r="BJ60" s="74">
        <v>0</v>
      </c>
      <c r="BK60" s="74">
        <v>0</v>
      </c>
      <c r="BL60" s="74">
        <v>0</v>
      </c>
      <c r="BM60" s="74">
        <v>0</v>
      </c>
      <c r="BN60" s="74">
        <v>238638</v>
      </c>
      <c r="BO60" s="74">
        <f t="shared" si="81"/>
        <v>0</v>
      </c>
      <c r="BP60" s="74">
        <f t="shared" si="82"/>
        <v>0</v>
      </c>
      <c r="BQ60" s="74">
        <v>0</v>
      </c>
      <c r="BR60" s="74">
        <v>0</v>
      </c>
      <c r="BS60" s="74">
        <v>0</v>
      </c>
      <c r="BT60" s="74">
        <v>0</v>
      </c>
      <c r="BU60" s="74">
        <f t="shared" si="83"/>
        <v>0</v>
      </c>
      <c r="BV60" s="74">
        <v>0</v>
      </c>
      <c r="BW60" s="74">
        <v>0</v>
      </c>
      <c r="BX60" s="74">
        <v>0</v>
      </c>
      <c r="BY60" s="74">
        <v>0</v>
      </c>
      <c r="BZ60" s="74">
        <f t="shared" si="84"/>
        <v>0</v>
      </c>
      <c r="CA60" s="74">
        <v>0</v>
      </c>
      <c r="CB60" s="74">
        <v>0</v>
      </c>
      <c r="CC60" s="74">
        <v>0</v>
      </c>
      <c r="CD60" s="74">
        <v>0</v>
      </c>
      <c r="CE60" s="74">
        <v>52217</v>
      </c>
      <c r="CF60" s="74">
        <v>0</v>
      </c>
      <c r="CG60" s="74">
        <v>0</v>
      </c>
      <c r="CH60" s="74">
        <f t="shared" si="85"/>
        <v>0</v>
      </c>
      <c r="CI60" s="74">
        <f t="shared" si="86"/>
        <v>0</v>
      </c>
      <c r="CJ60" s="74">
        <f t="shared" si="87"/>
        <v>0</v>
      </c>
      <c r="CK60" s="74">
        <f t="shared" si="88"/>
        <v>0</v>
      </c>
      <c r="CL60" s="74">
        <f t="shared" si="89"/>
        <v>0</v>
      </c>
      <c r="CM60" s="74">
        <f t="shared" si="90"/>
        <v>0</v>
      </c>
      <c r="CN60" s="74">
        <f t="shared" si="91"/>
        <v>0</v>
      </c>
      <c r="CO60" s="74">
        <f t="shared" si="92"/>
        <v>0</v>
      </c>
      <c r="CP60" s="74">
        <f t="shared" si="93"/>
        <v>238638</v>
      </c>
      <c r="CQ60" s="74">
        <f t="shared" si="94"/>
        <v>0</v>
      </c>
      <c r="CR60" s="74">
        <f t="shared" si="95"/>
        <v>0</v>
      </c>
      <c r="CS60" s="74">
        <f t="shared" si="96"/>
        <v>0</v>
      </c>
      <c r="CT60" s="74">
        <f t="shared" si="97"/>
        <v>0</v>
      </c>
      <c r="CU60" s="74">
        <f t="shared" si="98"/>
        <v>0</v>
      </c>
      <c r="CV60" s="74">
        <f t="shared" si="99"/>
        <v>0</v>
      </c>
      <c r="CW60" s="74">
        <f t="shared" si="100"/>
        <v>0</v>
      </c>
      <c r="CX60" s="74">
        <f t="shared" si="101"/>
        <v>0</v>
      </c>
      <c r="CY60" s="74">
        <f t="shared" si="102"/>
        <v>0</v>
      </c>
      <c r="CZ60" s="74">
        <f t="shared" si="103"/>
        <v>0</v>
      </c>
      <c r="DA60" s="74">
        <f t="shared" si="104"/>
        <v>0</v>
      </c>
      <c r="DB60" s="74">
        <f t="shared" si="105"/>
        <v>0</v>
      </c>
      <c r="DC60" s="74">
        <f t="shared" si="106"/>
        <v>0</v>
      </c>
      <c r="DD60" s="74">
        <f t="shared" si="107"/>
        <v>0</v>
      </c>
      <c r="DE60" s="74">
        <f t="shared" si="108"/>
        <v>0</v>
      </c>
      <c r="DF60" s="74">
        <f t="shared" si="109"/>
        <v>0</v>
      </c>
      <c r="DG60" s="74">
        <f t="shared" si="110"/>
        <v>104463</v>
      </c>
      <c r="DH60" s="74">
        <f t="shared" si="111"/>
        <v>0</v>
      </c>
      <c r="DI60" s="74">
        <f t="shared" si="112"/>
        <v>0</v>
      </c>
      <c r="DJ60" s="74">
        <f t="shared" si="113"/>
        <v>0</v>
      </c>
    </row>
    <row r="61" spans="1:114" s="50" customFormat="1" ht="12" customHeight="1">
      <c r="A61" s="53" t="s">
        <v>112</v>
      </c>
      <c r="B61" s="54" t="s">
        <v>221</v>
      </c>
      <c r="C61" s="53" t="s">
        <v>222</v>
      </c>
      <c r="D61" s="74">
        <f t="shared" si="60"/>
        <v>86000</v>
      </c>
      <c r="E61" s="74">
        <f t="shared" si="61"/>
        <v>0</v>
      </c>
      <c r="F61" s="74">
        <v>0</v>
      </c>
      <c r="G61" s="74">
        <v>0</v>
      </c>
      <c r="H61" s="74">
        <v>0</v>
      </c>
      <c r="I61" s="74">
        <v>0</v>
      </c>
      <c r="J61" s="75" t="s">
        <v>114</v>
      </c>
      <c r="K61" s="74">
        <v>0</v>
      </c>
      <c r="L61" s="74">
        <v>86000</v>
      </c>
      <c r="M61" s="74">
        <f t="shared" si="62"/>
        <v>145609</v>
      </c>
      <c r="N61" s="74">
        <f t="shared" si="63"/>
        <v>45450</v>
      </c>
      <c r="O61" s="74">
        <v>0</v>
      </c>
      <c r="P61" s="74">
        <v>0</v>
      </c>
      <c r="Q61" s="74">
        <v>0</v>
      </c>
      <c r="R61" s="74">
        <v>45104</v>
      </c>
      <c r="S61" s="75" t="s">
        <v>114</v>
      </c>
      <c r="T61" s="74">
        <v>346</v>
      </c>
      <c r="U61" s="74">
        <v>100159</v>
      </c>
      <c r="V61" s="74">
        <f t="shared" si="64"/>
        <v>231609</v>
      </c>
      <c r="W61" s="74">
        <f t="shared" si="65"/>
        <v>45450</v>
      </c>
      <c r="X61" s="74">
        <f t="shared" si="66"/>
        <v>0</v>
      </c>
      <c r="Y61" s="74">
        <f t="shared" si="67"/>
        <v>0</v>
      </c>
      <c r="Z61" s="74">
        <f t="shared" si="68"/>
        <v>0</v>
      </c>
      <c r="AA61" s="74">
        <f t="shared" si="69"/>
        <v>45104</v>
      </c>
      <c r="AB61" s="75" t="s">
        <v>114</v>
      </c>
      <c r="AC61" s="74">
        <f t="shared" si="70"/>
        <v>346</v>
      </c>
      <c r="AD61" s="74">
        <f t="shared" si="71"/>
        <v>186159</v>
      </c>
      <c r="AE61" s="74">
        <f t="shared" si="72"/>
        <v>0</v>
      </c>
      <c r="AF61" s="74">
        <f t="shared" si="73"/>
        <v>0</v>
      </c>
      <c r="AG61" s="74"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4">
        <f t="shared" si="74"/>
        <v>2364</v>
      </c>
      <c r="AN61" s="74">
        <f t="shared" si="75"/>
        <v>2364</v>
      </c>
      <c r="AO61" s="74">
        <v>2364</v>
      </c>
      <c r="AP61" s="74">
        <v>0</v>
      </c>
      <c r="AQ61" s="74">
        <v>0</v>
      </c>
      <c r="AR61" s="74">
        <v>0</v>
      </c>
      <c r="AS61" s="74">
        <f t="shared" si="76"/>
        <v>0</v>
      </c>
      <c r="AT61" s="74">
        <v>0</v>
      </c>
      <c r="AU61" s="74">
        <v>0</v>
      </c>
      <c r="AV61" s="74">
        <v>0</v>
      </c>
      <c r="AW61" s="74">
        <v>0</v>
      </c>
      <c r="AX61" s="74">
        <f t="shared" si="77"/>
        <v>0</v>
      </c>
      <c r="AY61" s="74">
        <v>0</v>
      </c>
      <c r="AZ61" s="74">
        <v>0</v>
      </c>
      <c r="BA61" s="74">
        <v>0</v>
      </c>
      <c r="BB61" s="74">
        <v>0</v>
      </c>
      <c r="BC61" s="74">
        <v>83636</v>
      </c>
      <c r="BD61" s="74">
        <v>0</v>
      </c>
      <c r="BE61" s="74">
        <v>0</v>
      </c>
      <c r="BF61" s="74">
        <f t="shared" si="78"/>
        <v>2364</v>
      </c>
      <c r="BG61" s="74">
        <f t="shared" si="79"/>
        <v>0</v>
      </c>
      <c r="BH61" s="74">
        <f t="shared" si="80"/>
        <v>0</v>
      </c>
      <c r="BI61" s="74">
        <v>0</v>
      </c>
      <c r="BJ61" s="74">
        <v>0</v>
      </c>
      <c r="BK61" s="74">
        <v>0</v>
      </c>
      <c r="BL61" s="74">
        <v>0</v>
      </c>
      <c r="BM61" s="74">
        <v>0</v>
      </c>
      <c r="BN61" s="74">
        <v>0</v>
      </c>
      <c r="BO61" s="74">
        <f t="shared" si="81"/>
        <v>145609</v>
      </c>
      <c r="BP61" s="74">
        <f t="shared" si="82"/>
        <v>47628</v>
      </c>
      <c r="BQ61" s="74">
        <v>22757</v>
      </c>
      <c r="BR61" s="74">
        <v>0</v>
      </c>
      <c r="BS61" s="74">
        <v>24871</v>
      </c>
      <c r="BT61" s="74">
        <v>0</v>
      </c>
      <c r="BU61" s="74">
        <f t="shared" si="83"/>
        <v>63197</v>
      </c>
      <c r="BV61" s="74">
        <v>0</v>
      </c>
      <c r="BW61" s="74">
        <v>63197</v>
      </c>
      <c r="BX61" s="74">
        <v>0</v>
      </c>
      <c r="BY61" s="74">
        <v>0</v>
      </c>
      <c r="BZ61" s="74">
        <f t="shared" si="84"/>
        <v>34784</v>
      </c>
      <c r="CA61" s="74">
        <v>29733</v>
      </c>
      <c r="CB61" s="74">
        <v>0</v>
      </c>
      <c r="CC61" s="74">
        <v>0</v>
      </c>
      <c r="CD61" s="74">
        <v>5051</v>
      </c>
      <c r="CE61" s="74">
        <v>0</v>
      </c>
      <c r="CF61" s="74">
        <v>0</v>
      </c>
      <c r="CG61" s="74">
        <v>0</v>
      </c>
      <c r="CH61" s="74">
        <f t="shared" si="85"/>
        <v>145609</v>
      </c>
      <c r="CI61" s="74">
        <f t="shared" si="86"/>
        <v>0</v>
      </c>
      <c r="CJ61" s="74">
        <f t="shared" si="87"/>
        <v>0</v>
      </c>
      <c r="CK61" s="74">
        <f t="shared" si="88"/>
        <v>0</v>
      </c>
      <c r="CL61" s="74">
        <f t="shared" si="89"/>
        <v>0</v>
      </c>
      <c r="CM61" s="74">
        <f t="shared" si="90"/>
        <v>0</v>
      </c>
      <c r="CN61" s="74">
        <f t="shared" si="91"/>
        <v>0</v>
      </c>
      <c r="CO61" s="74">
        <f t="shared" si="92"/>
        <v>0</v>
      </c>
      <c r="CP61" s="74">
        <f t="shared" si="93"/>
        <v>0</v>
      </c>
      <c r="CQ61" s="74">
        <f t="shared" si="94"/>
        <v>147973</v>
      </c>
      <c r="CR61" s="74">
        <f t="shared" si="95"/>
        <v>49992</v>
      </c>
      <c r="CS61" s="74">
        <f t="shared" si="96"/>
        <v>25121</v>
      </c>
      <c r="CT61" s="74">
        <f t="shared" si="97"/>
        <v>0</v>
      </c>
      <c r="CU61" s="74">
        <f t="shared" si="98"/>
        <v>24871</v>
      </c>
      <c r="CV61" s="74">
        <f t="shared" si="99"/>
        <v>0</v>
      </c>
      <c r="CW61" s="74">
        <f t="shared" si="100"/>
        <v>63197</v>
      </c>
      <c r="CX61" s="74">
        <f t="shared" si="101"/>
        <v>0</v>
      </c>
      <c r="CY61" s="74">
        <f t="shared" si="102"/>
        <v>63197</v>
      </c>
      <c r="CZ61" s="74">
        <f t="shared" si="103"/>
        <v>0</v>
      </c>
      <c r="DA61" s="74">
        <f t="shared" si="104"/>
        <v>0</v>
      </c>
      <c r="DB61" s="74">
        <f t="shared" si="105"/>
        <v>34784</v>
      </c>
      <c r="DC61" s="74">
        <f t="shared" si="106"/>
        <v>29733</v>
      </c>
      <c r="DD61" s="74">
        <f t="shared" si="107"/>
        <v>0</v>
      </c>
      <c r="DE61" s="74">
        <f t="shared" si="108"/>
        <v>0</v>
      </c>
      <c r="DF61" s="74">
        <f t="shared" si="109"/>
        <v>5051</v>
      </c>
      <c r="DG61" s="74">
        <f t="shared" si="110"/>
        <v>83636</v>
      </c>
      <c r="DH61" s="74">
        <f t="shared" si="111"/>
        <v>0</v>
      </c>
      <c r="DI61" s="74">
        <f t="shared" si="112"/>
        <v>0</v>
      </c>
      <c r="DJ61" s="74">
        <f t="shared" si="113"/>
        <v>147973</v>
      </c>
    </row>
    <row r="62" spans="1:114" s="50" customFormat="1" ht="12" customHeight="1">
      <c r="A62" s="53" t="s">
        <v>112</v>
      </c>
      <c r="B62" s="54" t="s">
        <v>223</v>
      </c>
      <c r="C62" s="53" t="s">
        <v>224</v>
      </c>
      <c r="D62" s="74">
        <f t="shared" si="60"/>
        <v>79409</v>
      </c>
      <c r="E62" s="74">
        <f t="shared" si="61"/>
        <v>1004</v>
      </c>
      <c r="F62" s="74">
        <v>0</v>
      </c>
      <c r="G62" s="74">
        <v>0</v>
      </c>
      <c r="H62" s="74">
        <v>0</v>
      </c>
      <c r="I62" s="74">
        <v>41</v>
      </c>
      <c r="J62" s="75" t="s">
        <v>114</v>
      </c>
      <c r="K62" s="74">
        <v>963</v>
      </c>
      <c r="L62" s="74">
        <v>78405</v>
      </c>
      <c r="M62" s="74">
        <f t="shared" si="62"/>
        <v>27484</v>
      </c>
      <c r="N62" s="74">
        <f t="shared" si="63"/>
        <v>0</v>
      </c>
      <c r="O62" s="74">
        <v>0</v>
      </c>
      <c r="P62" s="74">
        <v>0</v>
      </c>
      <c r="Q62" s="74">
        <v>0</v>
      </c>
      <c r="R62" s="74">
        <v>0</v>
      </c>
      <c r="S62" s="75" t="s">
        <v>114</v>
      </c>
      <c r="T62" s="74">
        <v>0</v>
      </c>
      <c r="U62" s="74">
        <v>27484</v>
      </c>
      <c r="V62" s="74">
        <f t="shared" si="64"/>
        <v>106893</v>
      </c>
      <c r="W62" s="74">
        <f t="shared" si="65"/>
        <v>1004</v>
      </c>
      <c r="X62" s="74">
        <f t="shared" si="66"/>
        <v>0</v>
      </c>
      <c r="Y62" s="74">
        <f t="shared" si="67"/>
        <v>0</v>
      </c>
      <c r="Z62" s="74">
        <f t="shared" si="68"/>
        <v>0</v>
      </c>
      <c r="AA62" s="74">
        <f t="shared" si="69"/>
        <v>41</v>
      </c>
      <c r="AB62" s="75" t="s">
        <v>114</v>
      </c>
      <c r="AC62" s="74">
        <f t="shared" si="70"/>
        <v>963</v>
      </c>
      <c r="AD62" s="74">
        <f t="shared" si="71"/>
        <v>105889</v>
      </c>
      <c r="AE62" s="74">
        <f t="shared" si="72"/>
        <v>0</v>
      </c>
      <c r="AF62" s="74">
        <f t="shared" si="73"/>
        <v>0</v>
      </c>
      <c r="AG62" s="74"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4">
        <f t="shared" si="74"/>
        <v>20912</v>
      </c>
      <c r="AN62" s="74">
        <f t="shared" si="75"/>
        <v>1373</v>
      </c>
      <c r="AO62" s="74">
        <v>1373</v>
      </c>
      <c r="AP62" s="74">
        <v>0</v>
      </c>
      <c r="AQ62" s="74">
        <v>0</v>
      </c>
      <c r="AR62" s="74">
        <v>0</v>
      </c>
      <c r="AS62" s="74">
        <f t="shared" si="76"/>
        <v>0</v>
      </c>
      <c r="AT62" s="74">
        <v>0</v>
      </c>
      <c r="AU62" s="74">
        <v>0</v>
      </c>
      <c r="AV62" s="74">
        <v>0</v>
      </c>
      <c r="AW62" s="74">
        <v>0</v>
      </c>
      <c r="AX62" s="74">
        <f t="shared" si="77"/>
        <v>19539</v>
      </c>
      <c r="AY62" s="74">
        <v>19539</v>
      </c>
      <c r="AZ62" s="74">
        <v>0</v>
      </c>
      <c r="BA62" s="74">
        <v>0</v>
      </c>
      <c r="BB62" s="74">
        <v>0</v>
      </c>
      <c r="BC62" s="74">
        <v>58497</v>
      </c>
      <c r="BD62" s="74">
        <v>0</v>
      </c>
      <c r="BE62" s="74">
        <v>0</v>
      </c>
      <c r="BF62" s="74">
        <f t="shared" si="78"/>
        <v>20912</v>
      </c>
      <c r="BG62" s="74">
        <f t="shared" si="79"/>
        <v>0</v>
      </c>
      <c r="BH62" s="74">
        <f t="shared" si="80"/>
        <v>0</v>
      </c>
      <c r="BI62" s="74">
        <v>0</v>
      </c>
      <c r="BJ62" s="74">
        <v>0</v>
      </c>
      <c r="BK62" s="74">
        <v>0</v>
      </c>
      <c r="BL62" s="74">
        <v>0</v>
      </c>
      <c r="BM62" s="74">
        <v>0</v>
      </c>
      <c r="BN62" s="74">
        <v>0</v>
      </c>
      <c r="BO62" s="74">
        <f t="shared" si="81"/>
        <v>589</v>
      </c>
      <c r="BP62" s="74">
        <f t="shared" si="82"/>
        <v>589</v>
      </c>
      <c r="BQ62" s="74">
        <v>589</v>
      </c>
      <c r="BR62" s="74">
        <v>0</v>
      </c>
      <c r="BS62" s="74">
        <v>0</v>
      </c>
      <c r="BT62" s="74">
        <v>0</v>
      </c>
      <c r="BU62" s="74">
        <f t="shared" si="83"/>
        <v>0</v>
      </c>
      <c r="BV62" s="74">
        <v>0</v>
      </c>
      <c r="BW62" s="74">
        <v>0</v>
      </c>
      <c r="BX62" s="74">
        <v>0</v>
      </c>
      <c r="BY62" s="74">
        <v>0</v>
      </c>
      <c r="BZ62" s="74">
        <f t="shared" si="84"/>
        <v>0</v>
      </c>
      <c r="CA62" s="74">
        <v>0</v>
      </c>
      <c r="CB62" s="74">
        <v>0</v>
      </c>
      <c r="CC62" s="74">
        <v>0</v>
      </c>
      <c r="CD62" s="74">
        <v>0</v>
      </c>
      <c r="CE62" s="74">
        <v>26895</v>
      </c>
      <c r="CF62" s="74">
        <v>0</v>
      </c>
      <c r="CG62" s="74">
        <v>0</v>
      </c>
      <c r="CH62" s="74">
        <f t="shared" si="85"/>
        <v>589</v>
      </c>
      <c r="CI62" s="74">
        <f t="shared" si="86"/>
        <v>0</v>
      </c>
      <c r="CJ62" s="74">
        <f t="shared" si="87"/>
        <v>0</v>
      </c>
      <c r="CK62" s="74">
        <f t="shared" si="88"/>
        <v>0</v>
      </c>
      <c r="CL62" s="74">
        <f t="shared" si="89"/>
        <v>0</v>
      </c>
      <c r="CM62" s="74">
        <f t="shared" si="90"/>
        <v>0</v>
      </c>
      <c r="CN62" s="74">
        <f t="shared" si="91"/>
        <v>0</v>
      </c>
      <c r="CO62" s="74">
        <f t="shared" si="92"/>
        <v>0</v>
      </c>
      <c r="CP62" s="74">
        <f t="shared" si="93"/>
        <v>0</v>
      </c>
      <c r="CQ62" s="74">
        <f t="shared" si="94"/>
        <v>21501</v>
      </c>
      <c r="CR62" s="74">
        <f t="shared" si="95"/>
        <v>1962</v>
      </c>
      <c r="CS62" s="74">
        <f t="shared" si="96"/>
        <v>1962</v>
      </c>
      <c r="CT62" s="74">
        <f t="shared" si="97"/>
        <v>0</v>
      </c>
      <c r="CU62" s="74">
        <f t="shared" si="98"/>
        <v>0</v>
      </c>
      <c r="CV62" s="74">
        <f t="shared" si="99"/>
        <v>0</v>
      </c>
      <c r="CW62" s="74">
        <f t="shared" si="100"/>
        <v>0</v>
      </c>
      <c r="CX62" s="74">
        <f t="shared" si="101"/>
        <v>0</v>
      </c>
      <c r="CY62" s="74">
        <f t="shared" si="102"/>
        <v>0</v>
      </c>
      <c r="CZ62" s="74">
        <f t="shared" si="103"/>
        <v>0</v>
      </c>
      <c r="DA62" s="74">
        <f t="shared" si="104"/>
        <v>0</v>
      </c>
      <c r="DB62" s="74">
        <f t="shared" si="105"/>
        <v>19539</v>
      </c>
      <c r="DC62" s="74">
        <f t="shared" si="106"/>
        <v>19539</v>
      </c>
      <c r="DD62" s="74">
        <f t="shared" si="107"/>
        <v>0</v>
      </c>
      <c r="DE62" s="74">
        <f t="shared" si="108"/>
        <v>0</v>
      </c>
      <c r="DF62" s="74">
        <f t="shared" si="109"/>
        <v>0</v>
      </c>
      <c r="DG62" s="74">
        <f t="shared" si="110"/>
        <v>85392</v>
      </c>
      <c r="DH62" s="74">
        <f t="shared" si="111"/>
        <v>0</v>
      </c>
      <c r="DI62" s="74">
        <f t="shared" si="112"/>
        <v>0</v>
      </c>
      <c r="DJ62" s="74">
        <f t="shared" si="113"/>
        <v>21501</v>
      </c>
    </row>
    <row r="63" spans="1:114" s="50" customFormat="1" ht="12" customHeight="1">
      <c r="A63" s="53" t="s">
        <v>112</v>
      </c>
      <c r="B63" s="54" t="s">
        <v>225</v>
      </c>
      <c r="C63" s="53" t="s">
        <v>226</v>
      </c>
      <c r="D63" s="74">
        <f t="shared" si="60"/>
        <v>78696</v>
      </c>
      <c r="E63" s="74">
        <f t="shared" si="61"/>
        <v>86</v>
      </c>
      <c r="F63" s="74">
        <v>0</v>
      </c>
      <c r="G63" s="74">
        <v>0</v>
      </c>
      <c r="H63" s="74">
        <v>0</v>
      </c>
      <c r="I63" s="74">
        <v>60</v>
      </c>
      <c r="J63" s="75" t="s">
        <v>114</v>
      </c>
      <c r="K63" s="74">
        <v>26</v>
      </c>
      <c r="L63" s="74">
        <v>78610</v>
      </c>
      <c r="M63" s="74">
        <f t="shared" si="62"/>
        <v>23173</v>
      </c>
      <c r="N63" s="74">
        <f t="shared" si="63"/>
        <v>0</v>
      </c>
      <c r="O63" s="74">
        <v>0</v>
      </c>
      <c r="P63" s="74">
        <v>0</v>
      </c>
      <c r="Q63" s="74">
        <v>0</v>
      </c>
      <c r="R63" s="74">
        <v>0</v>
      </c>
      <c r="S63" s="75" t="s">
        <v>114</v>
      </c>
      <c r="T63" s="74">
        <v>0</v>
      </c>
      <c r="U63" s="74">
        <v>23173</v>
      </c>
      <c r="V63" s="74">
        <f t="shared" si="64"/>
        <v>101869</v>
      </c>
      <c r="W63" s="74">
        <f t="shared" si="65"/>
        <v>86</v>
      </c>
      <c r="X63" s="74">
        <f t="shared" si="66"/>
        <v>0</v>
      </c>
      <c r="Y63" s="74">
        <f t="shared" si="67"/>
        <v>0</v>
      </c>
      <c r="Z63" s="74">
        <f t="shared" si="68"/>
        <v>0</v>
      </c>
      <c r="AA63" s="74">
        <f t="shared" si="69"/>
        <v>60</v>
      </c>
      <c r="AB63" s="75" t="s">
        <v>114</v>
      </c>
      <c r="AC63" s="74">
        <f t="shared" si="70"/>
        <v>26</v>
      </c>
      <c r="AD63" s="74">
        <f t="shared" si="71"/>
        <v>101783</v>
      </c>
      <c r="AE63" s="74">
        <f t="shared" si="72"/>
        <v>0</v>
      </c>
      <c r="AF63" s="74">
        <f t="shared" si="73"/>
        <v>0</v>
      </c>
      <c r="AG63" s="74"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4">
        <f t="shared" si="74"/>
        <v>0</v>
      </c>
      <c r="AN63" s="74">
        <f t="shared" si="75"/>
        <v>0</v>
      </c>
      <c r="AO63" s="74">
        <v>0</v>
      </c>
      <c r="AP63" s="74">
        <v>0</v>
      </c>
      <c r="AQ63" s="74">
        <v>0</v>
      </c>
      <c r="AR63" s="74">
        <v>0</v>
      </c>
      <c r="AS63" s="74">
        <f t="shared" si="76"/>
        <v>0</v>
      </c>
      <c r="AT63" s="74">
        <v>0</v>
      </c>
      <c r="AU63" s="74">
        <v>0</v>
      </c>
      <c r="AV63" s="74">
        <v>0</v>
      </c>
      <c r="AW63" s="74">
        <v>0</v>
      </c>
      <c r="AX63" s="74">
        <f t="shared" si="77"/>
        <v>0</v>
      </c>
      <c r="AY63" s="74">
        <v>0</v>
      </c>
      <c r="AZ63" s="74">
        <v>0</v>
      </c>
      <c r="BA63" s="74">
        <v>0</v>
      </c>
      <c r="BB63" s="74">
        <v>0</v>
      </c>
      <c r="BC63" s="74">
        <v>78696</v>
      </c>
      <c r="BD63" s="74">
        <v>0</v>
      </c>
      <c r="BE63" s="74">
        <v>0</v>
      </c>
      <c r="BF63" s="74">
        <f t="shared" si="78"/>
        <v>0</v>
      </c>
      <c r="BG63" s="74">
        <f t="shared" si="79"/>
        <v>0</v>
      </c>
      <c r="BH63" s="74">
        <f t="shared" si="80"/>
        <v>0</v>
      </c>
      <c r="BI63" s="74">
        <v>0</v>
      </c>
      <c r="BJ63" s="74">
        <v>0</v>
      </c>
      <c r="BK63" s="74">
        <v>0</v>
      </c>
      <c r="BL63" s="74">
        <v>0</v>
      </c>
      <c r="BM63" s="74">
        <v>0</v>
      </c>
      <c r="BN63" s="74">
        <v>0</v>
      </c>
      <c r="BO63" s="74">
        <f t="shared" si="81"/>
        <v>0</v>
      </c>
      <c r="BP63" s="74">
        <f t="shared" si="82"/>
        <v>0</v>
      </c>
      <c r="BQ63" s="74">
        <v>0</v>
      </c>
      <c r="BR63" s="74">
        <v>0</v>
      </c>
      <c r="BS63" s="74">
        <v>0</v>
      </c>
      <c r="BT63" s="74">
        <v>0</v>
      </c>
      <c r="BU63" s="74">
        <f t="shared" si="83"/>
        <v>0</v>
      </c>
      <c r="BV63" s="74">
        <v>0</v>
      </c>
      <c r="BW63" s="74">
        <v>0</v>
      </c>
      <c r="BX63" s="74">
        <v>0</v>
      </c>
      <c r="BY63" s="74">
        <v>0</v>
      </c>
      <c r="BZ63" s="74">
        <f t="shared" si="84"/>
        <v>0</v>
      </c>
      <c r="CA63" s="74">
        <v>0</v>
      </c>
      <c r="CB63" s="74">
        <v>0</v>
      </c>
      <c r="CC63" s="74">
        <v>0</v>
      </c>
      <c r="CD63" s="74">
        <v>0</v>
      </c>
      <c r="CE63" s="74">
        <v>23173</v>
      </c>
      <c r="CF63" s="74">
        <v>0</v>
      </c>
      <c r="CG63" s="74">
        <v>0</v>
      </c>
      <c r="CH63" s="74">
        <f t="shared" si="85"/>
        <v>0</v>
      </c>
      <c r="CI63" s="74">
        <f t="shared" si="86"/>
        <v>0</v>
      </c>
      <c r="CJ63" s="74">
        <f t="shared" si="87"/>
        <v>0</v>
      </c>
      <c r="CK63" s="74">
        <f t="shared" si="88"/>
        <v>0</v>
      </c>
      <c r="CL63" s="74">
        <f t="shared" si="89"/>
        <v>0</v>
      </c>
      <c r="CM63" s="74">
        <f t="shared" si="90"/>
        <v>0</v>
      </c>
      <c r="CN63" s="74">
        <f t="shared" si="91"/>
        <v>0</v>
      </c>
      <c r="CO63" s="74">
        <f t="shared" si="92"/>
        <v>0</v>
      </c>
      <c r="CP63" s="74">
        <f t="shared" si="93"/>
        <v>0</v>
      </c>
      <c r="CQ63" s="74">
        <f t="shared" si="94"/>
        <v>0</v>
      </c>
      <c r="CR63" s="74">
        <f t="shared" si="95"/>
        <v>0</v>
      </c>
      <c r="CS63" s="74">
        <f t="shared" si="96"/>
        <v>0</v>
      </c>
      <c r="CT63" s="74">
        <f t="shared" si="97"/>
        <v>0</v>
      </c>
      <c r="CU63" s="74">
        <f t="shared" si="98"/>
        <v>0</v>
      </c>
      <c r="CV63" s="74">
        <f t="shared" si="99"/>
        <v>0</v>
      </c>
      <c r="CW63" s="74">
        <f t="shared" si="100"/>
        <v>0</v>
      </c>
      <c r="CX63" s="74">
        <f t="shared" si="101"/>
        <v>0</v>
      </c>
      <c r="CY63" s="74">
        <f t="shared" si="102"/>
        <v>0</v>
      </c>
      <c r="CZ63" s="74">
        <f t="shared" si="103"/>
        <v>0</v>
      </c>
      <c r="DA63" s="74">
        <f t="shared" si="104"/>
        <v>0</v>
      </c>
      <c r="DB63" s="74">
        <f t="shared" si="105"/>
        <v>0</v>
      </c>
      <c r="DC63" s="74">
        <f t="shared" si="106"/>
        <v>0</v>
      </c>
      <c r="DD63" s="74">
        <f t="shared" si="107"/>
        <v>0</v>
      </c>
      <c r="DE63" s="74">
        <f t="shared" si="108"/>
        <v>0</v>
      </c>
      <c r="DF63" s="74">
        <f t="shared" si="109"/>
        <v>0</v>
      </c>
      <c r="DG63" s="74">
        <f t="shared" si="110"/>
        <v>101869</v>
      </c>
      <c r="DH63" s="74">
        <f t="shared" si="111"/>
        <v>0</v>
      </c>
      <c r="DI63" s="74">
        <f t="shared" si="112"/>
        <v>0</v>
      </c>
      <c r="DJ63" s="74">
        <f t="shared" si="113"/>
        <v>0</v>
      </c>
    </row>
    <row r="64" spans="1:114" s="50" customFormat="1" ht="12" customHeight="1">
      <c r="A64" s="53" t="s">
        <v>112</v>
      </c>
      <c r="B64" s="54" t="s">
        <v>227</v>
      </c>
      <c r="C64" s="53" t="s">
        <v>228</v>
      </c>
      <c r="D64" s="74">
        <f t="shared" si="60"/>
        <v>125346</v>
      </c>
      <c r="E64" s="74">
        <f t="shared" si="61"/>
        <v>120</v>
      </c>
      <c r="F64" s="74">
        <v>0</v>
      </c>
      <c r="G64" s="74">
        <v>0</v>
      </c>
      <c r="H64" s="74">
        <v>0</v>
      </c>
      <c r="I64" s="74">
        <v>120</v>
      </c>
      <c r="J64" s="75" t="s">
        <v>114</v>
      </c>
      <c r="K64" s="74">
        <v>0</v>
      </c>
      <c r="L64" s="74">
        <v>125226</v>
      </c>
      <c r="M64" s="74">
        <f t="shared" si="62"/>
        <v>33796</v>
      </c>
      <c r="N64" s="74">
        <f t="shared" si="63"/>
        <v>2</v>
      </c>
      <c r="O64" s="74">
        <v>0</v>
      </c>
      <c r="P64" s="74">
        <v>0</v>
      </c>
      <c r="Q64" s="74">
        <v>0</v>
      </c>
      <c r="R64" s="74">
        <v>2</v>
      </c>
      <c r="S64" s="75" t="s">
        <v>114</v>
      </c>
      <c r="T64" s="74">
        <v>0</v>
      </c>
      <c r="U64" s="74">
        <v>33794</v>
      </c>
      <c r="V64" s="74">
        <f t="shared" si="64"/>
        <v>159142</v>
      </c>
      <c r="W64" s="74">
        <f t="shared" si="65"/>
        <v>122</v>
      </c>
      <c r="X64" s="74">
        <f t="shared" si="66"/>
        <v>0</v>
      </c>
      <c r="Y64" s="74">
        <f t="shared" si="67"/>
        <v>0</v>
      </c>
      <c r="Z64" s="74">
        <f t="shared" si="68"/>
        <v>0</v>
      </c>
      <c r="AA64" s="74">
        <f t="shared" si="69"/>
        <v>122</v>
      </c>
      <c r="AB64" s="75" t="s">
        <v>114</v>
      </c>
      <c r="AC64" s="74">
        <f t="shared" si="70"/>
        <v>0</v>
      </c>
      <c r="AD64" s="74">
        <f t="shared" si="71"/>
        <v>159020</v>
      </c>
      <c r="AE64" s="74">
        <f t="shared" si="72"/>
        <v>0</v>
      </c>
      <c r="AF64" s="74">
        <f t="shared" si="73"/>
        <v>0</v>
      </c>
      <c r="AG64" s="74"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4">
        <f t="shared" si="74"/>
        <v>26650</v>
      </c>
      <c r="AN64" s="74">
        <f t="shared" si="75"/>
        <v>7344</v>
      </c>
      <c r="AO64" s="74">
        <v>7147</v>
      </c>
      <c r="AP64" s="74">
        <v>197</v>
      </c>
      <c r="AQ64" s="74">
        <v>0</v>
      </c>
      <c r="AR64" s="74">
        <v>0</v>
      </c>
      <c r="AS64" s="74">
        <f t="shared" si="76"/>
        <v>45</v>
      </c>
      <c r="AT64" s="74">
        <v>45</v>
      </c>
      <c r="AU64" s="74">
        <v>0</v>
      </c>
      <c r="AV64" s="74">
        <v>0</v>
      </c>
      <c r="AW64" s="74">
        <v>0</v>
      </c>
      <c r="AX64" s="74">
        <f t="shared" si="77"/>
        <v>19261</v>
      </c>
      <c r="AY64" s="74">
        <v>19261</v>
      </c>
      <c r="AZ64" s="74">
        <v>0</v>
      </c>
      <c r="BA64" s="74">
        <v>0</v>
      </c>
      <c r="BB64" s="74">
        <v>0</v>
      </c>
      <c r="BC64" s="74">
        <v>98696</v>
      </c>
      <c r="BD64" s="74">
        <v>0</v>
      </c>
      <c r="BE64" s="74">
        <v>0</v>
      </c>
      <c r="BF64" s="74">
        <f t="shared" si="78"/>
        <v>26650</v>
      </c>
      <c r="BG64" s="74">
        <f t="shared" si="79"/>
        <v>0</v>
      </c>
      <c r="BH64" s="74">
        <f t="shared" si="80"/>
        <v>0</v>
      </c>
      <c r="BI64" s="74">
        <v>0</v>
      </c>
      <c r="BJ64" s="74">
        <v>0</v>
      </c>
      <c r="BK64" s="74">
        <v>0</v>
      </c>
      <c r="BL64" s="74">
        <v>0</v>
      </c>
      <c r="BM64" s="74">
        <v>0</v>
      </c>
      <c r="BN64" s="74">
        <v>0</v>
      </c>
      <c r="BO64" s="74">
        <f t="shared" si="81"/>
        <v>7436</v>
      </c>
      <c r="BP64" s="74">
        <f t="shared" si="82"/>
        <v>7310</v>
      </c>
      <c r="BQ64" s="74">
        <v>7310</v>
      </c>
      <c r="BR64" s="74">
        <v>0</v>
      </c>
      <c r="BS64" s="74">
        <v>0</v>
      </c>
      <c r="BT64" s="74">
        <v>0</v>
      </c>
      <c r="BU64" s="74">
        <f t="shared" si="83"/>
        <v>0</v>
      </c>
      <c r="BV64" s="74">
        <v>0</v>
      </c>
      <c r="BW64" s="74">
        <v>0</v>
      </c>
      <c r="BX64" s="74">
        <v>0</v>
      </c>
      <c r="BY64" s="74">
        <v>0</v>
      </c>
      <c r="BZ64" s="74">
        <f t="shared" si="84"/>
        <v>126</v>
      </c>
      <c r="CA64" s="74">
        <v>126</v>
      </c>
      <c r="CB64" s="74">
        <v>0</v>
      </c>
      <c r="CC64" s="74">
        <v>0</v>
      </c>
      <c r="CD64" s="74">
        <v>0</v>
      </c>
      <c r="CE64" s="74">
        <v>26360</v>
      </c>
      <c r="CF64" s="74">
        <v>0</v>
      </c>
      <c r="CG64" s="74">
        <v>0</v>
      </c>
      <c r="CH64" s="74">
        <f t="shared" si="85"/>
        <v>7436</v>
      </c>
      <c r="CI64" s="74">
        <f t="shared" si="86"/>
        <v>0</v>
      </c>
      <c r="CJ64" s="74">
        <f t="shared" si="87"/>
        <v>0</v>
      </c>
      <c r="CK64" s="74">
        <f t="shared" si="88"/>
        <v>0</v>
      </c>
      <c r="CL64" s="74">
        <f t="shared" si="89"/>
        <v>0</v>
      </c>
      <c r="CM64" s="74">
        <f t="shared" si="90"/>
        <v>0</v>
      </c>
      <c r="CN64" s="74">
        <f t="shared" si="91"/>
        <v>0</v>
      </c>
      <c r="CO64" s="74">
        <f t="shared" si="92"/>
        <v>0</v>
      </c>
      <c r="CP64" s="74">
        <f t="shared" si="93"/>
        <v>0</v>
      </c>
      <c r="CQ64" s="74">
        <f t="shared" si="94"/>
        <v>34086</v>
      </c>
      <c r="CR64" s="74">
        <f t="shared" si="95"/>
        <v>14654</v>
      </c>
      <c r="CS64" s="74">
        <f t="shared" si="96"/>
        <v>14457</v>
      </c>
      <c r="CT64" s="74">
        <f t="shared" si="97"/>
        <v>197</v>
      </c>
      <c r="CU64" s="74">
        <f t="shared" si="98"/>
        <v>0</v>
      </c>
      <c r="CV64" s="74">
        <f t="shared" si="99"/>
        <v>0</v>
      </c>
      <c r="CW64" s="74">
        <f t="shared" si="100"/>
        <v>45</v>
      </c>
      <c r="CX64" s="74">
        <f t="shared" si="101"/>
        <v>45</v>
      </c>
      <c r="CY64" s="74">
        <f t="shared" si="102"/>
        <v>0</v>
      </c>
      <c r="CZ64" s="74">
        <f t="shared" si="103"/>
        <v>0</v>
      </c>
      <c r="DA64" s="74">
        <f t="shared" si="104"/>
        <v>0</v>
      </c>
      <c r="DB64" s="74">
        <f t="shared" si="105"/>
        <v>19387</v>
      </c>
      <c r="DC64" s="74">
        <f t="shared" si="106"/>
        <v>19387</v>
      </c>
      <c r="DD64" s="74">
        <f t="shared" si="107"/>
        <v>0</v>
      </c>
      <c r="DE64" s="74">
        <f t="shared" si="108"/>
        <v>0</v>
      </c>
      <c r="DF64" s="74">
        <f t="shared" si="109"/>
        <v>0</v>
      </c>
      <c r="DG64" s="74">
        <f t="shared" si="110"/>
        <v>125056</v>
      </c>
      <c r="DH64" s="74">
        <f t="shared" si="111"/>
        <v>0</v>
      </c>
      <c r="DI64" s="74">
        <f t="shared" si="112"/>
        <v>0</v>
      </c>
      <c r="DJ64" s="74">
        <f t="shared" si="113"/>
        <v>34086</v>
      </c>
    </row>
    <row r="65" spans="1:114" s="50" customFormat="1" ht="12" customHeight="1">
      <c r="A65" s="53" t="s">
        <v>112</v>
      </c>
      <c r="B65" s="54" t="s">
        <v>229</v>
      </c>
      <c r="C65" s="53" t="s">
        <v>230</v>
      </c>
      <c r="D65" s="74">
        <f t="shared" si="60"/>
        <v>220679</v>
      </c>
      <c r="E65" s="74">
        <f t="shared" si="61"/>
        <v>415</v>
      </c>
      <c r="F65" s="74">
        <v>0</v>
      </c>
      <c r="G65" s="74">
        <v>0</v>
      </c>
      <c r="H65" s="74">
        <v>0</v>
      </c>
      <c r="I65" s="74">
        <v>408</v>
      </c>
      <c r="J65" s="75" t="s">
        <v>114</v>
      </c>
      <c r="K65" s="74">
        <v>7</v>
      </c>
      <c r="L65" s="74">
        <v>220264</v>
      </c>
      <c r="M65" s="74">
        <f t="shared" si="62"/>
        <v>49702</v>
      </c>
      <c r="N65" s="74">
        <f t="shared" si="63"/>
        <v>0</v>
      </c>
      <c r="O65" s="74">
        <v>0</v>
      </c>
      <c r="P65" s="74">
        <v>0</v>
      </c>
      <c r="Q65" s="74">
        <v>0</v>
      </c>
      <c r="R65" s="74">
        <v>0</v>
      </c>
      <c r="S65" s="75" t="s">
        <v>114</v>
      </c>
      <c r="T65" s="74">
        <v>0</v>
      </c>
      <c r="U65" s="74">
        <v>49702</v>
      </c>
      <c r="V65" s="74">
        <f t="shared" si="64"/>
        <v>270381</v>
      </c>
      <c r="W65" s="74">
        <f t="shared" si="65"/>
        <v>415</v>
      </c>
      <c r="X65" s="74">
        <f t="shared" si="66"/>
        <v>0</v>
      </c>
      <c r="Y65" s="74">
        <f t="shared" si="67"/>
        <v>0</v>
      </c>
      <c r="Z65" s="74">
        <f t="shared" si="68"/>
        <v>0</v>
      </c>
      <c r="AA65" s="74">
        <f t="shared" si="69"/>
        <v>408</v>
      </c>
      <c r="AB65" s="75" t="s">
        <v>114</v>
      </c>
      <c r="AC65" s="74">
        <f t="shared" si="70"/>
        <v>7</v>
      </c>
      <c r="AD65" s="74">
        <f t="shared" si="71"/>
        <v>269966</v>
      </c>
      <c r="AE65" s="74">
        <f t="shared" si="72"/>
        <v>0</v>
      </c>
      <c r="AF65" s="74">
        <f t="shared" si="73"/>
        <v>0</v>
      </c>
      <c r="AG65" s="74"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4">
        <f t="shared" si="74"/>
        <v>60569</v>
      </c>
      <c r="AN65" s="74">
        <f t="shared" si="75"/>
        <v>5801</v>
      </c>
      <c r="AO65" s="74">
        <v>5801</v>
      </c>
      <c r="AP65" s="74">
        <v>0</v>
      </c>
      <c r="AQ65" s="74">
        <v>0</v>
      </c>
      <c r="AR65" s="74">
        <v>0</v>
      </c>
      <c r="AS65" s="74">
        <f t="shared" si="76"/>
        <v>0</v>
      </c>
      <c r="AT65" s="74">
        <v>0</v>
      </c>
      <c r="AU65" s="74">
        <v>0</v>
      </c>
      <c r="AV65" s="74">
        <v>0</v>
      </c>
      <c r="AW65" s="74">
        <v>0</v>
      </c>
      <c r="AX65" s="74">
        <f t="shared" si="77"/>
        <v>54768</v>
      </c>
      <c r="AY65" s="74">
        <v>54768</v>
      </c>
      <c r="AZ65" s="74">
        <v>0</v>
      </c>
      <c r="BA65" s="74">
        <v>0</v>
      </c>
      <c r="BB65" s="74">
        <v>0</v>
      </c>
      <c r="BC65" s="74">
        <v>160110</v>
      </c>
      <c r="BD65" s="74">
        <v>0</v>
      </c>
      <c r="BE65" s="74">
        <v>0</v>
      </c>
      <c r="BF65" s="74">
        <f t="shared" si="78"/>
        <v>60569</v>
      </c>
      <c r="BG65" s="74">
        <f t="shared" si="79"/>
        <v>0</v>
      </c>
      <c r="BH65" s="74">
        <f t="shared" si="80"/>
        <v>0</v>
      </c>
      <c r="BI65" s="74">
        <v>0</v>
      </c>
      <c r="BJ65" s="74">
        <v>0</v>
      </c>
      <c r="BK65" s="74">
        <v>0</v>
      </c>
      <c r="BL65" s="74">
        <v>0</v>
      </c>
      <c r="BM65" s="74">
        <v>0</v>
      </c>
      <c r="BN65" s="74">
        <v>0</v>
      </c>
      <c r="BO65" s="74">
        <f t="shared" si="81"/>
        <v>645</v>
      </c>
      <c r="BP65" s="74">
        <f t="shared" si="82"/>
        <v>645</v>
      </c>
      <c r="BQ65" s="74">
        <v>645</v>
      </c>
      <c r="BR65" s="74">
        <v>0</v>
      </c>
      <c r="BS65" s="74">
        <v>0</v>
      </c>
      <c r="BT65" s="74">
        <v>0</v>
      </c>
      <c r="BU65" s="74">
        <f t="shared" si="83"/>
        <v>0</v>
      </c>
      <c r="BV65" s="74">
        <v>0</v>
      </c>
      <c r="BW65" s="74">
        <v>0</v>
      </c>
      <c r="BX65" s="74">
        <v>0</v>
      </c>
      <c r="BY65" s="74">
        <v>0</v>
      </c>
      <c r="BZ65" s="74">
        <f t="shared" si="84"/>
        <v>0</v>
      </c>
      <c r="CA65" s="74">
        <v>0</v>
      </c>
      <c r="CB65" s="74">
        <v>0</v>
      </c>
      <c r="CC65" s="74">
        <v>0</v>
      </c>
      <c r="CD65" s="74">
        <v>0</v>
      </c>
      <c r="CE65" s="74">
        <v>49057</v>
      </c>
      <c r="CF65" s="74">
        <v>0</v>
      </c>
      <c r="CG65" s="74">
        <v>0</v>
      </c>
      <c r="CH65" s="74">
        <f t="shared" si="85"/>
        <v>645</v>
      </c>
      <c r="CI65" s="74">
        <f t="shared" si="86"/>
        <v>0</v>
      </c>
      <c r="CJ65" s="74">
        <f t="shared" si="87"/>
        <v>0</v>
      </c>
      <c r="CK65" s="74">
        <f t="shared" si="88"/>
        <v>0</v>
      </c>
      <c r="CL65" s="74">
        <f t="shared" si="89"/>
        <v>0</v>
      </c>
      <c r="CM65" s="74">
        <f t="shared" si="90"/>
        <v>0</v>
      </c>
      <c r="CN65" s="74">
        <f t="shared" si="91"/>
        <v>0</v>
      </c>
      <c r="CO65" s="74">
        <f t="shared" si="92"/>
        <v>0</v>
      </c>
      <c r="CP65" s="74">
        <f t="shared" si="93"/>
        <v>0</v>
      </c>
      <c r="CQ65" s="74">
        <f t="shared" si="94"/>
        <v>61214</v>
      </c>
      <c r="CR65" s="74">
        <f t="shared" si="95"/>
        <v>6446</v>
      </c>
      <c r="CS65" s="74">
        <f t="shared" si="96"/>
        <v>6446</v>
      </c>
      <c r="CT65" s="74">
        <f t="shared" si="97"/>
        <v>0</v>
      </c>
      <c r="CU65" s="74">
        <f t="shared" si="98"/>
        <v>0</v>
      </c>
      <c r="CV65" s="74">
        <f t="shared" si="99"/>
        <v>0</v>
      </c>
      <c r="CW65" s="74">
        <f t="shared" si="100"/>
        <v>0</v>
      </c>
      <c r="CX65" s="74">
        <f t="shared" si="101"/>
        <v>0</v>
      </c>
      <c r="CY65" s="74">
        <f t="shared" si="102"/>
        <v>0</v>
      </c>
      <c r="CZ65" s="74">
        <f t="shared" si="103"/>
        <v>0</v>
      </c>
      <c r="DA65" s="74">
        <f t="shared" si="104"/>
        <v>0</v>
      </c>
      <c r="DB65" s="74">
        <f t="shared" si="105"/>
        <v>54768</v>
      </c>
      <c r="DC65" s="74">
        <f t="shared" si="106"/>
        <v>54768</v>
      </c>
      <c r="DD65" s="74">
        <f t="shared" si="107"/>
        <v>0</v>
      </c>
      <c r="DE65" s="74">
        <f t="shared" si="108"/>
        <v>0</v>
      </c>
      <c r="DF65" s="74">
        <f t="shared" si="109"/>
        <v>0</v>
      </c>
      <c r="DG65" s="74">
        <f t="shared" si="110"/>
        <v>209167</v>
      </c>
      <c r="DH65" s="74">
        <f t="shared" si="111"/>
        <v>0</v>
      </c>
      <c r="DI65" s="74">
        <f t="shared" si="112"/>
        <v>0</v>
      </c>
      <c r="DJ65" s="74">
        <f t="shared" si="113"/>
        <v>61214</v>
      </c>
    </row>
    <row r="66" spans="1:114" s="50" customFormat="1" ht="12" customHeight="1">
      <c r="A66" s="53" t="s">
        <v>112</v>
      </c>
      <c r="B66" s="54" t="s">
        <v>231</v>
      </c>
      <c r="C66" s="53" t="s">
        <v>232</v>
      </c>
      <c r="D66" s="74">
        <f t="shared" si="60"/>
        <v>391853</v>
      </c>
      <c r="E66" s="74">
        <f t="shared" si="61"/>
        <v>3093</v>
      </c>
      <c r="F66" s="74">
        <v>0</v>
      </c>
      <c r="G66" s="74">
        <v>0</v>
      </c>
      <c r="H66" s="74">
        <v>0</v>
      </c>
      <c r="I66" s="74">
        <v>0</v>
      </c>
      <c r="J66" s="75" t="s">
        <v>114</v>
      </c>
      <c r="K66" s="74">
        <v>3093</v>
      </c>
      <c r="L66" s="74">
        <v>388760</v>
      </c>
      <c r="M66" s="74">
        <f t="shared" si="62"/>
        <v>340679</v>
      </c>
      <c r="N66" s="74">
        <f t="shared" si="63"/>
        <v>239389</v>
      </c>
      <c r="O66" s="74">
        <v>0</v>
      </c>
      <c r="P66" s="74">
        <v>0</v>
      </c>
      <c r="Q66" s="74">
        <v>0</v>
      </c>
      <c r="R66" s="74">
        <v>239389</v>
      </c>
      <c r="S66" s="75" t="s">
        <v>114</v>
      </c>
      <c r="T66" s="74">
        <v>0</v>
      </c>
      <c r="U66" s="74">
        <v>101290</v>
      </c>
      <c r="V66" s="74">
        <f t="shared" si="64"/>
        <v>732532</v>
      </c>
      <c r="W66" s="74">
        <f t="shared" si="65"/>
        <v>242482</v>
      </c>
      <c r="X66" s="74">
        <f t="shared" si="66"/>
        <v>0</v>
      </c>
      <c r="Y66" s="74">
        <f t="shared" si="67"/>
        <v>0</v>
      </c>
      <c r="Z66" s="74">
        <f t="shared" si="68"/>
        <v>0</v>
      </c>
      <c r="AA66" s="74">
        <f t="shared" si="69"/>
        <v>239389</v>
      </c>
      <c r="AB66" s="75" t="s">
        <v>114</v>
      </c>
      <c r="AC66" s="74">
        <f t="shared" si="70"/>
        <v>3093</v>
      </c>
      <c r="AD66" s="74">
        <f t="shared" si="71"/>
        <v>490050</v>
      </c>
      <c r="AE66" s="74">
        <f t="shared" si="72"/>
        <v>0</v>
      </c>
      <c r="AF66" s="74">
        <f t="shared" si="73"/>
        <v>0</v>
      </c>
      <c r="AG66" s="74"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31129</v>
      </c>
      <c r="AM66" s="74">
        <f t="shared" si="74"/>
        <v>104090</v>
      </c>
      <c r="AN66" s="74">
        <f t="shared" si="75"/>
        <v>8714</v>
      </c>
      <c r="AO66" s="74">
        <v>8714</v>
      </c>
      <c r="AP66" s="74">
        <v>0</v>
      </c>
      <c r="AQ66" s="74">
        <v>0</v>
      </c>
      <c r="AR66" s="74">
        <v>0</v>
      </c>
      <c r="AS66" s="74">
        <f t="shared" si="76"/>
        <v>0</v>
      </c>
      <c r="AT66" s="74">
        <v>0</v>
      </c>
      <c r="AU66" s="74">
        <v>0</v>
      </c>
      <c r="AV66" s="74">
        <v>0</v>
      </c>
      <c r="AW66" s="74">
        <v>0</v>
      </c>
      <c r="AX66" s="74">
        <f t="shared" si="77"/>
        <v>95376</v>
      </c>
      <c r="AY66" s="74">
        <v>93993</v>
      </c>
      <c r="AZ66" s="74">
        <v>278</v>
      </c>
      <c r="BA66" s="74">
        <v>1105</v>
      </c>
      <c r="BB66" s="74">
        <v>0</v>
      </c>
      <c r="BC66" s="74">
        <v>256634</v>
      </c>
      <c r="BD66" s="74">
        <v>0</v>
      </c>
      <c r="BE66" s="74">
        <v>0</v>
      </c>
      <c r="BF66" s="74">
        <f t="shared" si="78"/>
        <v>104090</v>
      </c>
      <c r="BG66" s="74">
        <f t="shared" si="79"/>
        <v>0</v>
      </c>
      <c r="BH66" s="74">
        <f t="shared" si="80"/>
        <v>0</v>
      </c>
      <c r="BI66" s="74">
        <v>0</v>
      </c>
      <c r="BJ66" s="74">
        <v>0</v>
      </c>
      <c r="BK66" s="74">
        <v>0</v>
      </c>
      <c r="BL66" s="74">
        <v>0</v>
      </c>
      <c r="BM66" s="74">
        <v>0</v>
      </c>
      <c r="BN66" s="74">
        <v>0</v>
      </c>
      <c r="BO66" s="74">
        <f t="shared" si="81"/>
        <v>338354</v>
      </c>
      <c r="BP66" s="74">
        <f t="shared" si="82"/>
        <v>13893</v>
      </c>
      <c r="BQ66" s="74">
        <v>8417</v>
      </c>
      <c r="BR66" s="74">
        <v>0</v>
      </c>
      <c r="BS66" s="74">
        <v>5476</v>
      </c>
      <c r="BT66" s="74">
        <v>0</v>
      </c>
      <c r="BU66" s="74">
        <f t="shared" si="83"/>
        <v>81775</v>
      </c>
      <c r="BV66" s="74">
        <v>0</v>
      </c>
      <c r="BW66" s="74">
        <v>81775</v>
      </c>
      <c r="BX66" s="74">
        <v>0</v>
      </c>
      <c r="BY66" s="74">
        <v>0</v>
      </c>
      <c r="BZ66" s="74">
        <f t="shared" si="84"/>
        <v>242686</v>
      </c>
      <c r="CA66" s="74">
        <v>239389</v>
      </c>
      <c r="CB66" s="74">
        <v>0</v>
      </c>
      <c r="CC66" s="74">
        <v>3297</v>
      </c>
      <c r="CD66" s="74">
        <v>0</v>
      </c>
      <c r="CE66" s="74">
        <v>0</v>
      </c>
      <c r="CF66" s="74">
        <v>0</v>
      </c>
      <c r="CG66" s="74">
        <v>2325</v>
      </c>
      <c r="CH66" s="74">
        <f t="shared" si="85"/>
        <v>340679</v>
      </c>
      <c r="CI66" s="74">
        <f t="shared" si="86"/>
        <v>0</v>
      </c>
      <c r="CJ66" s="74">
        <f t="shared" si="87"/>
        <v>0</v>
      </c>
      <c r="CK66" s="74">
        <f t="shared" si="88"/>
        <v>0</v>
      </c>
      <c r="CL66" s="74">
        <f t="shared" si="89"/>
        <v>0</v>
      </c>
      <c r="CM66" s="74">
        <f t="shared" si="90"/>
        <v>0</v>
      </c>
      <c r="CN66" s="74">
        <f t="shared" si="91"/>
        <v>0</v>
      </c>
      <c r="CO66" s="74">
        <f t="shared" si="92"/>
        <v>0</v>
      </c>
      <c r="CP66" s="74">
        <f t="shared" si="93"/>
        <v>31129</v>
      </c>
      <c r="CQ66" s="74">
        <f t="shared" si="94"/>
        <v>442444</v>
      </c>
      <c r="CR66" s="74">
        <f t="shared" si="95"/>
        <v>22607</v>
      </c>
      <c r="CS66" s="74">
        <f t="shared" si="96"/>
        <v>17131</v>
      </c>
      <c r="CT66" s="74">
        <f t="shared" si="97"/>
        <v>0</v>
      </c>
      <c r="CU66" s="74">
        <f t="shared" si="98"/>
        <v>5476</v>
      </c>
      <c r="CV66" s="74">
        <f t="shared" si="99"/>
        <v>0</v>
      </c>
      <c r="CW66" s="74">
        <f t="shared" si="100"/>
        <v>81775</v>
      </c>
      <c r="CX66" s="74">
        <f t="shared" si="101"/>
        <v>0</v>
      </c>
      <c r="CY66" s="74">
        <f t="shared" si="102"/>
        <v>81775</v>
      </c>
      <c r="CZ66" s="74">
        <f t="shared" si="103"/>
        <v>0</v>
      </c>
      <c r="DA66" s="74">
        <f t="shared" si="104"/>
        <v>0</v>
      </c>
      <c r="DB66" s="74">
        <f t="shared" si="105"/>
        <v>338062</v>
      </c>
      <c r="DC66" s="74">
        <f t="shared" si="106"/>
        <v>333382</v>
      </c>
      <c r="DD66" s="74">
        <f t="shared" si="107"/>
        <v>278</v>
      </c>
      <c r="DE66" s="74">
        <f t="shared" si="108"/>
        <v>4402</v>
      </c>
      <c r="DF66" s="74">
        <f t="shared" si="109"/>
        <v>0</v>
      </c>
      <c r="DG66" s="74">
        <f t="shared" si="110"/>
        <v>256634</v>
      </c>
      <c r="DH66" s="74">
        <f t="shared" si="111"/>
        <v>0</v>
      </c>
      <c r="DI66" s="74">
        <f t="shared" si="112"/>
        <v>2325</v>
      </c>
      <c r="DJ66" s="74">
        <f t="shared" si="113"/>
        <v>444769</v>
      </c>
    </row>
    <row r="67" spans="1:114" s="50" customFormat="1" ht="12" customHeight="1">
      <c r="A67" s="53" t="s">
        <v>112</v>
      </c>
      <c r="B67" s="54" t="s">
        <v>233</v>
      </c>
      <c r="C67" s="53" t="s">
        <v>234</v>
      </c>
      <c r="D67" s="74">
        <f t="shared" si="60"/>
        <v>334758</v>
      </c>
      <c r="E67" s="74">
        <f t="shared" si="61"/>
        <v>0</v>
      </c>
      <c r="F67" s="74">
        <v>0</v>
      </c>
      <c r="G67" s="74">
        <v>0</v>
      </c>
      <c r="H67" s="74">
        <v>0</v>
      </c>
      <c r="I67" s="74">
        <v>0</v>
      </c>
      <c r="J67" s="75" t="s">
        <v>114</v>
      </c>
      <c r="K67" s="74">
        <v>0</v>
      </c>
      <c r="L67" s="74">
        <v>334758</v>
      </c>
      <c r="M67" s="74">
        <f t="shared" si="62"/>
        <v>49356</v>
      </c>
      <c r="N67" s="74">
        <f t="shared" si="63"/>
        <v>0</v>
      </c>
      <c r="O67" s="74">
        <v>0</v>
      </c>
      <c r="P67" s="74">
        <v>0</v>
      </c>
      <c r="Q67" s="74">
        <v>0</v>
      </c>
      <c r="R67" s="74">
        <v>0</v>
      </c>
      <c r="S67" s="75" t="s">
        <v>114</v>
      </c>
      <c r="T67" s="74">
        <v>0</v>
      </c>
      <c r="U67" s="74">
        <v>49356</v>
      </c>
      <c r="V67" s="74">
        <f t="shared" si="64"/>
        <v>384114</v>
      </c>
      <c r="W67" s="74">
        <f t="shared" si="65"/>
        <v>0</v>
      </c>
      <c r="X67" s="74">
        <f t="shared" si="66"/>
        <v>0</v>
      </c>
      <c r="Y67" s="74">
        <f t="shared" si="67"/>
        <v>0</v>
      </c>
      <c r="Z67" s="74">
        <f t="shared" si="68"/>
        <v>0</v>
      </c>
      <c r="AA67" s="74">
        <f t="shared" si="69"/>
        <v>0</v>
      </c>
      <c r="AB67" s="75" t="s">
        <v>114</v>
      </c>
      <c r="AC67" s="74">
        <f t="shared" si="70"/>
        <v>0</v>
      </c>
      <c r="AD67" s="74">
        <f t="shared" si="71"/>
        <v>384114</v>
      </c>
      <c r="AE67" s="74">
        <f t="shared" si="72"/>
        <v>0</v>
      </c>
      <c r="AF67" s="74">
        <f t="shared" si="73"/>
        <v>0</v>
      </c>
      <c r="AG67" s="74">
        <v>0</v>
      </c>
      <c r="AH67" s="74">
        <v>0</v>
      </c>
      <c r="AI67" s="74">
        <v>0</v>
      </c>
      <c r="AJ67" s="74">
        <v>0</v>
      </c>
      <c r="AK67" s="74">
        <v>0</v>
      </c>
      <c r="AL67" s="74">
        <v>0</v>
      </c>
      <c r="AM67" s="74">
        <f t="shared" si="74"/>
        <v>0</v>
      </c>
      <c r="AN67" s="74">
        <f t="shared" si="75"/>
        <v>0</v>
      </c>
      <c r="AO67" s="74">
        <v>0</v>
      </c>
      <c r="AP67" s="74">
        <v>0</v>
      </c>
      <c r="AQ67" s="74">
        <v>0</v>
      </c>
      <c r="AR67" s="74">
        <v>0</v>
      </c>
      <c r="AS67" s="74">
        <f t="shared" si="76"/>
        <v>0</v>
      </c>
      <c r="AT67" s="74">
        <v>0</v>
      </c>
      <c r="AU67" s="74">
        <v>0</v>
      </c>
      <c r="AV67" s="74">
        <v>0</v>
      </c>
      <c r="AW67" s="74">
        <v>0</v>
      </c>
      <c r="AX67" s="74">
        <f t="shared" si="77"/>
        <v>0</v>
      </c>
      <c r="AY67" s="74">
        <v>0</v>
      </c>
      <c r="AZ67" s="74">
        <v>0</v>
      </c>
      <c r="BA67" s="74">
        <v>0</v>
      </c>
      <c r="BB67" s="74">
        <v>0</v>
      </c>
      <c r="BC67" s="74">
        <v>334758</v>
      </c>
      <c r="BD67" s="74">
        <v>0</v>
      </c>
      <c r="BE67" s="74">
        <v>0</v>
      </c>
      <c r="BF67" s="74">
        <f t="shared" si="78"/>
        <v>0</v>
      </c>
      <c r="BG67" s="74">
        <f t="shared" si="79"/>
        <v>0</v>
      </c>
      <c r="BH67" s="74">
        <f t="shared" si="80"/>
        <v>0</v>
      </c>
      <c r="BI67" s="74">
        <v>0</v>
      </c>
      <c r="BJ67" s="74">
        <v>0</v>
      </c>
      <c r="BK67" s="74">
        <v>0</v>
      </c>
      <c r="BL67" s="74">
        <v>0</v>
      </c>
      <c r="BM67" s="74">
        <v>0</v>
      </c>
      <c r="BN67" s="74">
        <v>0</v>
      </c>
      <c r="BO67" s="74">
        <f t="shared" si="81"/>
        <v>0</v>
      </c>
      <c r="BP67" s="74">
        <f t="shared" si="82"/>
        <v>0</v>
      </c>
      <c r="BQ67" s="74">
        <v>0</v>
      </c>
      <c r="BR67" s="74">
        <v>0</v>
      </c>
      <c r="BS67" s="74">
        <v>0</v>
      </c>
      <c r="BT67" s="74">
        <v>0</v>
      </c>
      <c r="BU67" s="74">
        <f t="shared" si="83"/>
        <v>0</v>
      </c>
      <c r="BV67" s="74">
        <v>0</v>
      </c>
      <c r="BW67" s="74">
        <v>0</v>
      </c>
      <c r="BX67" s="74">
        <v>0</v>
      </c>
      <c r="BY67" s="74">
        <v>0</v>
      </c>
      <c r="BZ67" s="74">
        <f t="shared" si="84"/>
        <v>0</v>
      </c>
      <c r="CA67" s="74">
        <v>0</v>
      </c>
      <c r="CB67" s="74">
        <v>0</v>
      </c>
      <c r="CC67" s="74">
        <v>0</v>
      </c>
      <c r="CD67" s="74">
        <v>0</v>
      </c>
      <c r="CE67" s="74">
        <v>49356</v>
      </c>
      <c r="CF67" s="74">
        <v>0</v>
      </c>
      <c r="CG67" s="74">
        <v>0</v>
      </c>
      <c r="CH67" s="74">
        <f t="shared" si="85"/>
        <v>0</v>
      </c>
      <c r="CI67" s="74">
        <f t="shared" si="86"/>
        <v>0</v>
      </c>
      <c r="CJ67" s="74">
        <f t="shared" si="87"/>
        <v>0</v>
      </c>
      <c r="CK67" s="74">
        <f t="shared" si="88"/>
        <v>0</v>
      </c>
      <c r="CL67" s="74">
        <f t="shared" si="89"/>
        <v>0</v>
      </c>
      <c r="CM67" s="74">
        <f t="shared" si="90"/>
        <v>0</v>
      </c>
      <c r="CN67" s="74">
        <f t="shared" si="91"/>
        <v>0</v>
      </c>
      <c r="CO67" s="74">
        <f t="shared" si="92"/>
        <v>0</v>
      </c>
      <c r="CP67" s="74">
        <f t="shared" si="93"/>
        <v>0</v>
      </c>
      <c r="CQ67" s="74">
        <f t="shared" si="94"/>
        <v>0</v>
      </c>
      <c r="CR67" s="74">
        <f t="shared" si="95"/>
        <v>0</v>
      </c>
      <c r="CS67" s="74">
        <f t="shared" si="96"/>
        <v>0</v>
      </c>
      <c r="CT67" s="74">
        <f t="shared" si="97"/>
        <v>0</v>
      </c>
      <c r="CU67" s="74">
        <f t="shared" si="98"/>
        <v>0</v>
      </c>
      <c r="CV67" s="74">
        <f t="shared" si="99"/>
        <v>0</v>
      </c>
      <c r="CW67" s="74">
        <f t="shared" si="100"/>
        <v>0</v>
      </c>
      <c r="CX67" s="74">
        <f t="shared" si="101"/>
        <v>0</v>
      </c>
      <c r="CY67" s="74">
        <f t="shared" si="102"/>
        <v>0</v>
      </c>
      <c r="CZ67" s="74">
        <f t="shared" si="103"/>
        <v>0</v>
      </c>
      <c r="DA67" s="74">
        <f t="shared" si="104"/>
        <v>0</v>
      </c>
      <c r="DB67" s="74">
        <f t="shared" si="105"/>
        <v>0</v>
      </c>
      <c r="DC67" s="74">
        <f t="shared" si="106"/>
        <v>0</v>
      </c>
      <c r="DD67" s="74">
        <f t="shared" si="107"/>
        <v>0</v>
      </c>
      <c r="DE67" s="74">
        <f t="shared" si="108"/>
        <v>0</v>
      </c>
      <c r="DF67" s="74">
        <f t="shared" si="109"/>
        <v>0</v>
      </c>
      <c r="DG67" s="74">
        <f t="shared" si="110"/>
        <v>384114</v>
      </c>
      <c r="DH67" s="74">
        <f t="shared" si="111"/>
        <v>0</v>
      </c>
      <c r="DI67" s="74">
        <f t="shared" si="112"/>
        <v>0</v>
      </c>
      <c r="DJ67" s="74">
        <f t="shared" si="113"/>
        <v>0</v>
      </c>
    </row>
    <row r="68" spans="1:114" s="50" customFormat="1" ht="12" customHeight="1">
      <c r="A68" s="53" t="s">
        <v>112</v>
      </c>
      <c r="B68" s="54" t="s">
        <v>235</v>
      </c>
      <c r="C68" s="53" t="s">
        <v>236</v>
      </c>
      <c r="D68" s="74">
        <f t="shared" si="60"/>
        <v>338639</v>
      </c>
      <c r="E68" s="74">
        <f t="shared" si="61"/>
        <v>0</v>
      </c>
      <c r="F68" s="74">
        <v>0</v>
      </c>
      <c r="G68" s="74">
        <v>0</v>
      </c>
      <c r="H68" s="74">
        <v>0</v>
      </c>
      <c r="I68" s="74">
        <v>0</v>
      </c>
      <c r="J68" s="75" t="s">
        <v>114</v>
      </c>
      <c r="K68" s="74">
        <v>0</v>
      </c>
      <c r="L68" s="74">
        <v>338639</v>
      </c>
      <c r="M68" s="74">
        <f t="shared" si="62"/>
        <v>63921</v>
      </c>
      <c r="N68" s="74">
        <f t="shared" si="63"/>
        <v>0</v>
      </c>
      <c r="O68" s="74">
        <v>0</v>
      </c>
      <c r="P68" s="74">
        <v>0</v>
      </c>
      <c r="Q68" s="74">
        <v>0</v>
      </c>
      <c r="R68" s="74">
        <v>0</v>
      </c>
      <c r="S68" s="75" t="s">
        <v>114</v>
      </c>
      <c r="T68" s="74">
        <v>0</v>
      </c>
      <c r="U68" s="74">
        <v>63921</v>
      </c>
      <c r="V68" s="74">
        <f t="shared" si="64"/>
        <v>402560</v>
      </c>
      <c r="W68" s="74">
        <f t="shared" si="65"/>
        <v>0</v>
      </c>
      <c r="X68" s="74">
        <f t="shared" si="66"/>
        <v>0</v>
      </c>
      <c r="Y68" s="74">
        <f t="shared" si="67"/>
        <v>0</v>
      </c>
      <c r="Z68" s="74">
        <f t="shared" si="68"/>
        <v>0</v>
      </c>
      <c r="AA68" s="74">
        <f t="shared" si="69"/>
        <v>0</v>
      </c>
      <c r="AB68" s="75" t="s">
        <v>114</v>
      </c>
      <c r="AC68" s="74">
        <f t="shared" si="70"/>
        <v>0</v>
      </c>
      <c r="AD68" s="74">
        <f t="shared" si="71"/>
        <v>402560</v>
      </c>
      <c r="AE68" s="74">
        <f t="shared" si="72"/>
        <v>0</v>
      </c>
      <c r="AF68" s="74">
        <f t="shared" si="73"/>
        <v>0</v>
      </c>
      <c r="AG68" s="74"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41845</v>
      </c>
      <c r="AM68" s="74">
        <f t="shared" si="74"/>
        <v>14168</v>
      </c>
      <c r="AN68" s="74">
        <f t="shared" si="75"/>
        <v>14168</v>
      </c>
      <c r="AO68" s="74">
        <v>14168</v>
      </c>
      <c r="AP68" s="74">
        <v>0</v>
      </c>
      <c r="AQ68" s="74">
        <v>0</v>
      </c>
      <c r="AR68" s="74">
        <v>0</v>
      </c>
      <c r="AS68" s="74">
        <f t="shared" si="76"/>
        <v>0</v>
      </c>
      <c r="AT68" s="74">
        <v>0</v>
      </c>
      <c r="AU68" s="74">
        <v>0</v>
      </c>
      <c r="AV68" s="74">
        <v>0</v>
      </c>
      <c r="AW68" s="74">
        <v>0</v>
      </c>
      <c r="AX68" s="74">
        <f t="shared" si="77"/>
        <v>0</v>
      </c>
      <c r="AY68" s="74">
        <v>0</v>
      </c>
      <c r="AZ68" s="74">
        <v>0</v>
      </c>
      <c r="BA68" s="74">
        <v>0</v>
      </c>
      <c r="BB68" s="74">
        <v>0</v>
      </c>
      <c r="BC68" s="74">
        <v>282626</v>
      </c>
      <c r="BD68" s="74">
        <v>0</v>
      </c>
      <c r="BE68" s="74">
        <v>0</v>
      </c>
      <c r="BF68" s="74">
        <f t="shared" si="78"/>
        <v>14168</v>
      </c>
      <c r="BG68" s="74">
        <f t="shared" si="79"/>
        <v>0</v>
      </c>
      <c r="BH68" s="74">
        <f t="shared" si="80"/>
        <v>0</v>
      </c>
      <c r="BI68" s="74">
        <v>0</v>
      </c>
      <c r="BJ68" s="74">
        <v>0</v>
      </c>
      <c r="BK68" s="74">
        <v>0</v>
      </c>
      <c r="BL68" s="74">
        <v>0</v>
      </c>
      <c r="BM68" s="74">
        <v>0</v>
      </c>
      <c r="BN68" s="74">
        <v>112</v>
      </c>
      <c r="BO68" s="74">
        <f t="shared" si="81"/>
        <v>2699</v>
      </c>
      <c r="BP68" s="74">
        <f t="shared" si="82"/>
        <v>2699</v>
      </c>
      <c r="BQ68" s="74">
        <v>2699</v>
      </c>
      <c r="BR68" s="74">
        <v>0</v>
      </c>
      <c r="BS68" s="74">
        <v>0</v>
      </c>
      <c r="BT68" s="74">
        <v>0</v>
      </c>
      <c r="BU68" s="74">
        <f t="shared" si="83"/>
        <v>0</v>
      </c>
      <c r="BV68" s="74">
        <v>0</v>
      </c>
      <c r="BW68" s="74">
        <v>0</v>
      </c>
      <c r="BX68" s="74">
        <v>0</v>
      </c>
      <c r="BY68" s="74">
        <v>0</v>
      </c>
      <c r="BZ68" s="74">
        <f t="shared" si="84"/>
        <v>0</v>
      </c>
      <c r="CA68" s="74">
        <v>0</v>
      </c>
      <c r="CB68" s="74">
        <v>0</v>
      </c>
      <c r="CC68" s="74">
        <v>0</v>
      </c>
      <c r="CD68" s="74">
        <v>0</v>
      </c>
      <c r="CE68" s="74">
        <v>61110</v>
      </c>
      <c r="CF68" s="74">
        <v>0</v>
      </c>
      <c r="CG68" s="74">
        <v>0</v>
      </c>
      <c r="CH68" s="74">
        <f t="shared" si="85"/>
        <v>2699</v>
      </c>
      <c r="CI68" s="74">
        <f t="shared" si="86"/>
        <v>0</v>
      </c>
      <c r="CJ68" s="74">
        <f t="shared" si="87"/>
        <v>0</v>
      </c>
      <c r="CK68" s="74">
        <f t="shared" si="88"/>
        <v>0</v>
      </c>
      <c r="CL68" s="74">
        <f t="shared" si="89"/>
        <v>0</v>
      </c>
      <c r="CM68" s="74">
        <f t="shared" si="90"/>
        <v>0</v>
      </c>
      <c r="CN68" s="74">
        <f t="shared" si="91"/>
        <v>0</v>
      </c>
      <c r="CO68" s="74">
        <f t="shared" si="92"/>
        <v>0</v>
      </c>
      <c r="CP68" s="74">
        <f t="shared" si="93"/>
        <v>41957</v>
      </c>
      <c r="CQ68" s="74">
        <f t="shared" si="94"/>
        <v>16867</v>
      </c>
      <c r="CR68" s="74">
        <f t="shared" si="95"/>
        <v>16867</v>
      </c>
      <c r="CS68" s="74">
        <f t="shared" si="96"/>
        <v>16867</v>
      </c>
      <c r="CT68" s="74">
        <f t="shared" si="97"/>
        <v>0</v>
      </c>
      <c r="CU68" s="74">
        <f t="shared" si="98"/>
        <v>0</v>
      </c>
      <c r="CV68" s="74">
        <f t="shared" si="99"/>
        <v>0</v>
      </c>
      <c r="CW68" s="74">
        <f t="shared" si="100"/>
        <v>0</v>
      </c>
      <c r="CX68" s="74">
        <f t="shared" si="101"/>
        <v>0</v>
      </c>
      <c r="CY68" s="74">
        <f t="shared" si="102"/>
        <v>0</v>
      </c>
      <c r="CZ68" s="74">
        <f t="shared" si="103"/>
        <v>0</v>
      </c>
      <c r="DA68" s="74">
        <f t="shared" si="104"/>
        <v>0</v>
      </c>
      <c r="DB68" s="74">
        <f t="shared" si="105"/>
        <v>0</v>
      </c>
      <c r="DC68" s="74">
        <f t="shared" si="106"/>
        <v>0</v>
      </c>
      <c r="DD68" s="74">
        <f t="shared" si="107"/>
        <v>0</v>
      </c>
      <c r="DE68" s="74">
        <f t="shared" si="108"/>
        <v>0</v>
      </c>
      <c r="DF68" s="74">
        <f t="shared" si="109"/>
        <v>0</v>
      </c>
      <c r="DG68" s="74">
        <f t="shared" si="110"/>
        <v>343736</v>
      </c>
      <c r="DH68" s="74">
        <f t="shared" si="111"/>
        <v>0</v>
      </c>
      <c r="DI68" s="74">
        <f t="shared" si="112"/>
        <v>0</v>
      </c>
      <c r="DJ68" s="74">
        <f t="shared" si="113"/>
        <v>16867</v>
      </c>
    </row>
    <row r="69" spans="1:114" s="50" customFormat="1" ht="12" customHeight="1">
      <c r="A69" s="53" t="s">
        <v>112</v>
      </c>
      <c r="B69" s="54" t="s">
        <v>237</v>
      </c>
      <c r="C69" s="53" t="s">
        <v>238</v>
      </c>
      <c r="D69" s="74">
        <f t="shared" si="60"/>
        <v>589910</v>
      </c>
      <c r="E69" s="74">
        <f t="shared" si="61"/>
        <v>103614</v>
      </c>
      <c r="F69" s="74">
        <v>0</v>
      </c>
      <c r="G69" s="74">
        <v>0</v>
      </c>
      <c r="H69" s="74">
        <v>0</v>
      </c>
      <c r="I69" s="74">
        <v>75216</v>
      </c>
      <c r="J69" s="75" t="s">
        <v>114</v>
      </c>
      <c r="K69" s="74">
        <v>28398</v>
      </c>
      <c r="L69" s="74">
        <v>486296</v>
      </c>
      <c r="M69" s="74">
        <f t="shared" si="62"/>
        <v>70437</v>
      </c>
      <c r="N69" s="74">
        <f t="shared" si="63"/>
        <v>6735</v>
      </c>
      <c r="O69" s="74">
        <v>0</v>
      </c>
      <c r="P69" s="74">
        <v>0</v>
      </c>
      <c r="Q69" s="74">
        <v>0</v>
      </c>
      <c r="R69" s="74">
        <v>6717</v>
      </c>
      <c r="S69" s="75" t="s">
        <v>114</v>
      </c>
      <c r="T69" s="74">
        <v>18</v>
      </c>
      <c r="U69" s="74">
        <v>63702</v>
      </c>
      <c r="V69" s="74">
        <f t="shared" si="64"/>
        <v>660347</v>
      </c>
      <c r="W69" s="74">
        <f t="shared" si="65"/>
        <v>110349</v>
      </c>
      <c r="X69" s="74">
        <f t="shared" si="66"/>
        <v>0</v>
      </c>
      <c r="Y69" s="74">
        <f t="shared" si="67"/>
        <v>0</v>
      </c>
      <c r="Z69" s="74">
        <f t="shared" si="68"/>
        <v>0</v>
      </c>
      <c r="AA69" s="74">
        <f t="shared" si="69"/>
        <v>81933</v>
      </c>
      <c r="AB69" s="75" t="s">
        <v>114</v>
      </c>
      <c r="AC69" s="74">
        <f t="shared" si="70"/>
        <v>28416</v>
      </c>
      <c r="AD69" s="74">
        <f t="shared" si="71"/>
        <v>549998</v>
      </c>
      <c r="AE69" s="74">
        <f t="shared" si="72"/>
        <v>0</v>
      </c>
      <c r="AF69" s="74">
        <f t="shared" si="73"/>
        <v>0</v>
      </c>
      <c r="AG69" s="74">
        <v>0</v>
      </c>
      <c r="AH69" s="74">
        <v>0</v>
      </c>
      <c r="AI69" s="74">
        <v>0</v>
      </c>
      <c r="AJ69" s="74">
        <v>0</v>
      </c>
      <c r="AK69" s="74">
        <v>0</v>
      </c>
      <c r="AL69" s="74">
        <v>0</v>
      </c>
      <c r="AM69" s="74">
        <f t="shared" si="74"/>
        <v>557074</v>
      </c>
      <c r="AN69" s="74">
        <f t="shared" si="75"/>
        <v>50401</v>
      </c>
      <c r="AO69" s="74">
        <v>50401</v>
      </c>
      <c r="AP69" s="74">
        <v>0</v>
      </c>
      <c r="AQ69" s="74">
        <v>0</v>
      </c>
      <c r="AR69" s="74">
        <v>0</v>
      </c>
      <c r="AS69" s="74">
        <f t="shared" si="76"/>
        <v>126438</v>
      </c>
      <c r="AT69" s="74">
        <v>0</v>
      </c>
      <c r="AU69" s="74">
        <v>126438</v>
      </c>
      <c r="AV69" s="74">
        <v>0</v>
      </c>
      <c r="AW69" s="74">
        <v>0</v>
      </c>
      <c r="AX69" s="74">
        <f t="shared" si="77"/>
        <v>380235</v>
      </c>
      <c r="AY69" s="74">
        <v>127799</v>
      </c>
      <c r="AZ69" s="74">
        <v>131197</v>
      </c>
      <c r="BA69" s="74">
        <v>71650</v>
      </c>
      <c r="BB69" s="74">
        <v>49589</v>
      </c>
      <c r="BC69" s="74">
        <v>0</v>
      </c>
      <c r="BD69" s="74">
        <v>0</v>
      </c>
      <c r="BE69" s="74">
        <v>32836</v>
      </c>
      <c r="BF69" s="74">
        <f t="shared" si="78"/>
        <v>589910</v>
      </c>
      <c r="BG69" s="74">
        <f t="shared" si="79"/>
        <v>0</v>
      </c>
      <c r="BH69" s="74">
        <f t="shared" si="80"/>
        <v>0</v>
      </c>
      <c r="BI69" s="74">
        <v>0</v>
      </c>
      <c r="BJ69" s="74">
        <v>0</v>
      </c>
      <c r="BK69" s="74">
        <v>0</v>
      </c>
      <c r="BL69" s="74">
        <v>0</v>
      </c>
      <c r="BM69" s="74">
        <v>0</v>
      </c>
      <c r="BN69" s="74">
        <v>0</v>
      </c>
      <c r="BO69" s="74">
        <f t="shared" si="81"/>
        <v>70239</v>
      </c>
      <c r="BP69" s="74">
        <f t="shared" si="82"/>
        <v>6060</v>
      </c>
      <c r="BQ69" s="74">
        <v>6060</v>
      </c>
      <c r="BR69" s="74">
        <v>0</v>
      </c>
      <c r="BS69" s="74">
        <v>0</v>
      </c>
      <c r="BT69" s="74">
        <v>0</v>
      </c>
      <c r="BU69" s="74">
        <f t="shared" si="83"/>
        <v>0</v>
      </c>
      <c r="BV69" s="74">
        <v>0</v>
      </c>
      <c r="BW69" s="74">
        <v>0</v>
      </c>
      <c r="BX69" s="74">
        <v>0</v>
      </c>
      <c r="BY69" s="74">
        <v>0</v>
      </c>
      <c r="BZ69" s="74">
        <f t="shared" si="84"/>
        <v>64179</v>
      </c>
      <c r="CA69" s="74">
        <v>7053</v>
      </c>
      <c r="CB69" s="74">
        <v>55143</v>
      </c>
      <c r="CC69" s="74">
        <v>1242</v>
      </c>
      <c r="CD69" s="74">
        <v>741</v>
      </c>
      <c r="CE69" s="74">
        <v>0</v>
      </c>
      <c r="CF69" s="74">
        <v>0</v>
      </c>
      <c r="CG69" s="74">
        <v>198</v>
      </c>
      <c r="CH69" s="74">
        <f t="shared" si="85"/>
        <v>70437</v>
      </c>
      <c r="CI69" s="74">
        <f t="shared" si="86"/>
        <v>0</v>
      </c>
      <c r="CJ69" s="74">
        <f t="shared" si="87"/>
        <v>0</v>
      </c>
      <c r="CK69" s="74">
        <f t="shared" si="88"/>
        <v>0</v>
      </c>
      <c r="CL69" s="74">
        <f t="shared" si="89"/>
        <v>0</v>
      </c>
      <c r="CM69" s="74">
        <f t="shared" si="90"/>
        <v>0</v>
      </c>
      <c r="CN69" s="74">
        <f t="shared" si="91"/>
        <v>0</v>
      </c>
      <c r="CO69" s="74">
        <f t="shared" si="92"/>
        <v>0</v>
      </c>
      <c r="CP69" s="74">
        <f t="shared" si="93"/>
        <v>0</v>
      </c>
      <c r="CQ69" s="74">
        <f t="shared" si="94"/>
        <v>627313</v>
      </c>
      <c r="CR69" s="74">
        <f t="shared" si="95"/>
        <v>56461</v>
      </c>
      <c r="CS69" s="74">
        <f t="shared" si="96"/>
        <v>56461</v>
      </c>
      <c r="CT69" s="74">
        <f t="shared" si="97"/>
        <v>0</v>
      </c>
      <c r="CU69" s="74">
        <f t="shared" si="98"/>
        <v>0</v>
      </c>
      <c r="CV69" s="74">
        <f t="shared" si="99"/>
        <v>0</v>
      </c>
      <c r="CW69" s="74">
        <f t="shared" si="100"/>
        <v>126438</v>
      </c>
      <c r="CX69" s="74">
        <f t="shared" si="101"/>
        <v>0</v>
      </c>
      <c r="CY69" s="74">
        <f t="shared" si="102"/>
        <v>126438</v>
      </c>
      <c r="CZ69" s="74">
        <f t="shared" si="103"/>
        <v>0</v>
      </c>
      <c r="DA69" s="74">
        <f t="shared" si="104"/>
        <v>0</v>
      </c>
      <c r="DB69" s="74">
        <f t="shared" si="105"/>
        <v>444414</v>
      </c>
      <c r="DC69" s="74">
        <f t="shared" si="106"/>
        <v>134852</v>
      </c>
      <c r="DD69" s="74">
        <f t="shared" si="107"/>
        <v>186340</v>
      </c>
      <c r="DE69" s="74">
        <f t="shared" si="108"/>
        <v>72892</v>
      </c>
      <c r="DF69" s="74">
        <f t="shared" si="109"/>
        <v>50330</v>
      </c>
      <c r="DG69" s="74">
        <f t="shared" si="110"/>
        <v>0</v>
      </c>
      <c r="DH69" s="74">
        <f t="shared" si="111"/>
        <v>0</v>
      </c>
      <c r="DI69" s="74">
        <f t="shared" si="112"/>
        <v>33034</v>
      </c>
      <c r="DJ69" s="74">
        <f t="shared" si="113"/>
        <v>660347</v>
      </c>
    </row>
    <row r="70" spans="1:114" s="50" customFormat="1" ht="12" customHeight="1">
      <c r="A70" s="53" t="s">
        <v>112</v>
      </c>
      <c r="B70" s="54" t="s">
        <v>239</v>
      </c>
      <c r="C70" s="53" t="s">
        <v>240</v>
      </c>
      <c r="D70" s="74">
        <f t="shared" si="60"/>
        <v>420747</v>
      </c>
      <c r="E70" s="74">
        <f t="shared" si="61"/>
        <v>17188</v>
      </c>
      <c r="F70" s="74">
        <v>0</v>
      </c>
      <c r="G70" s="74">
        <v>0</v>
      </c>
      <c r="H70" s="74">
        <v>0</v>
      </c>
      <c r="I70" s="74">
        <v>5385</v>
      </c>
      <c r="J70" s="75" t="s">
        <v>114</v>
      </c>
      <c r="K70" s="74">
        <v>11803</v>
      </c>
      <c r="L70" s="74">
        <v>403559</v>
      </c>
      <c r="M70" s="74">
        <f t="shared" si="62"/>
        <v>82349</v>
      </c>
      <c r="N70" s="74">
        <f t="shared" si="63"/>
        <v>7827</v>
      </c>
      <c r="O70" s="74">
        <v>0</v>
      </c>
      <c r="P70" s="74">
        <v>0</v>
      </c>
      <c r="Q70" s="74">
        <v>0</v>
      </c>
      <c r="R70" s="74">
        <v>7821</v>
      </c>
      <c r="S70" s="75" t="s">
        <v>114</v>
      </c>
      <c r="T70" s="74">
        <v>6</v>
      </c>
      <c r="U70" s="74">
        <v>74522</v>
      </c>
      <c r="V70" s="74">
        <f t="shared" si="64"/>
        <v>503096</v>
      </c>
      <c r="W70" s="74">
        <f t="shared" si="65"/>
        <v>25015</v>
      </c>
      <c r="X70" s="74">
        <f t="shared" si="66"/>
        <v>0</v>
      </c>
      <c r="Y70" s="74">
        <f t="shared" si="67"/>
        <v>0</v>
      </c>
      <c r="Z70" s="74">
        <f t="shared" si="68"/>
        <v>0</v>
      </c>
      <c r="AA70" s="74">
        <f t="shared" si="69"/>
        <v>13206</v>
      </c>
      <c r="AB70" s="75" t="s">
        <v>114</v>
      </c>
      <c r="AC70" s="74">
        <f t="shared" si="70"/>
        <v>11809</v>
      </c>
      <c r="AD70" s="74">
        <f t="shared" si="71"/>
        <v>478081</v>
      </c>
      <c r="AE70" s="74">
        <f t="shared" si="72"/>
        <v>0</v>
      </c>
      <c r="AF70" s="74">
        <f t="shared" si="73"/>
        <v>0</v>
      </c>
      <c r="AG70" s="74">
        <v>0</v>
      </c>
      <c r="AH70" s="74">
        <v>0</v>
      </c>
      <c r="AI70" s="74">
        <v>0</v>
      </c>
      <c r="AJ70" s="74">
        <v>0</v>
      </c>
      <c r="AK70" s="74">
        <v>0</v>
      </c>
      <c r="AL70" s="74">
        <v>11001</v>
      </c>
      <c r="AM70" s="74">
        <f t="shared" si="74"/>
        <v>150217</v>
      </c>
      <c r="AN70" s="74">
        <f t="shared" si="75"/>
        <v>40320</v>
      </c>
      <c r="AO70" s="74">
        <v>32256</v>
      </c>
      <c r="AP70" s="74">
        <v>8064</v>
      </c>
      <c r="AQ70" s="74">
        <v>0</v>
      </c>
      <c r="AR70" s="74">
        <v>0</v>
      </c>
      <c r="AS70" s="74">
        <f t="shared" si="76"/>
        <v>4426</v>
      </c>
      <c r="AT70" s="74">
        <v>439</v>
      </c>
      <c r="AU70" s="74">
        <v>3987</v>
      </c>
      <c r="AV70" s="74">
        <v>0</v>
      </c>
      <c r="AW70" s="74">
        <v>0</v>
      </c>
      <c r="AX70" s="74">
        <f t="shared" si="77"/>
        <v>105471</v>
      </c>
      <c r="AY70" s="74">
        <v>72396</v>
      </c>
      <c r="AZ70" s="74">
        <v>27073</v>
      </c>
      <c r="BA70" s="74">
        <v>6002</v>
      </c>
      <c r="BB70" s="74">
        <v>0</v>
      </c>
      <c r="BC70" s="74">
        <v>252572</v>
      </c>
      <c r="BD70" s="74">
        <v>0</v>
      </c>
      <c r="BE70" s="74">
        <v>6957</v>
      </c>
      <c r="BF70" s="74">
        <f t="shared" si="78"/>
        <v>157174</v>
      </c>
      <c r="BG70" s="74">
        <f t="shared" si="79"/>
        <v>0</v>
      </c>
      <c r="BH70" s="74">
        <f t="shared" si="80"/>
        <v>0</v>
      </c>
      <c r="BI70" s="74">
        <v>0</v>
      </c>
      <c r="BJ70" s="74">
        <v>0</v>
      </c>
      <c r="BK70" s="74">
        <v>0</v>
      </c>
      <c r="BL70" s="74">
        <v>0</v>
      </c>
      <c r="BM70" s="74">
        <v>0</v>
      </c>
      <c r="BN70" s="74">
        <v>0</v>
      </c>
      <c r="BO70" s="74">
        <f t="shared" si="81"/>
        <v>19115</v>
      </c>
      <c r="BP70" s="74">
        <f t="shared" si="82"/>
        <v>8064</v>
      </c>
      <c r="BQ70" s="74">
        <v>8064</v>
      </c>
      <c r="BR70" s="74">
        <v>0</v>
      </c>
      <c r="BS70" s="74">
        <v>0</v>
      </c>
      <c r="BT70" s="74">
        <v>0</v>
      </c>
      <c r="BU70" s="74">
        <f t="shared" si="83"/>
        <v>11051</v>
      </c>
      <c r="BV70" s="74">
        <v>11051</v>
      </c>
      <c r="BW70" s="74">
        <v>0</v>
      </c>
      <c r="BX70" s="74">
        <v>0</v>
      </c>
      <c r="BY70" s="74">
        <v>0</v>
      </c>
      <c r="BZ70" s="74">
        <f t="shared" si="84"/>
        <v>0</v>
      </c>
      <c r="CA70" s="74">
        <v>0</v>
      </c>
      <c r="CB70" s="74">
        <v>0</v>
      </c>
      <c r="CC70" s="74">
        <v>0</v>
      </c>
      <c r="CD70" s="74">
        <v>0</v>
      </c>
      <c r="CE70" s="74">
        <v>63002</v>
      </c>
      <c r="CF70" s="74">
        <v>0</v>
      </c>
      <c r="CG70" s="74">
        <v>232</v>
      </c>
      <c r="CH70" s="74">
        <f t="shared" si="85"/>
        <v>19347</v>
      </c>
      <c r="CI70" s="74">
        <f t="shared" si="86"/>
        <v>0</v>
      </c>
      <c r="CJ70" s="74">
        <f t="shared" si="87"/>
        <v>0</v>
      </c>
      <c r="CK70" s="74">
        <f t="shared" si="88"/>
        <v>0</v>
      </c>
      <c r="CL70" s="74">
        <f t="shared" si="89"/>
        <v>0</v>
      </c>
      <c r="CM70" s="74">
        <f t="shared" si="90"/>
        <v>0</v>
      </c>
      <c r="CN70" s="74">
        <f t="shared" si="91"/>
        <v>0</v>
      </c>
      <c r="CO70" s="74">
        <f t="shared" si="92"/>
        <v>0</v>
      </c>
      <c r="CP70" s="74">
        <f t="shared" si="93"/>
        <v>11001</v>
      </c>
      <c r="CQ70" s="74">
        <f t="shared" si="94"/>
        <v>169332</v>
      </c>
      <c r="CR70" s="74">
        <f t="shared" si="95"/>
        <v>48384</v>
      </c>
      <c r="CS70" s="74">
        <f t="shared" si="96"/>
        <v>40320</v>
      </c>
      <c r="CT70" s="74">
        <f t="shared" si="97"/>
        <v>8064</v>
      </c>
      <c r="CU70" s="74">
        <f t="shared" si="98"/>
        <v>0</v>
      </c>
      <c r="CV70" s="74">
        <f t="shared" si="99"/>
        <v>0</v>
      </c>
      <c r="CW70" s="74">
        <f t="shared" si="100"/>
        <v>15477</v>
      </c>
      <c r="CX70" s="74">
        <f t="shared" si="101"/>
        <v>11490</v>
      </c>
      <c r="CY70" s="74">
        <f t="shared" si="102"/>
        <v>3987</v>
      </c>
      <c r="CZ70" s="74">
        <f t="shared" si="103"/>
        <v>0</v>
      </c>
      <c r="DA70" s="74">
        <f t="shared" si="104"/>
        <v>0</v>
      </c>
      <c r="DB70" s="74">
        <f t="shared" si="105"/>
        <v>105471</v>
      </c>
      <c r="DC70" s="74">
        <f t="shared" si="106"/>
        <v>72396</v>
      </c>
      <c r="DD70" s="74">
        <f t="shared" si="107"/>
        <v>27073</v>
      </c>
      <c r="DE70" s="74">
        <f t="shared" si="108"/>
        <v>6002</v>
      </c>
      <c r="DF70" s="74">
        <f t="shared" si="109"/>
        <v>0</v>
      </c>
      <c r="DG70" s="74">
        <f t="shared" si="110"/>
        <v>315574</v>
      </c>
      <c r="DH70" s="74">
        <f t="shared" si="111"/>
        <v>0</v>
      </c>
      <c r="DI70" s="74">
        <f t="shared" si="112"/>
        <v>7189</v>
      </c>
      <c r="DJ70" s="74">
        <f t="shared" si="113"/>
        <v>176521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6" customWidth="1"/>
    <col min="115" max="16384" width="9" style="47" customWidth="1"/>
  </cols>
  <sheetData>
    <row r="1" spans="1:114" s="55" customFormat="1" ht="17.25">
      <c r="A1" s="122" t="s">
        <v>241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8" t="s">
        <v>55</v>
      </c>
      <c r="B2" s="148" t="s">
        <v>56</v>
      </c>
      <c r="C2" s="151" t="s">
        <v>242</v>
      </c>
      <c r="D2" s="132" t="s">
        <v>243</v>
      </c>
      <c r="E2" s="78"/>
      <c r="F2" s="78"/>
      <c r="G2" s="78"/>
      <c r="H2" s="78"/>
      <c r="I2" s="78"/>
      <c r="J2" s="78"/>
      <c r="K2" s="78"/>
      <c r="L2" s="79"/>
      <c r="M2" s="132" t="s">
        <v>244</v>
      </c>
      <c r="N2" s="78"/>
      <c r="O2" s="78"/>
      <c r="P2" s="78"/>
      <c r="Q2" s="78"/>
      <c r="R2" s="78"/>
      <c r="S2" s="78"/>
      <c r="T2" s="78"/>
      <c r="U2" s="79"/>
      <c r="V2" s="132" t="s">
        <v>245</v>
      </c>
      <c r="W2" s="78"/>
      <c r="X2" s="78"/>
      <c r="Y2" s="78"/>
      <c r="Z2" s="78"/>
      <c r="AA2" s="78"/>
      <c r="AB2" s="78"/>
      <c r="AC2" s="78"/>
      <c r="AD2" s="79"/>
      <c r="AE2" s="133" t="s">
        <v>246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247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248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9"/>
      <c r="B3" s="149"/>
      <c r="C3" s="152"/>
      <c r="D3" s="134" t="s">
        <v>249</v>
      </c>
      <c r="E3" s="83"/>
      <c r="F3" s="83"/>
      <c r="G3" s="83"/>
      <c r="H3" s="83"/>
      <c r="I3" s="83"/>
      <c r="J3" s="83"/>
      <c r="K3" s="83"/>
      <c r="L3" s="84"/>
      <c r="M3" s="134" t="s">
        <v>249</v>
      </c>
      <c r="N3" s="83"/>
      <c r="O3" s="83"/>
      <c r="P3" s="83"/>
      <c r="Q3" s="83"/>
      <c r="R3" s="83"/>
      <c r="S3" s="83"/>
      <c r="T3" s="83"/>
      <c r="U3" s="84"/>
      <c r="V3" s="134" t="s">
        <v>249</v>
      </c>
      <c r="W3" s="83"/>
      <c r="X3" s="83"/>
      <c r="Y3" s="83"/>
      <c r="Z3" s="83"/>
      <c r="AA3" s="83"/>
      <c r="AB3" s="83"/>
      <c r="AC3" s="83"/>
      <c r="AD3" s="84"/>
      <c r="AE3" s="135" t="s">
        <v>250</v>
      </c>
      <c r="AF3" s="80"/>
      <c r="AG3" s="80"/>
      <c r="AH3" s="80"/>
      <c r="AI3" s="80"/>
      <c r="AJ3" s="80"/>
      <c r="AK3" s="80"/>
      <c r="AL3" s="85"/>
      <c r="AM3" s="81" t="s">
        <v>251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252</v>
      </c>
      <c r="BF3" s="90" t="s">
        <v>245</v>
      </c>
      <c r="BG3" s="135" t="s">
        <v>250</v>
      </c>
      <c r="BH3" s="80"/>
      <c r="BI3" s="80"/>
      <c r="BJ3" s="80"/>
      <c r="BK3" s="80"/>
      <c r="BL3" s="80"/>
      <c r="BM3" s="80"/>
      <c r="BN3" s="85"/>
      <c r="BO3" s="81" t="s">
        <v>251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252</v>
      </c>
      <c r="CH3" s="90" t="s">
        <v>245</v>
      </c>
      <c r="CI3" s="135" t="s">
        <v>250</v>
      </c>
      <c r="CJ3" s="80"/>
      <c r="CK3" s="80"/>
      <c r="CL3" s="80"/>
      <c r="CM3" s="80"/>
      <c r="CN3" s="80"/>
      <c r="CO3" s="80"/>
      <c r="CP3" s="85"/>
      <c r="CQ3" s="81" t="s">
        <v>251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252</v>
      </c>
      <c r="DJ3" s="90" t="s">
        <v>245</v>
      </c>
    </row>
    <row r="4" spans="1:114" s="55" customFormat="1" ht="13.5" customHeight="1">
      <c r="A4" s="149"/>
      <c r="B4" s="149"/>
      <c r="C4" s="152"/>
      <c r="D4" s="68"/>
      <c r="E4" s="134" t="s">
        <v>253</v>
      </c>
      <c r="F4" s="91"/>
      <c r="G4" s="91"/>
      <c r="H4" s="91"/>
      <c r="I4" s="91"/>
      <c r="J4" s="91"/>
      <c r="K4" s="92"/>
      <c r="L4" s="125" t="s">
        <v>254</v>
      </c>
      <c r="M4" s="68"/>
      <c r="N4" s="134" t="s">
        <v>253</v>
      </c>
      <c r="O4" s="91"/>
      <c r="P4" s="91"/>
      <c r="Q4" s="91"/>
      <c r="R4" s="91"/>
      <c r="S4" s="91"/>
      <c r="T4" s="92"/>
      <c r="U4" s="125" t="s">
        <v>254</v>
      </c>
      <c r="V4" s="68"/>
      <c r="W4" s="134" t="s">
        <v>253</v>
      </c>
      <c r="X4" s="91"/>
      <c r="Y4" s="91"/>
      <c r="Z4" s="91"/>
      <c r="AA4" s="91"/>
      <c r="AB4" s="91"/>
      <c r="AC4" s="92"/>
      <c r="AD4" s="125" t="s">
        <v>254</v>
      </c>
      <c r="AE4" s="90" t="s">
        <v>245</v>
      </c>
      <c r="AF4" s="95" t="s">
        <v>255</v>
      </c>
      <c r="AG4" s="89"/>
      <c r="AH4" s="93"/>
      <c r="AI4" s="80"/>
      <c r="AJ4" s="94"/>
      <c r="AK4" s="136" t="s">
        <v>256</v>
      </c>
      <c r="AL4" s="146" t="s">
        <v>257</v>
      </c>
      <c r="AM4" s="90" t="s">
        <v>245</v>
      </c>
      <c r="AN4" s="135" t="s">
        <v>258</v>
      </c>
      <c r="AO4" s="87"/>
      <c r="AP4" s="87"/>
      <c r="AQ4" s="87"/>
      <c r="AR4" s="88"/>
      <c r="AS4" s="135" t="s">
        <v>259</v>
      </c>
      <c r="AT4" s="80"/>
      <c r="AU4" s="80"/>
      <c r="AV4" s="94"/>
      <c r="AW4" s="95" t="s">
        <v>260</v>
      </c>
      <c r="AX4" s="135" t="s">
        <v>261</v>
      </c>
      <c r="AY4" s="86"/>
      <c r="AZ4" s="87"/>
      <c r="BA4" s="87"/>
      <c r="BB4" s="88"/>
      <c r="BC4" s="95" t="s">
        <v>262</v>
      </c>
      <c r="BD4" s="95" t="s">
        <v>263</v>
      </c>
      <c r="BE4" s="90"/>
      <c r="BF4" s="90"/>
      <c r="BG4" s="90" t="s">
        <v>245</v>
      </c>
      <c r="BH4" s="95" t="s">
        <v>255</v>
      </c>
      <c r="BI4" s="89"/>
      <c r="BJ4" s="93"/>
      <c r="BK4" s="80"/>
      <c r="BL4" s="94"/>
      <c r="BM4" s="136" t="s">
        <v>256</v>
      </c>
      <c r="BN4" s="146" t="s">
        <v>257</v>
      </c>
      <c r="BO4" s="90" t="s">
        <v>245</v>
      </c>
      <c r="BP4" s="135" t="s">
        <v>258</v>
      </c>
      <c r="BQ4" s="87"/>
      <c r="BR4" s="87"/>
      <c r="BS4" s="87"/>
      <c r="BT4" s="88"/>
      <c r="BU4" s="135" t="s">
        <v>259</v>
      </c>
      <c r="BV4" s="80"/>
      <c r="BW4" s="80"/>
      <c r="BX4" s="94"/>
      <c r="BY4" s="95" t="s">
        <v>260</v>
      </c>
      <c r="BZ4" s="135" t="s">
        <v>261</v>
      </c>
      <c r="CA4" s="96"/>
      <c r="CB4" s="96"/>
      <c r="CC4" s="97"/>
      <c r="CD4" s="88"/>
      <c r="CE4" s="95" t="s">
        <v>262</v>
      </c>
      <c r="CF4" s="95" t="s">
        <v>263</v>
      </c>
      <c r="CG4" s="90"/>
      <c r="CH4" s="90"/>
      <c r="CI4" s="90" t="s">
        <v>245</v>
      </c>
      <c r="CJ4" s="95" t="s">
        <v>255</v>
      </c>
      <c r="CK4" s="89"/>
      <c r="CL4" s="93"/>
      <c r="CM4" s="80"/>
      <c r="CN4" s="94"/>
      <c r="CO4" s="136" t="s">
        <v>256</v>
      </c>
      <c r="CP4" s="146" t="s">
        <v>257</v>
      </c>
      <c r="CQ4" s="90" t="s">
        <v>245</v>
      </c>
      <c r="CR4" s="135" t="s">
        <v>258</v>
      </c>
      <c r="CS4" s="87"/>
      <c r="CT4" s="87"/>
      <c r="CU4" s="87"/>
      <c r="CV4" s="88"/>
      <c r="CW4" s="135" t="s">
        <v>259</v>
      </c>
      <c r="CX4" s="80"/>
      <c r="CY4" s="80"/>
      <c r="CZ4" s="94"/>
      <c r="DA4" s="95" t="s">
        <v>260</v>
      </c>
      <c r="DB4" s="135" t="s">
        <v>261</v>
      </c>
      <c r="DC4" s="87"/>
      <c r="DD4" s="87"/>
      <c r="DE4" s="87"/>
      <c r="DF4" s="88"/>
      <c r="DG4" s="95" t="s">
        <v>262</v>
      </c>
      <c r="DH4" s="95" t="s">
        <v>263</v>
      </c>
      <c r="DI4" s="90"/>
      <c r="DJ4" s="90"/>
    </row>
    <row r="5" spans="1:114" s="55" customFormat="1" ht="22.5">
      <c r="A5" s="149"/>
      <c r="B5" s="149"/>
      <c r="C5" s="152"/>
      <c r="D5" s="68"/>
      <c r="E5" s="126" t="s">
        <v>245</v>
      </c>
      <c r="F5" s="124" t="s">
        <v>264</v>
      </c>
      <c r="G5" s="124" t="s">
        <v>265</v>
      </c>
      <c r="H5" s="124" t="s">
        <v>266</v>
      </c>
      <c r="I5" s="124" t="s">
        <v>267</v>
      </c>
      <c r="J5" s="124" t="s">
        <v>268</v>
      </c>
      <c r="K5" s="124" t="s">
        <v>252</v>
      </c>
      <c r="L5" s="67"/>
      <c r="M5" s="68"/>
      <c r="N5" s="126" t="s">
        <v>245</v>
      </c>
      <c r="O5" s="124" t="s">
        <v>264</v>
      </c>
      <c r="P5" s="124" t="s">
        <v>265</v>
      </c>
      <c r="Q5" s="124" t="s">
        <v>266</v>
      </c>
      <c r="R5" s="124" t="s">
        <v>267</v>
      </c>
      <c r="S5" s="124" t="s">
        <v>268</v>
      </c>
      <c r="T5" s="124" t="s">
        <v>252</v>
      </c>
      <c r="U5" s="67"/>
      <c r="V5" s="68"/>
      <c r="W5" s="126" t="s">
        <v>245</v>
      </c>
      <c r="X5" s="124" t="s">
        <v>264</v>
      </c>
      <c r="Y5" s="124" t="s">
        <v>265</v>
      </c>
      <c r="Z5" s="124" t="s">
        <v>266</v>
      </c>
      <c r="AA5" s="124" t="s">
        <v>267</v>
      </c>
      <c r="AB5" s="124" t="s">
        <v>268</v>
      </c>
      <c r="AC5" s="124" t="s">
        <v>252</v>
      </c>
      <c r="AD5" s="67"/>
      <c r="AE5" s="90"/>
      <c r="AF5" s="90" t="s">
        <v>245</v>
      </c>
      <c r="AG5" s="136" t="s">
        <v>269</v>
      </c>
      <c r="AH5" s="136" t="s">
        <v>270</v>
      </c>
      <c r="AI5" s="136" t="s">
        <v>271</v>
      </c>
      <c r="AJ5" s="136" t="s">
        <v>252</v>
      </c>
      <c r="AK5" s="98"/>
      <c r="AL5" s="147"/>
      <c r="AM5" s="90"/>
      <c r="AN5" s="90" t="s">
        <v>245</v>
      </c>
      <c r="AO5" s="90" t="s">
        <v>272</v>
      </c>
      <c r="AP5" s="90" t="s">
        <v>273</v>
      </c>
      <c r="AQ5" s="90" t="s">
        <v>274</v>
      </c>
      <c r="AR5" s="90" t="s">
        <v>275</v>
      </c>
      <c r="AS5" s="90" t="s">
        <v>245</v>
      </c>
      <c r="AT5" s="95" t="s">
        <v>276</v>
      </c>
      <c r="AU5" s="95" t="s">
        <v>277</v>
      </c>
      <c r="AV5" s="95" t="s">
        <v>278</v>
      </c>
      <c r="AW5" s="90"/>
      <c r="AX5" s="90" t="s">
        <v>245</v>
      </c>
      <c r="AY5" s="95" t="s">
        <v>276</v>
      </c>
      <c r="AZ5" s="95" t="s">
        <v>277</v>
      </c>
      <c r="BA5" s="95" t="s">
        <v>278</v>
      </c>
      <c r="BB5" s="95" t="s">
        <v>252</v>
      </c>
      <c r="BC5" s="90"/>
      <c r="BD5" s="90"/>
      <c r="BE5" s="90"/>
      <c r="BF5" s="90"/>
      <c r="BG5" s="90"/>
      <c r="BH5" s="90" t="s">
        <v>245</v>
      </c>
      <c r="BI5" s="136" t="s">
        <v>269</v>
      </c>
      <c r="BJ5" s="136" t="s">
        <v>270</v>
      </c>
      <c r="BK5" s="136" t="s">
        <v>271</v>
      </c>
      <c r="BL5" s="136" t="s">
        <v>252</v>
      </c>
      <c r="BM5" s="98"/>
      <c r="BN5" s="147"/>
      <c r="BO5" s="90"/>
      <c r="BP5" s="90" t="s">
        <v>245</v>
      </c>
      <c r="BQ5" s="90" t="s">
        <v>272</v>
      </c>
      <c r="BR5" s="90" t="s">
        <v>273</v>
      </c>
      <c r="BS5" s="90" t="s">
        <v>274</v>
      </c>
      <c r="BT5" s="90" t="s">
        <v>275</v>
      </c>
      <c r="BU5" s="90" t="s">
        <v>245</v>
      </c>
      <c r="BV5" s="95" t="s">
        <v>276</v>
      </c>
      <c r="BW5" s="95" t="s">
        <v>277</v>
      </c>
      <c r="BX5" s="95" t="s">
        <v>278</v>
      </c>
      <c r="BY5" s="90"/>
      <c r="BZ5" s="90" t="s">
        <v>245</v>
      </c>
      <c r="CA5" s="95" t="s">
        <v>276</v>
      </c>
      <c r="CB5" s="95" t="s">
        <v>277</v>
      </c>
      <c r="CC5" s="95" t="s">
        <v>278</v>
      </c>
      <c r="CD5" s="95" t="s">
        <v>252</v>
      </c>
      <c r="CE5" s="90"/>
      <c r="CF5" s="90"/>
      <c r="CG5" s="90"/>
      <c r="CH5" s="90"/>
      <c r="CI5" s="90"/>
      <c r="CJ5" s="90" t="s">
        <v>245</v>
      </c>
      <c r="CK5" s="136" t="s">
        <v>269</v>
      </c>
      <c r="CL5" s="136" t="s">
        <v>270</v>
      </c>
      <c r="CM5" s="136" t="s">
        <v>271</v>
      </c>
      <c r="CN5" s="136" t="s">
        <v>252</v>
      </c>
      <c r="CO5" s="98"/>
      <c r="CP5" s="147"/>
      <c r="CQ5" s="90"/>
      <c r="CR5" s="90" t="s">
        <v>245</v>
      </c>
      <c r="CS5" s="90" t="s">
        <v>272</v>
      </c>
      <c r="CT5" s="90" t="s">
        <v>273</v>
      </c>
      <c r="CU5" s="90" t="s">
        <v>274</v>
      </c>
      <c r="CV5" s="90" t="s">
        <v>275</v>
      </c>
      <c r="CW5" s="90" t="s">
        <v>245</v>
      </c>
      <c r="CX5" s="95" t="s">
        <v>276</v>
      </c>
      <c r="CY5" s="95" t="s">
        <v>277</v>
      </c>
      <c r="CZ5" s="95" t="s">
        <v>278</v>
      </c>
      <c r="DA5" s="90"/>
      <c r="DB5" s="90" t="s">
        <v>245</v>
      </c>
      <c r="DC5" s="95" t="s">
        <v>276</v>
      </c>
      <c r="DD5" s="95" t="s">
        <v>277</v>
      </c>
      <c r="DE5" s="95" t="s">
        <v>278</v>
      </c>
      <c r="DF5" s="95" t="s">
        <v>252</v>
      </c>
      <c r="DG5" s="90"/>
      <c r="DH5" s="90"/>
      <c r="DI5" s="90"/>
      <c r="DJ5" s="90"/>
    </row>
    <row r="6" spans="1:114" s="56" customFormat="1" ht="13.5">
      <c r="A6" s="150"/>
      <c r="B6" s="150"/>
      <c r="C6" s="153"/>
      <c r="D6" s="99" t="s">
        <v>279</v>
      </c>
      <c r="E6" s="99" t="s">
        <v>279</v>
      </c>
      <c r="F6" s="100" t="s">
        <v>279</v>
      </c>
      <c r="G6" s="100" t="s">
        <v>279</v>
      </c>
      <c r="H6" s="100" t="s">
        <v>279</v>
      </c>
      <c r="I6" s="100" t="s">
        <v>279</v>
      </c>
      <c r="J6" s="100" t="s">
        <v>279</v>
      </c>
      <c r="K6" s="100" t="s">
        <v>279</v>
      </c>
      <c r="L6" s="100" t="s">
        <v>279</v>
      </c>
      <c r="M6" s="99" t="s">
        <v>279</v>
      </c>
      <c r="N6" s="99" t="s">
        <v>279</v>
      </c>
      <c r="O6" s="100" t="s">
        <v>279</v>
      </c>
      <c r="P6" s="100" t="s">
        <v>279</v>
      </c>
      <c r="Q6" s="100" t="s">
        <v>279</v>
      </c>
      <c r="R6" s="100" t="s">
        <v>279</v>
      </c>
      <c r="S6" s="100" t="s">
        <v>279</v>
      </c>
      <c r="T6" s="100" t="s">
        <v>279</v>
      </c>
      <c r="U6" s="100" t="s">
        <v>279</v>
      </c>
      <c r="V6" s="99" t="s">
        <v>279</v>
      </c>
      <c r="W6" s="99" t="s">
        <v>279</v>
      </c>
      <c r="X6" s="100" t="s">
        <v>279</v>
      </c>
      <c r="Y6" s="100" t="s">
        <v>279</v>
      </c>
      <c r="Z6" s="100" t="s">
        <v>279</v>
      </c>
      <c r="AA6" s="100" t="s">
        <v>279</v>
      </c>
      <c r="AB6" s="100" t="s">
        <v>279</v>
      </c>
      <c r="AC6" s="100" t="s">
        <v>279</v>
      </c>
      <c r="AD6" s="100" t="s">
        <v>279</v>
      </c>
      <c r="AE6" s="101" t="s">
        <v>279</v>
      </c>
      <c r="AF6" s="101" t="s">
        <v>279</v>
      </c>
      <c r="AG6" s="102" t="s">
        <v>279</v>
      </c>
      <c r="AH6" s="102" t="s">
        <v>279</v>
      </c>
      <c r="AI6" s="102" t="s">
        <v>279</v>
      </c>
      <c r="AJ6" s="102" t="s">
        <v>279</v>
      </c>
      <c r="AK6" s="102" t="s">
        <v>279</v>
      </c>
      <c r="AL6" s="102" t="s">
        <v>279</v>
      </c>
      <c r="AM6" s="101" t="s">
        <v>279</v>
      </c>
      <c r="AN6" s="101" t="s">
        <v>279</v>
      </c>
      <c r="AO6" s="101" t="s">
        <v>279</v>
      </c>
      <c r="AP6" s="101" t="s">
        <v>279</v>
      </c>
      <c r="AQ6" s="101" t="s">
        <v>279</v>
      </c>
      <c r="AR6" s="101" t="s">
        <v>279</v>
      </c>
      <c r="AS6" s="101" t="s">
        <v>279</v>
      </c>
      <c r="AT6" s="101" t="s">
        <v>279</v>
      </c>
      <c r="AU6" s="101" t="s">
        <v>279</v>
      </c>
      <c r="AV6" s="101" t="s">
        <v>279</v>
      </c>
      <c r="AW6" s="101" t="s">
        <v>279</v>
      </c>
      <c r="AX6" s="101" t="s">
        <v>279</v>
      </c>
      <c r="AY6" s="101" t="s">
        <v>279</v>
      </c>
      <c r="AZ6" s="101" t="s">
        <v>279</v>
      </c>
      <c r="BA6" s="101" t="s">
        <v>279</v>
      </c>
      <c r="BB6" s="101" t="s">
        <v>279</v>
      </c>
      <c r="BC6" s="101" t="s">
        <v>279</v>
      </c>
      <c r="BD6" s="101" t="s">
        <v>279</v>
      </c>
      <c r="BE6" s="101" t="s">
        <v>279</v>
      </c>
      <c r="BF6" s="101" t="s">
        <v>279</v>
      </c>
      <c r="BG6" s="101" t="s">
        <v>279</v>
      </c>
      <c r="BH6" s="101" t="s">
        <v>279</v>
      </c>
      <c r="BI6" s="102" t="s">
        <v>279</v>
      </c>
      <c r="BJ6" s="102" t="s">
        <v>279</v>
      </c>
      <c r="BK6" s="102" t="s">
        <v>279</v>
      </c>
      <c r="BL6" s="102" t="s">
        <v>279</v>
      </c>
      <c r="BM6" s="102" t="s">
        <v>279</v>
      </c>
      <c r="BN6" s="102" t="s">
        <v>279</v>
      </c>
      <c r="BO6" s="101" t="s">
        <v>279</v>
      </c>
      <c r="BP6" s="101" t="s">
        <v>279</v>
      </c>
      <c r="BQ6" s="101" t="s">
        <v>279</v>
      </c>
      <c r="BR6" s="101" t="s">
        <v>279</v>
      </c>
      <c r="BS6" s="101" t="s">
        <v>279</v>
      </c>
      <c r="BT6" s="101" t="s">
        <v>279</v>
      </c>
      <c r="BU6" s="101" t="s">
        <v>279</v>
      </c>
      <c r="BV6" s="101" t="s">
        <v>279</v>
      </c>
      <c r="BW6" s="101" t="s">
        <v>279</v>
      </c>
      <c r="BX6" s="101" t="s">
        <v>279</v>
      </c>
      <c r="BY6" s="101" t="s">
        <v>279</v>
      </c>
      <c r="BZ6" s="101" t="s">
        <v>279</v>
      </c>
      <c r="CA6" s="101" t="s">
        <v>279</v>
      </c>
      <c r="CB6" s="101" t="s">
        <v>279</v>
      </c>
      <c r="CC6" s="101" t="s">
        <v>279</v>
      </c>
      <c r="CD6" s="101" t="s">
        <v>279</v>
      </c>
      <c r="CE6" s="101" t="s">
        <v>279</v>
      </c>
      <c r="CF6" s="101" t="s">
        <v>279</v>
      </c>
      <c r="CG6" s="101" t="s">
        <v>279</v>
      </c>
      <c r="CH6" s="101" t="s">
        <v>279</v>
      </c>
      <c r="CI6" s="101" t="s">
        <v>279</v>
      </c>
      <c r="CJ6" s="101" t="s">
        <v>279</v>
      </c>
      <c r="CK6" s="102" t="s">
        <v>279</v>
      </c>
      <c r="CL6" s="102" t="s">
        <v>279</v>
      </c>
      <c r="CM6" s="102" t="s">
        <v>279</v>
      </c>
      <c r="CN6" s="102" t="s">
        <v>279</v>
      </c>
      <c r="CO6" s="102" t="s">
        <v>279</v>
      </c>
      <c r="CP6" s="102" t="s">
        <v>279</v>
      </c>
      <c r="CQ6" s="101" t="s">
        <v>279</v>
      </c>
      <c r="CR6" s="101" t="s">
        <v>279</v>
      </c>
      <c r="CS6" s="102" t="s">
        <v>279</v>
      </c>
      <c r="CT6" s="102" t="s">
        <v>279</v>
      </c>
      <c r="CU6" s="102" t="s">
        <v>279</v>
      </c>
      <c r="CV6" s="102" t="s">
        <v>279</v>
      </c>
      <c r="CW6" s="101" t="s">
        <v>279</v>
      </c>
      <c r="CX6" s="101" t="s">
        <v>279</v>
      </c>
      <c r="CY6" s="101" t="s">
        <v>279</v>
      </c>
      <c r="CZ6" s="101" t="s">
        <v>279</v>
      </c>
      <c r="DA6" s="101" t="s">
        <v>279</v>
      </c>
      <c r="DB6" s="101" t="s">
        <v>279</v>
      </c>
      <c r="DC6" s="101" t="s">
        <v>279</v>
      </c>
      <c r="DD6" s="101" t="s">
        <v>279</v>
      </c>
      <c r="DE6" s="101" t="s">
        <v>279</v>
      </c>
      <c r="DF6" s="101" t="s">
        <v>279</v>
      </c>
      <c r="DG6" s="101" t="s">
        <v>279</v>
      </c>
      <c r="DH6" s="101" t="s">
        <v>279</v>
      </c>
      <c r="DI6" s="101" t="s">
        <v>279</v>
      </c>
      <c r="DJ6" s="101" t="s">
        <v>279</v>
      </c>
    </row>
    <row r="7" spans="1:114" s="50" customFormat="1" ht="12" customHeight="1">
      <c r="A7" s="48" t="s">
        <v>280</v>
      </c>
      <c r="B7" s="63" t="s">
        <v>281</v>
      </c>
      <c r="C7" s="48" t="s">
        <v>245</v>
      </c>
      <c r="D7" s="70">
        <f aca="true" t="shared" si="0" ref="D7:AK7">SUM(D8:D27)</f>
        <v>6112787</v>
      </c>
      <c r="E7" s="70">
        <f t="shared" si="0"/>
        <v>5028128</v>
      </c>
      <c r="F7" s="70">
        <f t="shared" si="0"/>
        <v>3738</v>
      </c>
      <c r="G7" s="70">
        <f t="shared" si="0"/>
        <v>0</v>
      </c>
      <c r="H7" s="70">
        <f t="shared" si="0"/>
        <v>295100</v>
      </c>
      <c r="I7" s="70">
        <f t="shared" si="0"/>
        <v>4060194</v>
      </c>
      <c r="J7" s="70">
        <f t="shared" si="0"/>
        <v>17079090</v>
      </c>
      <c r="K7" s="70">
        <f t="shared" si="0"/>
        <v>669096</v>
      </c>
      <c r="L7" s="70">
        <f t="shared" si="0"/>
        <v>1084659</v>
      </c>
      <c r="M7" s="70">
        <f t="shared" si="0"/>
        <v>390116</v>
      </c>
      <c r="N7" s="70">
        <f t="shared" si="0"/>
        <v>206080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116714</v>
      </c>
      <c r="S7" s="70">
        <f t="shared" si="0"/>
        <v>3869153</v>
      </c>
      <c r="T7" s="70">
        <f t="shared" si="0"/>
        <v>89366</v>
      </c>
      <c r="U7" s="70">
        <f t="shared" si="0"/>
        <v>184036</v>
      </c>
      <c r="V7" s="70">
        <f t="shared" si="0"/>
        <v>6502903</v>
      </c>
      <c r="W7" s="70">
        <f t="shared" si="0"/>
        <v>5234208</v>
      </c>
      <c r="X7" s="70">
        <f t="shared" si="0"/>
        <v>3738</v>
      </c>
      <c r="Y7" s="70">
        <f t="shared" si="0"/>
        <v>0</v>
      </c>
      <c r="Z7" s="70">
        <f t="shared" si="0"/>
        <v>295100</v>
      </c>
      <c r="AA7" s="70">
        <f t="shared" si="0"/>
        <v>4176908</v>
      </c>
      <c r="AB7" s="70">
        <f t="shared" si="0"/>
        <v>20948243</v>
      </c>
      <c r="AC7" s="70">
        <f t="shared" si="0"/>
        <v>758462</v>
      </c>
      <c r="AD7" s="70">
        <f t="shared" si="0"/>
        <v>1268695</v>
      </c>
      <c r="AE7" s="70">
        <f t="shared" si="0"/>
        <v>1106981</v>
      </c>
      <c r="AF7" s="70">
        <f t="shared" si="0"/>
        <v>1059379</v>
      </c>
      <c r="AG7" s="70">
        <f t="shared" si="0"/>
        <v>0</v>
      </c>
      <c r="AH7" s="70">
        <f t="shared" si="0"/>
        <v>944261</v>
      </c>
      <c r="AI7" s="70">
        <f t="shared" si="0"/>
        <v>80890</v>
      </c>
      <c r="AJ7" s="70">
        <f t="shared" si="0"/>
        <v>34228</v>
      </c>
      <c r="AK7" s="70">
        <f t="shared" si="0"/>
        <v>47602</v>
      </c>
      <c r="AL7" s="71" t="s">
        <v>282</v>
      </c>
      <c r="AM7" s="70">
        <f aca="true" t="shared" si="1" ref="AM7:BB7">SUM(AM8:AM27)</f>
        <v>18017730</v>
      </c>
      <c r="AN7" s="70">
        <f t="shared" si="1"/>
        <v>2231652</v>
      </c>
      <c r="AO7" s="70">
        <f t="shared" si="1"/>
        <v>1838442</v>
      </c>
      <c r="AP7" s="70">
        <f t="shared" si="1"/>
        <v>15055</v>
      </c>
      <c r="AQ7" s="70">
        <f t="shared" si="1"/>
        <v>368565</v>
      </c>
      <c r="AR7" s="70">
        <f t="shared" si="1"/>
        <v>9590</v>
      </c>
      <c r="AS7" s="70">
        <f t="shared" si="1"/>
        <v>5428369</v>
      </c>
      <c r="AT7" s="70">
        <f t="shared" si="1"/>
        <v>13809</v>
      </c>
      <c r="AU7" s="70">
        <f t="shared" si="1"/>
        <v>5347463</v>
      </c>
      <c r="AV7" s="70">
        <f t="shared" si="1"/>
        <v>67097</v>
      </c>
      <c r="AW7" s="70">
        <f t="shared" si="1"/>
        <v>0</v>
      </c>
      <c r="AX7" s="70">
        <f t="shared" si="1"/>
        <v>10344723</v>
      </c>
      <c r="AY7" s="70">
        <f t="shared" si="1"/>
        <v>1536472</v>
      </c>
      <c r="AZ7" s="70">
        <f t="shared" si="1"/>
        <v>5759353</v>
      </c>
      <c r="BA7" s="70">
        <f t="shared" si="1"/>
        <v>2237770</v>
      </c>
      <c r="BB7" s="70">
        <f t="shared" si="1"/>
        <v>811128</v>
      </c>
      <c r="BC7" s="71" t="s">
        <v>282</v>
      </c>
      <c r="BD7" s="70">
        <f aca="true" t="shared" si="2" ref="BD7:BM7">SUM(BD8:BD27)</f>
        <v>12986</v>
      </c>
      <c r="BE7" s="70">
        <f t="shared" si="2"/>
        <v>4067166</v>
      </c>
      <c r="BF7" s="70">
        <f t="shared" si="2"/>
        <v>23191877</v>
      </c>
      <c r="BG7" s="70">
        <f t="shared" si="2"/>
        <v>133283</v>
      </c>
      <c r="BH7" s="70">
        <f t="shared" si="2"/>
        <v>133283</v>
      </c>
      <c r="BI7" s="70">
        <f t="shared" si="2"/>
        <v>0</v>
      </c>
      <c r="BJ7" s="70">
        <f t="shared" si="2"/>
        <v>133283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282</v>
      </c>
      <c r="BO7" s="70">
        <f aca="true" t="shared" si="3" ref="BO7:CD7">SUM(BO8:BO27)</f>
        <v>2852930</v>
      </c>
      <c r="BP7" s="70">
        <f t="shared" si="3"/>
        <v>695210</v>
      </c>
      <c r="BQ7" s="70">
        <f t="shared" si="3"/>
        <v>483032</v>
      </c>
      <c r="BR7" s="70">
        <f t="shared" si="3"/>
        <v>0</v>
      </c>
      <c r="BS7" s="70">
        <f t="shared" si="3"/>
        <v>212178</v>
      </c>
      <c r="BT7" s="70">
        <f t="shared" si="3"/>
        <v>0</v>
      </c>
      <c r="BU7" s="70">
        <f t="shared" si="3"/>
        <v>1024789</v>
      </c>
      <c r="BV7" s="70">
        <f t="shared" si="3"/>
        <v>45449</v>
      </c>
      <c r="BW7" s="70">
        <f t="shared" si="3"/>
        <v>971636</v>
      </c>
      <c r="BX7" s="70">
        <f t="shared" si="3"/>
        <v>7704</v>
      </c>
      <c r="BY7" s="70">
        <f t="shared" si="3"/>
        <v>0</v>
      </c>
      <c r="BZ7" s="70">
        <f t="shared" si="3"/>
        <v>1132290</v>
      </c>
      <c r="CA7" s="70">
        <f t="shared" si="3"/>
        <v>54825</v>
      </c>
      <c r="CB7" s="70">
        <f t="shared" si="3"/>
        <v>792594</v>
      </c>
      <c r="CC7" s="70">
        <f t="shared" si="3"/>
        <v>31274</v>
      </c>
      <c r="CD7" s="70">
        <f t="shared" si="3"/>
        <v>253597</v>
      </c>
      <c r="CE7" s="71" t="s">
        <v>282</v>
      </c>
      <c r="CF7" s="70">
        <f aca="true" t="shared" si="4" ref="CF7:CO7">SUM(CF8:CF27)</f>
        <v>641</v>
      </c>
      <c r="CG7" s="70">
        <f t="shared" si="4"/>
        <v>1273056</v>
      </c>
      <c r="CH7" s="70">
        <f t="shared" si="4"/>
        <v>4259269</v>
      </c>
      <c r="CI7" s="70">
        <f t="shared" si="4"/>
        <v>1240264</v>
      </c>
      <c r="CJ7" s="70">
        <f t="shared" si="4"/>
        <v>1192662</v>
      </c>
      <c r="CK7" s="70">
        <f t="shared" si="4"/>
        <v>0</v>
      </c>
      <c r="CL7" s="70">
        <f t="shared" si="4"/>
        <v>1077544</v>
      </c>
      <c r="CM7" s="70">
        <f t="shared" si="4"/>
        <v>80890</v>
      </c>
      <c r="CN7" s="70">
        <f t="shared" si="4"/>
        <v>34228</v>
      </c>
      <c r="CO7" s="70">
        <f t="shared" si="4"/>
        <v>47602</v>
      </c>
      <c r="CP7" s="71" t="s">
        <v>282</v>
      </c>
      <c r="CQ7" s="70">
        <f aca="true" t="shared" si="5" ref="CQ7:DF7">SUM(CQ8:CQ27)</f>
        <v>20870660</v>
      </c>
      <c r="CR7" s="70">
        <f t="shared" si="5"/>
        <v>2926862</v>
      </c>
      <c r="CS7" s="70">
        <f t="shared" si="5"/>
        <v>2321474</v>
      </c>
      <c r="CT7" s="70">
        <f t="shared" si="5"/>
        <v>15055</v>
      </c>
      <c r="CU7" s="70">
        <f t="shared" si="5"/>
        <v>580743</v>
      </c>
      <c r="CV7" s="70">
        <f t="shared" si="5"/>
        <v>9590</v>
      </c>
      <c r="CW7" s="70">
        <f t="shared" si="5"/>
        <v>6453158</v>
      </c>
      <c r="CX7" s="70">
        <f t="shared" si="5"/>
        <v>59258</v>
      </c>
      <c r="CY7" s="70">
        <f t="shared" si="5"/>
        <v>6319099</v>
      </c>
      <c r="CZ7" s="70">
        <f t="shared" si="5"/>
        <v>74801</v>
      </c>
      <c r="DA7" s="70">
        <f t="shared" si="5"/>
        <v>0</v>
      </c>
      <c r="DB7" s="70">
        <f t="shared" si="5"/>
        <v>11477013</v>
      </c>
      <c r="DC7" s="70">
        <f t="shared" si="5"/>
        <v>1591297</v>
      </c>
      <c r="DD7" s="70">
        <f t="shared" si="5"/>
        <v>6551947</v>
      </c>
      <c r="DE7" s="70">
        <f t="shared" si="5"/>
        <v>2269044</v>
      </c>
      <c r="DF7" s="70">
        <f t="shared" si="5"/>
        <v>1064725</v>
      </c>
      <c r="DG7" s="71" t="s">
        <v>282</v>
      </c>
      <c r="DH7" s="70">
        <f>SUM(DH8:DH27)</f>
        <v>13627</v>
      </c>
      <c r="DI7" s="70">
        <f>SUM(DI8:DI27)</f>
        <v>5340222</v>
      </c>
      <c r="DJ7" s="70">
        <f>SUM(DJ8:DJ27)</f>
        <v>27451146</v>
      </c>
    </row>
    <row r="8" spans="1:114" s="50" customFormat="1" ht="12" customHeight="1">
      <c r="A8" s="51" t="s">
        <v>280</v>
      </c>
      <c r="B8" s="64" t="s">
        <v>283</v>
      </c>
      <c r="C8" s="51" t="s">
        <v>284</v>
      </c>
      <c r="D8" s="72">
        <f aca="true" t="shared" si="6" ref="D8:D27">SUM(E8,+L8)</f>
        <v>521223</v>
      </c>
      <c r="E8" s="72">
        <f aca="true" t="shared" si="7" ref="E8:E27">SUM(F8:I8)+K8</f>
        <v>455598</v>
      </c>
      <c r="F8" s="72">
        <v>2299</v>
      </c>
      <c r="G8" s="72">
        <v>0</v>
      </c>
      <c r="H8" s="72">
        <v>84500</v>
      </c>
      <c r="I8" s="72">
        <v>314734</v>
      </c>
      <c r="J8" s="72">
        <v>713841</v>
      </c>
      <c r="K8" s="72">
        <v>54065</v>
      </c>
      <c r="L8" s="72">
        <v>65625</v>
      </c>
      <c r="M8" s="72">
        <f aca="true" t="shared" si="8" ref="M8:M27">SUM(N8,+U8)</f>
        <v>98345</v>
      </c>
      <c r="N8" s="72">
        <f aca="true" t="shared" si="9" ref="N8:N27">SUM(O8:R8)+T8</f>
        <v>57165</v>
      </c>
      <c r="O8" s="72">
        <v>0</v>
      </c>
      <c r="P8" s="72">
        <v>0</v>
      </c>
      <c r="Q8" s="72">
        <v>0</v>
      </c>
      <c r="R8" s="72">
        <v>23239</v>
      </c>
      <c r="S8" s="72">
        <v>134689</v>
      </c>
      <c r="T8" s="72">
        <v>33926</v>
      </c>
      <c r="U8" s="72">
        <v>41180</v>
      </c>
      <c r="V8" s="72">
        <f aca="true" t="shared" si="10" ref="V8:V27">+SUM(D8,M8)</f>
        <v>619568</v>
      </c>
      <c r="W8" s="72">
        <f aca="true" t="shared" si="11" ref="W8:W27">+SUM(E8,N8)</f>
        <v>512763</v>
      </c>
      <c r="X8" s="72">
        <f aca="true" t="shared" si="12" ref="X8:X27">+SUM(F8,O8)</f>
        <v>2299</v>
      </c>
      <c r="Y8" s="72">
        <f aca="true" t="shared" si="13" ref="Y8:Y27">+SUM(G8,P8)</f>
        <v>0</v>
      </c>
      <c r="Z8" s="72">
        <f aca="true" t="shared" si="14" ref="Z8:Z27">+SUM(H8,Q8)</f>
        <v>84500</v>
      </c>
      <c r="AA8" s="72">
        <f aca="true" t="shared" si="15" ref="AA8:AA27">+SUM(I8,R8)</f>
        <v>337973</v>
      </c>
      <c r="AB8" s="72">
        <f aca="true" t="shared" si="16" ref="AB8:AB27">+SUM(J8,S8)</f>
        <v>848530</v>
      </c>
      <c r="AC8" s="72">
        <f aca="true" t="shared" si="17" ref="AC8:AC27">+SUM(K8,T8)</f>
        <v>87991</v>
      </c>
      <c r="AD8" s="72">
        <f aca="true" t="shared" si="18" ref="AD8:AD27">+SUM(L8,U8)</f>
        <v>106805</v>
      </c>
      <c r="AE8" s="72">
        <f aca="true" t="shared" si="19" ref="AE8:AE27">SUM(AF8,+AK8)</f>
        <v>159277</v>
      </c>
      <c r="AF8" s="72">
        <f aca="true" t="shared" si="20" ref="AF8:AF27">SUM(AG8:AJ8)</f>
        <v>159277</v>
      </c>
      <c r="AG8" s="72">
        <v>0</v>
      </c>
      <c r="AH8" s="72">
        <v>159277</v>
      </c>
      <c r="AI8" s="72">
        <v>0</v>
      </c>
      <c r="AJ8" s="72">
        <v>0</v>
      </c>
      <c r="AK8" s="72">
        <v>0</v>
      </c>
      <c r="AL8" s="73" t="s">
        <v>282</v>
      </c>
      <c r="AM8" s="72">
        <f aca="true" t="shared" si="21" ref="AM8:AM27">SUM(AN8,AS8,AW8,AX8,BD8)</f>
        <v>1075787</v>
      </c>
      <c r="AN8" s="72">
        <f aca="true" t="shared" si="22" ref="AN8:AN27">SUM(AO8:AR8)</f>
        <v>235921</v>
      </c>
      <c r="AO8" s="72">
        <v>235921</v>
      </c>
      <c r="AP8" s="72">
        <v>0</v>
      </c>
      <c r="AQ8" s="72">
        <v>0</v>
      </c>
      <c r="AR8" s="72">
        <v>0</v>
      </c>
      <c r="AS8" s="72">
        <f aca="true" t="shared" si="23" ref="AS8:AS27">SUM(AT8:AV8)</f>
        <v>98948</v>
      </c>
      <c r="AT8" s="72">
        <v>0</v>
      </c>
      <c r="AU8" s="72">
        <v>98948</v>
      </c>
      <c r="AV8" s="72">
        <v>0</v>
      </c>
      <c r="AW8" s="72">
        <v>0</v>
      </c>
      <c r="AX8" s="72">
        <f aca="true" t="shared" si="24" ref="AX8:AX27">SUM(AY8:BB8)</f>
        <v>740918</v>
      </c>
      <c r="AY8" s="72">
        <v>332577</v>
      </c>
      <c r="AZ8" s="72">
        <v>195670</v>
      </c>
      <c r="BA8" s="72">
        <v>108259</v>
      </c>
      <c r="BB8" s="72">
        <v>104412</v>
      </c>
      <c r="BC8" s="73" t="s">
        <v>282</v>
      </c>
      <c r="BD8" s="72">
        <v>0</v>
      </c>
      <c r="BE8" s="72">
        <v>0</v>
      </c>
      <c r="BF8" s="72">
        <f aca="true" t="shared" si="25" ref="BF8:BF27">SUM(AE8,+AM8,+BE8)</f>
        <v>1235064</v>
      </c>
      <c r="BG8" s="72">
        <f aca="true" t="shared" si="26" ref="BG8:BG27">SUM(BH8,+BM8)</f>
        <v>426</v>
      </c>
      <c r="BH8" s="72">
        <f aca="true" t="shared" si="27" ref="BH8:BH27">SUM(BI8:BL8)</f>
        <v>426</v>
      </c>
      <c r="BI8" s="72">
        <v>0</v>
      </c>
      <c r="BJ8" s="72">
        <v>426</v>
      </c>
      <c r="BK8" s="72">
        <v>0</v>
      </c>
      <c r="BL8" s="72">
        <v>0</v>
      </c>
      <c r="BM8" s="72">
        <v>0</v>
      </c>
      <c r="BN8" s="73" t="s">
        <v>282</v>
      </c>
      <c r="BO8" s="72">
        <f aca="true" t="shared" si="28" ref="BO8:BO27">SUM(BP8,BU8,BY8,BZ8,CF8)</f>
        <v>232608</v>
      </c>
      <c r="BP8" s="72">
        <f aca="true" t="shared" si="29" ref="BP8:BP27">SUM(BQ8:BT8)</f>
        <v>74502</v>
      </c>
      <c r="BQ8" s="72">
        <v>74502</v>
      </c>
      <c r="BR8" s="72">
        <v>0</v>
      </c>
      <c r="BS8" s="72">
        <v>0</v>
      </c>
      <c r="BT8" s="72">
        <v>0</v>
      </c>
      <c r="BU8" s="72">
        <f aca="true" t="shared" si="30" ref="BU8:BU27">SUM(BV8:BX8)</f>
        <v>43077</v>
      </c>
      <c r="BV8" s="72">
        <v>0</v>
      </c>
      <c r="BW8" s="72">
        <v>43077</v>
      </c>
      <c r="BX8" s="72">
        <v>0</v>
      </c>
      <c r="BY8" s="72">
        <v>0</v>
      </c>
      <c r="BZ8" s="72">
        <f aca="true" t="shared" si="31" ref="BZ8:BZ27">SUM(CA8:CD8)</f>
        <v>115029</v>
      </c>
      <c r="CA8" s="72">
        <v>23852</v>
      </c>
      <c r="CB8" s="72">
        <v>62740</v>
      </c>
      <c r="CC8" s="72">
        <v>431</v>
      </c>
      <c r="CD8" s="72">
        <v>28006</v>
      </c>
      <c r="CE8" s="73" t="s">
        <v>282</v>
      </c>
      <c r="CF8" s="72">
        <v>0</v>
      </c>
      <c r="CG8" s="72">
        <v>0</v>
      </c>
      <c r="CH8" s="72">
        <f aca="true" t="shared" si="32" ref="CH8:CH27">SUM(BG8,+BO8,+CG8)</f>
        <v>233034</v>
      </c>
      <c r="CI8" s="72">
        <f aca="true" t="shared" si="33" ref="CI8:CI27">SUM(AE8,+BG8)</f>
        <v>159703</v>
      </c>
      <c r="CJ8" s="72">
        <f aca="true" t="shared" si="34" ref="CJ8:CJ27">SUM(AF8,+BH8)</f>
        <v>159703</v>
      </c>
      <c r="CK8" s="72">
        <f aca="true" t="shared" si="35" ref="CK8:CK27">SUM(AG8,+BI8)</f>
        <v>0</v>
      </c>
      <c r="CL8" s="72">
        <f aca="true" t="shared" si="36" ref="CL8:CL27">SUM(AH8,+BJ8)</f>
        <v>159703</v>
      </c>
      <c r="CM8" s="72">
        <f aca="true" t="shared" si="37" ref="CM8:CM27">SUM(AI8,+BK8)</f>
        <v>0</v>
      </c>
      <c r="CN8" s="72">
        <f aca="true" t="shared" si="38" ref="CN8:CN27">SUM(AJ8,+BL8)</f>
        <v>0</v>
      </c>
      <c r="CO8" s="72">
        <f aca="true" t="shared" si="39" ref="CO8:CO27">SUM(AK8,+BM8)</f>
        <v>0</v>
      </c>
      <c r="CP8" s="73" t="s">
        <v>282</v>
      </c>
      <c r="CQ8" s="72">
        <f aca="true" t="shared" si="40" ref="CQ8:CQ27">SUM(AM8,+BO8)</f>
        <v>1308395</v>
      </c>
      <c r="CR8" s="72">
        <f aca="true" t="shared" si="41" ref="CR8:CR27">SUM(AN8,+BP8)</f>
        <v>310423</v>
      </c>
      <c r="CS8" s="72">
        <f aca="true" t="shared" si="42" ref="CS8:CS27">SUM(AO8,+BQ8)</f>
        <v>310423</v>
      </c>
      <c r="CT8" s="72">
        <f aca="true" t="shared" si="43" ref="CT8:CT27">SUM(AP8,+BR8)</f>
        <v>0</v>
      </c>
      <c r="CU8" s="72">
        <f aca="true" t="shared" si="44" ref="CU8:CU27">SUM(AQ8,+BS8)</f>
        <v>0</v>
      </c>
      <c r="CV8" s="72">
        <f aca="true" t="shared" si="45" ref="CV8:CV27">SUM(AR8,+BT8)</f>
        <v>0</v>
      </c>
      <c r="CW8" s="72">
        <f aca="true" t="shared" si="46" ref="CW8:CW27">SUM(AS8,+BU8)</f>
        <v>142025</v>
      </c>
      <c r="CX8" s="72">
        <f aca="true" t="shared" si="47" ref="CX8:CX27">SUM(AT8,+BV8)</f>
        <v>0</v>
      </c>
      <c r="CY8" s="72">
        <f aca="true" t="shared" si="48" ref="CY8:CY27">SUM(AU8,+BW8)</f>
        <v>142025</v>
      </c>
      <c r="CZ8" s="72">
        <f aca="true" t="shared" si="49" ref="CZ8:CZ27">SUM(AV8,+BX8)</f>
        <v>0</v>
      </c>
      <c r="DA8" s="72">
        <f aca="true" t="shared" si="50" ref="DA8:DA27">SUM(AW8,+BY8)</f>
        <v>0</v>
      </c>
      <c r="DB8" s="72">
        <f aca="true" t="shared" si="51" ref="DB8:DB27">SUM(AX8,+BZ8)</f>
        <v>855947</v>
      </c>
      <c r="DC8" s="72">
        <f aca="true" t="shared" si="52" ref="DC8:DC27">SUM(AY8,+CA8)</f>
        <v>356429</v>
      </c>
      <c r="DD8" s="72">
        <f aca="true" t="shared" si="53" ref="DD8:DD27">SUM(AZ8,+CB8)</f>
        <v>258410</v>
      </c>
      <c r="DE8" s="72">
        <f aca="true" t="shared" si="54" ref="DE8:DE27">SUM(BA8,+CC8)</f>
        <v>108690</v>
      </c>
      <c r="DF8" s="72">
        <f aca="true" t="shared" si="55" ref="DF8:DF27">SUM(BB8,+CD8)</f>
        <v>132418</v>
      </c>
      <c r="DG8" s="73" t="s">
        <v>282</v>
      </c>
      <c r="DH8" s="72">
        <f aca="true" t="shared" si="56" ref="DH8:DH27">SUM(BD8,+CF8)</f>
        <v>0</v>
      </c>
      <c r="DI8" s="72">
        <f aca="true" t="shared" si="57" ref="DI8:DI27">SUM(BE8,+CG8)</f>
        <v>0</v>
      </c>
      <c r="DJ8" s="72">
        <f aca="true" t="shared" si="58" ref="DJ8:DJ27">SUM(BF8,+CH8)</f>
        <v>1468098</v>
      </c>
    </row>
    <row r="9" spans="1:114" s="50" customFormat="1" ht="12" customHeight="1">
      <c r="A9" s="51" t="s">
        <v>280</v>
      </c>
      <c r="B9" s="64" t="s">
        <v>285</v>
      </c>
      <c r="C9" s="51" t="s">
        <v>286</v>
      </c>
      <c r="D9" s="72">
        <f t="shared" si="6"/>
        <v>628707</v>
      </c>
      <c r="E9" s="72">
        <f t="shared" si="7"/>
        <v>218435</v>
      </c>
      <c r="F9" s="72">
        <v>536</v>
      </c>
      <c r="G9" s="72">
        <v>0</v>
      </c>
      <c r="H9" s="72">
        <v>90000</v>
      </c>
      <c r="I9" s="72">
        <v>127899</v>
      </c>
      <c r="J9" s="72">
        <v>1876054</v>
      </c>
      <c r="K9" s="72">
        <v>0</v>
      </c>
      <c r="L9" s="72">
        <v>410272</v>
      </c>
      <c r="M9" s="72">
        <f t="shared" si="8"/>
        <v>40146</v>
      </c>
      <c r="N9" s="72">
        <f t="shared" si="9"/>
        <v>9088</v>
      </c>
      <c r="O9" s="72">
        <v>0</v>
      </c>
      <c r="P9" s="72">
        <v>0</v>
      </c>
      <c r="Q9" s="72">
        <v>0</v>
      </c>
      <c r="R9" s="72">
        <v>9088</v>
      </c>
      <c r="S9" s="72">
        <v>262343</v>
      </c>
      <c r="T9" s="72">
        <v>0</v>
      </c>
      <c r="U9" s="72">
        <v>31058</v>
      </c>
      <c r="V9" s="72">
        <f t="shared" si="10"/>
        <v>668853</v>
      </c>
      <c r="W9" s="72">
        <f t="shared" si="11"/>
        <v>227523</v>
      </c>
      <c r="X9" s="72">
        <f t="shared" si="12"/>
        <v>536</v>
      </c>
      <c r="Y9" s="72">
        <f t="shared" si="13"/>
        <v>0</v>
      </c>
      <c r="Z9" s="72">
        <f t="shared" si="14"/>
        <v>90000</v>
      </c>
      <c r="AA9" s="72">
        <f t="shared" si="15"/>
        <v>136987</v>
      </c>
      <c r="AB9" s="72">
        <f t="shared" si="16"/>
        <v>2138397</v>
      </c>
      <c r="AC9" s="72">
        <f t="shared" si="17"/>
        <v>0</v>
      </c>
      <c r="AD9" s="72">
        <f t="shared" si="18"/>
        <v>441330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282</v>
      </c>
      <c r="AM9" s="72">
        <f t="shared" si="21"/>
        <v>2412576</v>
      </c>
      <c r="AN9" s="72">
        <f t="shared" si="22"/>
        <v>358573</v>
      </c>
      <c r="AO9" s="72">
        <v>358573</v>
      </c>
      <c r="AP9" s="72">
        <v>0</v>
      </c>
      <c r="AQ9" s="72">
        <v>0</v>
      </c>
      <c r="AR9" s="72">
        <v>0</v>
      </c>
      <c r="AS9" s="72">
        <f t="shared" si="23"/>
        <v>547299</v>
      </c>
      <c r="AT9" s="72">
        <v>13038</v>
      </c>
      <c r="AU9" s="72">
        <v>534261</v>
      </c>
      <c r="AV9" s="72">
        <v>0</v>
      </c>
      <c r="AW9" s="72">
        <v>0</v>
      </c>
      <c r="AX9" s="72">
        <f t="shared" si="24"/>
        <v>1506704</v>
      </c>
      <c r="AY9" s="72">
        <v>683804</v>
      </c>
      <c r="AZ9" s="72">
        <v>468944</v>
      </c>
      <c r="BA9" s="72">
        <v>325614</v>
      </c>
      <c r="BB9" s="72">
        <v>28342</v>
      </c>
      <c r="BC9" s="73" t="s">
        <v>282</v>
      </c>
      <c r="BD9" s="72">
        <v>0</v>
      </c>
      <c r="BE9" s="72">
        <v>92185</v>
      </c>
      <c r="BF9" s="72">
        <f t="shared" si="25"/>
        <v>2504761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282</v>
      </c>
      <c r="BO9" s="72">
        <f t="shared" si="28"/>
        <v>292357</v>
      </c>
      <c r="BP9" s="72">
        <f t="shared" si="29"/>
        <v>54319</v>
      </c>
      <c r="BQ9" s="72">
        <v>54319</v>
      </c>
      <c r="BR9" s="72">
        <v>0</v>
      </c>
      <c r="BS9" s="72">
        <v>0</v>
      </c>
      <c r="BT9" s="72">
        <v>0</v>
      </c>
      <c r="BU9" s="72">
        <f t="shared" si="30"/>
        <v>90517</v>
      </c>
      <c r="BV9" s="72">
        <v>986</v>
      </c>
      <c r="BW9" s="72">
        <v>89531</v>
      </c>
      <c r="BX9" s="72">
        <v>0</v>
      </c>
      <c r="BY9" s="72">
        <v>0</v>
      </c>
      <c r="BZ9" s="72">
        <f t="shared" si="31"/>
        <v>147521</v>
      </c>
      <c r="CA9" s="72">
        <v>17385</v>
      </c>
      <c r="CB9" s="72">
        <v>102722</v>
      </c>
      <c r="CC9" s="72">
        <v>18645</v>
      </c>
      <c r="CD9" s="72">
        <v>8769</v>
      </c>
      <c r="CE9" s="73" t="s">
        <v>282</v>
      </c>
      <c r="CF9" s="72">
        <v>0</v>
      </c>
      <c r="CG9" s="72">
        <v>10132</v>
      </c>
      <c r="CH9" s="72">
        <f t="shared" si="32"/>
        <v>302489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282</v>
      </c>
      <c r="CQ9" s="72">
        <f t="shared" si="40"/>
        <v>2704933</v>
      </c>
      <c r="CR9" s="72">
        <f t="shared" si="41"/>
        <v>412892</v>
      </c>
      <c r="CS9" s="72">
        <f t="shared" si="42"/>
        <v>412892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637816</v>
      </c>
      <c r="CX9" s="72">
        <f t="shared" si="47"/>
        <v>14024</v>
      </c>
      <c r="CY9" s="72">
        <f t="shared" si="48"/>
        <v>623792</v>
      </c>
      <c r="CZ9" s="72">
        <f t="shared" si="49"/>
        <v>0</v>
      </c>
      <c r="DA9" s="72">
        <f t="shared" si="50"/>
        <v>0</v>
      </c>
      <c r="DB9" s="72">
        <f t="shared" si="51"/>
        <v>1654225</v>
      </c>
      <c r="DC9" s="72">
        <f t="shared" si="52"/>
        <v>701189</v>
      </c>
      <c r="DD9" s="72">
        <f t="shared" si="53"/>
        <v>571666</v>
      </c>
      <c r="DE9" s="72">
        <f t="shared" si="54"/>
        <v>344259</v>
      </c>
      <c r="DF9" s="72">
        <f t="shared" si="55"/>
        <v>37111</v>
      </c>
      <c r="DG9" s="73" t="s">
        <v>282</v>
      </c>
      <c r="DH9" s="72">
        <f t="shared" si="56"/>
        <v>0</v>
      </c>
      <c r="DI9" s="72">
        <f t="shared" si="57"/>
        <v>102317</v>
      </c>
      <c r="DJ9" s="72">
        <f t="shared" si="58"/>
        <v>2807250</v>
      </c>
    </row>
    <row r="10" spans="1:114" s="50" customFormat="1" ht="12" customHeight="1">
      <c r="A10" s="51" t="s">
        <v>280</v>
      </c>
      <c r="B10" s="64" t="s">
        <v>287</v>
      </c>
      <c r="C10" s="51" t="s">
        <v>288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f t="shared" si="8"/>
        <v>12852</v>
      </c>
      <c r="N10" s="72">
        <f t="shared" si="9"/>
        <v>12852</v>
      </c>
      <c r="O10" s="72">
        <v>0</v>
      </c>
      <c r="P10" s="72">
        <v>0</v>
      </c>
      <c r="Q10" s="72">
        <v>0</v>
      </c>
      <c r="R10" s="72">
        <v>0</v>
      </c>
      <c r="S10" s="72">
        <v>96145</v>
      </c>
      <c r="T10" s="72">
        <v>12852</v>
      </c>
      <c r="U10" s="72">
        <v>0</v>
      </c>
      <c r="V10" s="72">
        <f t="shared" si="10"/>
        <v>12852</v>
      </c>
      <c r="W10" s="72">
        <f t="shared" si="11"/>
        <v>12852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0</v>
      </c>
      <c r="AB10" s="72">
        <f t="shared" si="16"/>
        <v>96145</v>
      </c>
      <c r="AC10" s="72">
        <f t="shared" si="17"/>
        <v>12852</v>
      </c>
      <c r="AD10" s="72">
        <f t="shared" si="18"/>
        <v>0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282</v>
      </c>
      <c r="AM10" s="72">
        <f t="shared" si="21"/>
        <v>0</v>
      </c>
      <c r="AN10" s="72">
        <f t="shared" si="22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23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4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282</v>
      </c>
      <c r="BD10" s="72">
        <v>0</v>
      </c>
      <c r="BE10" s="72">
        <v>0</v>
      </c>
      <c r="BF10" s="72">
        <f t="shared" si="25"/>
        <v>0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282</v>
      </c>
      <c r="BO10" s="72">
        <f t="shared" si="28"/>
        <v>89147</v>
      </c>
      <c r="BP10" s="72">
        <f t="shared" si="29"/>
        <v>58878</v>
      </c>
      <c r="BQ10" s="72">
        <v>18829</v>
      </c>
      <c r="BR10" s="72">
        <v>0</v>
      </c>
      <c r="BS10" s="72">
        <v>40049</v>
      </c>
      <c r="BT10" s="72">
        <v>0</v>
      </c>
      <c r="BU10" s="72">
        <f t="shared" si="30"/>
        <v>23363</v>
      </c>
      <c r="BV10" s="72">
        <v>0</v>
      </c>
      <c r="BW10" s="72">
        <v>23363</v>
      </c>
      <c r="BX10" s="72">
        <v>0</v>
      </c>
      <c r="BY10" s="72">
        <v>0</v>
      </c>
      <c r="BZ10" s="72">
        <f t="shared" si="31"/>
        <v>6906</v>
      </c>
      <c r="CA10" s="72">
        <v>0</v>
      </c>
      <c r="CB10" s="72">
        <v>6906</v>
      </c>
      <c r="CC10" s="72">
        <v>0</v>
      </c>
      <c r="CD10" s="72">
        <v>0</v>
      </c>
      <c r="CE10" s="73" t="s">
        <v>282</v>
      </c>
      <c r="CF10" s="72">
        <v>0</v>
      </c>
      <c r="CG10" s="72">
        <v>19850</v>
      </c>
      <c r="CH10" s="72">
        <f t="shared" si="32"/>
        <v>108997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282</v>
      </c>
      <c r="CQ10" s="72">
        <f t="shared" si="40"/>
        <v>89147</v>
      </c>
      <c r="CR10" s="72">
        <f t="shared" si="41"/>
        <v>58878</v>
      </c>
      <c r="CS10" s="72">
        <f t="shared" si="42"/>
        <v>18829</v>
      </c>
      <c r="CT10" s="72">
        <f t="shared" si="43"/>
        <v>0</v>
      </c>
      <c r="CU10" s="72">
        <f t="shared" si="44"/>
        <v>40049</v>
      </c>
      <c r="CV10" s="72">
        <f t="shared" si="45"/>
        <v>0</v>
      </c>
      <c r="CW10" s="72">
        <f t="shared" si="46"/>
        <v>23363</v>
      </c>
      <c r="CX10" s="72">
        <f t="shared" si="47"/>
        <v>0</v>
      </c>
      <c r="CY10" s="72">
        <f t="shared" si="48"/>
        <v>23363</v>
      </c>
      <c r="CZ10" s="72">
        <f t="shared" si="49"/>
        <v>0</v>
      </c>
      <c r="DA10" s="72">
        <f t="shared" si="50"/>
        <v>0</v>
      </c>
      <c r="DB10" s="72">
        <f t="shared" si="51"/>
        <v>6906</v>
      </c>
      <c r="DC10" s="72">
        <f t="shared" si="52"/>
        <v>0</v>
      </c>
      <c r="DD10" s="72">
        <f t="shared" si="53"/>
        <v>6906</v>
      </c>
      <c r="DE10" s="72">
        <f t="shared" si="54"/>
        <v>0</v>
      </c>
      <c r="DF10" s="72">
        <f t="shared" si="55"/>
        <v>0</v>
      </c>
      <c r="DG10" s="73" t="s">
        <v>282</v>
      </c>
      <c r="DH10" s="72">
        <f t="shared" si="56"/>
        <v>0</v>
      </c>
      <c r="DI10" s="72">
        <f t="shared" si="57"/>
        <v>19850</v>
      </c>
      <c r="DJ10" s="72">
        <f t="shared" si="58"/>
        <v>108997</v>
      </c>
    </row>
    <row r="11" spans="1:114" s="50" customFormat="1" ht="12" customHeight="1">
      <c r="A11" s="51" t="s">
        <v>280</v>
      </c>
      <c r="B11" s="64" t="s">
        <v>289</v>
      </c>
      <c r="C11" s="51" t="s">
        <v>290</v>
      </c>
      <c r="D11" s="72">
        <f t="shared" si="6"/>
        <v>0</v>
      </c>
      <c r="E11" s="72">
        <f t="shared" si="7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f t="shared" si="8"/>
        <v>40093</v>
      </c>
      <c r="N11" s="72">
        <f t="shared" si="9"/>
        <v>14786</v>
      </c>
      <c r="O11" s="72">
        <v>0</v>
      </c>
      <c r="P11" s="72">
        <v>0</v>
      </c>
      <c r="Q11" s="72">
        <v>0</v>
      </c>
      <c r="R11" s="72">
        <v>14724</v>
      </c>
      <c r="S11" s="72">
        <v>526137</v>
      </c>
      <c r="T11" s="72">
        <v>62</v>
      </c>
      <c r="U11" s="72">
        <v>25307</v>
      </c>
      <c r="V11" s="72">
        <f t="shared" si="10"/>
        <v>40093</v>
      </c>
      <c r="W11" s="72">
        <f t="shared" si="11"/>
        <v>14786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14724</v>
      </c>
      <c r="AB11" s="72">
        <f t="shared" si="16"/>
        <v>526137</v>
      </c>
      <c r="AC11" s="72">
        <f t="shared" si="17"/>
        <v>62</v>
      </c>
      <c r="AD11" s="72">
        <f t="shared" si="18"/>
        <v>25307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282</v>
      </c>
      <c r="AM11" s="72">
        <f t="shared" si="21"/>
        <v>0</v>
      </c>
      <c r="AN11" s="72">
        <f t="shared" si="22"/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f t="shared" si="23"/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f t="shared" si="24"/>
        <v>0</v>
      </c>
      <c r="AY11" s="72">
        <v>0</v>
      </c>
      <c r="AZ11" s="72">
        <v>0</v>
      </c>
      <c r="BA11" s="72">
        <v>0</v>
      </c>
      <c r="BB11" s="72">
        <v>0</v>
      </c>
      <c r="BC11" s="73" t="s">
        <v>282</v>
      </c>
      <c r="BD11" s="72">
        <v>0</v>
      </c>
      <c r="BE11" s="72">
        <v>0</v>
      </c>
      <c r="BF11" s="72">
        <f t="shared" si="25"/>
        <v>0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282</v>
      </c>
      <c r="BO11" s="72">
        <f t="shared" si="28"/>
        <v>52314</v>
      </c>
      <c r="BP11" s="72">
        <f t="shared" si="29"/>
        <v>17081</v>
      </c>
      <c r="BQ11" s="72">
        <v>17081</v>
      </c>
      <c r="BR11" s="72">
        <v>0</v>
      </c>
      <c r="BS11" s="72">
        <v>0</v>
      </c>
      <c r="BT11" s="72">
        <v>0</v>
      </c>
      <c r="BU11" s="72">
        <f t="shared" si="30"/>
        <v>17878</v>
      </c>
      <c r="BV11" s="72">
        <v>0</v>
      </c>
      <c r="BW11" s="72">
        <v>17878</v>
      </c>
      <c r="BX11" s="72">
        <v>0</v>
      </c>
      <c r="BY11" s="72">
        <v>0</v>
      </c>
      <c r="BZ11" s="72">
        <f t="shared" si="31"/>
        <v>17355</v>
      </c>
      <c r="CA11" s="72">
        <v>10386</v>
      </c>
      <c r="CB11" s="72">
        <v>4638</v>
      </c>
      <c r="CC11" s="72">
        <v>0</v>
      </c>
      <c r="CD11" s="72">
        <v>2331</v>
      </c>
      <c r="CE11" s="73" t="s">
        <v>282</v>
      </c>
      <c r="CF11" s="72">
        <v>0</v>
      </c>
      <c r="CG11" s="72">
        <v>513916</v>
      </c>
      <c r="CH11" s="72">
        <f t="shared" si="32"/>
        <v>566230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282</v>
      </c>
      <c r="CQ11" s="72">
        <f t="shared" si="40"/>
        <v>52314</v>
      </c>
      <c r="CR11" s="72">
        <f t="shared" si="41"/>
        <v>17081</v>
      </c>
      <c r="CS11" s="72">
        <f t="shared" si="42"/>
        <v>17081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17878</v>
      </c>
      <c r="CX11" s="72">
        <f t="shared" si="47"/>
        <v>0</v>
      </c>
      <c r="CY11" s="72">
        <f t="shared" si="48"/>
        <v>17878</v>
      </c>
      <c r="CZ11" s="72">
        <f t="shared" si="49"/>
        <v>0</v>
      </c>
      <c r="DA11" s="72">
        <f t="shared" si="50"/>
        <v>0</v>
      </c>
      <c r="DB11" s="72">
        <f t="shared" si="51"/>
        <v>17355</v>
      </c>
      <c r="DC11" s="72">
        <f t="shared" si="52"/>
        <v>10386</v>
      </c>
      <c r="DD11" s="72">
        <f t="shared" si="53"/>
        <v>4638</v>
      </c>
      <c r="DE11" s="72">
        <f t="shared" si="54"/>
        <v>0</v>
      </c>
      <c r="DF11" s="72">
        <f t="shared" si="55"/>
        <v>2331</v>
      </c>
      <c r="DG11" s="73" t="s">
        <v>282</v>
      </c>
      <c r="DH11" s="72">
        <f t="shared" si="56"/>
        <v>0</v>
      </c>
      <c r="DI11" s="72">
        <f t="shared" si="57"/>
        <v>513916</v>
      </c>
      <c r="DJ11" s="72">
        <f t="shared" si="58"/>
        <v>566230</v>
      </c>
    </row>
    <row r="12" spans="1:114" s="50" customFormat="1" ht="12" customHeight="1">
      <c r="A12" s="53" t="s">
        <v>280</v>
      </c>
      <c r="B12" s="54" t="s">
        <v>291</v>
      </c>
      <c r="C12" s="53" t="s">
        <v>292</v>
      </c>
      <c r="D12" s="74">
        <f t="shared" si="6"/>
        <v>0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f t="shared" si="8"/>
        <v>39220</v>
      </c>
      <c r="N12" s="74">
        <f t="shared" si="9"/>
        <v>39220</v>
      </c>
      <c r="O12" s="74">
        <v>0</v>
      </c>
      <c r="P12" s="74">
        <v>0</v>
      </c>
      <c r="Q12" s="74">
        <v>0</v>
      </c>
      <c r="R12" s="74">
        <v>986</v>
      </c>
      <c r="S12" s="74">
        <v>306817</v>
      </c>
      <c r="T12" s="74">
        <v>38234</v>
      </c>
      <c r="U12" s="74">
        <v>0</v>
      </c>
      <c r="V12" s="74">
        <f t="shared" si="10"/>
        <v>39220</v>
      </c>
      <c r="W12" s="74">
        <f t="shared" si="11"/>
        <v>39220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986</v>
      </c>
      <c r="AB12" s="74">
        <f t="shared" si="16"/>
        <v>306817</v>
      </c>
      <c r="AC12" s="74">
        <f t="shared" si="17"/>
        <v>38234</v>
      </c>
      <c r="AD12" s="74">
        <f t="shared" si="18"/>
        <v>0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282</v>
      </c>
      <c r="AM12" s="74">
        <f t="shared" si="21"/>
        <v>0</v>
      </c>
      <c r="AN12" s="74">
        <f t="shared" si="22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3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4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282</v>
      </c>
      <c r="BD12" s="74">
        <v>0</v>
      </c>
      <c r="BE12" s="74">
        <v>0</v>
      </c>
      <c r="BF12" s="74">
        <f t="shared" si="25"/>
        <v>0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282</v>
      </c>
      <c r="BO12" s="74">
        <f t="shared" si="28"/>
        <v>337597</v>
      </c>
      <c r="BP12" s="74">
        <f t="shared" si="29"/>
        <v>105741</v>
      </c>
      <c r="BQ12" s="74">
        <v>70542</v>
      </c>
      <c r="BR12" s="74">
        <v>0</v>
      </c>
      <c r="BS12" s="74">
        <v>35199</v>
      </c>
      <c r="BT12" s="74">
        <v>0</v>
      </c>
      <c r="BU12" s="74">
        <f t="shared" si="30"/>
        <v>155488</v>
      </c>
      <c r="BV12" s="74">
        <v>0</v>
      </c>
      <c r="BW12" s="74">
        <v>155488</v>
      </c>
      <c r="BX12" s="74">
        <v>0</v>
      </c>
      <c r="BY12" s="74">
        <v>0</v>
      </c>
      <c r="BZ12" s="74">
        <f t="shared" si="31"/>
        <v>76368</v>
      </c>
      <c r="CA12" s="74">
        <v>0</v>
      </c>
      <c r="CB12" s="74">
        <v>15447</v>
      </c>
      <c r="CC12" s="74">
        <v>1976</v>
      </c>
      <c r="CD12" s="74">
        <v>58945</v>
      </c>
      <c r="CE12" s="75" t="s">
        <v>282</v>
      </c>
      <c r="CF12" s="74">
        <v>0</v>
      </c>
      <c r="CG12" s="74">
        <v>8440</v>
      </c>
      <c r="CH12" s="74">
        <f t="shared" si="32"/>
        <v>346037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282</v>
      </c>
      <c r="CQ12" s="74">
        <f t="shared" si="40"/>
        <v>337597</v>
      </c>
      <c r="CR12" s="74">
        <f t="shared" si="41"/>
        <v>105741</v>
      </c>
      <c r="CS12" s="74">
        <f t="shared" si="42"/>
        <v>70542</v>
      </c>
      <c r="CT12" s="74">
        <f t="shared" si="43"/>
        <v>0</v>
      </c>
      <c r="CU12" s="74">
        <f t="shared" si="44"/>
        <v>35199</v>
      </c>
      <c r="CV12" s="74">
        <f t="shared" si="45"/>
        <v>0</v>
      </c>
      <c r="CW12" s="74">
        <f t="shared" si="46"/>
        <v>155488</v>
      </c>
      <c r="CX12" s="74">
        <f t="shared" si="47"/>
        <v>0</v>
      </c>
      <c r="CY12" s="74">
        <f t="shared" si="48"/>
        <v>155488</v>
      </c>
      <c r="CZ12" s="74">
        <f t="shared" si="49"/>
        <v>0</v>
      </c>
      <c r="DA12" s="74">
        <f t="shared" si="50"/>
        <v>0</v>
      </c>
      <c r="DB12" s="74">
        <f t="shared" si="51"/>
        <v>76368</v>
      </c>
      <c r="DC12" s="74">
        <f t="shared" si="52"/>
        <v>0</v>
      </c>
      <c r="DD12" s="74">
        <f t="shared" si="53"/>
        <v>15447</v>
      </c>
      <c r="DE12" s="74">
        <f t="shared" si="54"/>
        <v>1976</v>
      </c>
      <c r="DF12" s="74">
        <f t="shared" si="55"/>
        <v>58945</v>
      </c>
      <c r="DG12" s="75" t="s">
        <v>282</v>
      </c>
      <c r="DH12" s="74">
        <f t="shared" si="56"/>
        <v>0</v>
      </c>
      <c r="DI12" s="74">
        <f t="shared" si="57"/>
        <v>8440</v>
      </c>
      <c r="DJ12" s="74">
        <f t="shared" si="58"/>
        <v>346037</v>
      </c>
    </row>
    <row r="13" spans="1:114" s="50" customFormat="1" ht="12" customHeight="1">
      <c r="A13" s="53" t="s">
        <v>280</v>
      </c>
      <c r="B13" s="54" t="s">
        <v>293</v>
      </c>
      <c r="C13" s="53" t="s">
        <v>294</v>
      </c>
      <c r="D13" s="74">
        <f t="shared" si="6"/>
        <v>388525</v>
      </c>
      <c r="E13" s="74">
        <f t="shared" si="7"/>
        <v>373006</v>
      </c>
      <c r="F13" s="74">
        <v>0</v>
      </c>
      <c r="G13" s="74">
        <v>0</v>
      </c>
      <c r="H13" s="74">
        <v>0</v>
      </c>
      <c r="I13" s="74">
        <v>373006</v>
      </c>
      <c r="J13" s="74">
        <v>1317251</v>
      </c>
      <c r="K13" s="74">
        <v>0</v>
      </c>
      <c r="L13" s="74">
        <v>15519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388525</v>
      </c>
      <c r="W13" s="74">
        <f t="shared" si="11"/>
        <v>373006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373006</v>
      </c>
      <c r="AB13" s="74">
        <f t="shared" si="16"/>
        <v>1317251</v>
      </c>
      <c r="AC13" s="74">
        <f t="shared" si="17"/>
        <v>0</v>
      </c>
      <c r="AD13" s="74">
        <f t="shared" si="18"/>
        <v>15519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282</v>
      </c>
      <c r="AM13" s="74">
        <f t="shared" si="21"/>
        <v>1705776</v>
      </c>
      <c r="AN13" s="74">
        <f t="shared" si="22"/>
        <v>87262</v>
      </c>
      <c r="AO13" s="74">
        <v>87262</v>
      </c>
      <c r="AP13" s="74">
        <v>0</v>
      </c>
      <c r="AQ13" s="74">
        <v>0</v>
      </c>
      <c r="AR13" s="74">
        <v>0</v>
      </c>
      <c r="AS13" s="74">
        <f t="shared" si="23"/>
        <v>683242</v>
      </c>
      <c r="AT13" s="74">
        <v>0</v>
      </c>
      <c r="AU13" s="74">
        <v>683242</v>
      </c>
      <c r="AV13" s="74">
        <v>0</v>
      </c>
      <c r="AW13" s="74">
        <v>0</v>
      </c>
      <c r="AX13" s="74">
        <f t="shared" si="24"/>
        <v>935272</v>
      </c>
      <c r="AY13" s="74">
        <v>0</v>
      </c>
      <c r="AZ13" s="74">
        <v>662233</v>
      </c>
      <c r="BA13" s="74">
        <v>262067</v>
      </c>
      <c r="BB13" s="74">
        <v>10972</v>
      </c>
      <c r="BC13" s="75" t="s">
        <v>282</v>
      </c>
      <c r="BD13" s="74">
        <v>0</v>
      </c>
      <c r="BE13" s="74">
        <v>0</v>
      </c>
      <c r="BF13" s="74">
        <f t="shared" si="25"/>
        <v>1705776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282</v>
      </c>
      <c r="BO13" s="74">
        <f t="shared" si="28"/>
        <v>0</v>
      </c>
      <c r="BP13" s="74">
        <f t="shared" si="29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30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1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282</v>
      </c>
      <c r="CF13" s="74">
        <v>0</v>
      </c>
      <c r="CG13" s="74">
        <v>0</v>
      </c>
      <c r="CH13" s="74">
        <f t="shared" si="32"/>
        <v>0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282</v>
      </c>
      <c r="CQ13" s="74">
        <f t="shared" si="40"/>
        <v>1705776</v>
      </c>
      <c r="CR13" s="74">
        <f t="shared" si="41"/>
        <v>87262</v>
      </c>
      <c r="CS13" s="74">
        <f t="shared" si="42"/>
        <v>87262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683242</v>
      </c>
      <c r="CX13" s="74">
        <f t="shared" si="47"/>
        <v>0</v>
      </c>
      <c r="CY13" s="74">
        <f t="shared" si="48"/>
        <v>683242</v>
      </c>
      <c r="CZ13" s="74">
        <f t="shared" si="49"/>
        <v>0</v>
      </c>
      <c r="DA13" s="74">
        <f t="shared" si="50"/>
        <v>0</v>
      </c>
      <c r="DB13" s="74">
        <f t="shared" si="51"/>
        <v>935272</v>
      </c>
      <c r="DC13" s="74">
        <f t="shared" si="52"/>
        <v>0</v>
      </c>
      <c r="DD13" s="74">
        <f t="shared" si="53"/>
        <v>662233</v>
      </c>
      <c r="DE13" s="74">
        <f t="shared" si="54"/>
        <v>262067</v>
      </c>
      <c r="DF13" s="74">
        <f t="shared" si="55"/>
        <v>10972</v>
      </c>
      <c r="DG13" s="75" t="s">
        <v>282</v>
      </c>
      <c r="DH13" s="74">
        <f t="shared" si="56"/>
        <v>0</v>
      </c>
      <c r="DI13" s="74">
        <f t="shared" si="57"/>
        <v>0</v>
      </c>
      <c r="DJ13" s="74">
        <f t="shared" si="58"/>
        <v>1705776</v>
      </c>
    </row>
    <row r="14" spans="1:114" s="50" customFormat="1" ht="12" customHeight="1">
      <c r="A14" s="53" t="s">
        <v>280</v>
      </c>
      <c r="B14" s="54" t="s">
        <v>295</v>
      </c>
      <c r="C14" s="53" t="s">
        <v>296</v>
      </c>
      <c r="D14" s="74">
        <f t="shared" si="6"/>
        <v>0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f t="shared" si="8"/>
        <v>26610</v>
      </c>
      <c r="N14" s="74">
        <f t="shared" si="9"/>
        <v>4292</v>
      </c>
      <c r="O14" s="74">
        <v>0</v>
      </c>
      <c r="P14" s="74">
        <v>0</v>
      </c>
      <c r="Q14" s="74">
        <v>0</v>
      </c>
      <c r="R14" s="74">
        <v>0</v>
      </c>
      <c r="S14" s="74">
        <v>300000</v>
      </c>
      <c r="T14" s="74">
        <v>4292</v>
      </c>
      <c r="U14" s="74">
        <v>22318</v>
      </c>
      <c r="V14" s="74">
        <f t="shared" si="10"/>
        <v>26610</v>
      </c>
      <c r="W14" s="74">
        <f t="shared" si="11"/>
        <v>4292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0</v>
      </c>
      <c r="AB14" s="74">
        <f t="shared" si="16"/>
        <v>300000</v>
      </c>
      <c r="AC14" s="74">
        <f t="shared" si="17"/>
        <v>4292</v>
      </c>
      <c r="AD14" s="74">
        <f t="shared" si="18"/>
        <v>22318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282</v>
      </c>
      <c r="AM14" s="74">
        <f t="shared" si="21"/>
        <v>0</v>
      </c>
      <c r="AN14" s="74">
        <f t="shared" si="22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3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4"/>
        <v>0</v>
      </c>
      <c r="AY14" s="74">
        <v>0</v>
      </c>
      <c r="AZ14" s="74">
        <v>0</v>
      </c>
      <c r="BA14" s="74">
        <v>0</v>
      </c>
      <c r="BB14" s="74">
        <v>0</v>
      </c>
      <c r="BC14" s="75" t="s">
        <v>282</v>
      </c>
      <c r="BD14" s="74">
        <v>0</v>
      </c>
      <c r="BE14" s="74">
        <v>0</v>
      </c>
      <c r="BF14" s="74">
        <f t="shared" si="25"/>
        <v>0</v>
      </c>
      <c r="BG14" s="74">
        <f t="shared" si="26"/>
        <v>33653</v>
      </c>
      <c r="BH14" s="74">
        <f t="shared" si="27"/>
        <v>33653</v>
      </c>
      <c r="BI14" s="74">
        <v>0</v>
      </c>
      <c r="BJ14" s="74">
        <v>33653</v>
      </c>
      <c r="BK14" s="74"/>
      <c r="BL14" s="74">
        <v>0</v>
      </c>
      <c r="BM14" s="74">
        <v>0</v>
      </c>
      <c r="BN14" s="75" t="s">
        <v>282</v>
      </c>
      <c r="BO14" s="74">
        <f t="shared" si="28"/>
        <v>250070</v>
      </c>
      <c r="BP14" s="74">
        <f t="shared" si="29"/>
        <v>71894</v>
      </c>
      <c r="BQ14" s="74">
        <v>55653</v>
      </c>
      <c r="BR14" s="74">
        <v>0</v>
      </c>
      <c r="BS14" s="74">
        <v>16241</v>
      </c>
      <c r="BT14" s="74">
        <v>0</v>
      </c>
      <c r="BU14" s="74">
        <f t="shared" si="30"/>
        <v>103332</v>
      </c>
      <c r="BV14" s="74">
        <v>0</v>
      </c>
      <c r="BW14" s="74">
        <v>103332</v>
      </c>
      <c r="BX14" s="74">
        <v>0</v>
      </c>
      <c r="BY14" s="74">
        <v>0</v>
      </c>
      <c r="BZ14" s="74">
        <f t="shared" si="31"/>
        <v>74844</v>
      </c>
      <c r="CA14" s="74">
        <v>0</v>
      </c>
      <c r="CB14" s="74">
        <v>67703</v>
      </c>
      <c r="CC14" s="74">
        <v>7141</v>
      </c>
      <c r="CD14" s="74">
        <v>0</v>
      </c>
      <c r="CE14" s="75" t="s">
        <v>282</v>
      </c>
      <c r="CF14" s="74">
        <v>0</v>
      </c>
      <c r="CG14" s="74">
        <v>42887</v>
      </c>
      <c r="CH14" s="74">
        <f t="shared" si="32"/>
        <v>326610</v>
      </c>
      <c r="CI14" s="74">
        <f t="shared" si="33"/>
        <v>33653</v>
      </c>
      <c r="CJ14" s="74">
        <f t="shared" si="34"/>
        <v>33653</v>
      </c>
      <c r="CK14" s="74">
        <f t="shared" si="35"/>
        <v>0</v>
      </c>
      <c r="CL14" s="74">
        <f t="shared" si="36"/>
        <v>33653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282</v>
      </c>
      <c r="CQ14" s="74">
        <f t="shared" si="40"/>
        <v>250070</v>
      </c>
      <c r="CR14" s="74">
        <f t="shared" si="41"/>
        <v>71894</v>
      </c>
      <c r="CS14" s="74">
        <f t="shared" si="42"/>
        <v>55653</v>
      </c>
      <c r="CT14" s="74">
        <f t="shared" si="43"/>
        <v>0</v>
      </c>
      <c r="CU14" s="74">
        <f t="shared" si="44"/>
        <v>16241</v>
      </c>
      <c r="CV14" s="74">
        <f t="shared" si="45"/>
        <v>0</v>
      </c>
      <c r="CW14" s="74">
        <f t="shared" si="46"/>
        <v>103332</v>
      </c>
      <c r="CX14" s="74">
        <f t="shared" si="47"/>
        <v>0</v>
      </c>
      <c r="CY14" s="74">
        <f t="shared" si="48"/>
        <v>103332</v>
      </c>
      <c r="CZ14" s="74">
        <f t="shared" si="49"/>
        <v>0</v>
      </c>
      <c r="DA14" s="74">
        <f t="shared" si="50"/>
        <v>0</v>
      </c>
      <c r="DB14" s="74">
        <f t="shared" si="51"/>
        <v>74844</v>
      </c>
      <c r="DC14" s="74">
        <f t="shared" si="52"/>
        <v>0</v>
      </c>
      <c r="DD14" s="74">
        <f t="shared" si="53"/>
        <v>67703</v>
      </c>
      <c r="DE14" s="74">
        <f t="shared" si="54"/>
        <v>7141</v>
      </c>
      <c r="DF14" s="74">
        <f t="shared" si="55"/>
        <v>0</v>
      </c>
      <c r="DG14" s="75" t="s">
        <v>282</v>
      </c>
      <c r="DH14" s="74">
        <f t="shared" si="56"/>
        <v>0</v>
      </c>
      <c r="DI14" s="74">
        <f t="shared" si="57"/>
        <v>42887</v>
      </c>
      <c r="DJ14" s="74">
        <f t="shared" si="58"/>
        <v>326610</v>
      </c>
    </row>
    <row r="15" spans="1:114" s="50" customFormat="1" ht="12" customHeight="1">
      <c r="A15" s="53" t="s">
        <v>280</v>
      </c>
      <c r="B15" s="54" t="s">
        <v>297</v>
      </c>
      <c r="C15" s="53" t="s">
        <v>298</v>
      </c>
      <c r="D15" s="74">
        <f t="shared" si="6"/>
        <v>0</v>
      </c>
      <c r="E15" s="74">
        <f t="shared" si="7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369202</v>
      </c>
      <c r="T15" s="74">
        <v>0</v>
      </c>
      <c r="U15" s="74">
        <v>0</v>
      </c>
      <c r="V15" s="74">
        <f t="shared" si="10"/>
        <v>0</v>
      </c>
      <c r="W15" s="74">
        <f t="shared" si="11"/>
        <v>0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0</v>
      </c>
      <c r="AB15" s="74">
        <f t="shared" si="16"/>
        <v>369202</v>
      </c>
      <c r="AC15" s="74">
        <f t="shared" si="17"/>
        <v>0</v>
      </c>
      <c r="AD15" s="74">
        <f t="shared" si="18"/>
        <v>0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282</v>
      </c>
      <c r="AM15" s="74">
        <f t="shared" si="21"/>
        <v>0</v>
      </c>
      <c r="AN15" s="74">
        <f t="shared" si="22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23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4"/>
        <v>0</v>
      </c>
      <c r="AY15" s="74">
        <v>0</v>
      </c>
      <c r="AZ15" s="74">
        <v>0</v>
      </c>
      <c r="BA15" s="74">
        <v>0</v>
      </c>
      <c r="BB15" s="74">
        <v>0</v>
      </c>
      <c r="BC15" s="75" t="s">
        <v>282</v>
      </c>
      <c r="BD15" s="74">
        <v>0</v>
      </c>
      <c r="BE15" s="74">
        <v>0</v>
      </c>
      <c r="BF15" s="74">
        <f t="shared" si="25"/>
        <v>0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282</v>
      </c>
      <c r="BO15" s="74">
        <f t="shared" si="28"/>
        <v>190880</v>
      </c>
      <c r="BP15" s="74">
        <f t="shared" si="29"/>
        <v>56476</v>
      </c>
      <c r="BQ15" s="74">
        <v>38477</v>
      </c>
      <c r="BR15" s="74">
        <v>0</v>
      </c>
      <c r="BS15" s="74">
        <v>17999</v>
      </c>
      <c r="BT15" s="74">
        <v>0</v>
      </c>
      <c r="BU15" s="74">
        <f t="shared" si="30"/>
        <v>72761</v>
      </c>
      <c r="BV15" s="74">
        <v>0</v>
      </c>
      <c r="BW15" s="74">
        <v>72761</v>
      </c>
      <c r="BX15" s="74">
        <v>0</v>
      </c>
      <c r="BY15" s="74">
        <v>0</v>
      </c>
      <c r="BZ15" s="74">
        <f t="shared" si="31"/>
        <v>61643</v>
      </c>
      <c r="CA15" s="74">
        <v>0</v>
      </c>
      <c r="CB15" s="74">
        <v>61643</v>
      </c>
      <c r="CC15" s="74">
        <v>0</v>
      </c>
      <c r="CD15" s="74">
        <v>0</v>
      </c>
      <c r="CE15" s="75" t="s">
        <v>282</v>
      </c>
      <c r="CF15" s="74">
        <v>0</v>
      </c>
      <c r="CG15" s="74">
        <v>178322</v>
      </c>
      <c r="CH15" s="74">
        <f t="shared" si="32"/>
        <v>369202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282</v>
      </c>
      <c r="CQ15" s="74">
        <f t="shared" si="40"/>
        <v>190880</v>
      </c>
      <c r="CR15" s="74">
        <f t="shared" si="41"/>
        <v>56476</v>
      </c>
      <c r="CS15" s="74">
        <f t="shared" si="42"/>
        <v>38477</v>
      </c>
      <c r="CT15" s="74">
        <f t="shared" si="43"/>
        <v>0</v>
      </c>
      <c r="CU15" s="74">
        <f t="shared" si="44"/>
        <v>17999</v>
      </c>
      <c r="CV15" s="74">
        <f t="shared" si="45"/>
        <v>0</v>
      </c>
      <c r="CW15" s="74">
        <f t="shared" si="46"/>
        <v>72761</v>
      </c>
      <c r="CX15" s="74">
        <f t="shared" si="47"/>
        <v>0</v>
      </c>
      <c r="CY15" s="74">
        <f t="shared" si="48"/>
        <v>72761</v>
      </c>
      <c r="CZ15" s="74">
        <f t="shared" si="49"/>
        <v>0</v>
      </c>
      <c r="DA15" s="74">
        <f t="shared" si="50"/>
        <v>0</v>
      </c>
      <c r="DB15" s="74">
        <f t="shared" si="51"/>
        <v>61643</v>
      </c>
      <c r="DC15" s="74">
        <f t="shared" si="52"/>
        <v>0</v>
      </c>
      <c r="DD15" s="74">
        <f t="shared" si="53"/>
        <v>61643</v>
      </c>
      <c r="DE15" s="74">
        <f t="shared" si="54"/>
        <v>0</v>
      </c>
      <c r="DF15" s="74">
        <f t="shared" si="55"/>
        <v>0</v>
      </c>
      <c r="DG15" s="75" t="s">
        <v>282</v>
      </c>
      <c r="DH15" s="74">
        <f t="shared" si="56"/>
        <v>0</v>
      </c>
      <c r="DI15" s="74">
        <f t="shared" si="57"/>
        <v>178322</v>
      </c>
      <c r="DJ15" s="74">
        <f t="shared" si="58"/>
        <v>369202</v>
      </c>
    </row>
    <row r="16" spans="1:114" s="50" customFormat="1" ht="12" customHeight="1">
      <c r="A16" s="53" t="s">
        <v>280</v>
      </c>
      <c r="B16" s="54" t="s">
        <v>299</v>
      </c>
      <c r="C16" s="53" t="s">
        <v>300</v>
      </c>
      <c r="D16" s="74">
        <f t="shared" si="6"/>
        <v>0</v>
      </c>
      <c r="E16" s="74">
        <f t="shared" si="7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f t="shared" si="8"/>
        <v>11726</v>
      </c>
      <c r="N16" s="74">
        <f t="shared" si="9"/>
        <v>656</v>
      </c>
      <c r="O16" s="74">
        <v>0</v>
      </c>
      <c r="P16" s="74">
        <v>0</v>
      </c>
      <c r="Q16" s="74">
        <v>0</v>
      </c>
      <c r="R16" s="74">
        <v>656</v>
      </c>
      <c r="S16" s="74">
        <v>170542</v>
      </c>
      <c r="T16" s="74"/>
      <c r="U16" s="74">
        <v>11070</v>
      </c>
      <c r="V16" s="74">
        <f t="shared" si="10"/>
        <v>11726</v>
      </c>
      <c r="W16" s="74">
        <f t="shared" si="11"/>
        <v>656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656</v>
      </c>
      <c r="AB16" s="74">
        <f t="shared" si="16"/>
        <v>170542</v>
      </c>
      <c r="AC16" s="74">
        <f t="shared" si="17"/>
        <v>0</v>
      </c>
      <c r="AD16" s="74">
        <f t="shared" si="18"/>
        <v>11070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282</v>
      </c>
      <c r="AM16" s="74">
        <f t="shared" si="21"/>
        <v>0</v>
      </c>
      <c r="AN16" s="74">
        <f t="shared" si="22"/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f t="shared" si="23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4"/>
        <v>0</v>
      </c>
      <c r="AY16" s="74">
        <v>0</v>
      </c>
      <c r="AZ16" s="74">
        <v>0</v>
      </c>
      <c r="BA16" s="74">
        <v>0</v>
      </c>
      <c r="BB16" s="74">
        <v>0</v>
      </c>
      <c r="BC16" s="75" t="s">
        <v>282</v>
      </c>
      <c r="BD16" s="74">
        <v>0</v>
      </c>
      <c r="BE16" s="74">
        <v>0</v>
      </c>
      <c r="BF16" s="74">
        <f t="shared" si="25"/>
        <v>0</v>
      </c>
      <c r="BG16" s="74">
        <f t="shared" si="26"/>
        <v>6909</v>
      </c>
      <c r="BH16" s="74">
        <f t="shared" si="27"/>
        <v>6909</v>
      </c>
      <c r="BI16" s="74">
        <v>0</v>
      </c>
      <c r="BJ16" s="74">
        <v>6909</v>
      </c>
      <c r="BK16" s="74">
        <v>0</v>
      </c>
      <c r="BL16" s="74">
        <v>0</v>
      </c>
      <c r="BM16" s="74">
        <v>0</v>
      </c>
      <c r="BN16" s="75" t="s">
        <v>282</v>
      </c>
      <c r="BO16" s="74">
        <f t="shared" si="28"/>
        <v>120404</v>
      </c>
      <c r="BP16" s="74">
        <f t="shared" si="29"/>
        <v>43862</v>
      </c>
      <c r="BQ16" s="74">
        <v>27830</v>
      </c>
      <c r="BR16" s="74">
        <v>0</v>
      </c>
      <c r="BS16" s="74">
        <v>16032</v>
      </c>
      <c r="BT16" s="74">
        <v>0</v>
      </c>
      <c r="BU16" s="74">
        <f t="shared" si="30"/>
        <v>68919</v>
      </c>
      <c r="BV16" s="74">
        <v>0</v>
      </c>
      <c r="BW16" s="74">
        <v>68919</v>
      </c>
      <c r="BX16" s="74">
        <v>0</v>
      </c>
      <c r="BY16" s="74">
        <v>0</v>
      </c>
      <c r="BZ16" s="74">
        <f t="shared" si="31"/>
        <v>7623</v>
      </c>
      <c r="CA16" s="74">
        <v>0</v>
      </c>
      <c r="CB16" s="74">
        <v>4729</v>
      </c>
      <c r="CC16" s="74">
        <v>0</v>
      </c>
      <c r="CD16" s="74">
        <v>2894</v>
      </c>
      <c r="CE16" s="75" t="s">
        <v>282</v>
      </c>
      <c r="CF16" s="74">
        <v>0</v>
      </c>
      <c r="CG16" s="74">
        <v>54955</v>
      </c>
      <c r="CH16" s="74">
        <f t="shared" si="32"/>
        <v>182268</v>
      </c>
      <c r="CI16" s="74">
        <f t="shared" si="33"/>
        <v>6909</v>
      </c>
      <c r="CJ16" s="74">
        <f t="shared" si="34"/>
        <v>6909</v>
      </c>
      <c r="CK16" s="74">
        <f t="shared" si="35"/>
        <v>0</v>
      </c>
      <c r="CL16" s="74">
        <f t="shared" si="36"/>
        <v>6909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282</v>
      </c>
      <c r="CQ16" s="74">
        <f t="shared" si="40"/>
        <v>120404</v>
      </c>
      <c r="CR16" s="74">
        <f t="shared" si="41"/>
        <v>43862</v>
      </c>
      <c r="CS16" s="74">
        <f t="shared" si="42"/>
        <v>27830</v>
      </c>
      <c r="CT16" s="74">
        <f t="shared" si="43"/>
        <v>0</v>
      </c>
      <c r="CU16" s="74">
        <f t="shared" si="44"/>
        <v>16032</v>
      </c>
      <c r="CV16" s="74">
        <f t="shared" si="45"/>
        <v>0</v>
      </c>
      <c r="CW16" s="74">
        <f t="shared" si="46"/>
        <v>68919</v>
      </c>
      <c r="CX16" s="74">
        <f t="shared" si="47"/>
        <v>0</v>
      </c>
      <c r="CY16" s="74">
        <f t="shared" si="48"/>
        <v>68919</v>
      </c>
      <c r="CZ16" s="74">
        <f t="shared" si="49"/>
        <v>0</v>
      </c>
      <c r="DA16" s="74">
        <f t="shared" si="50"/>
        <v>0</v>
      </c>
      <c r="DB16" s="74">
        <f t="shared" si="51"/>
        <v>7623</v>
      </c>
      <c r="DC16" s="74">
        <f t="shared" si="52"/>
        <v>0</v>
      </c>
      <c r="DD16" s="74">
        <f t="shared" si="53"/>
        <v>4729</v>
      </c>
      <c r="DE16" s="74">
        <f t="shared" si="54"/>
        <v>0</v>
      </c>
      <c r="DF16" s="74">
        <f t="shared" si="55"/>
        <v>2894</v>
      </c>
      <c r="DG16" s="75" t="s">
        <v>282</v>
      </c>
      <c r="DH16" s="74">
        <f t="shared" si="56"/>
        <v>0</v>
      </c>
      <c r="DI16" s="74">
        <f t="shared" si="57"/>
        <v>54955</v>
      </c>
      <c r="DJ16" s="74">
        <f t="shared" si="58"/>
        <v>182268</v>
      </c>
    </row>
    <row r="17" spans="1:114" s="50" customFormat="1" ht="12" customHeight="1">
      <c r="A17" s="53" t="s">
        <v>280</v>
      </c>
      <c r="B17" s="54" t="s">
        <v>301</v>
      </c>
      <c r="C17" s="53" t="s">
        <v>302</v>
      </c>
      <c r="D17" s="74">
        <f t="shared" si="6"/>
        <v>89129</v>
      </c>
      <c r="E17" s="74">
        <f t="shared" si="7"/>
        <v>89129</v>
      </c>
      <c r="F17" s="74">
        <v>0</v>
      </c>
      <c r="G17" s="74">
        <v>0</v>
      </c>
      <c r="H17" s="74">
        <v>0</v>
      </c>
      <c r="I17" s="74">
        <v>89129</v>
      </c>
      <c r="J17" s="74">
        <v>825313</v>
      </c>
      <c r="K17" s="74">
        <v>0</v>
      </c>
      <c r="L17" s="74">
        <v>0</v>
      </c>
      <c r="M17" s="74">
        <f t="shared" si="8"/>
        <v>58803</v>
      </c>
      <c r="N17" s="74">
        <f t="shared" si="9"/>
        <v>58803</v>
      </c>
      <c r="O17" s="74">
        <v>0</v>
      </c>
      <c r="P17" s="74">
        <v>0</v>
      </c>
      <c r="Q17" s="74">
        <v>0</v>
      </c>
      <c r="R17" s="74">
        <v>58803</v>
      </c>
      <c r="S17" s="74">
        <v>288764</v>
      </c>
      <c r="T17" s="74">
        <v>0</v>
      </c>
      <c r="U17" s="74">
        <v>0</v>
      </c>
      <c r="V17" s="74">
        <f t="shared" si="10"/>
        <v>147932</v>
      </c>
      <c r="W17" s="74">
        <f t="shared" si="11"/>
        <v>147932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147932</v>
      </c>
      <c r="AB17" s="74">
        <f t="shared" si="16"/>
        <v>1114077</v>
      </c>
      <c r="AC17" s="74">
        <f t="shared" si="17"/>
        <v>0</v>
      </c>
      <c r="AD17" s="74">
        <f t="shared" si="18"/>
        <v>0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282</v>
      </c>
      <c r="AM17" s="74">
        <f t="shared" si="21"/>
        <v>914442</v>
      </c>
      <c r="AN17" s="74">
        <f t="shared" si="22"/>
        <v>88235</v>
      </c>
      <c r="AO17" s="74">
        <v>29412</v>
      </c>
      <c r="AP17" s="74">
        <v>0</v>
      </c>
      <c r="AQ17" s="74">
        <v>58823</v>
      </c>
      <c r="AR17" s="74">
        <v>0</v>
      </c>
      <c r="AS17" s="74">
        <f t="shared" si="23"/>
        <v>80016</v>
      </c>
      <c r="AT17" s="74">
        <v>0</v>
      </c>
      <c r="AU17" s="74">
        <v>80016</v>
      </c>
      <c r="AV17" s="74">
        <v>0</v>
      </c>
      <c r="AW17" s="74">
        <v>0</v>
      </c>
      <c r="AX17" s="74">
        <f t="shared" si="24"/>
        <v>746191</v>
      </c>
      <c r="AY17" s="74">
        <v>0</v>
      </c>
      <c r="AZ17" s="74">
        <v>450037</v>
      </c>
      <c r="BA17" s="74">
        <v>28377</v>
      </c>
      <c r="BB17" s="74">
        <v>267777</v>
      </c>
      <c r="BC17" s="75" t="s">
        <v>282</v>
      </c>
      <c r="BD17" s="74">
        <v>0</v>
      </c>
      <c r="BE17" s="74">
        <v>0</v>
      </c>
      <c r="BF17" s="74">
        <f t="shared" si="25"/>
        <v>914442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282</v>
      </c>
      <c r="BO17" s="74">
        <f t="shared" si="28"/>
        <v>347210</v>
      </c>
      <c r="BP17" s="74">
        <f t="shared" si="29"/>
        <v>105915</v>
      </c>
      <c r="BQ17" s="74">
        <v>19257</v>
      </c>
      <c r="BR17" s="74">
        <v>0</v>
      </c>
      <c r="BS17" s="74">
        <v>86658</v>
      </c>
      <c r="BT17" s="74">
        <v>0</v>
      </c>
      <c r="BU17" s="74">
        <f t="shared" si="30"/>
        <v>86169</v>
      </c>
      <c r="BV17" s="74">
        <v>44463</v>
      </c>
      <c r="BW17" s="74">
        <v>41706</v>
      </c>
      <c r="BX17" s="74">
        <v>0</v>
      </c>
      <c r="BY17" s="74">
        <v>0</v>
      </c>
      <c r="BZ17" s="74">
        <f t="shared" si="31"/>
        <v>155126</v>
      </c>
      <c r="CA17" s="74">
        <v>0</v>
      </c>
      <c r="CB17" s="74">
        <v>48247</v>
      </c>
      <c r="CC17" s="74">
        <v>183</v>
      </c>
      <c r="CD17" s="74">
        <v>106696</v>
      </c>
      <c r="CE17" s="75" t="s">
        <v>282</v>
      </c>
      <c r="CF17" s="74">
        <v>0</v>
      </c>
      <c r="CG17" s="74">
        <v>357</v>
      </c>
      <c r="CH17" s="74">
        <f t="shared" si="32"/>
        <v>347567</v>
      </c>
      <c r="CI17" s="74">
        <f t="shared" si="33"/>
        <v>0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282</v>
      </c>
      <c r="CQ17" s="74">
        <f t="shared" si="40"/>
        <v>1261652</v>
      </c>
      <c r="CR17" s="74">
        <f t="shared" si="41"/>
        <v>194150</v>
      </c>
      <c r="CS17" s="74">
        <f t="shared" si="42"/>
        <v>48669</v>
      </c>
      <c r="CT17" s="74">
        <f t="shared" si="43"/>
        <v>0</v>
      </c>
      <c r="CU17" s="74">
        <f t="shared" si="44"/>
        <v>145481</v>
      </c>
      <c r="CV17" s="74">
        <f t="shared" si="45"/>
        <v>0</v>
      </c>
      <c r="CW17" s="74">
        <f t="shared" si="46"/>
        <v>166185</v>
      </c>
      <c r="CX17" s="74">
        <f t="shared" si="47"/>
        <v>44463</v>
      </c>
      <c r="CY17" s="74">
        <f t="shared" si="48"/>
        <v>121722</v>
      </c>
      <c r="CZ17" s="74">
        <f t="shared" si="49"/>
        <v>0</v>
      </c>
      <c r="DA17" s="74">
        <f t="shared" si="50"/>
        <v>0</v>
      </c>
      <c r="DB17" s="74">
        <f t="shared" si="51"/>
        <v>901317</v>
      </c>
      <c r="DC17" s="74">
        <f t="shared" si="52"/>
        <v>0</v>
      </c>
      <c r="DD17" s="74">
        <f t="shared" si="53"/>
        <v>498284</v>
      </c>
      <c r="DE17" s="74">
        <f t="shared" si="54"/>
        <v>28560</v>
      </c>
      <c r="DF17" s="74">
        <f t="shared" si="55"/>
        <v>374473</v>
      </c>
      <c r="DG17" s="75" t="s">
        <v>282</v>
      </c>
      <c r="DH17" s="74">
        <f t="shared" si="56"/>
        <v>0</v>
      </c>
      <c r="DI17" s="74">
        <f t="shared" si="57"/>
        <v>357</v>
      </c>
      <c r="DJ17" s="74">
        <f t="shared" si="58"/>
        <v>1262009</v>
      </c>
    </row>
    <row r="18" spans="1:114" s="50" customFormat="1" ht="12" customHeight="1">
      <c r="A18" s="53" t="s">
        <v>280</v>
      </c>
      <c r="B18" s="54" t="s">
        <v>303</v>
      </c>
      <c r="C18" s="53" t="s">
        <v>304</v>
      </c>
      <c r="D18" s="74">
        <f t="shared" si="6"/>
        <v>0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f t="shared" si="8"/>
        <v>12956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343850</v>
      </c>
      <c r="T18" s="74">
        <v>0</v>
      </c>
      <c r="U18" s="74">
        <v>12956</v>
      </c>
      <c r="V18" s="74">
        <f t="shared" si="10"/>
        <v>12956</v>
      </c>
      <c r="W18" s="74">
        <f t="shared" si="11"/>
        <v>0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0</v>
      </c>
      <c r="AB18" s="74">
        <f t="shared" si="16"/>
        <v>343850</v>
      </c>
      <c r="AC18" s="74">
        <f t="shared" si="17"/>
        <v>0</v>
      </c>
      <c r="AD18" s="74">
        <f t="shared" si="18"/>
        <v>12956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282</v>
      </c>
      <c r="AM18" s="74">
        <f t="shared" si="21"/>
        <v>0</v>
      </c>
      <c r="AN18" s="74">
        <f t="shared" si="22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3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4"/>
        <v>0</v>
      </c>
      <c r="AY18" s="74">
        <v>0</v>
      </c>
      <c r="AZ18" s="74">
        <v>0</v>
      </c>
      <c r="BA18" s="74">
        <v>0</v>
      </c>
      <c r="BB18" s="74">
        <v>0</v>
      </c>
      <c r="BC18" s="75" t="s">
        <v>282</v>
      </c>
      <c r="BD18" s="74">
        <v>0</v>
      </c>
      <c r="BE18" s="74">
        <v>0</v>
      </c>
      <c r="BF18" s="74">
        <f t="shared" si="25"/>
        <v>0</v>
      </c>
      <c r="BG18" s="74">
        <f t="shared" si="26"/>
        <v>74550</v>
      </c>
      <c r="BH18" s="74">
        <f t="shared" si="27"/>
        <v>74550</v>
      </c>
      <c r="BI18" s="74">
        <v>0</v>
      </c>
      <c r="BJ18" s="74">
        <v>74550</v>
      </c>
      <c r="BK18" s="74">
        <v>0</v>
      </c>
      <c r="BL18" s="74">
        <v>0</v>
      </c>
      <c r="BM18" s="74">
        <v>0</v>
      </c>
      <c r="BN18" s="75" t="s">
        <v>282</v>
      </c>
      <c r="BO18" s="74">
        <f t="shared" si="28"/>
        <v>213533</v>
      </c>
      <c r="BP18" s="74">
        <f t="shared" si="29"/>
        <v>11663</v>
      </c>
      <c r="BQ18" s="74">
        <v>11663</v>
      </c>
      <c r="BR18" s="74">
        <v>0</v>
      </c>
      <c r="BS18" s="74">
        <v>0</v>
      </c>
      <c r="BT18" s="74">
        <v>0</v>
      </c>
      <c r="BU18" s="74">
        <f t="shared" si="30"/>
        <v>131194</v>
      </c>
      <c r="BV18" s="74">
        <v>0</v>
      </c>
      <c r="BW18" s="74">
        <v>125487</v>
      </c>
      <c r="BX18" s="74">
        <v>5707</v>
      </c>
      <c r="BY18" s="74">
        <v>0</v>
      </c>
      <c r="BZ18" s="74">
        <f t="shared" si="31"/>
        <v>70676</v>
      </c>
      <c r="CA18" s="74"/>
      <c r="CB18" s="74">
        <v>70676</v>
      </c>
      <c r="CC18" s="74">
        <v>0</v>
      </c>
      <c r="CD18" s="74">
        <v>0</v>
      </c>
      <c r="CE18" s="75" t="s">
        <v>282</v>
      </c>
      <c r="CF18" s="74">
        <v>0</v>
      </c>
      <c r="CG18" s="74">
        <v>68723</v>
      </c>
      <c r="CH18" s="74">
        <f t="shared" si="32"/>
        <v>356806</v>
      </c>
      <c r="CI18" s="74">
        <f t="shared" si="33"/>
        <v>74550</v>
      </c>
      <c r="CJ18" s="74">
        <f t="shared" si="34"/>
        <v>74550</v>
      </c>
      <c r="CK18" s="74">
        <f t="shared" si="35"/>
        <v>0</v>
      </c>
      <c r="CL18" s="74">
        <f t="shared" si="36"/>
        <v>74550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282</v>
      </c>
      <c r="CQ18" s="74">
        <f t="shared" si="40"/>
        <v>213533</v>
      </c>
      <c r="CR18" s="74">
        <f t="shared" si="41"/>
        <v>11663</v>
      </c>
      <c r="CS18" s="74">
        <f t="shared" si="42"/>
        <v>11663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131194</v>
      </c>
      <c r="CX18" s="74">
        <f t="shared" si="47"/>
        <v>0</v>
      </c>
      <c r="CY18" s="74">
        <f t="shared" si="48"/>
        <v>125487</v>
      </c>
      <c r="CZ18" s="74">
        <f t="shared" si="49"/>
        <v>5707</v>
      </c>
      <c r="DA18" s="74">
        <f t="shared" si="50"/>
        <v>0</v>
      </c>
      <c r="DB18" s="74">
        <f t="shared" si="51"/>
        <v>70676</v>
      </c>
      <c r="DC18" s="74">
        <f t="shared" si="52"/>
        <v>0</v>
      </c>
      <c r="DD18" s="74">
        <f t="shared" si="53"/>
        <v>70676</v>
      </c>
      <c r="DE18" s="74">
        <f t="shared" si="54"/>
        <v>0</v>
      </c>
      <c r="DF18" s="74">
        <f t="shared" si="55"/>
        <v>0</v>
      </c>
      <c r="DG18" s="75" t="s">
        <v>282</v>
      </c>
      <c r="DH18" s="74">
        <f t="shared" si="56"/>
        <v>0</v>
      </c>
      <c r="DI18" s="74">
        <f t="shared" si="57"/>
        <v>68723</v>
      </c>
      <c r="DJ18" s="74">
        <f t="shared" si="58"/>
        <v>356806</v>
      </c>
    </row>
    <row r="19" spans="1:114" s="50" customFormat="1" ht="12" customHeight="1">
      <c r="A19" s="53" t="s">
        <v>280</v>
      </c>
      <c r="B19" s="54" t="s">
        <v>305</v>
      </c>
      <c r="C19" s="53" t="s">
        <v>306</v>
      </c>
      <c r="D19" s="74">
        <f t="shared" si="6"/>
        <v>1989095</v>
      </c>
      <c r="E19" s="74">
        <f t="shared" si="7"/>
        <v>1989095</v>
      </c>
      <c r="F19" s="74">
        <v>103</v>
      </c>
      <c r="G19" s="74">
        <v>0</v>
      </c>
      <c r="H19" s="74">
        <v>120600</v>
      </c>
      <c r="I19" s="74">
        <v>1356088</v>
      </c>
      <c r="J19" s="74">
        <v>4785000</v>
      </c>
      <c r="K19" s="74">
        <v>512304</v>
      </c>
      <c r="L19" s="74">
        <v>0</v>
      </c>
      <c r="M19" s="74">
        <f t="shared" si="8"/>
        <v>0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4">
        <v>715000</v>
      </c>
      <c r="T19" s="74">
        <v>0</v>
      </c>
      <c r="U19" s="74">
        <v>0</v>
      </c>
      <c r="V19" s="74">
        <f t="shared" si="10"/>
        <v>1989095</v>
      </c>
      <c r="W19" s="74">
        <f t="shared" si="11"/>
        <v>1989095</v>
      </c>
      <c r="X19" s="74">
        <f t="shared" si="12"/>
        <v>103</v>
      </c>
      <c r="Y19" s="74">
        <f t="shared" si="13"/>
        <v>0</v>
      </c>
      <c r="Z19" s="74">
        <f t="shared" si="14"/>
        <v>120600</v>
      </c>
      <c r="AA19" s="74">
        <f t="shared" si="15"/>
        <v>1356088</v>
      </c>
      <c r="AB19" s="74">
        <f t="shared" si="16"/>
        <v>5500000</v>
      </c>
      <c r="AC19" s="74">
        <f t="shared" si="17"/>
        <v>512304</v>
      </c>
      <c r="AD19" s="74">
        <f t="shared" si="18"/>
        <v>0</v>
      </c>
      <c r="AE19" s="74">
        <f t="shared" si="19"/>
        <v>199717</v>
      </c>
      <c r="AF19" s="74">
        <f t="shared" si="20"/>
        <v>195162</v>
      </c>
      <c r="AG19" s="74">
        <v>0</v>
      </c>
      <c r="AH19" s="74">
        <v>185934</v>
      </c>
      <c r="AI19" s="74">
        <v>0</v>
      </c>
      <c r="AJ19" s="74">
        <v>9228</v>
      </c>
      <c r="AK19" s="74">
        <v>4555</v>
      </c>
      <c r="AL19" s="75" t="s">
        <v>282</v>
      </c>
      <c r="AM19" s="74">
        <f t="shared" si="21"/>
        <v>4497639</v>
      </c>
      <c r="AN19" s="74">
        <f t="shared" si="22"/>
        <v>464215</v>
      </c>
      <c r="AO19" s="74">
        <v>377849</v>
      </c>
      <c r="AP19" s="74">
        <v>0</v>
      </c>
      <c r="AQ19" s="74">
        <v>86366</v>
      </c>
      <c r="AR19" s="74">
        <v>0</v>
      </c>
      <c r="AS19" s="74">
        <f t="shared" si="23"/>
        <v>2126324</v>
      </c>
      <c r="AT19" s="74">
        <v>0</v>
      </c>
      <c r="AU19" s="74">
        <v>2104014</v>
      </c>
      <c r="AV19" s="74">
        <v>22310</v>
      </c>
      <c r="AW19" s="74">
        <v>0</v>
      </c>
      <c r="AX19" s="74">
        <f t="shared" si="24"/>
        <v>1907100</v>
      </c>
      <c r="AY19" s="74">
        <v>0</v>
      </c>
      <c r="AZ19" s="74">
        <v>641319</v>
      </c>
      <c r="BA19" s="74">
        <v>889288</v>
      </c>
      <c r="BB19" s="74">
        <v>376493</v>
      </c>
      <c r="BC19" s="75" t="s">
        <v>282</v>
      </c>
      <c r="BD19" s="74">
        <v>0</v>
      </c>
      <c r="BE19" s="74">
        <v>2076739</v>
      </c>
      <c r="BF19" s="74">
        <f t="shared" si="25"/>
        <v>6774095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282</v>
      </c>
      <c r="BO19" s="74">
        <f t="shared" si="28"/>
        <v>389739</v>
      </c>
      <c r="BP19" s="74">
        <f t="shared" si="29"/>
        <v>35424</v>
      </c>
      <c r="BQ19" s="74">
        <v>35424</v>
      </c>
      <c r="BR19" s="74">
        <v>0</v>
      </c>
      <c r="BS19" s="74">
        <v>0</v>
      </c>
      <c r="BT19" s="74">
        <v>0</v>
      </c>
      <c r="BU19" s="74">
        <f t="shared" si="30"/>
        <v>54916</v>
      </c>
      <c r="BV19" s="74">
        <v>0</v>
      </c>
      <c r="BW19" s="74">
        <v>52919</v>
      </c>
      <c r="BX19" s="74">
        <v>1997</v>
      </c>
      <c r="BY19" s="74">
        <v>0</v>
      </c>
      <c r="BZ19" s="74">
        <f t="shared" si="31"/>
        <v>299399</v>
      </c>
      <c r="CA19" s="74">
        <v>0</v>
      </c>
      <c r="CB19" s="74">
        <v>252000</v>
      </c>
      <c r="CC19" s="74">
        <v>2898</v>
      </c>
      <c r="CD19" s="74">
        <v>44501</v>
      </c>
      <c r="CE19" s="75" t="s">
        <v>282</v>
      </c>
      <c r="CF19" s="74">
        <v>0</v>
      </c>
      <c r="CG19" s="74">
        <v>325261</v>
      </c>
      <c r="CH19" s="74">
        <f t="shared" si="32"/>
        <v>715000</v>
      </c>
      <c r="CI19" s="74">
        <f t="shared" si="33"/>
        <v>199717</v>
      </c>
      <c r="CJ19" s="74">
        <f t="shared" si="34"/>
        <v>195162</v>
      </c>
      <c r="CK19" s="74">
        <f t="shared" si="35"/>
        <v>0</v>
      </c>
      <c r="CL19" s="74">
        <f t="shared" si="36"/>
        <v>185934</v>
      </c>
      <c r="CM19" s="74">
        <f t="shared" si="37"/>
        <v>0</v>
      </c>
      <c r="CN19" s="74">
        <f t="shared" si="38"/>
        <v>9228</v>
      </c>
      <c r="CO19" s="74">
        <f t="shared" si="39"/>
        <v>4555</v>
      </c>
      <c r="CP19" s="75" t="s">
        <v>282</v>
      </c>
      <c r="CQ19" s="74">
        <f t="shared" si="40"/>
        <v>4887378</v>
      </c>
      <c r="CR19" s="74">
        <f t="shared" si="41"/>
        <v>499639</v>
      </c>
      <c r="CS19" s="74">
        <f t="shared" si="42"/>
        <v>413273</v>
      </c>
      <c r="CT19" s="74">
        <f t="shared" si="43"/>
        <v>0</v>
      </c>
      <c r="CU19" s="74">
        <f t="shared" si="44"/>
        <v>86366</v>
      </c>
      <c r="CV19" s="74">
        <f t="shared" si="45"/>
        <v>0</v>
      </c>
      <c r="CW19" s="74">
        <f t="shared" si="46"/>
        <v>2181240</v>
      </c>
      <c r="CX19" s="74">
        <f t="shared" si="47"/>
        <v>0</v>
      </c>
      <c r="CY19" s="74">
        <f t="shared" si="48"/>
        <v>2156933</v>
      </c>
      <c r="CZ19" s="74">
        <f t="shared" si="49"/>
        <v>24307</v>
      </c>
      <c r="DA19" s="74">
        <f t="shared" si="50"/>
        <v>0</v>
      </c>
      <c r="DB19" s="74">
        <f t="shared" si="51"/>
        <v>2206499</v>
      </c>
      <c r="DC19" s="74">
        <f t="shared" si="52"/>
        <v>0</v>
      </c>
      <c r="DD19" s="74">
        <f t="shared" si="53"/>
        <v>893319</v>
      </c>
      <c r="DE19" s="74">
        <f t="shared" si="54"/>
        <v>892186</v>
      </c>
      <c r="DF19" s="74">
        <f t="shared" si="55"/>
        <v>420994</v>
      </c>
      <c r="DG19" s="75" t="s">
        <v>282</v>
      </c>
      <c r="DH19" s="74">
        <f t="shared" si="56"/>
        <v>0</v>
      </c>
      <c r="DI19" s="74">
        <f t="shared" si="57"/>
        <v>2402000</v>
      </c>
      <c r="DJ19" s="74">
        <f t="shared" si="58"/>
        <v>7489095</v>
      </c>
    </row>
    <row r="20" spans="1:114" s="50" customFormat="1" ht="12" customHeight="1">
      <c r="A20" s="53" t="s">
        <v>280</v>
      </c>
      <c r="B20" s="54" t="s">
        <v>307</v>
      </c>
      <c r="C20" s="53" t="s">
        <v>308</v>
      </c>
      <c r="D20" s="74">
        <f t="shared" si="6"/>
        <v>514800</v>
      </c>
      <c r="E20" s="74">
        <f t="shared" si="7"/>
        <v>303838</v>
      </c>
      <c r="F20" s="74">
        <v>445</v>
      </c>
      <c r="G20" s="74">
        <v>0</v>
      </c>
      <c r="H20" s="74">
        <v>0</v>
      </c>
      <c r="I20" s="74">
        <v>303393</v>
      </c>
      <c r="J20" s="74">
        <v>955435</v>
      </c>
      <c r="K20" s="74">
        <v>0</v>
      </c>
      <c r="L20" s="74">
        <v>210962</v>
      </c>
      <c r="M20" s="74">
        <f t="shared" si="8"/>
        <v>29401</v>
      </c>
      <c r="N20" s="74">
        <f t="shared" si="9"/>
        <v>5961</v>
      </c>
      <c r="O20" s="74">
        <v>0</v>
      </c>
      <c r="P20" s="74">
        <v>0</v>
      </c>
      <c r="Q20" s="74">
        <v>0</v>
      </c>
      <c r="R20" s="74">
        <v>5961</v>
      </c>
      <c r="S20" s="74">
        <v>54637</v>
      </c>
      <c r="T20" s="74">
        <v>0</v>
      </c>
      <c r="U20" s="74">
        <v>23440</v>
      </c>
      <c r="V20" s="74">
        <f t="shared" si="10"/>
        <v>544201</v>
      </c>
      <c r="W20" s="74">
        <f t="shared" si="11"/>
        <v>309799</v>
      </c>
      <c r="X20" s="74">
        <f t="shared" si="12"/>
        <v>445</v>
      </c>
      <c r="Y20" s="74">
        <f t="shared" si="13"/>
        <v>0</v>
      </c>
      <c r="Z20" s="74">
        <f t="shared" si="14"/>
        <v>0</v>
      </c>
      <c r="AA20" s="74">
        <f t="shared" si="15"/>
        <v>309354</v>
      </c>
      <c r="AB20" s="74">
        <f t="shared" si="16"/>
        <v>1010072</v>
      </c>
      <c r="AC20" s="74">
        <f t="shared" si="17"/>
        <v>0</v>
      </c>
      <c r="AD20" s="74">
        <f t="shared" si="18"/>
        <v>234402</v>
      </c>
      <c r="AE20" s="74">
        <f t="shared" si="19"/>
        <v>348306</v>
      </c>
      <c r="AF20" s="74">
        <f t="shared" si="20"/>
        <v>348306</v>
      </c>
      <c r="AG20" s="74">
        <v>0</v>
      </c>
      <c r="AH20" s="74">
        <v>348306</v>
      </c>
      <c r="AI20" s="74">
        <v>0</v>
      </c>
      <c r="AJ20" s="74">
        <v>0</v>
      </c>
      <c r="AK20" s="74">
        <v>0</v>
      </c>
      <c r="AL20" s="75" t="s">
        <v>282</v>
      </c>
      <c r="AM20" s="74">
        <f t="shared" si="21"/>
        <v>896817</v>
      </c>
      <c r="AN20" s="74">
        <f t="shared" si="22"/>
        <v>166130</v>
      </c>
      <c r="AO20" s="74">
        <v>166130</v>
      </c>
      <c r="AP20" s="74">
        <v>0</v>
      </c>
      <c r="AQ20" s="74">
        <v>0</v>
      </c>
      <c r="AR20" s="74">
        <v>0</v>
      </c>
      <c r="AS20" s="74">
        <f t="shared" si="23"/>
        <v>141931</v>
      </c>
      <c r="AT20" s="74">
        <v>0</v>
      </c>
      <c r="AU20" s="74">
        <v>141931</v>
      </c>
      <c r="AV20" s="74">
        <v>0</v>
      </c>
      <c r="AW20" s="74">
        <v>0</v>
      </c>
      <c r="AX20" s="74">
        <f t="shared" si="24"/>
        <v>588756</v>
      </c>
      <c r="AY20" s="74">
        <v>0</v>
      </c>
      <c r="AZ20" s="74">
        <v>411848</v>
      </c>
      <c r="BA20" s="74">
        <v>176908</v>
      </c>
      <c r="BB20" s="74">
        <v>0</v>
      </c>
      <c r="BC20" s="75" t="s">
        <v>282</v>
      </c>
      <c r="BD20" s="74">
        <v>0</v>
      </c>
      <c r="BE20" s="74">
        <v>225112</v>
      </c>
      <c r="BF20" s="74">
        <f t="shared" si="25"/>
        <v>1470235</v>
      </c>
      <c r="BG20" s="74">
        <f t="shared" si="26"/>
        <v>17745</v>
      </c>
      <c r="BH20" s="74">
        <f t="shared" si="27"/>
        <v>17745</v>
      </c>
      <c r="BI20" s="74">
        <v>0</v>
      </c>
      <c r="BJ20" s="74">
        <v>17745</v>
      </c>
      <c r="BK20" s="74">
        <v>0</v>
      </c>
      <c r="BL20" s="74">
        <v>0</v>
      </c>
      <c r="BM20" s="74">
        <v>0</v>
      </c>
      <c r="BN20" s="75" t="s">
        <v>282</v>
      </c>
      <c r="BO20" s="74">
        <f t="shared" si="28"/>
        <v>41280</v>
      </c>
      <c r="BP20" s="74">
        <f t="shared" si="29"/>
        <v>13844</v>
      </c>
      <c r="BQ20" s="74">
        <v>13844</v>
      </c>
      <c r="BR20" s="74">
        <v>0</v>
      </c>
      <c r="BS20" s="74">
        <v>0</v>
      </c>
      <c r="BT20" s="74">
        <v>0</v>
      </c>
      <c r="BU20" s="74">
        <f t="shared" si="30"/>
        <v>8371</v>
      </c>
      <c r="BV20" s="74">
        <v>0</v>
      </c>
      <c r="BW20" s="74">
        <v>8371</v>
      </c>
      <c r="BX20" s="74">
        <v>0</v>
      </c>
      <c r="BY20" s="74">
        <v>0</v>
      </c>
      <c r="BZ20" s="74">
        <f t="shared" si="31"/>
        <v>19065</v>
      </c>
      <c r="CA20" s="74">
        <v>0</v>
      </c>
      <c r="CB20" s="74">
        <v>19065</v>
      </c>
      <c r="CC20" s="74">
        <v>0</v>
      </c>
      <c r="CD20" s="74">
        <v>0</v>
      </c>
      <c r="CE20" s="75" t="s">
        <v>282</v>
      </c>
      <c r="CF20" s="74">
        <v>0</v>
      </c>
      <c r="CG20" s="74">
        <v>25013</v>
      </c>
      <c r="CH20" s="74">
        <f t="shared" si="32"/>
        <v>84038</v>
      </c>
      <c r="CI20" s="74">
        <f t="shared" si="33"/>
        <v>366051</v>
      </c>
      <c r="CJ20" s="74">
        <f t="shared" si="34"/>
        <v>366051</v>
      </c>
      <c r="CK20" s="74">
        <f t="shared" si="35"/>
        <v>0</v>
      </c>
      <c r="CL20" s="74">
        <f t="shared" si="36"/>
        <v>366051</v>
      </c>
      <c r="CM20" s="74">
        <f t="shared" si="37"/>
        <v>0</v>
      </c>
      <c r="CN20" s="74">
        <f t="shared" si="38"/>
        <v>0</v>
      </c>
      <c r="CO20" s="74">
        <f t="shared" si="39"/>
        <v>0</v>
      </c>
      <c r="CP20" s="75" t="s">
        <v>282</v>
      </c>
      <c r="CQ20" s="74">
        <f t="shared" si="40"/>
        <v>938097</v>
      </c>
      <c r="CR20" s="74">
        <f t="shared" si="41"/>
        <v>179974</v>
      </c>
      <c r="CS20" s="74">
        <f t="shared" si="42"/>
        <v>179974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150302</v>
      </c>
      <c r="CX20" s="74">
        <f t="shared" si="47"/>
        <v>0</v>
      </c>
      <c r="CY20" s="74">
        <f t="shared" si="48"/>
        <v>150302</v>
      </c>
      <c r="CZ20" s="74">
        <f t="shared" si="49"/>
        <v>0</v>
      </c>
      <c r="DA20" s="74">
        <f t="shared" si="50"/>
        <v>0</v>
      </c>
      <c r="DB20" s="74">
        <f t="shared" si="51"/>
        <v>607821</v>
      </c>
      <c r="DC20" s="74">
        <f t="shared" si="52"/>
        <v>0</v>
      </c>
      <c r="DD20" s="74">
        <f t="shared" si="53"/>
        <v>430913</v>
      </c>
      <c r="DE20" s="74">
        <f t="shared" si="54"/>
        <v>176908</v>
      </c>
      <c r="DF20" s="74">
        <f t="shared" si="55"/>
        <v>0</v>
      </c>
      <c r="DG20" s="75" t="s">
        <v>282</v>
      </c>
      <c r="DH20" s="74">
        <f t="shared" si="56"/>
        <v>0</v>
      </c>
      <c r="DI20" s="74">
        <f t="shared" si="57"/>
        <v>250125</v>
      </c>
      <c r="DJ20" s="74">
        <f t="shared" si="58"/>
        <v>1554273</v>
      </c>
    </row>
    <row r="21" spans="1:114" s="50" customFormat="1" ht="12" customHeight="1">
      <c r="A21" s="53" t="s">
        <v>280</v>
      </c>
      <c r="B21" s="54" t="s">
        <v>309</v>
      </c>
      <c r="C21" s="53" t="s">
        <v>310</v>
      </c>
      <c r="D21" s="74">
        <f t="shared" si="6"/>
        <v>93758</v>
      </c>
      <c r="E21" s="74">
        <f t="shared" si="7"/>
        <v>93758</v>
      </c>
      <c r="F21" s="74">
        <v>0</v>
      </c>
      <c r="G21" s="74">
        <v>0</v>
      </c>
      <c r="H21" s="74">
        <v>0</v>
      </c>
      <c r="I21" s="74">
        <v>93758</v>
      </c>
      <c r="J21" s="74">
        <v>541127</v>
      </c>
      <c r="K21" s="74">
        <v>0</v>
      </c>
      <c r="L21" s="74"/>
      <c r="M21" s="74">
        <f t="shared" si="8"/>
        <v>0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10"/>
        <v>93758</v>
      </c>
      <c r="W21" s="74">
        <f t="shared" si="11"/>
        <v>93758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93758</v>
      </c>
      <c r="AB21" s="74">
        <f t="shared" si="16"/>
        <v>541127</v>
      </c>
      <c r="AC21" s="74">
        <f t="shared" si="17"/>
        <v>0</v>
      </c>
      <c r="AD21" s="74">
        <f t="shared" si="18"/>
        <v>0</v>
      </c>
      <c r="AE21" s="74">
        <f t="shared" si="19"/>
        <v>0</v>
      </c>
      <c r="AF21" s="74">
        <f t="shared" si="20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5" t="s">
        <v>282</v>
      </c>
      <c r="AM21" s="74">
        <f t="shared" si="21"/>
        <v>609345</v>
      </c>
      <c r="AN21" s="74">
        <f t="shared" si="22"/>
        <v>48974</v>
      </c>
      <c r="AO21" s="74">
        <v>48974</v>
      </c>
      <c r="AP21" s="74">
        <v>0</v>
      </c>
      <c r="AQ21" s="74">
        <v>0</v>
      </c>
      <c r="AR21" s="74">
        <v>0</v>
      </c>
      <c r="AS21" s="74">
        <f t="shared" si="23"/>
        <v>283607</v>
      </c>
      <c r="AT21" s="74">
        <v>0</v>
      </c>
      <c r="AU21" s="74">
        <v>272263</v>
      </c>
      <c r="AV21" s="74">
        <v>11344</v>
      </c>
      <c r="AW21" s="74">
        <v>0</v>
      </c>
      <c r="AX21" s="74">
        <f t="shared" si="24"/>
        <v>271132</v>
      </c>
      <c r="AY21" s="74">
        <v>0</v>
      </c>
      <c r="AZ21" s="74">
        <v>140112</v>
      </c>
      <c r="BA21" s="74">
        <v>131020</v>
      </c>
      <c r="BB21" s="74">
        <v>0</v>
      </c>
      <c r="BC21" s="75" t="s">
        <v>282</v>
      </c>
      <c r="BD21" s="74">
        <v>5632</v>
      </c>
      <c r="BE21" s="74">
        <v>25540</v>
      </c>
      <c r="BF21" s="74">
        <f t="shared" si="25"/>
        <v>634885</v>
      </c>
      <c r="BG21" s="74">
        <f t="shared" si="26"/>
        <v>0</v>
      </c>
      <c r="BH21" s="74">
        <f t="shared" si="27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5" t="s">
        <v>282</v>
      </c>
      <c r="BO21" s="74">
        <f t="shared" si="28"/>
        <v>0</v>
      </c>
      <c r="BP21" s="74">
        <f t="shared" si="29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30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1"/>
        <v>0</v>
      </c>
      <c r="CA21" s="74">
        <v>0</v>
      </c>
      <c r="CB21" s="74">
        <v>0</v>
      </c>
      <c r="CC21" s="74">
        <v>0</v>
      </c>
      <c r="CD21" s="74">
        <v>0</v>
      </c>
      <c r="CE21" s="75" t="s">
        <v>282</v>
      </c>
      <c r="CF21" s="74">
        <v>0</v>
      </c>
      <c r="CG21" s="74">
        <v>0</v>
      </c>
      <c r="CH21" s="74">
        <f t="shared" si="32"/>
        <v>0</v>
      </c>
      <c r="CI21" s="74">
        <f t="shared" si="33"/>
        <v>0</v>
      </c>
      <c r="CJ21" s="74">
        <f t="shared" si="34"/>
        <v>0</v>
      </c>
      <c r="CK21" s="74">
        <f t="shared" si="35"/>
        <v>0</v>
      </c>
      <c r="CL21" s="74">
        <f t="shared" si="36"/>
        <v>0</v>
      </c>
      <c r="CM21" s="74">
        <f t="shared" si="37"/>
        <v>0</v>
      </c>
      <c r="CN21" s="74">
        <f t="shared" si="38"/>
        <v>0</v>
      </c>
      <c r="CO21" s="74">
        <f t="shared" si="39"/>
        <v>0</v>
      </c>
      <c r="CP21" s="75" t="s">
        <v>282</v>
      </c>
      <c r="CQ21" s="74">
        <f t="shared" si="40"/>
        <v>609345</v>
      </c>
      <c r="CR21" s="74">
        <f t="shared" si="41"/>
        <v>48974</v>
      </c>
      <c r="CS21" s="74">
        <f t="shared" si="42"/>
        <v>48974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283607</v>
      </c>
      <c r="CX21" s="74">
        <f t="shared" si="47"/>
        <v>0</v>
      </c>
      <c r="CY21" s="74">
        <f t="shared" si="48"/>
        <v>272263</v>
      </c>
      <c r="CZ21" s="74">
        <f t="shared" si="49"/>
        <v>11344</v>
      </c>
      <c r="DA21" s="74">
        <f t="shared" si="50"/>
        <v>0</v>
      </c>
      <c r="DB21" s="74">
        <f t="shared" si="51"/>
        <v>271132</v>
      </c>
      <c r="DC21" s="74">
        <f t="shared" si="52"/>
        <v>0</v>
      </c>
      <c r="DD21" s="74">
        <f t="shared" si="53"/>
        <v>140112</v>
      </c>
      <c r="DE21" s="74">
        <f t="shared" si="54"/>
        <v>131020</v>
      </c>
      <c r="DF21" s="74">
        <f t="shared" si="55"/>
        <v>0</v>
      </c>
      <c r="DG21" s="75" t="s">
        <v>282</v>
      </c>
      <c r="DH21" s="74">
        <f t="shared" si="56"/>
        <v>5632</v>
      </c>
      <c r="DI21" s="74">
        <f t="shared" si="57"/>
        <v>25540</v>
      </c>
      <c r="DJ21" s="74">
        <f t="shared" si="58"/>
        <v>634885</v>
      </c>
    </row>
    <row r="22" spans="1:114" s="50" customFormat="1" ht="12" customHeight="1">
      <c r="A22" s="53" t="s">
        <v>280</v>
      </c>
      <c r="B22" s="54" t="s">
        <v>311</v>
      </c>
      <c r="C22" s="53" t="s">
        <v>312</v>
      </c>
      <c r="D22" s="74">
        <f t="shared" si="6"/>
        <v>310896</v>
      </c>
      <c r="E22" s="74">
        <f t="shared" si="7"/>
        <v>310896</v>
      </c>
      <c r="F22" s="74">
        <v>0</v>
      </c>
      <c r="G22" s="74">
        <v>0</v>
      </c>
      <c r="H22" s="74">
        <v>0</v>
      </c>
      <c r="I22" s="74">
        <v>251779</v>
      </c>
      <c r="J22" s="74">
        <v>692924</v>
      </c>
      <c r="K22" s="74">
        <v>59117</v>
      </c>
      <c r="L22" s="74">
        <v>0</v>
      </c>
      <c r="M22" s="74">
        <f t="shared" si="8"/>
        <v>0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10"/>
        <v>310896</v>
      </c>
      <c r="W22" s="74">
        <f t="shared" si="11"/>
        <v>310896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251779</v>
      </c>
      <c r="AB22" s="74">
        <f t="shared" si="16"/>
        <v>692924</v>
      </c>
      <c r="AC22" s="74">
        <f t="shared" si="17"/>
        <v>59117</v>
      </c>
      <c r="AD22" s="74">
        <f t="shared" si="18"/>
        <v>0</v>
      </c>
      <c r="AE22" s="74">
        <f t="shared" si="19"/>
        <v>0</v>
      </c>
      <c r="AF22" s="74">
        <f t="shared" si="20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5" t="s">
        <v>282</v>
      </c>
      <c r="AM22" s="74">
        <f t="shared" si="21"/>
        <v>993139</v>
      </c>
      <c r="AN22" s="74">
        <f t="shared" si="22"/>
        <v>102331</v>
      </c>
      <c r="AO22" s="74">
        <v>94407</v>
      </c>
      <c r="AP22" s="74">
        <v>0</v>
      </c>
      <c r="AQ22" s="74">
        <v>0</v>
      </c>
      <c r="AR22" s="74">
        <v>7924</v>
      </c>
      <c r="AS22" s="74">
        <f t="shared" si="23"/>
        <v>210345</v>
      </c>
      <c r="AT22" s="74">
        <v>0</v>
      </c>
      <c r="AU22" s="74">
        <v>189234</v>
      </c>
      <c r="AV22" s="74">
        <v>21111</v>
      </c>
      <c r="AW22" s="74">
        <v>0</v>
      </c>
      <c r="AX22" s="74">
        <f t="shared" si="24"/>
        <v>680463</v>
      </c>
      <c r="AY22" s="74">
        <v>216778</v>
      </c>
      <c r="AZ22" s="74">
        <v>352038</v>
      </c>
      <c r="BA22" s="74">
        <v>92649</v>
      </c>
      <c r="BB22" s="74">
        <v>18998</v>
      </c>
      <c r="BC22" s="75" t="s">
        <v>282</v>
      </c>
      <c r="BD22" s="74">
        <v>0</v>
      </c>
      <c r="BE22" s="74">
        <v>10681</v>
      </c>
      <c r="BF22" s="74">
        <f t="shared" si="25"/>
        <v>1003820</v>
      </c>
      <c r="BG22" s="74">
        <f t="shared" si="26"/>
        <v>0</v>
      </c>
      <c r="BH22" s="74">
        <f t="shared" si="27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5" t="s">
        <v>282</v>
      </c>
      <c r="BO22" s="74">
        <f t="shared" si="28"/>
        <v>0</v>
      </c>
      <c r="BP22" s="74">
        <f t="shared" si="29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30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1"/>
        <v>0</v>
      </c>
      <c r="CA22" s="74">
        <v>0</v>
      </c>
      <c r="CB22" s="74">
        <v>0</v>
      </c>
      <c r="CC22" s="74">
        <v>0</v>
      </c>
      <c r="CD22" s="74">
        <v>0</v>
      </c>
      <c r="CE22" s="75" t="s">
        <v>282</v>
      </c>
      <c r="CF22" s="74">
        <v>0</v>
      </c>
      <c r="CG22" s="74">
        <v>0</v>
      </c>
      <c r="CH22" s="74">
        <f t="shared" si="32"/>
        <v>0</v>
      </c>
      <c r="CI22" s="74">
        <f t="shared" si="33"/>
        <v>0</v>
      </c>
      <c r="CJ22" s="74">
        <f t="shared" si="34"/>
        <v>0</v>
      </c>
      <c r="CK22" s="74">
        <f t="shared" si="35"/>
        <v>0</v>
      </c>
      <c r="CL22" s="74">
        <f t="shared" si="36"/>
        <v>0</v>
      </c>
      <c r="CM22" s="74">
        <f t="shared" si="37"/>
        <v>0</v>
      </c>
      <c r="CN22" s="74">
        <f t="shared" si="38"/>
        <v>0</v>
      </c>
      <c r="CO22" s="74">
        <f t="shared" si="39"/>
        <v>0</v>
      </c>
      <c r="CP22" s="75" t="s">
        <v>282</v>
      </c>
      <c r="CQ22" s="74">
        <f t="shared" si="40"/>
        <v>993139</v>
      </c>
      <c r="CR22" s="74">
        <f t="shared" si="41"/>
        <v>102331</v>
      </c>
      <c r="CS22" s="74">
        <f t="shared" si="42"/>
        <v>94407</v>
      </c>
      <c r="CT22" s="74">
        <f t="shared" si="43"/>
        <v>0</v>
      </c>
      <c r="CU22" s="74">
        <f t="shared" si="44"/>
        <v>0</v>
      </c>
      <c r="CV22" s="74">
        <f t="shared" si="45"/>
        <v>7924</v>
      </c>
      <c r="CW22" s="74">
        <f t="shared" si="46"/>
        <v>210345</v>
      </c>
      <c r="CX22" s="74">
        <f t="shared" si="47"/>
        <v>0</v>
      </c>
      <c r="CY22" s="74">
        <f t="shared" si="48"/>
        <v>189234</v>
      </c>
      <c r="CZ22" s="74">
        <f t="shared" si="49"/>
        <v>21111</v>
      </c>
      <c r="DA22" s="74">
        <f t="shared" si="50"/>
        <v>0</v>
      </c>
      <c r="DB22" s="74">
        <f t="shared" si="51"/>
        <v>680463</v>
      </c>
      <c r="DC22" s="74">
        <f t="shared" si="52"/>
        <v>216778</v>
      </c>
      <c r="DD22" s="74">
        <f t="shared" si="53"/>
        <v>352038</v>
      </c>
      <c r="DE22" s="74">
        <f t="shared" si="54"/>
        <v>92649</v>
      </c>
      <c r="DF22" s="74">
        <f t="shared" si="55"/>
        <v>18998</v>
      </c>
      <c r="DG22" s="75" t="s">
        <v>282</v>
      </c>
      <c r="DH22" s="74">
        <f t="shared" si="56"/>
        <v>0</v>
      </c>
      <c r="DI22" s="74">
        <f t="shared" si="57"/>
        <v>10681</v>
      </c>
      <c r="DJ22" s="74">
        <f t="shared" si="58"/>
        <v>1003820</v>
      </c>
    </row>
    <row r="23" spans="1:114" s="50" customFormat="1" ht="12" customHeight="1">
      <c r="A23" s="53" t="s">
        <v>280</v>
      </c>
      <c r="B23" s="54" t="s">
        <v>313</v>
      </c>
      <c r="C23" s="53" t="s">
        <v>314</v>
      </c>
      <c r="D23" s="74">
        <f t="shared" si="6"/>
        <v>265106</v>
      </c>
      <c r="E23" s="74">
        <f t="shared" si="7"/>
        <v>265106</v>
      </c>
      <c r="F23" s="74">
        <v>355</v>
      </c>
      <c r="G23" s="74">
        <v>0</v>
      </c>
      <c r="H23" s="74">
        <v>0</v>
      </c>
      <c r="I23" s="74">
        <v>237335</v>
      </c>
      <c r="J23" s="74">
        <v>737754</v>
      </c>
      <c r="K23" s="74">
        <v>27416</v>
      </c>
      <c r="L23" s="74">
        <v>0</v>
      </c>
      <c r="M23" s="74">
        <f t="shared" si="8"/>
        <v>1022</v>
      </c>
      <c r="N23" s="74">
        <f t="shared" si="9"/>
        <v>1022</v>
      </c>
      <c r="O23" s="74">
        <v>0</v>
      </c>
      <c r="P23" s="74">
        <v>0</v>
      </c>
      <c r="Q23" s="74">
        <v>0</v>
      </c>
      <c r="R23" s="74">
        <v>1022</v>
      </c>
      <c r="S23" s="74">
        <v>177193</v>
      </c>
      <c r="T23" s="74">
        <v>0</v>
      </c>
      <c r="U23" s="74">
        <v>0</v>
      </c>
      <c r="V23" s="74">
        <f t="shared" si="10"/>
        <v>266128</v>
      </c>
      <c r="W23" s="74">
        <f t="shared" si="11"/>
        <v>266128</v>
      </c>
      <c r="X23" s="74">
        <f t="shared" si="12"/>
        <v>355</v>
      </c>
      <c r="Y23" s="74">
        <f t="shared" si="13"/>
        <v>0</v>
      </c>
      <c r="Z23" s="74">
        <f t="shared" si="14"/>
        <v>0</v>
      </c>
      <c r="AA23" s="74">
        <f t="shared" si="15"/>
        <v>238357</v>
      </c>
      <c r="AB23" s="74">
        <f t="shared" si="16"/>
        <v>914947</v>
      </c>
      <c r="AC23" s="74">
        <f t="shared" si="17"/>
        <v>27416</v>
      </c>
      <c r="AD23" s="74">
        <f t="shared" si="18"/>
        <v>0</v>
      </c>
      <c r="AE23" s="74">
        <f t="shared" si="19"/>
        <v>80890</v>
      </c>
      <c r="AF23" s="74">
        <f t="shared" si="20"/>
        <v>80890</v>
      </c>
      <c r="AG23" s="74">
        <v>0</v>
      </c>
      <c r="AH23" s="74">
        <v>0</v>
      </c>
      <c r="AI23" s="74">
        <v>80890</v>
      </c>
      <c r="AJ23" s="74">
        <v>0</v>
      </c>
      <c r="AK23" s="74">
        <v>0</v>
      </c>
      <c r="AL23" s="75" t="s">
        <v>282</v>
      </c>
      <c r="AM23" s="74">
        <f t="shared" si="21"/>
        <v>916518</v>
      </c>
      <c r="AN23" s="74">
        <f t="shared" si="22"/>
        <v>190663</v>
      </c>
      <c r="AO23" s="74">
        <v>122776</v>
      </c>
      <c r="AP23" s="74">
        <v>0</v>
      </c>
      <c r="AQ23" s="74">
        <v>67887</v>
      </c>
      <c r="AR23" s="74">
        <v>0</v>
      </c>
      <c r="AS23" s="74">
        <f t="shared" si="23"/>
        <v>225525</v>
      </c>
      <c r="AT23" s="74">
        <v>0</v>
      </c>
      <c r="AU23" s="74">
        <v>224540</v>
      </c>
      <c r="AV23" s="74">
        <v>985</v>
      </c>
      <c r="AW23" s="74">
        <v>0</v>
      </c>
      <c r="AX23" s="74">
        <f t="shared" si="24"/>
        <v>492976</v>
      </c>
      <c r="AY23" s="74">
        <v>11649</v>
      </c>
      <c r="AZ23" s="74">
        <v>432899</v>
      </c>
      <c r="BA23" s="74">
        <v>48428</v>
      </c>
      <c r="BB23" s="74">
        <v>0</v>
      </c>
      <c r="BC23" s="75" t="s">
        <v>282</v>
      </c>
      <c r="BD23" s="74">
        <v>7354</v>
      </c>
      <c r="BE23" s="74">
        <v>5452</v>
      </c>
      <c r="BF23" s="74">
        <f t="shared" si="25"/>
        <v>1002860</v>
      </c>
      <c r="BG23" s="74">
        <f t="shared" si="26"/>
        <v>0</v>
      </c>
      <c r="BH23" s="74">
        <f t="shared" si="27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5" t="s">
        <v>282</v>
      </c>
      <c r="BO23" s="74">
        <f t="shared" si="28"/>
        <v>170796</v>
      </c>
      <c r="BP23" s="74">
        <f t="shared" si="29"/>
        <v>16537</v>
      </c>
      <c r="BQ23" s="74">
        <v>16537</v>
      </c>
      <c r="BR23" s="74">
        <v>0</v>
      </c>
      <c r="BS23" s="74">
        <v>0</v>
      </c>
      <c r="BT23" s="74">
        <v>0</v>
      </c>
      <c r="BU23" s="74">
        <f t="shared" si="30"/>
        <v>100277</v>
      </c>
      <c r="BV23" s="74">
        <v>0</v>
      </c>
      <c r="BW23" s="74">
        <v>100277</v>
      </c>
      <c r="BX23" s="74">
        <v>0</v>
      </c>
      <c r="BY23" s="74">
        <v>0</v>
      </c>
      <c r="BZ23" s="74">
        <f t="shared" si="31"/>
        <v>53341</v>
      </c>
      <c r="CA23" s="74">
        <v>2657</v>
      </c>
      <c r="CB23" s="74">
        <v>50684</v>
      </c>
      <c r="CC23" s="74">
        <v>0</v>
      </c>
      <c r="CD23" s="74">
        <v>0</v>
      </c>
      <c r="CE23" s="75" t="s">
        <v>282</v>
      </c>
      <c r="CF23" s="74">
        <v>641</v>
      </c>
      <c r="CG23" s="74">
        <v>7419</v>
      </c>
      <c r="CH23" s="74">
        <f t="shared" si="32"/>
        <v>178215</v>
      </c>
      <c r="CI23" s="74">
        <f t="shared" si="33"/>
        <v>80890</v>
      </c>
      <c r="CJ23" s="74">
        <f t="shared" si="34"/>
        <v>80890</v>
      </c>
      <c r="CK23" s="74">
        <f t="shared" si="35"/>
        <v>0</v>
      </c>
      <c r="CL23" s="74">
        <f t="shared" si="36"/>
        <v>0</v>
      </c>
      <c r="CM23" s="74">
        <f t="shared" si="37"/>
        <v>80890</v>
      </c>
      <c r="CN23" s="74">
        <f t="shared" si="38"/>
        <v>0</v>
      </c>
      <c r="CO23" s="74">
        <f t="shared" si="39"/>
        <v>0</v>
      </c>
      <c r="CP23" s="75" t="s">
        <v>282</v>
      </c>
      <c r="CQ23" s="74">
        <f t="shared" si="40"/>
        <v>1087314</v>
      </c>
      <c r="CR23" s="74">
        <f t="shared" si="41"/>
        <v>207200</v>
      </c>
      <c r="CS23" s="74">
        <f t="shared" si="42"/>
        <v>139313</v>
      </c>
      <c r="CT23" s="74">
        <f t="shared" si="43"/>
        <v>0</v>
      </c>
      <c r="CU23" s="74">
        <f t="shared" si="44"/>
        <v>67887</v>
      </c>
      <c r="CV23" s="74">
        <f t="shared" si="45"/>
        <v>0</v>
      </c>
      <c r="CW23" s="74">
        <f t="shared" si="46"/>
        <v>325802</v>
      </c>
      <c r="CX23" s="74">
        <f t="shared" si="47"/>
        <v>0</v>
      </c>
      <c r="CY23" s="74">
        <f t="shared" si="48"/>
        <v>324817</v>
      </c>
      <c r="CZ23" s="74">
        <f t="shared" si="49"/>
        <v>985</v>
      </c>
      <c r="DA23" s="74">
        <f t="shared" si="50"/>
        <v>0</v>
      </c>
      <c r="DB23" s="74">
        <f t="shared" si="51"/>
        <v>546317</v>
      </c>
      <c r="DC23" s="74">
        <f t="shared" si="52"/>
        <v>14306</v>
      </c>
      <c r="DD23" s="74">
        <f t="shared" si="53"/>
        <v>483583</v>
      </c>
      <c r="DE23" s="74">
        <f t="shared" si="54"/>
        <v>48428</v>
      </c>
      <c r="DF23" s="74">
        <f t="shared" si="55"/>
        <v>0</v>
      </c>
      <c r="DG23" s="75" t="s">
        <v>282</v>
      </c>
      <c r="DH23" s="74">
        <f t="shared" si="56"/>
        <v>7995</v>
      </c>
      <c r="DI23" s="74">
        <f t="shared" si="57"/>
        <v>12871</v>
      </c>
      <c r="DJ23" s="74">
        <f t="shared" si="58"/>
        <v>1181075</v>
      </c>
    </row>
    <row r="24" spans="1:114" s="50" customFormat="1" ht="12" customHeight="1">
      <c r="A24" s="53" t="s">
        <v>280</v>
      </c>
      <c r="B24" s="54" t="s">
        <v>315</v>
      </c>
      <c r="C24" s="53" t="s">
        <v>316</v>
      </c>
      <c r="D24" s="74">
        <f t="shared" si="6"/>
        <v>190882</v>
      </c>
      <c r="E24" s="74">
        <f t="shared" si="7"/>
        <v>190882</v>
      </c>
      <c r="F24" s="74">
        <v>0</v>
      </c>
      <c r="G24" s="74">
        <v>0</v>
      </c>
      <c r="H24" s="74">
        <v>0</v>
      </c>
      <c r="I24" s="74">
        <v>190789</v>
      </c>
      <c r="J24" s="74">
        <v>1457084</v>
      </c>
      <c r="K24" s="74">
        <v>93</v>
      </c>
      <c r="L24" s="74">
        <v>0</v>
      </c>
      <c r="M24" s="74">
        <f t="shared" si="8"/>
        <v>0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10"/>
        <v>190882</v>
      </c>
      <c r="W24" s="74">
        <f t="shared" si="11"/>
        <v>190882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190789</v>
      </c>
      <c r="AB24" s="74">
        <f t="shared" si="16"/>
        <v>1457084</v>
      </c>
      <c r="AC24" s="74">
        <f t="shared" si="17"/>
        <v>93</v>
      </c>
      <c r="AD24" s="74">
        <f t="shared" si="18"/>
        <v>0</v>
      </c>
      <c r="AE24" s="74">
        <f t="shared" si="19"/>
        <v>43047</v>
      </c>
      <c r="AF24" s="74">
        <f t="shared" si="20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43047</v>
      </c>
      <c r="AL24" s="75" t="s">
        <v>282</v>
      </c>
      <c r="AM24" s="74">
        <f t="shared" si="21"/>
        <v>1165495</v>
      </c>
      <c r="AN24" s="74">
        <f t="shared" si="22"/>
        <v>280655</v>
      </c>
      <c r="AO24" s="74">
        <v>130071</v>
      </c>
      <c r="AP24" s="74">
        <v>15055</v>
      </c>
      <c r="AQ24" s="74">
        <v>135529</v>
      </c>
      <c r="AR24" s="74">
        <v>0</v>
      </c>
      <c r="AS24" s="74">
        <f t="shared" si="23"/>
        <v>279210</v>
      </c>
      <c r="AT24" s="74">
        <v>771</v>
      </c>
      <c r="AU24" s="74">
        <v>278439</v>
      </c>
      <c r="AV24" s="74">
        <v>0</v>
      </c>
      <c r="AW24" s="74">
        <v>0</v>
      </c>
      <c r="AX24" s="74">
        <f t="shared" si="24"/>
        <v>605630</v>
      </c>
      <c r="AY24" s="74">
        <v>291664</v>
      </c>
      <c r="AZ24" s="74">
        <v>202916</v>
      </c>
      <c r="BA24" s="74">
        <v>106916</v>
      </c>
      <c r="BB24" s="74">
        <v>4134</v>
      </c>
      <c r="BC24" s="75" t="s">
        <v>282</v>
      </c>
      <c r="BD24" s="74">
        <v>0</v>
      </c>
      <c r="BE24" s="74">
        <v>439424</v>
      </c>
      <c r="BF24" s="74">
        <f t="shared" si="25"/>
        <v>1647966</v>
      </c>
      <c r="BG24" s="74">
        <f t="shared" si="26"/>
        <v>0</v>
      </c>
      <c r="BH24" s="74">
        <f t="shared" si="27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5" t="s">
        <v>282</v>
      </c>
      <c r="BO24" s="74">
        <f t="shared" si="28"/>
        <v>0</v>
      </c>
      <c r="BP24" s="74">
        <f t="shared" si="29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30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1"/>
        <v>0</v>
      </c>
      <c r="CA24" s="74">
        <v>0</v>
      </c>
      <c r="CB24" s="74">
        <v>0</v>
      </c>
      <c r="CC24" s="74">
        <v>0</v>
      </c>
      <c r="CD24" s="74">
        <v>0</v>
      </c>
      <c r="CE24" s="75" t="s">
        <v>282</v>
      </c>
      <c r="CF24" s="74">
        <v>0</v>
      </c>
      <c r="CG24" s="74">
        <v>0</v>
      </c>
      <c r="CH24" s="74">
        <f t="shared" si="32"/>
        <v>0</v>
      </c>
      <c r="CI24" s="74">
        <f t="shared" si="33"/>
        <v>43047</v>
      </c>
      <c r="CJ24" s="74">
        <f t="shared" si="34"/>
        <v>0</v>
      </c>
      <c r="CK24" s="74">
        <f t="shared" si="35"/>
        <v>0</v>
      </c>
      <c r="CL24" s="74">
        <f t="shared" si="36"/>
        <v>0</v>
      </c>
      <c r="CM24" s="74">
        <f t="shared" si="37"/>
        <v>0</v>
      </c>
      <c r="CN24" s="74">
        <f t="shared" si="38"/>
        <v>0</v>
      </c>
      <c r="CO24" s="74">
        <f t="shared" si="39"/>
        <v>43047</v>
      </c>
      <c r="CP24" s="75" t="s">
        <v>282</v>
      </c>
      <c r="CQ24" s="74">
        <f t="shared" si="40"/>
        <v>1165495</v>
      </c>
      <c r="CR24" s="74">
        <f t="shared" si="41"/>
        <v>280655</v>
      </c>
      <c r="CS24" s="74">
        <f t="shared" si="42"/>
        <v>130071</v>
      </c>
      <c r="CT24" s="74">
        <f t="shared" si="43"/>
        <v>15055</v>
      </c>
      <c r="CU24" s="74">
        <f t="shared" si="44"/>
        <v>135529</v>
      </c>
      <c r="CV24" s="74">
        <f t="shared" si="45"/>
        <v>0</v>
      </c>
      <c r="CW24" s="74">
        <f t="shared" si="46"/>
        <v>279210</v>
      </c>
      <c r="CX24" s="74">
        <f t="shared" si="47"/>
        <v>771</v>
      </c>
      <c r="CY24" s="74">
        <f t="shared" si="48"/>
        <v>278439</v>
      </c>
      <c r="CZ24" s="74">
        <f t="shared" si="49"/>
        <v>0</v>
      </c>
      <c r="DA24" s="74">
        <f t="shared" si="50"/>
        <v>0</v>
      </c>
      <c r="DB24" s="74">
        <f t="shared" si="51"/>
        <v>605630</v>
      </c>
      <c r="DC24" s="74">
        <f t="shared" si="52"/>
        <v>291664</v>
      </c>
      <c r="DD24" s="74">
        <f t="shared" si="53"/>
        <v>202916</v>
      </c>
      <c r="DE24" s="74">
        <f t="shared" si="54"/>
        <v>106916</v>
      </c>
      <c r="DF24" s="74">
        <f t="shared" si="55"/>
        <v>4134</v>
      </c>
      <c r="DG24" s="75" t="s">
        <v>282</v>
      </c>
      <c r="DH24" s="74">
        <f t="shared" si="56"/>
        <v>0</v>
      </c>
      <c r="DI24" s="74">
        <f t="shared" si="57"/>
        <v>439424</v>
      </c>
      <c r="DJ24" s="74">
        <f t="shared" si="58"/>
        <v>1647966</v>
      </c>
    </row>
    <row r="25" spans="1:114" s="50" customFormat="1" ht="12" customHeight="1">
      <c r="A25" s="53" t="s">
        <v>280</v>
      </c>
      <c r="B25" s="54" t="s">
        <v>317</v>
      </c>
      <c r="C25" s="53" t="s">
        <v>318</v>
      </c>
      <c r="D25" s="74">
        <f t="shared" si="6"/>
        <v>920420</v>
      </c>
      <c r="E25" s="74">
        <f t="shared" si="7"/>
        <v>567509</v>
      </c>
      <c r="F25" s="74">
        <v>0</v>
      </c>
      <c r="G25" s="74">
        <v>0</v>
      </c>
      <c r="H25" s="74">
        <v>0</v>
      </c>
      <c r="I25" s="74">
        <v>567509</v>
      </c>
      <c r="J25" s="74">
        <v>2588307</v>
      </c>
      <c r="K25" s="74">
        <v>0</v>
      </c>
      <c r="L25" s="74">
        <v>352911</v>
      </c>
      <c r="M25" s="74">
        <f t="shared" si="8"/>
        <v>0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f t="shared" si="10"/>
        <v>920420</v>
      </c>
      <c r="W25" s="74">
        <f t="shared" si="11"/>
        <v>567509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567509</v>
      </c>
      <c r="AB25" s="74">
        <f t="shared" si="16"/>
        <v>2588307</v>
      </c>
      <c r="AC25" s="74">
        <f t="shared" si="17"/>
        <v>0</v>
      </c>
      <c r="AD25" s="74">
        <f t="shared" si="18"/>
        <v>352911</v>
      </c>
      <c r="AE25" s="74">
        <f t="shared" si="19"/>
        <v>250744</v>
      </c>
      <c r="AF25" s="74">
        <f t="shared" si="20"/>
        <v>250744</v>
      </c>
      <c r="AG25" s="74">
        <v>0</v>
      </c>
      <c r="AH25" s="74">
        <v>250744</v>
      </c>
      <c r="AI25" s="74">
        <v>0</v>
      </c>
      <c r="AJ25" s="74">
        <v>0</v>
      </c>
      <c r="AK25" s="74">
        <v>0</v>
      </c>
      <c r="AL25" s="75" t="s">
        <v>282</v>
      </c>
      <c r="AM25" s="74">
        <f t="shared" si="21"/>
        <v>2247448</v>
      </c>
      <c r="AN25" s="74">
        <f t="shared" si="22"/>
        <v>155109</v>
      </c>
      <c r="AO25" s="74">
        <v>133483</v>
      </c>
      <c r="AP25" s="74">
        <v>0</v>
      </c>
      <c r="AQ25" s="74">
        <v>19960</v>
      </c>
      <c r="AR25" s="74">
        <v>1666</v>
      </c>
      <c r="AS25" s="74">
        <f t="shared" si="23"/>
        <v>632174</v>
      </c>
      <c r="AT25" s="74">
        <v>0</v>
      </c>
      <c r="AU25" s="74">
        <v>625423</v>
      </c>
      <c r="AV25" s="74">
        <v>6751</v>
      </c>
      <c r="AW25" s="74">
        <v>0</v>
      </c>
      <c r="AX25" s="74">
        <f t="shared" si="24"/>
        <v>1460165</v>
      </c>
      <c r="AY25" s="74">
        <v>0</v>
      </c>
      <c r="AZ25" s="74">
        <v>1395008</v>
      </c>
      <c r="BA25" s="74">
        <v>65157</v>
      </c>
      <c r="BB25" s="74">
        <v>0</v>
      </c>
      <c r="BC25" s="75" t="s">
        <v>282</v>
      </c>
      <c r="BD25" s="74">
        <v>0</v>
      </c>
      <c r="BE25" s="74">
        <v>1010535</v>
      </c>
      <c r="BF25" s="74">
        <f t="shared" si="25"/>
        <v>3508727</v>
      </c>
      <c r="BG25" s="74">
        <f t="shared" si="26"/>
        <v>0</v>
      </c>
      <c r="BH25" s="74">
        <f t="shared" si="27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5" t="s">
        <v>282</v>
      </c>
      <c r="BO25" s="74">
        <f t="shared" si="28"/>
        <v>0</v>
      </c>
      <c r="BP25" s="74">
        <f t="shared" si="29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30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1"/>
        <v>0</v>
      </c>
      <c r="CA25" s="74">
        <v>0</v>
      </c>
      <c r="CB25" s="74">
        <v>0</v>
      </c>
      <c r="CC25" s="74">
        <v>0</v>
      </c>
      <c r="CD25" s="74">
        <v>0</v>
      </c>
      <c r="CE25" s="75" t="s">
        <v>282</v>
      </c>
      <c r="CF25" s="74">
        <v>0</v>
      </c>
      <c r="CG25" s="74">
        <v>0</v>
      </c>
      <c r="CH25" s="74">
        <f t="shared" si="32"/>
        <v>0</v>
      </c>
      <c r="CI25" s="74">
        <f t="shared" si="33"/>
        <v>250744</v>
      </c>
      <c r="CJ25" s="74">
        <f t="shared" si="34"/>
        <v>250744</v>
      </c>
      <c r="CK25" s="74">
        <f t="shared" si="35"/>
        <v>0</v>
      </c>
      <c r="CL25" s="74">
        <f t="shared" si="36"/>
        <v>250744</v>
      </c>
      <c r="CM25" s="74">
        <f t="shared" si="37"/>
        <v>0</v>
      </c>
      <c r="CN25" s="74">
        <f t="shared" si="38"/>
        <v>0</v>
      </c>
      <c r="CO25" s="74">
        <f t="shared" si="39"/>
        <v>0</v>
      </c>
      <c r="CP25" s="75" t="s">
        <v>282</v>
      </c>
      <c r="CQ25" s="74">
        <f t="shared" si="40"/>
        <v>2247448</v>
      </c>
      <c r="CR25" s="74">
        <f t="shared" si="41"/>
        <v>155109</v>
      </c>
      <c r="CS25" s="74">
        <f t="shared" si="42"/>
        <v>133483</v>
      </c>
      <c r="CT25" s="74">
        <f t="shared" si="43"/>
        <v>0</v>
      </c>
      <c r="CU25" s="74">
        <f t="shared" si="44"/>
        <v>19960</v>
      </c>
      <c r="CV25" s="74">
        <f t="shared" si="45"/>
        <v>1666</v>
      </c>
      <c r="CW25" s="74">
        <f t="shared" si="46"/>
        <v>632174</v>
      </c>
      <c r="CX25" s="74">
        <f t="shared" si="47"/>
        <v>0</v>
      </c>
      <c r="CY25" s="74">
        <f t="shared" si="48"/>
        <v>625423</v>
      </c>
      <c r="CZ25" s="74">
        <f t="shared" si="49"/>
        <v>6751</v>
      </c>
      <c r="DA25" s="74">
        <f t="shared" si="50"/>
        <v>0</v>
      </c>
      <c r="DB25" s="74">
        <f t="shared" si="51"/>
        <v>1460165</v>
      </c>
      <c r="DC25" s="74">
        <f t="shared" si="52"/>
        <v>0</v>
      </c>
      <c r="DD25" s="74">
        <f t="shared" si="53"/>
        <v>1395008</v>
      </c>
      <c r="DE25" s="74">
        <f t="shared" si="54"/>
        <v>65157</v>
      </c>
      <c r="DF25" s="74">
        <f t="shared" si="55"/>
        <v>0</v>
      </c>
      <c r="DG25" s="75" t="s">
        <v>282</v>
      </c>
      <c r="DH25" s="74">
        <f t="shared" si="56"/>
        <v>0</v>
      </c>
      <c r="DI25" s="74">
        <f t="shared" si="57"/>
        <v>1010535</v>
      </c>
      <c r="DJ25" s="74">
        <f t="shared" si="58"/>
        <v>3508727</v>
      </c>
    </row>
    <row r="26" spans="1:114" s="50" customFormat="1" ht="12" customHeight="1">
      <c r="A26" s="53" t="s">
        <v>280</v>
      </c>
      <c r="B26" s="54" t="s">
        <v>319</v>
      </c>
      <c r="C26" s="53" t="s">
        <v>320</v>
      </c>
      <c r="D26" s="74">
        <f t="shared" si="6"/>
        <v>200246</v>
      </c>
      <c r="E26" s="74">
        <f t="shared" si="7"/>
        <v>170876</v>
      </c>
      <c r="F26" s="74">
        <v>0</v>
      </c>
      <c r="G26" s="74">
        <v>0</v>
      </c>
      <c r="H26" s="74">
        <v>0</v>
      </c>
      <c r="I26" s="74">
        <v>154775</v>
      </c>
      <c r="J26" s="74">
        <v>589000</v>
      </c>
      <c r="K26" s="74">
        <v>16101</v>
      </c>
      <c r="L26" s="74">
        <v>29370</v>
      </c>
      <c r="M26" s="74">
        <f t="shared" si="8"/>
        <v>0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f t="shared" si="10"/>
        <v>200246</v>
      </c>
      <c r="W26" s="74">
        <f t="shared" si="11"/>
        <v>170876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154775</v>
      </c>
      <c r="AB26" s="74">
        <f t="shared" si="16"/>
        <v>589000</v>
      </c>
      <c r="AC26" s="74">
        <f t="shared" si="17"/>
        <v>16101</v>
      </c>
      <c r="AD26" s="74">
        <f t="shared" si="18"/>
        <v>29370</v>
      </c>
      <c r="AE26" s="74">
        <f t="shared" si="19"/>
        <v>25000</v>
      </c>
      <c r="AF26" s="74">
        <f t="shared" si="20"/>
        <v>25000</v>
      </c>
      <c r="AG26" s="74">
        <v>0</v>
      </c>
      <c r="AH26" s="74">
        <v>0</v>
      </c>
      <c r="AI26" s="74">
        <v>0</v>
      </c>
      <c r="AJ26" s="74">
        <v>25000</v>
      </c>
      <c r="AK26" s="74">
        <v>0</v>
      </c>
      <c r="AL26" s="75" t="s">
        <v>282</v>
      </c>
      <c r="AM26" s="74">
        <f t="shared" si="21"/>
        <v>582748</v>
      </c>
      <c r="AN26" s="74">
        <f t="shared" si="22"/>
        <v>53584</v>
      </c>
      <c r="AO26" s="74">
        <v>53584</v>
      </c>
      <c r="AP26" s="74">
        <v>0</v>
      </c>
      <c r="AQ26" s="74">
        <v>0</v>
      </c>
      <c r="AR26" s="74">
        <v>0</v>
      </c>
      <c r="AS26" s="74">
        <f t="shared" si="23"/>
        <v>119748</v>
      </c>
      <c r="AT26" s="74">
        <v>0</v>
      </c>
      <c r="AU26" s="74">
        <v>115152</v>
      </c>
      <c r="AV26" s="74">
        <v>4596</v>
      </c>
      <c r="AW26" s="74">
        <v>0</v>
      </c>
      <c r="AX26" s="74">
        <f t="shared" si="24"/>
        <v>409416</v>
      </c>
      <c r="AY26" s="74">
        <v>0</v>
      </c>
      <c r="AZ26" s="74">
        <v>406329</v>
      </c>
      <c r="BA26" s="74">
        <v>3087</v>
      </c>
      <c r="BB26" s="74">
        <v>0</v>
      </c>
      <c r="BC26" s="75" t="s">
        <v>282</v>
      </c>
      <c r="BD26" s="74">
        <v>0</v>
      </c>
      <c r="BE26" s="74">
        <v>181498</v>
      </c>
      <c r="BF26" s="74">
        <f t="shared" si="25"/>
        <v>789246</v>
      </c>
      <c r="BG26" s="74">
        <f t="shared" si="26"/>
        <v>0</v>
      </c>
      <c r="BH26" s="74">
        <f t="shared" si="27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5" t="s">
        <v>282</v>
      </c>
      <c r="BO26" s="74">
        <f t="shared" si="28"/>
        <v>0</v>
      </c>
      <c r="BP26" s="74">
        <f t="shared" si="29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30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1"/>
        <v>0</v>
      </c>
      <c r="CA26" s="74">
        <v>0</v>
      </c>
      <c r="CB26" s="74">
        <v>0</v>
      </c>
      <c r="CC26" s="74">
        <v>0</v>
      </c>
      <c r="CD26" s="74">
        <v>0</v>
      </c>
      <c r="CE26" s="75" t="s">
        <v>282</v>
      </c>
      <c r="CF26" s="74">
        <v>0</v>
      </c>
      <c r="CG26" s="74">
        <v>0</v>
      </c>
      <c r="CH26" s="74">
        <f t="shared" si="32"/>
        <v>0</v>
      </c>
      <c r="CI26" s="74">
        <f t="shared" si="33"/>
        <v>25000</v>
      </c>
      <c r="CJ26" s="74">
        <f t="shared" si="34"/>
        <v>25000</v>
      </c>
      <c r="CK26" s="74">
        <f t="shared" si="35"/>
        <v>0</v>
      </c>
      <c r="CL26" s="74">
        <f t="shared" si="36"/>
        <v>0</v>
      </c>
      <c r="CM26" s="74">
        <f t="shared" si="37"/>
        <v>0</v>
      </c>
      <c r="CN26" s="74">
        <f t="shared" si="38"/>
        <v>25000</v>
      </c>
      <c r="CO26" s="74">
        <f t="shared" si="39"/>
        <v>0</v>
      </c>
      <c r="CP26" s="75" t="s">
        <v>282</v>
      </c>
      <c r="CQ26" s="74">
        <f t="shared" si="40"/>
        <v>582748</v>
      </c>
      <c r="CR26" s="74">
        <f t="shared" si="41"/>
        <v>53584</v>
      </c>
      <c r="CS26" s="74">
        <f t="shared" si="42"/>
        <v>53584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119748</v>
      </c>
      <c r="CX26" s="74">
        <f t="shared" si="47"/>
        <v>0</v>
      </c>
      <c r="CY26" s="74">
        <f t="shared" si="48"/>
        <v>115152</v>
      </c>
      <c r="CZ26" s="74">
        <f t="shared" si="49"/>
        <v>4596</v>
      </c>
      <c r="DA26" s="74">
        <f t="shared" si="50"/>
        <v>0</v>
      </c>
      <c r="DB26" s="74">
        <f t="shared" si="51"/>
        <v>409416</v>
      </c>
      <c r="DC26" s="74">
        <f t="shared" si="52"/>
        <v>0</v>
      </c>
      <c r="DD26" s="74">
        <f t="shared" si="53"/>
        <v>406329</v>
      </c>
      <c r="DE26" s="74">
        <f t="shared" si="54"/>
        <v>3087</v>
      </c>
      <c r="DF26" s="74">
        <f t="shared" si="55"/>
        <v>0</v>
      </c>
      <c r="DG26" s="75" t="s">
        <v>282</v>
      </c>
      <c r="DH26" s="74">
        <f t="shared" si="56"/>
        <v>0</v>
      </c>
      <c r="DI26" s="74">
        <f t="shared" si="57"/>
        <v>181498</v>
      </c>
      <c r="DJ26" s="74">
        <f t="shared" si="58"/>
        <v>789246</v>
      </c>
    </row>
    <row r="27" spans="1:114" s="50" customFormat="1" ht="12" customHeight="1">
      <c r="A27" s="53" t="s">
        <v>280</v>
      </c>
      <c r="B27" s="54" t="s">
        <v>321</v>
      </c>
      <c r="C27" s="53" t="s">
        <v>322</v>
      </c>
      <c r="D27" s="74">
        <f t="shared" si="6"/>
        <v>0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f t="shared" si="8"/>
        <v>18942</v>
      </c>
      <c r="N27" s="74">
        <f t="shared" si="9"/>
        <v>2235</v>
      </c>
      <c r="O27" s="74">
        <v>0</v>
      </c>
      <c r="P27" s="74">
        <v>0</v>
      </c>
      <c r="Q27" s="74">
        <v>0</v>
      </c>
      <c r="R27" s="74">
        <v>2235</v>
      </c>
      <c r="S27" s="74">
        <v>123834</v>
      </c>
      <c r="T27" s="74">
        <v>0</v>
      </c>
      <c r="U27" s="74">
        <v>16707</v>
      </c>
      <c r="V27" s="74">
        <f t="shared" si="10"/>
        <v>18942</v>
      </c>
      <c r="W27" s="74">
        <f t="shared" si="11"/>
        <v>2235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2235</v>
      </c>
      <c r="AB27" s="74">
        <f t="shared" si="16"/>
        <v>123834</v>
      </c>
      <c r="AC27" s="74">
        <f t="shared" si="17"/>
        <v>0</v>
      </c>
      <c r="AD27" s="74">
        <f t="shared" si="18"/>
        <v>16707</v>
      </c>
      <c r="AE27" s="74">
        <f t="shared" si="19"/>
        <v>0</v>
      </c>
      <c r="AF27" s="74">
        <f t="shared" si="20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5" t="s">
        <v>282</v>
      </c>
      <c r="AM27" s="74">
        <f t="shared" si="21"/>
        <v>0</v>
      </c>
      <c r="AN27" s="74">
        <f t="shared" si="22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3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4"/>
        <v>0</v>
      </c>
      <c r="AY27" s="74">
        <v>0</v>
      </c>
      <c r="AZ27" s="74">
        <v>0</v>
      </c>
      <c r="BA27" s="74">
        <v>0</v>
      </c>
      <c r="BB27" s="74">
        <v>0</v>
      </c>
      <c r="BC27" s="75" t="s">
        <v>282</v>
      </c>
      <c r="BD27" s="74">
        <v>0</v>
      </c>
      <c r="BE27" s="74">
        <v>0</v>
      </c>
      <c r="BF27" s="74">
        <f t="shared" si="25"/>
        <v>0</v>
      </c>
      <c r="BG27" s="74">
        <f t="shared" si="26"/>
        <v>0</v>
      </c>
      <c r="BH27" s="74">
        <f t="shared" si="27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5" t="s">
        <v>282</v>
      </c>
      <c r="BO27" s="74">
        <f t="shared" si="28"/>
        <v>124995</v>
      </c>
      <c r="BP27" s="74">
        <f t="shared" si="29"/>
        <v>29074</v>
      </c>
      <c r="BQ27" s="74">
        <v>29074</v>
      </c>
      <c r="BR27" s="74">
        <v>0</v>
      </c>
      <c r="BS27" s="74">
        <v>0</v>
      </c>
      <c r="BT27" s="74">
        <v>0</v>
      </c>
      <c r="BU27" s="74">
        <f t="shared" si="30"/>
        <v>68527</v>
      </c>
      <c r="BV27" s="74">
        <v>0</v>
      </c>
      <c r="BW27" s="74">
        <v>68527</v>
      </c>
      <c r="BX27" s="74">
        <v>0</v>
      </c>
      <c r="BY27" s="74">
        <v>0</v>
      </c>
      <c r="BZ27" s="74">
        <f t="shared" si="31"/>
        <v>27394</v>
      </c>
      <c r="CA27" s="74">
        <v>545</v>
      </c>
      <c r="CB27" s="74">
        <v>25394</v>
      </c>
      <c r="CC27" s="74">
        <v>0</v>
      </c>
      <c r="CD27" s="74">
        <v>1455</v>
      </c>
      <c r="CE27" s="75" t="s">
        <v>282</v>
      </c>
      <c r="CF27" s="74">
        <v>0</v>
      </c>
      <c r="CG27" s="74">
        <v>17781</v>
      </c>
      <c r="CH27" s="74">
        <f t="shared" si="32"/>
        <v>142776</v>
      </c>
      <c r="CI27" s="74">
        <f t="shared" si="33"/>
        <v>0</v>
      </c>
      <c r="CJ27" s="74">
        <f t="shared" si="34"/>
        <v>0</v>
      </c>
      <c r="CK27" s="74">
        <f t="shared" si="35"/>
        <v>0</v>
      </c>
      <c r="CL27" s="74">
        <f t="shared" si="36"/>
        <v>0</v>
      </c>
      <c r="CM27" s="74">
        <f t="shared" si="37"/>
        <v>0</v>
      </c>
      <c r="CN27" s="74">
        <f t="shared" si="38"/>
        <v>0</v>
      </c>
      <c r="CO27" s="74">
        <f t="shared" si="39"/>
        <v>0</v>
      </c>
      <c r="CP27" s="75" t="s">
        <v>282</v>
      </c>
      <c r="CQ27" s="74">
        <f t="shared" si="40"/>
        <v>124995</v>
      </c>
      <c r="CR27" s="74">
        <f t="shared" si="41"/>
        <v>29074</v>
      </c>
      <c r="CS27" s="74">
        <f t="shared" si="42"/>
        <v>29074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68527</v>
      </c>
      <c r="CX27" s="74">
        <f t="shared" si="47"/>
        <v>0</v>
      </c>
      <c r="CY27" s="74">
        <f t="shared" si="48"/>
        <v>68527</v>
      </c>
      <c r="CZ27" s="74">
        <f t="shared" si="49"/>
        <v>0</v>
      </c>
      <c r="DA27" s="74">
        <f t="shared" si="50"/>
        <v>0</v>
      </c>
      <c r="DB27" s="74">
        <f t="shared" si="51"/>
        <v>27394</v>
      </c>
      <c r="DC27" s="74">
        <f t="shared" si="52"/>
        <v>545</v>
      </c>
      <c r="DD27" s="74">
        <f t="shared" si="53"/>
        <v>25394</v>
      </c>
      <c r="DE27" s="74">
        <f t="shared" si="54"/>
        <v>0</v>
      </c>
      <c r="DF27" s="74">
        <f t="shared" si="55"/>
        <v>1455</v>
      </c>
      <c r="DG27" s="75" t="s">
        <v>282</v>
      </c>
      <c r="DH27" s="74">
        <f t="shared" si="56"/>
        <v>0</v>
      </c>
      <c r="DI27" s="74">
        <f t="shared" si="57"/>
        <v>17781</v>
      </c>
      <c r="DJ27" s="74">
        <f t="shared" si="58"/>
        <v>142776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6" customWidth="1"/>
    <col min="31" max="16384" width="9" style="47" customWidth="1"/>
  </cols>
  <sheetData>
    <row r="1" spans="1:30" s="45" customFormat="1" ht="17.25">
      <c r="A1" s="122" t="s">
        <v>323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4" t="s">
        <v>324</v>
      </c>
      <c r="B2" s="148" t="s">
        <v>325</v>
      </c>
      <c r="C2" s="154" t="s">
        <v>326</v>
      </c>
      <c r="D2" s="137" t="s">
        <v>327</v>
      </c>
      <c r="E2" s="103"/>
      <c r="F2" s="103"/>
      <c r="G2" s="103"/>
      <c r="H2" s="103"/>
      <c r="I2" s="103"/>
      <c r="J2" s="103"/>
      <c r="K2" s="103"/>
      <c r="L2" s="104"/>
      <c r="M2" s="137" t="s">
        <v>328</v>
      </c>
      <c r="N2" s="103"/>
      <c r="O2" s="103"/>
      <c r="P2" s="103"/>
      <c r="Q2" s="103"/>
      <c r="R2" s="103"/>
      <c r="S2" s="103"/>
      <c r="T2" s="103"/>
      <c r="U2" s="104"/>
      <c r="V2" s="137" t="s">
        <v>329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5"/>
      <c r="B3" s="149"/>
      <c r="C3" s="155"/>
      <c r="D3" s="138" t="s">
        <v>330</v>
      </c>
      <c r="E3" s="105"/>
      <c r="F3" s="105"/>
      <c r="G3" s="105"/>
      <c r="H3" s="105"/>
      <c r="I3" s="105"/>
      <c r="J3" s="105"/>
      <c r="K3" s="105"/>
      <c r="L3" s="106"/>
      <c r="M3" s="138" t="s">
        <v>331</v>
      </c>
      <c r="N3" s="105"/>
      <c r="O3" s="105"/>
      <c r="P3" s="105"/>
      <c r="Q3" s="105"/>
      <c r="R3" s="105"/>
      <c r="S3" s="105"/>
      <c r="T3" s="105"/>
      <c r="U3" s="106"/>
      <c r="V3" s="138" t="s">
        <v>331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5"/>
      <c r="B4" s="149"/>
      <c r="C4" s="155"/>
      <c r="D4" s="107"/>
      <c r="E4" s="138" t="s">
        <v>332</v>
      </c>
      <c r="F4" s="108"/>
      <c r="G4" s="108"/>
      <c r="H4" s="108"/>
      <c r="I4" s="108"/>
      <c r="J4" s="108"/>
      <c r="K4" s="109"/>
      <c r="L4" s="128" t="s">
        <v>333</v>
      </c>
      <c r="M4" s="107"/>
      <c r="N4" s="138" t="s">
        <v>334</v>
      </c>
      <c r="O4" s="108"/>
      <c r="P4" s="108"/>
      <c r="Q4" s="108"/>
      <c r="R4" s="108"/>
      <c r="S4" s="108"/>
      <c r="T4" s="109"/>
      <c r="U4" s="128" t="s">
        <v>333</v>
      </c>
      <c r="V4" s="107"/>
      <c r="W4" s="138" t="s">
        <v>332</v>
      </c>
      <c r="X4" s="108"/>
      <c r="Y4" s="108"/>
      <c r="Z4" s="108"/>
      <c r="AA4" s="108"/>
      <c r="AB4" s="108"/>
      <c r="AC4" s="109"/>
      <c r="AD4" s="128" t="s">
        <v>335</v>
      </c>
    </row>
    <row r="5" spans="1:30" s="45" customFormat="1" ht="23.25" customHeight="1">
      <c r="A5" s="155"/>
      <c r="B5" s="149"/>
      <c r="C5" s="155"/>
      <c r="D5" s="107"/>
      <c r="E5" s="107" t="s">
        <v>336</v>
      </c>
      <c r="F5" s="127" t="s">
        <v>337</v>
      </c>
      <c r="G5" s="127" t="s">
        <v>338</v>
      </c>
      <c r="H5" s="127" t="s">
        <v>339</v>
      </c>
      <c r="I5" s="127" t="s">
        <v>340</v>
      </c>
      <c r="J5" s="127" t="s">
        <v>2</v>
      </c>
      <c r="K5" s="127" t="s">
        <v>3</v>
      </c>
      <c r="L5" s="69"/>
      <c r="M5" s="107"/>
      <c r="N5" s="107" t="s">
        <v>341</v>
      </c>
      <c r="O5" s="127" t="s">
        <v>342</v>
      </c>
      <c r="P5" s="127" t="s">
        <v>343</v>
      </c>
      <c r="Q5" s="127" t="s">
        <v>344</v>
      </c>
      <c r="R5" s="127" t="s">
        <v>340</v>
      </c>
      <c r="S5" s="127" t="s">
        <v>2</v>
      </c>
      <c r="T5" s="127" t="s">
        <v>345</v>
      </c>
      <c r="U5" s="69"/>
      <c r="V5" s="107"/>
      <c r="W5" s="107" t="s">
        <v>329</v>
      </c>
      <c r="X5" s="127" t="s">
        <v>337</v>
      </c>
      <c r="Y5" s="127" t="s">
        <v>346</v>
      </c>
      <c r="Z5" s="127" t="s">
        <v>344</v>
      </c>
      <c r="AA5" s="127" t="s">
        <v>340</v>
      </c>
      <c r="AB5" s="127" t="s">
        <v>347</v>
      </c>
      <c r="AC5" s="127" t="s">
        <v>348</v>
      </c>
      <c r="AD5" s="69"/>
    </row>
    <row r="6" spans="1:30" s="46" customFormat="1" ht="13.5">
      <c r="A6" s="156"/>
      <c r="B6" s="150"/>
      <c r="C6" s="156"/>
      <c r="D6" s="110" t="s">
        <v>349</v>
      </c>
      <c r="E6" s="110" t="s">
        <v>350</v>
      </c>
      <c r="F6" s="111" t="s">
        <v>350</v>
      </c>
      <c r="G6" s="111" t="s">
        <v>350</v>
      </c>
      <c r="H6" s="111" t="s">
        <v>111</v>
      </c>
      <c r="I6" s="111" t="s">
        <v>351</v>
      </c>
      <c r="J6" s="111" t="s">
        <v>111</v>
      </c>
      <c r="K6" s="111" t="s">
        <v>350</v>
      </c>
      <c r="L6" s="111" t="s">
        <v>350</v>
      </c>
      <c r="M6" s="110" t="s">
        <v>350</v>
      </c>
      <c r="N6" s="110" t="s">
        <v>111</v>
      </c>
      <c r="O6" s="111" t="s">
        <v>351</v>
      </c>
      <c r="P6" s="111" t="s">
        <v>111</v>
      </c>
      <c r="Q6" s="111" t="s">
        <v>350</v>
      </c>
      <c r="R6" s="111" t="s">
        <v>350</v>
      </c>
      <c r="S6" s="111" t="s">
        <v>350</v>
      </c>
      <c r="T6" s="111" t="s">
        <v>111</v>
      </c>
      <c r="U6" s="111" t="s">
        <v>351</v>
      </c>
      <c r="V6" s="110" t="s">
        <v>111</v>
      </c>
      <c r="W6" s="110" t="s">
        <v>350</v>
      </c>
      <c r="X6" s="111" t="s">
        <v>350</v>
      </c>
      <c r="Y6" s="111" t="s">
        <v>350</v>
      </c>
      <c r="Z6" s="111" t="s">
        <v>111</v>
      </c>
      <c r="AA6" s="111" t="s">
        <v>351</v>
      </c>
      <c r="AB6" s="111" t="s">
        <v>111</v>
      </c>
      <c r="AC6" s="111" t="s">
        <v>350</v>
      </c>
      <c r="AD6" s="111" t="s">
        <v>350</v>
      </c>
    </row>
    <row r="7" spans="1:30" s="50" customFormat="1" ht="12" customHeight="1">
      <c r="A7" s="48" t="s">
        <v>352</v>
      </c>
      <c r="B7" s="63" t="s">
        <v>113</v>
      </c>
      <c r="C7" s="48" t="s">
        <v>353</v>
      </c>
      <c r="D7" s="70">
        <f aca="true" t="shared" si="0" ref="D7:AD7">SUM(D8:D90)</f>
        <v>95335621</v>
      </c>
      <c r="E7" s="70">
        <f t="shared" si="0"/>
        <v>20072706</v>
      </c>
      <c r="F7" s="70">
        <f t="shared" si="0"/>
        <v>2742997</v>
      </c>
      <c r="G7" s="70">
        <f t="shared" si="0"/>
        <v>20212</v>
      </c>
      <c r="H7" s="70">
        <f t="shared" si="0"/>
        <v>697200</v>
      </c>
      <c r="I7" s="70">
        <f t="shared" si="0"/>
        <v>10305938</v>
      </c>
      <c r="J7" s="70">
        <f t="shared" si="0"/>
        <v>17079090</v>
      </c>
      <c r="K7" s="70">
        <f t="shared" si="0"/>
        <v>6306359</v>
      </c>
      <c r="L7" s="70">
        <f t="shared" si="0"/>
        <v>75262915</v>
      </c>
      <c r="M7" s="70">
        <f t="shared" si="0"/>
        <v>9954931</v>
      </c>
      <c r="N7" s="70">
        <f t="shared" si="0"/>
        <v>1796947</v>
      </c>
      <c r="O7" s="70">
        <f t="shared" si="0"/>
        <v>10861</v>
      </c>
      <c r="P7" s="70">
        <f t="shared" si="0"/>
        <v>35453</v>
      </c>
      <c r="Q7" s="70">
        <f t="shared" si="0"/>
        <v>659100</v>
      </c>
      <c r="R7" s="70">
        <f t="shared" si="0"/>
        <v>768045</v>
      </c>
      <c r="S7" s="70">
        <f t="shared" si="0"/>
        <v>3869153</v>
      </c>
      <c r="T7" s="70">
        <f t="shared" si="0"/>
        <v>323488</v>
      </c>
      <c r="U7" s="70">
        <f t="shared" si="0"/>
        <v>8157984</v>
      </c>
      <c r="V7" s="70">
        <f t="shared" si="0"/>
        <v>105290552</v>
      </c>
      <c r="W7" s="70">
        <f t="shared" si="0"/>
        <v>21869653</v>
      </c>
      <c r="X7" s="70">
        <f t="shared" si="0"/>
        <v>2753858</v>
      </c>
      <c r="Y7" s="70">
        <f t="shared" si="0"/>
        <v>55665</v>
      </c>
      <c r="Z7" s="70">
        <f t="shared" si="0"/>
        <v>1356300</v>
      </c>
      <c r="AA7" s="70">
        <f t="shared" si="0"/>
        <v>11073983</v>
      </c>
      <c r="AB7" s="70">
        <f t="shared" si="0"/>
        <v>20948243</v>
      </c>
      <c r="AC7" s="70">
        <f t="shared" si="0"/>
        <v>6629847</v>
      </c>
      <c r="AD7" s="70">
        <f t="shared" si="0"/>
        <v>83420899</v>
      </c>
    </row>
    <row r="8" spans="1:30" s="50" customFormat="1" ht="12" customHeight="1">
      <c r="A8" s="51" t="s">
        <v>112</v>
      </c>
      <c r="B8" s="64" t="s">
        <v>354</v>
      </c>
      <c r="C8" s="51" t="s">
        <v>355</v>
      </c>
      <c r="D8" s="72">
        <f aca="true" t="shared" si="1" ref="D8:D39">SUM(E8,+L8)</f>
        <v>17368943</v>
      </c>
      <c r="E8" s="72">
        <f aca="true" t="shared" si="2" ref="E8:E39">+SUM(F8:I8,K8)</f>
        <v>3502575</v>
      </c>
      <c r="F8" s="72">
        <v>546</v>
      </c>
      <c r="G8" s="72">
        <v>0</v>
      </c>
      <c r="H8" s="72">
        <v>0</v>
      </c>
      <c r="I8" s="72">
        <v>1956075</v>
      </c>
      <c r="J8" s="73">
        <v>0</v>
      </c>
      <c r="K8" s="72">
        <v>1545954</v>
      </c>
      <c r="L8" s="72">
        <v>13866368</v>
      </c>
      <c r="M8" s="72">
        <f aca="true" t="shared" si="3" ref="M8:M39">SUM(N8,+U8)</f>
        <v>1147257</v>
      </c>
      <c r="N8" s="72">
        <f aca="true" t="shared" si="4" ref="N8:N39">+SUM(O8:R8,T8)</f>
        <v>52637</v>
      </c>
      <c r="O8" s="72">
        <v>0</v>
      </c>
      <c r="P8" s="72">
        <v>0</v>
      </c>
      <c r="Q8" s="72">
        <v>0</v>
      </c>
      <c r="R8" s="72">
        <v>52015</v>
      </c>
      <c r="S8" s="73">
        <v>0</v>
      </c>
      <c r="T8" s="72">
        <v>622</v>
      </c>
      <c r="U8" s="72">
        <v>1094620</v>
      </c>
      <c r="V8" s="72">
        <f aca="true" t="shared" si="5" ref="V8:V39">+SUM(D8,M8)</f>
        <v>18516200</v>
      </c>
      <c r="W8" s="72">
        <f aca="true" t="shared" si="6" ref="W8:W39">+SUM(E8,N8)</f>
        <v>3555212</v>
      </c>
      <c r="X8" s="72">
        <f aca="true" t="shared" si="7" ref="X8:X39">+SUM(F8,O8)</f>
        <v>546</v>
      </c>
      <c r="Y8" s="72">
        <f aca="true" t="shared" si="8" ref="Y8:Y39">+SUM(G8,P8)</f>
        <v>0</v>
      </c>
      <c r="Z8" s="72">
        <f aca="true" t="shared" si="9" ref="Z8:Z39">+SUM(H8,Q8)</f>
        <v>0</v>
      </c>
      <c r="AA8" s="72">
        <f aca="true" t="shared" si="10" ref="AA8:AA39">+SUM(I8,R8)</f>
        <v>2008090</v>
      </c>
      <c r="AB8" s="73">
        <v>0</v>
      </c>
      <c r="AC8" s="72">
        <f aca="true" t="shared" si="11" ref="AC8:AC39">+SUM(K8,T8)</f>
        <v>1546576</v>
      </c>
      <c r="AD8" s="72">
        <f aca="true" t="shared" si="12" ref="AD8:AD39">+SUM(L8,U8)</f>
        <v>14960988</v>
      </c>
    </row>
    <row r="9" spans="1:30" s="50" customFormat="1" ht="12" customHeight="1">
      <c r="A9" s="51" t="s">
        <v>352</v>
      </c>
      <c r="B9" s="64" t="s">
        <v>117</v>
      </c>
      <c r="C9" s="51" t="s">
        <v>356</v>
      </c>
      <c r="D9" s="72">
        <f t="shared" si="1"/>
        <v>4789222</v>
      </c>
      <c r="E9" s="72">
        <f t="shared" si="2"/>
        <v>763298</v>
      </c>
      <c r="F9" s="72">
        <v>4423</v>
      </c>
      <c r="G9" s="72">
        <v>0</v>
      </c>
      <c r="H9" s="72">
        <v>19600</v>
      </c>
      <c r="I9" s="72">
        <v>399179</v>
      </c>
      <c r="J9" s="73">
        <v>0</v>
      </c>
      <c r="K9" s="72">
        <v>340096</v>
      </c>
      <c r="L9" s="72">
        <v>4025924</v>
      </c>
      <c r="M9" s="72">
        <f t="shared" si="3"/>
        <v>246651</v>
      </c>
      <c r="N9" s="72">
        <f t="shared" si="4"/>
        <v>16454</v>
      </c>
      <c r="O9" s="72">
        <v>6434</v>
      </c>
      <c r="P9" s="72">
        <v>9268</v>
      </c>
      <c r="Q9" s="72">
        <v>0</v>
      </c>
      <c r="R9" s="72">
        <v>203</v>
      </c>
      <c r="S9" s="73">
        <v>0</v>
      </c>
      <c r="T9" s="72">
        <v>549</v>
      </c>
      <c r="U9" s="72">
        <v>230197</v>
      </c>
      <c r="V9" s="72">
        <f t="shared" si="5"/>
        <v>5035873</v>
      </c>
      <c r="W9" s="72">
        <f t="shared" si="6"/>
        <v>779752</v>
      </c>
      <c r="X9" s="72">
        <f t="shared" si="7"/>
        <v>10857</v>
      </c>
      <c r="Y9" s="72">
        <f t="shared" si="8"/>
        <v>9268</v>
      </c>
      <c r="Z9" s="72">
        <f t="shared" si="9"/>
        <v>19600</v>
      </c>
      <c r="AA9" s="72">
        <f t="shared" si="10"/>
        <v>399382</v>
      </c>
      <c r="AB9" s="73">
        <v>0</v>
      </c>
      <c r="AC9" s="72">
        <f t="shared" si="11"/>
        <v>340645</v>
      </c>
      <c r="AD9" s="72">
        <f t="shared" si="12"/>
        <v>4256121</v>
      </c>
    </row>
    <row r="10" spans="1:30" s="50" customFormat="1" ht="12" customHeight="1">
      <c r="A10" s="51" t="s">
        <v>112</v>
      </c>
      <c r="B10" s="64" t="s">
        <v>357</v>
      </c>
      <c r="C10" s="51" t="s">
        <v>358</v>
      </c>
      <c r="D10" s="72">
        <f t="shared" si="1"/>
        <v>2109778</v>
      </c>
      <c r="E10" s="72">
        <f t="shared" si="2"/>
        <v>396809</v>
      </c>
      <c r="F10" s="72">
        <v>0</v>
      </c>
      <c r="G10" s="72">
        <v>0</v>
      </c>
      <c r="H10" s="72">
        <v>0</v>
      </c>
      <c r="I10" s="72">
        <v>6873</v>
      </c>
      <c r="J10" s="73">
        <v>0</v>
      </c>
      <c r="K10" s="72">
        <v>389936</v>
      </c>
      <c r="L10" s="72">
        <v>1712969</v>
      </c>
      <c r="M10" s="72">
        <f t="shared" si="3"/>
        <v>495816</v>
      </c>
      <c r="N10" s="72">
        <f t="shared" si="4"/>
        <v>7363</v>
      </c>
      <c r="O10" s="72">
        <v>0</v>
      </c>
      <c r="P10" s="72">
        <v>0</v>
      </c>
      <c r="Q10" s="72">
        <v>0</v>
      </c>
      <c r="R10" s="72">
        <v>7234</v>
      </c>
      <c r="S10" s="73">
        <v>0</v>
      </c>
      <c r="T10" s="72">
        <v>129</v>
      </c>
      <c r="U10" s="72">
        <v>488453</v>
      </c>
      <c r="V10" s="72">
        <f t="shared" si="5"/>
        <v>2605594</v>
      </c>
      <c r="W10" s="72">
        <f t="shared" si="6"/>
        <v>404172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14107</v>
      </c>
      <c r="AB10" s="73">
        <v>0</v>
      </c>
      <c r="AC10" s="72">
        <f t="shared" si="11"/>
        <v>390065</v>
      </c>
      <c r="AD10" s="72">
        <f t="shared" si="12"/>
        <v>2201422</v>
      </c>
    </row>
    <row r="11" spans="1:30" s="50" customFormat="1" ht="12" customHeight="1">
      <c r="A11" s="51" t="s">
        <v>352</v>
      </c>
      <c r="B11" s="64" t="s">
        <v>121</v>
      </c>
      <c r="C11" s="51" t="s">
        <v>359</v>
      </c>
      <c r="D11" s="72">
        <f t="shared" si="1"/>
        <v>11468806</v>
      </c>
      <c r="E11" s="72">
        <f t="shared" si="2"/>
        <v>4826026</v>
      </c>
      <c r="F11" s="72">
        <v>2727719</v>
      </c>
      <c r="G11" s="72"/>
      <c r="H11" s="72">
        <v>330500</v>
      </c>
      <c r="I11" s="72">
        <v>878664</v>
      </c>
      <c r="J11" s="73">
        <v>0</v>
      </c>
      <c r="K11" s="72">
        <v>889143</v>
      </c>
      <c r="L11" s="72">
        <v>6642780</v>
      </c>
      <c r="M11" s="72">
        <f t="shared" si="3"/>
        <v>300594</v>
      </c>
      <c r="N11" s="72">
        <f t="shared" si="4"/>
        <v>169806</v>
      </c>
      <c r="O11" s="72"/>
      <c r="P11" s="72"/>
      <c r="Q11" s="72"/>
      <c r="R11" s="72">
        <v>20719</v>
      </c>
      <c r="S11" s="73">
        <v>0</v>
      </c>
      <c r="T11" s="72">
        <v>149087</v>
      </c>
      <c r="U11" s="72">
        <v>130788</v>
      </c>
      <c r="V11" s="72">
        <f t="shared" si="5"/>
        <v>11769400</v>
      </c>
      <c r="W11" s="72">
        <f t="shared" si="6"/>
        <v>4995832</v>
      </c>
      <c r="X11" s="72">
        <f t="shared" si="7"/>
        <v>2727719</v>
      </c>
      <c r="Y11" s="72">
        <f t="shared" si="8"/>
        <v>0</v>
      </c>
      <c r="Z11" s="72">
        <f t="shared" si="9"/>
        <v>330500</v>
      </c>
      <c r="AA11" s="72">
        <f t="shared" si="10"/>
        <v>899383</v>
      </c>
      <c r="AB11" s="73">
        <v>0</v>
      </c>
      <c r="AC11" s="72">
        <f t="shared" si="11"/>
        <v>1038230</v>
      </c>
      <c r="AD11" s="72">
        <f t="shared" si="12"/>
        <v>6773568</v>
      </c>
    </row>
    <row r="12" spans="1:30" s="50" customFormat="1" ht="12" customHeight="1">
      <c r="A12" s="53" t="s">
        <v>112</v>
      </c>
      <c r="B12" s="54" t="s">
        <v>360</v>
      </c>
      <c r="C12" s="53" t="s">
        <v>361</v>
      </c>
      <c r="D12" s="74">
        <f t="shared" si="1"/>
        <v>748258</v>
      </c>
      <c r="E12" s="74">
        <f t="shared" si="2"/>
        <v>12791</v>
      </c>
      <c r="F12" s="74">
        <v>0</v>
      </c>
      <c r="G12" s="74">
        <v>0</v>
      </c>
      <c r="H12" s="74">
        <v>0</v>
      </c>
      <c r="I12" s="74">
        <v>5369</v>
      </c>
      <c r="J12" s="75">
        <v>0</v>
      </c>
      <c r="K12" s="74">
        <v>7422</v>
      </c>
      <c r="L12" s="74">
        <v>735467</v>
      </c>
      <c r="M12" s="74">
        <f t="shared" si="3"/>
        <v>159190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159190</v>
      </c>
      <c r="V12" s="74">
        <f t="shared" si="5"/>
        <v>907448</v>
      </c>
      <c r="W12" s="74">
        <f t="shared" si="6"/>
        <v>12791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5369</v>
      </c>
      <c r="AB12" s="75">
        <v>0</v>
      </c>
      <c r="AC12" s="74">
        <f t="shared" si="11"/>
        <v>7422</v>
      </c>
      <c r="AD12" s="74">
        <f t="shared" si="12"/>
        <v>894657</v>
      </c>
    </row>
    <row r="13" spans="1:30" s="50" customFormat="1" ht="12" customHeight="1">
      <c r="A13" s="53" t="s">
        <v>352</v>
      </c>
      <c r="B13" s="54" t="s">
        <v>125</v>
      </c>
      <c r="C13" s="53" t="s">
        <v>362</v>
      </c>
      <c r="D13" s="74">
        <f t="shared" si="1"/>
        <v>434325</v>
      </c>
      <c r="E13" s="74">
        <f t="shared" si="2"/>
        <v>0</v>
      </c>
      <c r="F13" s="74">
        <v>0</v>
      </c>
      <c r="G13" s="74">
        <v>0</v>
      </c>
      <c r="H13" s="74">
        <v>0</v>
      </c>
      <c r="I13" s="74">
        <v>0</v>
      </c>
      <c r="J13" s="75">
        <v>0</v>
      </c>
      <c r="K13" s="74">
        <v>0</v>
      </c>
      <c r="L13" s="74">
        <v>434325</v>
      </c>
      <c r="M13" s="74">
        <f t="shared" si="3"/>
        <v>182624</v>
      </c>
      <c r="N13" s="74">
        <f t="shared" si="4"/>
        <v>80689</v>
      </c>
      <c r="O13" s="74">
        <v>0</v>
      </c>
      <c r="P13" s="74">
        <v>0</v>
      </c>
      <c r="Q13" s="74">
        <v>0</v>
      </c>
      <c r="R13" s="74">
        <v>55397</v>
      </c>
      <c r="S13" s="75">
        <v>0</v>
      </c>
      <c r="T13" s="74">
        <v>25292</v>
      </c>
      <c r="U13" s="74">
        <v>101935</v>
      </c>
      <c r="V13" s="74">
        <f t="shared" si="5"/>
        <v>616949</v>
      </c>
      <c r="W13" s="74">
        <f t="shared" si="6"/>
        <v>80689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55397</v>
      </c>
      <c r="AB13" s="75">
        <v>0</v>
      </c>
      <c r="AC13" s="74">
        <f t="shared" si="11"/>
        <v>25292</v>
      </c>
      <c r="AD13" s="74">
        <f t="shared" si="12"/>
        <v>536260</v>
      </c>
    </row>
    <row r="14" spans="1:30" s="50" customFormat="1" ht="12" customHeight="1">
      <c r="A14" s="53" t="s">
        <v>112</v>
      </c>
      <c r="B14" s="54" t="s">
        <v>363</v>
      </c>
      <c r="C14" s="53" t="s">
        <v>364</v>
      </c>
      <c r="D14" s="74">
        <f t="shared" si="1"/>
        <v>5966319</v>
      </c>
      <c r="E14" s="74">
        <f t="shared" si="2"/>
        <v>845370</v>
      </c>
      <c r="F14" s="74">
        <v>2892</v>
      </c>
      <c r="G14" s="74">
        <v>3152</v>
      </c>
      <c r="H14" s="74">
        <v>52000</v>
      </c>
      <c r="I14" s="74">
        <v>458606</v>
      </c>
      <c r="J14" s="75">
        <v>0</v>
      </c>
      <c r="K14" s="74">
        <v>328720</v>
      </c>
      <c r="L14" s="74">
        <v>5120949</v>
      </c>
      <c r="M14" s="74">
        <f t="shared" si="3"/>
        <v>762525</v>
      </c>
      <c r="N14" s="74">
        <f t="shared" si="4"/>
        <v>541872</v>
      </c>
      <c r="O14" s="74">
        <v>138</v>
      </c>
      <c r="P14" s="74">
        <v>298</v>
      </c>
      <c r="Q14" s="74">
        <v>535200</v>
      </c>
      <c r="R14" s="74">
        <v>6211</v>
      </c>
      <c r="S14" s="75">
        <v>0</v>
      </c>
      <c r="T14" s="74">
        <v>25</v>
      </c>
      <c r="U14" s="74">
        <v>220653</v>
      </c>
      <c r="V14" s="74">
        <f t="shared" si="5"/>
        <v>6728844</v>
      </c>
      <c r="W14" s="74">
        <f t="shared" si="6"/>
        <v>1387242</v>
      </c>
      <c r="X14" s="74">
        <f t="shared" si="7"/>
        <v>3030</v>
      </c>
      <c r="Y14" s="74">
        <f t="shared" si="8"/>
        <v>3450</v>
      </c>
      <c r="Z14" s="74">
        <f t="shared" si="9"/>
        <v>587200</v>
      </c>
      <c r="AA14" s="74">
        <f t="shared" si="10"/>
        <v>464817</v>
      </c>
      <c r="AB14" s="75">
        <v>0</v>
      </c>
      <c r="AC14" s="74">
        <f t="shared" si="11"/>
        <v>328745</v>
      </c>
      <c r="AD14" s="74">
        <f t="shared" si="12"/>
        <v>5341602</v>
      </c>
    </row>
    <row r="15" spans="1:30" s="50" customFormat="1" ht="12" customHeight="1">
      <c r="A15" s="53" t="s">
        <v>352</v>
      </c>
      <c r="B15" s="54" t="s">
        <v>129</v>
      </c>
      <c r="C15" s="53" t="s">
        <v>365</v>
      </c>
      <c r="D15" s="74">
        <f t="shared" si="1"/>
        <v>1087305</v>
      </c>
      <c r="E15" s="74">
        <f t="shared" si="2"/>
        <v>79004</v>
      </c>
      <c r="F15" s="74">
        <v>0</v>
      </c>
      <c r="G15" s="74">
        <v>0</v>
      </c>
      <c r="H15" s="74">
        <v>0</v>
      </c>
      <c r="I15" s="74">
        <v>55050</v>
      </c>
      <c r="J15" s="75">
        <v>0</v>
      </c>
      <c r="K15" s="74">
        <v>23954</v>
      </c>
      <c r="L15" s="74">
        <v>1008301</v>
      </c>
      <c r="M15" s="74">
        <f t="shared" si="3"/>
        <v>161676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161676</v>
      </c>
      <c r="V15" s="74">
        <f t="shared" si="5"/>
        <v>1248981</v>
      </c>
      <c r="W15" s="74">
        <f t="shared" si="6"/>
        <v>79004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55050</v>
      </c>
      <c r="AB15" s="75">
        <v>0</v>
      </c>
      <c r="AC15" s="74">
        <f t="shared" si="11"/>
        <v>23954</v>
      </c>
      <c r="AD15" s="74">
        <f t="shared" si="12"/>
        <v>1169977</v>
      </c>
    </row>
    <row r="16" spans="1:30" s="50" customFormat="1" ht="12" customHeight="1">
      <c r="A16" s="53" t="s">
        <v>112</v>
      </c>
      <c r="B16" s="54" t="s">
        <v>366</v>
      </c>
      <c r="C16" s="53" t="s">
        <v>367</v>
      </c>
      <c r="D16" s="74">
        <f t="shared" si="1"/>
        <v>1158213</v>
      </c>
      <c r="E16" s="74">
        <f t="shared" si="2"/>
        <v>187137</v>
      </c>
      <c r="F16" s="74">
        <v>0</v>
      </c>
      <c r="G16" s="74">
        <v>0</v>
      </c>
      <c r="H16" s="74">
        <v>0</v>
      </c>
      <c r="I16" s="74">
        <v>134055</v>
      </c>
      <c r="J16" s="75">
        <v>0</v>
      </c>
      <c r="K16" s="74">
        <v>53082</v>
      </c>
      <c r="L16" s="74">
        <v>971076</v>
      </c>
      <c r="M16" s="74">
        <f t="shared" si="3"/>
        <v>176465</v>
      </c>
      <c r="N16" s="74">
        <f t="shared" si="4"/>
        <v>3533</v>
      </c>
      <c r="O16" s="74">
        <v>0</v>
      </c>
      <c r="P16" s="74">
        <v>0</v>
      </c>
      <c r="Q16" s="74">
        <v>0</v>
      </c>
      <c r="R16" s="74">
        <v>3533</v>
      </c>
      <c r="S16" s="75">
        <v>0</v>
      </c>
      <c r="T16" s="74">
        <v>0</v>
      </c>
      <c r="U16" s="74">
        <v>172932</v>
      </c>
      <c r="V16" s="74">
        <f t="shared" si="5"/>
        <v>1334678</v>
      </c>
      <c r="W16" s="74">
        <f t="shared" si="6"/>
        <v>190670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137588</v>
      </c>
      <c r="AB16" s="75">
        <v>0</v>
      </c>
      <c r="AC16" s="74">
        <f t="shared" si="11"/>
        <v>53082</v>
      </c>
      <c r="AD16" s="74">
        <f t="shared" si="12"/>
        <v>1144008</v>
      </c>
    </row>
    <row r="17" spans="1:30" s="50" customFormat="1" ht="12" customHeight="1">
      <c r="A17" s="53" t="s">
        <v>352</v>
      </c>
      <c r="B17" s="54" t="s">
        <v>133</v>
      </c>
      <c r="C17" s="53" t="s">
        <v>368</v>
      </c>
      <c r="D17" s="74">
        <f t="shared" si="1"/>
        <v>677081</v>
      </c>
      <c r="E17" s="74">
        <f t="shared" si="2"/>
        <v>3616</v>
      </c>
      <c r="F17" s="74">
        <v>0</v>
      </c>
      <c r="G17" s="74">
        <v>0</v>
      </c>
      <c r="H17" s="74">
        <v>0</v>
      </c>
      <c r="I17" s="74">
        <v>1103</v>
      </c>
      <c r="J17" s="75">
        <v>0</v>
      </c>
      <c r="K17" s="74">
        <v>2513</v>
      </c>
      <c r="L17" s="74">
        <v>673465</v>
      </c>
      <c r="M17" s="74">
        <f t="shared" si="3"/>
        <v>78603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78603</v>
      </c>
      <c r="V17" s="74">
        <f t="shared" si="5"/>
        <v>755684</v>
      </c>
      <c r="W17" s="74">
        <f t="shared" si="6"/>
        <v>3616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1103</v>
      </c>
      <c r="AB17" s="75">
        <v>0</v>
      </c>
      <c r="AC17" s="74">
        <f t="shared" si="11"/>
        <v>2513</v>
      </c>
      <c r="AD17" s="74">
        <f t="shared" si="12"/>
        <v>752068</v>
      </c>
    </row>
    <row r="18" spans="1:30" s="50" customFormat="1" ht="12" customHeight="1">
      <c r="A18" s="53" t="s">
        <v>112</v>
      </c>
      <c r="B18" s="54" t="s">
        <v>369</v>
      </c>
      <c r="C18" s="53" t="s">
        <v>370</v>
      </c>
      <c r="D18" s="74">
        <f t="shared" si="1"/>
        <v>953589</v>
      </c>
      <c r="E18" s="74">
        <f t="shared" si="2"/>
        <v>163112</v>
      </c>
      <c r="F18" s="74">
        <v>0</v>
      </c>
      <c r="G18" s="74">
        <v>0</v>
      </c>
      <c r="H18" s="74">
        <v>0</v>
      </c>
      <c r="I18" s="74">
        <v>163112</v>
      </c>
      <c r="J18" s="75">
        <v>0</v>
      </c>
      <c r="K18" s="74">
        <v>0</v>
      </c>
      <c r="L18" s="74">
        <v>790477</v>
      </c>
      <c r="M18" s="74">
        <f t="shared" si="3"/>
        <v>350674</v>
      </c>
      <c r="N18" s="74">
        <f t="shared" si="4"/>
        <v>195870</v>
      </c>
      <c r="O18" s="74">
        <v>0</v>
      </c>
      <c r="P18" s="74">
        <v>0</v>
      </c>
      <c r="Q18" s="74">
        <v>123900</v>
      </c>
      <c r="R18" s="74">
        <v>71864</v>
      </c>
      <c r="S18" s="75">
        <v>0</v>
      </c>
      <c r="T18" s="74">
        <v>106</v>
      </c>
      <c r="U18" s="74">
        <v>154804</v>
      </c>
      <c r="V18" s="74">
        <f t="shared" si="5"/>
        <v>1304263</v>
      </c>
      <c r="W18" s="74">
        <f t="shared" si="6"/>
        <v>358982</v>
      </c>
      <c r="X18" s="74">
        <f t="shared" si="7"/>
        <v>0</v>
      </c>
      <c r="Y18" s="74">
        <f t="shared" si="8"/>
        <v>0</v>
      </c>
      <c r="Z18" s="74">
        <f t="shared" si="9"/>
        <v>123900</v>
      </c>
      <c r="AA18" s="74">
        <f t="shared" si="10"/>
        <v>234976</v>
      </c>
      <c r="AB18" s="75">
        <v>0</v>
      </c>
      <c r="AC18" s="74">
        <f t="shared" si="11"/>
        <v>106</v>
      </c>
      <c r="AD18" s="74">
        <f t="shared" si="12"/>
        <v>945281</v>
      </c>
    </row>
    <row r="19" spans="1:30" s="50" customFormat="1" ht="12" customHeight="1">
      <c r="A19" s="53" t="s">
        <v>352</v>
      </c>
      <c r="B19" s="54" t="s">
        <v>137</v>
      </c>
      <c r="C19" s="53" t="s">
        <v>371</v>
      </c>
      <c r="D19" s="74">
        <f t="shared" si="1"/>
        <v>2338906</v>
      </c>
      <c r="E19" s="74">
        <f t="shared" si="2"/>
        <v>597804</v>
      </c>
      <c r="F19" s="74">
        <v>0</v>
      </c>
      <c r="G19" s="74">
        <v>0</v>
      </c>
      <c r="H19" s="74">
        <v>0</v>
      </c>
      <c r="I19" s="74">
        <v>458589</v>
      </c>
      <c r="J19" s="75">
        <v>0</v>
      </c>
      <c r="K19" s="74">
        <v>139215</v>
      </c>
      <c r="L19" s="74">
        <v>1741102</v>
      </c>
      <c r="M19" s="74">
        <f t="shared" si="3"/>
        <v>104941</v>
      </c>
      <c r="N19" s="74">
        <f t="shared" si="4"/>
        <v>13176</v>
      </c>
      <c r="O19" s="74">
        <v>710</v>
      </c>
      <c r="P19" s="74">
        <v>265</v>
      </c>
      <c r="Q19" s="74">
        <v>0</v>
      </c>
      <c r="R19" s="74">
        <v>12193</v>
      </c>
      <c r="S19" s="75">
        <v>0</v>
      </c>
      <c r="T19" s="74">
        <v>8</v>
      </c>
      <c r="U19" s="74">
        <v>91765</v>
      </c>
      <c r="V19" s="74">
        <f t="shared" si="5"/>
        <v>2443847</v>
      </c>
      <c r="W19" s="74">
        <f t="shared" si="6"/>
        <v>610980</v>
      </c>
      <c r="X19" s="74">
        <f t="shared" si="7"/>
        <v>710</v>
      </c>
      <c r="Y19" s="74">
        <f t="shared" si="8"/>
        <v>265</v>
      </c>
      <c r="Z19" s="74">
        <f t="shared" si="9"/>
        <v>0</v>
      </c>
      <c r="AA19" s="74">
        <f t="shared" si="10"/>
        <v>470782</v>
      </c>
      <c r="AB19" s="75">
        <v>0</v>
      </c>
      <c r="AC19" s="74">
        <f t="shared" si="11"/>
        <v>139223</v>
      </c>
      <c r="AD19" s="74">
        <f t="shared" si="12"/>
        <v>1832867</v>
      </c>
    </row>
    <row r="20" spans="1:30" s="50" customFormat="1" ht="12" customHeight="1">
      <c r="A20" s="53" t="s">
        <v>112</v>
      </c>
      <c r="B20" s="54" t="s">
        <v>372</v>
      </c>
      <c r="C20" s="53" t="s">
        <v>373</v>
      </c>
      <c r="D20" s="74">
        <f t="shared" si="1"/>
        <v>2020219</v>
      </c>
      <c r="E20" s="74">
        <f t="shared" si="2"/>
        <v>291504</v>
      </c>
      <c r="F20" s="74">
        <v>0</v>
      </c>
      <c r="G20" s="74">
        <v>0</v>
      </c>
      <c r="H20" s="74">
        <v>0</v>
      </c>
      <c r="I20" s="74">
        <v>174218</v>
      </c>
      <c r="J20" s="75">
        <v>0</v>
      </c>
      <c r="K20" s="74">
        <v>117286</v>
      </c>
      <c r="L20" s="74">
        <v>1728715</v>
      </c>
      <c r="M20" s="74">
        <f t="shared" si="3"/>
        <v>111535</v>
      </c>
      <c r="N20" s="74">
        <f t="shared" si="4"/>
        <v>3967</v>
      </c>
      <c r="O20" s="74">
        <v>0</v>
      </c>
      <c r="P20" s="74">
        <v>0</v>
      </c>
      <c r="Q20" s="74">
        <v>0</v>
      </c>
      <c r="R20" s="74">
        <v>3967</v>
      </c>
      <c r="S20" s="75">
        <v>0</v>
      </c>
      <c r="T20" s="74">
        <v>0</v>
      </c>
      <c r="U20" s="74">
        <v>107568</v>
      </c>
      <c r="V20" s="74">
        <f t="shared" si="5"/>
        <v>2131754</v>
      </c>
      <c r="W20" s="74">
        <f t="shared" si="6"/>
        <v>295471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178185</v>
      </c>
      <c r="AB20" s="75">
        <v>0</v>
      </c>
      <c r="AC20" s="74">
        <f t="shared" si="11"/>
        <v>117286</v>
      </c>
      <c r="AD20" s="74">
        <f t="shared" si="12"/>
        <v>1836283</v>
      </c>
    </row>
    <row r="21" spans="1:30" s="50" customFormat="1" ht="12" customHeight="1">
      <c r="A21" s="53" t="s">
        <v>352</v>
      </c>
      <c r="B21" s="54" t="s">
        <v>141</v>
      </c>
      <c r="C21" s="53" t="s">
        <v>374</v>
      </c>
      <c r="D21" s="74">
        <f t="shared" si="1"/>
        <v>703915</v>
      </c>
      <c r="E21" s="74">
        <f t="shared" si="2"/>
        <v>52793</v>
      </c>
      <c r="F21" s="74">
        <v>0</v>
      </c>
      <c r="G21" s="74">
        <v>0</v>
      </c>
      <c r="H21" s="74">
        <v>0</v>
      </c>
      <c r="I21" s="74">
        <v>42405</v>
      </c>
      <c r="J21" s="75">
        <v>0</v>
      </c>
      <c r="K21" s="74">
        <v>10388</v>
      </c>
      <c r="L21" s="74">
        <v>651122</v>
      </c>
      <c r="M21" s="74">
        <f t="shared" si="3"/>
        <v>165716</v>
      </c>
      <c r="N21" s="74">
        <f t="shared" si="4"/>
        <v>9222</v>
      </c>
      <c r="O21" s="74">
        <v>2971</v>
      </c>
      <c r="P21" s="74">
        <v>6251</v>
      </c>
      <c r="Q21" s="74">
        <v>0</v>
      </c>
      <c r="R21" s="74">
        <v>0</v>
      </c>
      <c r="S21" s="75">
        <v>0</v>
      </c>
      <c r="T21" s="74">
        <v>0</v>
      </c>
      <c r="U21" s="74">
        <v>156494</v>
      </c>
      <c r="V21" s="74">
        <f t="shared" si="5"/>
        <v>869631</v>
      </c>
      <c r="W21" s="74">
        <f t="shared" si="6"/>
        <v>62015</v>
      </c>
      <c r="X21" s="74">
        <f t="shared" si="7"/>
        <v>2971</v>
      </c>
      <c r="Y21" s="74">
        <f t="shared" si="8"/>
        <v>6251</v>
      </c>
      <c r="Z21" s="74">
        <f t="shared" si="9"/>
        <v>0</v>
      </c>
      <c r="AA21" s="74">
        <f t="shared" si="10"/>
        <v>42405</v>
      </c>
      <c r="AB21" s="75">
        <v>0</v>
      </c>
      <c r="AC21" s="74">
        <f t="shared" si="11"/>
        <v>10388</v>
      </c>
      <c r="AD21" s="74">
        <f t="shared" si="12"/>
        <v>807616</v>
      </c>
    </row>
    <row r="22" spans="1:30" s="50" customFormat="1" ht="12" customHeight="1">
      <c r="A22" s="53" t="s">
        <v>112</v>
      </c>
      <c r="B22" s="54" t="s">
        <v>375</v>
      </c>
      <c r="C22" s="53" t="s">
        <v>376</v>
      </c>
      <c r="D22" s="74">
        <f t="shared" si="1"/>
        <v>1273517</v>
      </c>
      <c r="E22" s="74">
        <f t="shared" si="2"/>
        <v>87702</v>
      </c>
      <c r="F22" s="74">
        <v>0</v>
      </c>
      <c r="G22" s="74">
        <v>0</v>
      </c>
      <c r="H22" s="74">
        <v>0</v>
      </c>
      <c r="I22" s="74">
        <v>19637</v>
      </c>
      <c r="J22" s="75">
        <v>0</v>
      </c>
      <c r="K22" s="74">
        <v>68065</v>
      </c>
      <c r="L22" s="74">
        <v>1185815</v>
      </c>
      <c r="M22" s="74">
        <f t="shared" si="3"/>
        <v>152719</v>
      </c>
      <c r="N22" s="74">
        <f t="shared" si="4"/>
        <v>11370</v>
      </c>
      <c r="O22" s="74">
        <v>608</v>
      </c>
      <c r="P22" s="74">
        <v>608</v>
      </c>
      <c r="Q22" s="74">
        <v>0</v>
      </c>
      <c r="R22" s="74">
        <v>10154</v>
      </c>
      <c r="S22" s="75">
        <v>0</v>
      </c>
      <c r="T22" s="74">
        <v>0</v>
      </c>
      <c r="U22" s="74">
        <v>141349</v>
      </c>
      <c r="V22" s="74">
        <f t="shared" si="5"/>
        <v>1426236</v>
      </c>
      <c r="W22" s="74">
        <f t="shared" si="6"/>
        <v>99072</v>
      </c>
      <c r="X22" s="74">
        <f t="shared" si="7"/>
        <v>608</v>
      </c>
      <c r="Y22" s="74">
        <f t="shared" si="8"/>
        <v>608</v>
      </c>
      <c r="Z22" s="74">
        <f t="shared" si="9"/>
        <v>0</v>
      </c>
      <c r="AA22" s="74">
        <f t="shared" si="10"/>
        <v>29791</v>
      </c>
      <c r="AB22" s="75">
        <v>0</v>
      </c>
      <c r="AC22" s="74">
        <f t="shared" si="11"/>
        <v>68065</v>
      </c>
      <c r="AD22" s="74">
        <f t="shared" si="12"/>
        <v>1327164</v>
      </c>
    </row>
    <row r="23" spans="1:30" s="50" customFormat="1" ht="12" customHeight="1">
      <c r="A23" s="53" t="s">
        <v>352</v>
      </c>
      <c r="B23" s="54" t="s">
        <v>145</v>
      </c>
      <c r="C23" s="53" t="s">
        <v>377</v>
      </c>
      <c r="D23" s="74">
        <f t="shared" si="1"/>
        <v>1451382</v>
      </c>
      <c r="E23" s="74">
        <f t="shared" si="2"/>
        <v>190891</v>
      </c>
      <c r="F23" s="74">
        <v>0</v>
      </c>
      <c r="G23" s="74">
        <v>0</v>
      </c>
      <c r="H23" s="74">
        <v>0</v>
      </c>
      <c r="I23" s="74">
        <v>15312</v>
      </c>
      <c r="J23" s="75">
        <v>0</v>
      </c>
      <c r="K23" s="74">
        <v>175579</v>
      </c>
      <c r="L23" s="74">
        <v>1260491</v>
      </c>
      <c r="M23" s="74">
        <f t="shared" si="3"/>
        <v>219847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219847</v>
      </c>
      <c r="V23" s="74">
        <f t="shared" si="5"/>
        <v>1671229</v>
      </c>
      <c r="W23" s="74">
        <f t="shared" si="6"/>
        <v>190891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15312</v>
      </c>
      <c r="AB23" s="75">
        <v>0</v>
      </c>
      <c r="AC23" s="74">
        <f t="shared" si="11"/>
        <v>175579</v>
      </c>
      <c r="AD23" s="74">
        <f t="shared" si="12"/>
        <v>1480338</v>
      </c>
    </row>
    <row r="24" spans="1:30" s="50" customFormat="1" ht="12" customHeight="1">
      <c r="A24" s="53" t="s">
        <v>112</v>
      </c>
      <c r="B24" s="54" t="s">
        <v>378</v>
      </c>
      <c r="C24" s="53" t="s">
        <v>379</v>
      </c>
      <c r="D24" s="74">
        <f t="shared" si="1"/>
        <v>2219112</v>
      </c>
      <c r="E24" s="74">
        <f t="shared" si="2"/>
        <v>432870</v>
      </c>
      <c r="F24" s="74">
        <v>0</v>
      </c>
      <c r="G24" s="74">
        <v>0</v>
      </c>
      <c r="H24" s="74">
        <v>0</v>
      </c>
      <c r="I24" s="74">
        <v>262162</v>
      </c>
      <c r="J24" s="75">
        <v>0</v>
      </c>
      <c r="K24" s="74">
        <v>170708</v>
      </c>
      <c r="L24" s="74">
        <v>1786242</v>
      </c>
      <c r="M24" s="74">
        <f t="shared" si="3"/>
        <v>220638</v>
      </c>
      <c r="N24" s="74">
        <f t="shared" si="4"/>
        <v>9168</v>
      </c>
      <c r="O24" s="74">
        <v>0</v>
      </c>
      <c r="P24" s="74">
        <v>0</v>
      </c>
      <c r="Q24" s="74">
        <v>0</v>
      </c>
      <c r="R24" s="74">
        <v>9168</v>
      </c>
      <c r="S24" s="75">
        <v>0</v>
      </c>
      <c r="T24" s="74">
        <v>0</v>
      </c>
      <c r="U24" s="74">
        <v>211470</v>
      </c>
      <c r="V24" s="74">
        <f t="shared" si="5"/>
        <v>2439750</v>
      </c>
      <c r="W24" s="74">
        <f t="shared" si="6"/>
        <v>442038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271330</v>
      </c>
      <c r="AB24" s="75">
        <v>0</v>
      </c>
      <c r="AC24" s="74">
        <f t="shared" si="11"/>
        <v>170708</v>
      </c>
      <c r="AD24" s="74">
        <f t="shared" si="12"/>
        <v>1997712</v>
      </c>
    </row>
    <row r="25" spans="1:30" s="50" customFormat="1" ht="12" customHeight="1">
      <c r="A25" s="53" t="s">
        <v>352</v>
      </c>
      <c r="B25" s="54" t="s">
        <v>149</v>
      </c>
      <c r="C25" s="53" t="s">
        <v>380</v>
      </c>
      <c r="D25" s="74">
        <f t="shared" si="1"/>
        <v>2495038</v>
      </c>
      <c r="E25" s="74">
        <f t="shared" si="2"/>
        <v>174963</v>
      </c>
      <c r="F25" s="74">
        <v>0</v>
      </c>
      <c r="G25" s="74">
        <v>17060</v>
      </c>
      <c r="H25" s="74">
        <v>0</v>
      </c>
      <c r="I25" s="74">
        <v>18908</v>
      </c>
      <c r="J25" s="75">
        <v>0</v>
      </c>
      <c r="K25" s="74">
        <v>138995</v>
      </c>
      <c r="L25" s="74">
        <v>2320075</v>
      </c>
      <c r="M25" s="74">
        <f t="shared" si="3"/>
        <v>122650</v>
      </c>
      <c r="N25" s="74">
        <f t="shared" si="4"/>
        <v>22283</v>
      </c>
      <c r="O25" s="74">
        <v>0</v>
      </c>
      <c r="P25" s="74">
        <v>11414</v>
      </c>
      <c r="Q25" s="74">
        <v>0</v>
      </c>
      <c r="R25" s="74">
        <v>10869</v>
      </c>
      <c r="S25" s="75">
        <v>0</v>
      </c>
      <c r="T25" s="74">
        <v>0</v>
      </c>
      <c r="U25" s="74">
        <v>100367</v>
      </c>
      <c r="V25" s="74">
        <f t="shared" si="5"/>
        <v>2617688</v>
      </c>
      <c r="W25" s="74">
        <f t="shared" si="6"/>
        <v>197246</v>
      </c>
      <c r="X25" s="74">
        <f t="shared" si="7"/>
        <v>0</v>
      </c>
      <c r="Y25" s="74">
        <f t="shared" si="8"/>
        <v>28474</v>
      </c>
      <c r="Z25" s="74">
        <f t="shared" si="9"/>
        <v>0</v>
      </c>
      <c r="AA25" s="74">
        <f t="shared" si="10"/>
        <v>29777</v>
      </c>
      <c r="AB25" s="75">
        <v>0</v>
      </c>
      <c r="AC25" s="74">
        <f t="shared" si="11"/>
        <v>138995</v>
      </c>
      <c r="AD25" s="74">
        <f t="shared" si="12"/>
        <v>2420442</v>
      </c>
    </row>
    <row r="26" spans="1:30" s="50" customFormat="1" ht="12" customHeight="1">
      <c r="A26" s="53" t="s">
        <v>112</v>
      </c>
      <c r="B26" s="54" t="s">
        <v>381</v>
      </c>
      <c r="C26" s="53" t="s">
        <v>382</v>
      </c>
      <c r="D26" s="74">
        <f t="shared" si="1"/>
        <v>3194501</v>
      </c>
      <c r="E26" s="74">
        <f t="shared" si="2"/>
        <v>135062</v>
      </c>
      <c r="F26" s="74">
        <v>2586</v>
      </c>
      <c r="G26" s="74">
        <v>0</v>
      </c>
      <c r="H26" s="74">
        <v>0</v>
      </c>
      <c r="I26" s="74">
        <v>34347</v>
      </c>
      <c r="J26" s="75">
        <v>0</v>
      </c>
      <c r="K26" s="74">
        <v>98129</v>
      </c>
      <c r="L26" s="74">
        <v>3059439</v>
      </c>
      <c r="M26" s="74">
        <f t="shared" si="3"/>
        <v>290528</v>
      </c>
      <c r="N26" s="74">
        <f t="shared" si="4"/>
        <v>36702</v>
      </c>
      <c r="O26" s="74">
        <v>0</v>
      </c>
      <c r="P26" s="74">
        <v>7349</v>
      </c>
      <c r="Q26" s="74">
        <v>0</v>
      </c>
      <c r="R26" s="74">
        <v>29353</v>
      </c>
      <c r="S26" s="75">
        <v>0</v>
      </c>
      <c r="T26" s="74">
        <v>0</v>
      </c>
      <c r="U26" s="74">
        <v>253826</v>
      </c>
      <c r="V26" s="74">
        <f t="shared" si="5"/>
        <v>3485029</v>
      </c>
      <c r="W26" s="74">
        <f t="shared" si="6"/>
        <v>171764</v>
      </c>
      <c r="X26" s="74">
        <f t="shared" si="7"/>
        <v>2586</v>
      </c>
      <c r="Y26" s="74">
        <f t="shared" si="8"/>
        <v>7349</v>
      </c>
      <c r="Z26" s="74">
        <f t="shared" si="9"/>
        <v>0</v>
      </c>
      <c r="AA26" s="74">
        <f t="shared" si="10"/>
        <v>63700</v>
      </c>
      <c r="AB26" s="75">
        <v>0</v>
      </c>
      <c r="AC26" s="74">
        <f t="shared" si="11"/>
        <v>98129</v>
      </c>
      <c r="AD26" s="74">
        <f t="shared" si="12"/>
        <v>3313265</v>
      </c>
    </row>
    <row r="27" spans="1:30" s="50" customFormat="1" ht="12" customHeight="1">
      <c r="A27" s="53" t="s">
        <v>352</v>
      </c>
      <c r="B27" s="54" t="s">
        <v>153</v>
      </c>
      <c r="C27" s="53" t="s">
        <v>383</v>
      </c>
      <c r="D27" s="74">
        <f t="shared" si="1"/>
        <v>772263</v>
      </c>
      <c r="E27" s="74">
        <f t="shared" si="2"/>
        <v>35094</v>
      </c>
      <c r="F27" s="74">
        <v>0</v>
      </c>
      <c r="G27" s="74">
        <v>0</v>
      </c>
      <c r="H27" s="74">
        <v>0</v>
      </c>
      <c r="I27" s="74">
        <v>16775</v>
      </c>
      <c r="J27" s="75">
        <v>0</v>
      </c>
      <c r="K27" s="74">
        <v>18319</v>
      </c>
      <c r="L27" s="74">
        <v>737169</v>
      </c>
      <c r="M27" s="74">
        <f t="shared" si="3"/>
        <v>33657</v>
      </c>
      <c r="N27" s="74">
        <f t="shared" si="4"/>
        <v>1780</v>
      </c>
      <c r="O27" s="74">
        <v>0</v>
      </c>
      <c r="P27" s="74">
        <v>0</v>
      </c>
      <c r="Q27" s="74">
        <v>0</v>
      </c>
      <c r="R27" s="74">
        <v>1780</v>
      </c>
      <c r="S27" s="75">
        <v>0</v>
      </c>
      <c r="T27" s="74">
        <v>0</v>
      </c>
      <c r="U27" s="74">
        <v>31877</v>
      </c>
      <c r="V27" s="74">
        <f t="shared" si="5"/>
        <v>805920</v>
      </c>
      <c r="W27" s="74">
        <f t="shared" si="6"/>
        <v>36874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18555</v>
      </c>
      <c r="AB27" s="75">
        <v>0</v>
      </c>
      <c r="AC27" s="74">
        <f t="shared" si="11"/>
        <v>18319</v>
      </c>
      <c r="AD27" s="74">
        <f t="shared" si="12"/>
        <v>769046</v>
      </c>
    </row>
    <row r="28" spans="1:30" s="50" customFormat="1" ht="12" customHeight="1">
      <c r="A28" s="53" t="s">
        <v>384</v>
      </c>
      <c r="B28" s="54" t="s">
        <v>385</v>
      </c>
      <c r="C28" s="53" t="s">
        <v>386</v>
      </c>
      <c r="D28" s="74">
        <f t="shared" si="1"/>
        <v>1099356</v>
      </c>
      <c r="E28" s="74">
        <f t="shared" si="2"/>
        <v>60773</v>
      </c>
      <c r="F28" s="74">
        <v>0</v>
      </c>
      <c r="G28" s="74">
        <v>0</v>
      </c>
      <c r="H28" s="74">
        <v>0</v>
      </c>
      <c r="I28" s="74">
        <v>21467</v>
      </c>
      <c r="J28" s="75">
        <v>0</v>
      </c>
      <c r="K28" s="74">
        <v>39306</v>
      </c>
      <c r="L28" s="74">
        <v>1038583</v>
      </c>
      <c r="M28" s="74">
        <f t="shared" si="3"/>
        <v>42840</v>
      </c>
      <c r="N28" s="74">
        <f t="shared" si="4"/>
        <v>1481</v>
      </c>
      <c r="O28" s="74">
        <v>0</v>
      </c>
      <c r="P28" s="74">
        <v>0</v>
      </c>
      <c r="Q28" s="74">
        <v>0</v>
      </c>
      <c r="R28" s="74">
        <v>1481</v>
      </c>
      <c r="S28" s="75">
        <v>0</v>
      </c>
      <c r="T28" s="74">
        <v>0</v>
      </c>
      <c r="U28" s="74">
        <v>41359</v>
      </c>
      <c r="V28" s="74">
        <f t="shared" si="5"/>
        <v>1142196</v>
      </c>
      <c r="W28" s="74">
        <f t="shared" si="6"/>
        <v>62254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22948</v>
      </c>
      <c r="AB28" s="75">
        <v>0</v>
      </c>
      <c r="AC28" s="74">
        <f t="shared" si="11"/>
        <v>39306</v>
      </c>
      <c r="AD28" s="74">
        <f t="shared" si="12"/>
        <v>1079942</v>
      </c>
    </row>
    <row r="29" spans="1:30" s="50" customFormat="1" ht="12" customHeight="1">
      <c r="A29" s="53" t="s">
        <v>384</v>
      </c>
      <c r="B29" s="54" t="s">
        <v>387</v>
      </c>
      <c r="C29" s="53" t="s">
        <v>388</v>
      </c>
      <c r="D29" s="74">
        <f t="shared" si="1"/>
        <v>1668094</v>
      </c>
      <c r="E29" s="74">
        <f t="shared" si="2"/>
        <v>308845</v>
      </c>
      <c r="F29" s="74">
        <v>554</v>
      </c>
      <c r="G29" s="74">
        <v>0</v>
      </c>
      <c r="H29" s="74">
        <v>0</v>
      </c>
      <c r="I29" s="74">
        <v>163128</v>
      </c>
      <c r="J29" s="75">
        <v>0</v>
      </c>
      <c r="K29" s="74">
        <v>145163</v>
      </c>
      <c r="L29" s="74">
        <v>1359249</v>
      </c>
      <c r="M29" s="74">
        <f t="shared" si="3"/>
        <v>278454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278454</v>
      </c>
      <c r="V29" s="74">
        <f t="shared" si="5"/>
        <v>1946548</v>
      </c>
      <c r="W29" s="74">
        <f t="shared" si="6"/>
        <v>308845</v>
      </c>
      <c r="X29" s="74">
        <f t="shared" si="7"/>
        <v>554</v>
      </c>
      <c r="Y29" s="74">
        <f t="shared" si="8"/>
        <v>0</v>
      </c>
      <c r="Z29" s="74">
        <f t="shared" si="9"/>
        <v>0</v>
      </c>
      <c r="AA29" s="74">
        <f t="shared" si="10"/>
        <v>163128</v>
      </c>
      <c r="AB29" s="75">
        <v>0</v>
      </c>
      <c r="AC29" s="74">
        <f t="shared" si="11"/>
        <v>145163</v>
      </c>
      <c r="AD29" s="74">
        <f t="shared" si="12"/>
        <v>1637703</v>
      </c>
    </row>
    <row r="30" spans="1:30" s="50" customFormat="1" ht="12" customHeight="1">
      <c r="A30" s="53" t="s">
        <v>384</v>
      </c>
      <c r="B30" s="54" t="s">
        <v>389</v>
      </c>
      <c r="C30" s="53" t="s">
        <v>390</v>
      </c>
      <c r="D30" s="74">
        <f t="shared" si="1"/>
        <v>1549522</v>
      </c>
      <c r="E30" s="74">
        <f t="shared" si="2"/>
        <v>255132</v>
      </c>
      <c r="F30" s="74">
        <v>252</v>
      </c>
      <c r="G30" s="74">
        <v>0</v>
      </c>
      <c r="H30" s="74">
        <v>0</v>
      </c>
      <c r="I30" s="74">
        <v>140686</v>
      </c>
      <c r="J30" s="75">
        <v>0</v>
      </c>
      <c r="K30" s="74">
        <v>114194</v>
      </c>
      <c r="L30" s="74">
        <v>1294390</v>
      </c>
      <c r="M30" s="74">
        <f t="shared" si="3"/>
        <v>28465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28465</v>
      </c>
      <c r="V30" s="74">
        <f t="shared" si="5"/>
        <v>1577987</v>
      </c>
      <c r="W30" s="74">
        <f t="shared" si="6"/>
        <v>255132</v>
      </c>
      <c r="X30" s="74">
        <f t="shared" si="7"/>
        <v>252</v>
      </c>
      <c r="Y30" s="74">
        <f t="shared" si="8"/>
        <v>0</v>
      </c>
      <c r="Z30" s="74">
        <f t="shared" si="9"/>
        <v>0</v>
      </c>
      <c r="AA30" s="74">
        <f t="shared" si="10"/>
        <v>140686</v>
      </c>
      <c r="AB30" s="75">
        <v>0</v>
      </c>
      <c r="AC30" s="74">
        <f t="shared" si="11"/>
        <v>114194</v>
      </c>
      <c r="AD30" s="74">
        <f t="shared" si="12"/>
        <v>1322855</v>
      </c>
    </row>
    <row r="31" spans="1:30" s="50" customFormat="1" ht="12" customHeight="1">
      <c r="A31" s="53" t="s">
        <v>384</v>
      </c>
      <c r="B31" s="54" t="s">
        <v>391</v>
      </c>
      <c r="C31" s="53" t="s">
        <v>392</v>
      </c>
      <c r="D31" s="74">
        <f t="shared" si="1"/>
        <v>534148</v>
      </c>
      <c r="E31" s="74">
        <f t="shared" si="2"/>
        <v>45638</v>
      </c>
      <c r="F31" s="74">
        <v>0</v>
      </c>
      <c r="G31" s="74">
        <v>0</v>
      </c>
      <c r="H31" s="74">
        <v>0</v>
      </c>
      <c r="I31" s="74">
        <v>8717</v>
      </c>
      <c r="J31" s="75">
        <v>0</v>
      </c>
      <c r="K31" s="74">
        <v>36921</v>
      </c>
      <c r="L31" s="74">
        <v>488510</v>
      </c>
      <c r="M31" s="74">
        <f t="shared" si="3"/>
        <v>15410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15410</v>
      </c>
      <c r="V31" s="74">
        <f t="shared" si="5"/>
        <v>549558</v>
      </c>
      <c r="W31" s="74">
        <f t="shared" si="6"/>
        <v>45638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8717</v>
      </c>
      <c r="AB31" s="75">
        <v>0</v>
      </c>
      <c r="AC31" s="74">
        <f t="shared" si="11"/>
        <v>36921</v>
      </c>
      <c r="AD31" s="74">
        <f t="shared" si="12"/>
        <v>503920</v>
      </c>
    </row>
    <row r="32" spans="1:30" s="50" customFormat="1" ht="12" customHeight="1">
      <c r="A32" s="53" t="s">
        <v>384</v>
      </c>
      <c r="B32" s="54" t="s">
        <v>393</v>
      </c>
      <c r="C32" s="53" t="s">
        <v>394</v>
      </c>
      <c r="D32" s="74">
        <f t="shared" si="1"/>
        <v>801257</v>
      </c>
      <c r="E32" s="74">
        <f t="shared" si="2"/>
        <v>89973</v>
      </c>
      <c r="F32" s="74">
        <v>0</v>
      </c>
      <c r="G32" s="74">
        <v>0</v>
      </c>
      <c r="H32" s="74">
        <v>0</v>
      </c>
      <c r="I32" s="74">
        <v>89908</v>
      </c>
      <c r="J32" s="75">
        <v>0</v>
      </c>
      <c r="K32" s="74">
        <v>65</v>
      </c>
      <c r="L32" s="74">
        <v>711284</v>
      </c>
      <c r="M32" s="74">
        <f t="shared" si="3"/>
        <v>22060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22060</v>
      </c>
      <c r="V32" s="74">
        <f t="shared" si="5"/>
        <v>823317</v>
      </c>
      <c r="W32" s="74">
        <f t="shared" si="6"/>
        <v>89973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89908</v>
      </c>
      <c r="AB32" s="75">
        <v>0</v>
      </c>
      <c r="AC32" s="74">
        <f t="shared" si="11"/>
        <v>65</v>
      </c>
      <c r="AD32" s="74">
        <f t="shared" si="12"/>
        <v>733344</v>
      </c>
    </row>
    <row r="33" spans="1:30" s="50" customFormat="1" ht="12" customHeight="1">
      <c r="A33" s="53" t="s">
        <v>384</v>
      </c>
      <c r="B33" s="54" t="s">
        <v>395</v>
      </c>
      <c r="C33" s="53" t="s">
        <v>396</v>
      </c>
      <c r="D33" s="74">
        <f t="shared" si="1"/>
        <v>1137087</v>
      </c>
      <c r="E33" s="74">
        <f t="shared" si="2"/>
        <v>20616</v>
      </c>
      <c r="F33" s="74">
        <v>0</v>
      </c>
      <c r="G33" s="74">
        <v>0</v>
      </c>
      <c r="H33" s="74">
        <v>0</v>
      </c>
      <c r="I33" s="74">
        <v>20616</v>
      </c>
      <c r="J33" s="75">
        <v>0</v>
      </c>
      <c r="K33" s="74">
        <v>0</v>
      </c>
      <c r="L33" s="74">
        <v>1116471</v>
      </c>
      <c r="M33" s="74">
        <f t="shared" si="3"/>
        <v>32278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32278</v>
      </c>
      <c r="V33" s="74">
        <f t="shared" si="5"/>
        <v>1169365</v>
      </c>
      <c r="W33" s="74">
        <f t="shared" si="6"/>
        <v>20616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20616</v>
      </c>
      <c r="AB33" s="75">
        <v>0</v>
      </c>
      <c r="AC33" s="74">
        <f t="shared" si="11"/>
        <v>0</v>
      </c>
      <c r="AD33" s="74">
        <f t="shared" si="12"/>
        <v>1148749</v>
      </c>
    </row>
    <row r="34" spans="1:30" s="50" customFormat="1" ht="12" customHeight="1">
      <c r="A34" s="53" t="s">
        <v>384</v>
      </c>
      <c r="B34" s="54" t="s">
        <v>397</v>
      </c>
      <c r="C34" s="53" t="s">
        <v>398</v>
      </c>
      <c r="D34" s="74">
        <f t="shared" si="1"/>
        <v>858544</v>
      </c>
      <c r="E34" s="74">
        <f t="shared" si="2"/>
        <v>122284</v>
      </c>
      <c r="F34" s="74">
        <v>0</v>
      </c>
      <c r="G34" s="74">
        <v>0</v>
      </c>
      <c r="H34" s="74">
        <v>0</v>
      </c>
      <c r="I34" s="74">
        <v>70544</v>
      </c>
      <c r="J34" s="75">
        <v>0</v>
      </c>
      <c r="K34" s="74">
        <v>51740</v>
      </c>
      <c r="L34" s="74">
        <v>736260</v>
      </c>
      <c r="M34" s="74">
        <f t="shared" si="3"/>
        <v>77076</v>
      </c>
      <c r="N34" s="74">
        <f t="shared" si="4"/>
        <v>9664</v>
      </c>
      <c r="O34" s="74">
        <v>0</v>
      </c>
      <c r="P34" s="74">
        <v>0</v>
      </c>
      <c r="Q34" s="74">
        <v>0</v>
      </c>
      <c r="R34" s="74">
        <v>7049</v>
      </c>
      <c r="S34" s="75">
        <v>0</v>
      </c>
      <c r="T34" s="74">
        <v>2615</v>
      </c>
      <c r="U34" s="74">
        <v>67412</v>
      </c>
      <c r="V34" s="74">
        <f t="shared" si="5"/>
        <v>935620</v>
      </c>
      <c r="W34" s="74">
        <f t="shared" si="6"/>
        <v>131948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77593</v>
      </c>
      <c r="AB34" s="75">
        <v>0</v>
      </c>
      <c r="AC34" s="74">
        <f t="shared" si="11"/>
        <v>54355</v>
      </c>
      <c r="AD34" s="74">
        <f t="shared" si="12"/>
        <v>803672</v>
      </c>
    </row>
    <row r="35" spans="1:30" s="50" customFormat="1" ht="12" customHeight="1">
      <c r="A35" s="53" t="s">
        <v>384</v>
      </c>
      <c r="B35" s="54" t="s">
        <v>399</v>
      </c>
      <c r="C35" s="53" t="s">
        <v>400</v>
      </c>
      <c r="D35" s="74">
        <f t="shared" si="1"/>
        <v>1541296</v>
      </c>
      <c r="E35" s="74">
        <f t="shared" si="2"/>
        <v>0</v>
      </c>
      <c r="F35" s="74">
        <v>0</v>
      </c>
      <c r="G35" s="74">
        <v>0</v>
      </c>
      <c r="H35" s="74">
        <v>0</v>
      </c>
      <c r="I35" s="74">
        <v>0</v>
      </c>
      <c r="J35" s="75">
        <v>0</v>
      </c>
      <c r="K35" s="74">
        <v>0</v>
      </c>
      <c r="L35" s="74">
        <v>1541296</v>
      </c>
      <c r="M35" s="74">
        <f t="shared" si="3"/>
        <v>254267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254267</v>
      </c>
      <c r="V35" s="74">
        <f t="shared" si="5"/>
        <v>1795563</v>
      </c>
      <c r="W35" s="74">
        <f t="shared" si="6"/>
        <v>0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0</v>
      </c>
      <c r="AB35" s="75">
        <v>0</v>
      </c>
      <c r="AC35" s="74">
        <f t="shared" si="11"/>
        <v>0</v>
      </c>
      <c r="AD35" s="74">
        <f t="shared" si="12"/>
        <v>1795563</v>
      </c>
    </row>
    <row r="36" spans="1:30" s="50" customFormat="1" ht="12" customHeight="1">
      <c r="A36" s="53" t="s">
        <v>384</v>
      </c>
      <c r="B36" s="54" t="s">
        <v>401</v>
      </c>
      <c r="C36" s="53" t="s">
        <v>402</v>
      </c>
      <c r="D36" s="74">
        <f t="shared" si="1"/>
        <v>739412</v>
      </c>
      <c r="E36" s="74">
        <f t="shared" si="2"/>
        <v>16755</v>
      </c>
      <c r="F36" s="74">
        <v>0</v>
      </c>
      <c r="G36" s="74">
        <v>0</v>
      </c>
      <c r="H36" s="74">
        <v>0</v>
      </c>
      <c r="I36" s="74">
        <v>13071</v>
      </c>
      <c r="J36" s="75">
        <v>0</v>
      </c>
      <c r="K36" s="74">
        <v>3684</v>
      </c>
      <c r="L36" s="74">
        <v>722657</v>
      </c>
      <c r="M36" s="74">
        <f t="shared" si="3"/>
        <v>89342</v>
      </c>
      <c r="N36" s="74">
        <f t="shared" si="4"/>
        <v>1636</v>
      </c>
      <c r="O36" s="74">
        <v>0</v>
      </c>
      <c r="P36" s="74">
        <v>0</v>
      </c>
      <c r="Q36" s="74">
        <v>0</v>
      </c>
      <c r="R36" s="74">
        <v>1636</v>
      </c>
      <c r="S36" s="75">
        <v>0</v>
      </c>
      <c r="T36" s="74">
        <v>0</v>
      </c>
      <c r="U36" s="74">
        <v>87706</v>
      </c>
      <c r="V36" s="74">
        <f t="shared" si="5"/>
        <v>828754</v>
      </c>
      <c r="W36" s="74">
        <f t="shared" si="6"/>
        <v>18391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14707</v>
      </c>
      <c r="AB36" s="75">
        <v>0</v>
      </c>
      <c r="AC36" s="74">
        <f t="shared" si="11"/>
        <v>3684</v>
      </c>
      <c r="AD36" s="74">
        <f t="shared" si="12"/>
        <v>810363</v>
      </c>
    </row>
    <row r="37" spans="1:30" s="50" customFormat="1" ht="12" customHeight="1">
      <c r="A37" s="53" t="s">
        <v>384</v>
      </c>
      <c r="B37" s="54" t="s">
        <v>403</v>
      </c>
      <c r="C37" s="53" t="s">
        <v>404</v>
      </c>
      <c r="D37" s="74">
        <f t="shared" si="1"/>
        <v>1115863</v>
      </c>
      <c r="E37" s="74">
        <f t="shared" si="2"/>
        <v>50278</v>
      </c>
      <c r="F37" s="74">
        <v>0</v>
      </c>
      <c r="G37" s="74">
        <v>0</v>
      </c>
      <c r="H37" s="74">
        <v>0</v>
      </c>
      <c r="I37" s="74">
        <v>3009</v>
      </c>
      <c r="J37" s="75">
        <v>0</v>
      </c>
      <c r="K37" s="74">
        <v>47269</v>
      </c>
      <c r="L37" s="74">
        <v>1065585</v>
      </c>
      <c r="M37" s="74">
        <f t="shared" si="3"/>
        <v>150684</v>
      </c>
      <c r="N37" s="74">
        <f t="shared" si="4"/>
        <v>14607</v>
      </c>
      <c r="O37" s="74">
        <v>0</v>
      </c>
      <c r="P37" s="74">
        <v>0</v>
      </c>
      <c r="Q37" s="74">
        <v>0</v>
      </c>
      <c r="R37" s="74">
        <v>14607</v>
      </c>
      <c r="S37" s="75">
        <v>0</v>
      </c>
      <c r="T37" s="74">
        <v>0</v>
      </c>
      <c r="U37" s="74">
        <v>136077</v>
      </c>
      <c r="V37" s="74">
        <f t="shared" si="5"/>
        <v>1266547</v>
      </c>
      <c r="W37" s="74">
        <f t="shared" si="6"/>
        <v>64885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17616</v>
      </c>
      <c r="AB37" s="75">
        <v>0</v>
      </c>
      <c r="AC37" s="74">
        <f t="shared" si="11"/>
        <v>47269</v>
      </c>
      <c r="AD37" s="74">
        <f t="shared" si="12"/>
        <v>1201662</v>
      </c>
    </row>
    <row r="38" spans="1:30" s="50" customFormat="1" ht="12" customHeight="1">
      <c r="A38" s="53" t="s">
        <v>384</v>
      </c>
      <c r="B38" s="54" t="s">
        <v>405</v>
      </c>
      <c r="C38" s="53" t="s">
        <v>406</v>
      </c>
      <c r="D38" s="74">
        <f t="shared" si="1"/>
        <v>793609</v>
      </c>
      <c r="E38" s="74">
        <f t="shared" si="2"/>
        <v>7504</v>
      </c>
      <c r="F38" s="74">
        <v>0</v>
      </c>
      <c r="G38" s="74">
        <v>0</v>
      </c>
      <c r="H38" s="74">
        <v>0</v>
      </c>
      <c r="I38" s="74">
        <v>6739</v>
      </c>
      <c r="J38" s="75">
        <v>0</v>
      </c>
      <c r="K38" s="74">
        <v>765</v>
      </c>
      <c r="L38" s="74">
        <v>786105</v>
      </c>
      <c r="M38" s="74">
        <f t="shared" si="3"/>
        <v>69595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0</v>
      </c>
      <c r="U38" s="74">
        <v>69595</v>
      </c>
      <c r="V38" s="74">
        <f t="shared" si="5"/>
        <v>863204</v>
      </c>
      <c r="W38" s="74">
        <f t="shared" si="6"/>
        <v>7504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6739</v>
      </c>
      <c r="AB38" s="75">
        <v>0</v>
      </c>
      <c r="AC38" s="74">
        <f t="shared" si="11"/>
        <v>765</v>
      </c>
      <c r="AD38" s="74">
        <f t="shared" si="12"/>
        <v>855700</v>
      </c>
    </row>
    <row r="39" spans="1:30" s="50" customFormat="1" ht="12" customHeight="1">
      <c r="A39" s="53" t="s">
        <v>384</v>
      </c>
      <c r="B39" s="54" t="s">
        <v>407</v>
      </c>
      <c r="C39" s="53" t="s">
        <v>408</v>
      </c>
      <c r="D39" s="74">
        <f t="shared" si="1"/>
        <v>1444405</v>
      </c>
      <c r="E39" s="74">
        <f t="shared" si="2"/>
        <v>77188</v>
      </c>
      <c r="F39" s="74">
        <v>0</v>
      </c>
      <c r="G39" s="74">
        <v>0</v>
      </c>
      <c r="H39" s="74">
        <v>0</v>
      </c>
      <c r="I39" s="74">
        <v>23592</v>
      </c>
      <c r="J39" s="75">
        <v>0</v>
      </c>
      <c r="K39" s="74">
        <v>53596</v>
      </c>
      <c r="L39" s="74">
        <v>1367217</v>
      </c>
      <c r="M39" s="74">
        <f t="shared" si="3"/>
        <v>173253</v>
      </c>
      <c r="N39" s="74">
        <f t="shared" si="4"/>
        <v>23363</v>
      </c>
      <c r="O39" s="74">
        <v>0</v>
      </c>
      <c r="P39" s="74">
        <v>0</v>
      </c>
      <c r="Q39" s="74">
        <v>0</v>
      </c>
      <c r="R39" s="74">
        <v>23363</v>
      </c>
      <c r="S39" s="75">
        <v>0</v>
      </c>
      <c r="T39" s="74">
        <v>0</v>
      </c>
      <c r="U39" s="74">
        <v>149890</v>
      </c>
      <c r="V39" s="74">
        <f t="shared" si="5"/>
        <v>1617658</v>
      </c>
      <c r="W39" s="74">
        <f t="shared" si="6"/>
        <v>100551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46955</v>
      </c>
      <c r="AB39" s="75">
        <v>0</v>
      </c>
      <c r="AC39" s="74">
        <f t="shared" si="11"/>
        <v>53596</v>
      </c>
      <c r="AD39" s="74">
        <f t="shared" si="12"/>
        <v>1517107</v>
      </c>
    </row>
    <row r="40" spans="1:30" s="50" customFormat="1" ht="12" customHeight="1">
      <c r="A40" s="53" t="s">
        <v>384</v>
      </c>
      <c r="B40" s="54" t="s">
        <v>409</v>
      </c>
      <c r="C40" s="53" t="s">
        <v>410</v>
      </c>
      <c r="D40" s="74">
        <f aca="true" t="shared" si="13" ref="D40:D71">SUM(E40,+L40)</f>
        <v>441807</v>
      </c>
      <c r="E40" s="74">
        <f aca="true" t="shared" si="14" ref="E40:E71">+SUM(F40:I40,K40)</f>
        <v>0</v>
      </c>
      <c r="F40" s="74">
        <v>0</v>
      </c>
      <c r="G40" s="74">
        <v>0</v>
      </c>
      <c r="H40" s="74">
        <v>0</v>
      </c>
      <c r="I40" s="74">
        <v>0</v>
      </c>
      <c r="J40" s="75">
        <v>0</v>
      </c>
      <c r="K40" s="74">
        <v>0</v>
      </c>
      <c r="L40" s="74">
        <v>441807</v>
      </c>
      <c r="M40" s="74">
        <f aca="true" t="shared" si="15" ref="M40:M71">SUM(N40,+U40)</f>
        <v>83454</v>
      </c>
      <c r="N40" s="74">
        <f aca="true" t="shared" si="16" ref="N40:N71">+SUM(O40:R40,T40)</f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83454</v>
      </c>
      <c r="V40" s="74">
        <f aca="true" t="shared" si="17" ref="V40:V71">+SUM(D40,M40)</f>
        <v>525261</v>
      </c>
      <c r="W40" s="74">
        <f aca="true" t="shared" si="18" ref="W40:W71">+SUM(E40,N40)</f>
        <v>0</v>
      </c>
      <c r="X40" s="74">
        <f aca="true" t="shared" si="19" ref="X40:X71">+SUM(F40,O40)</f>
        <v>0</v>
      </c>
      <c r="Y40" s="74">
        <f aca="true" t="shared" si="20" ref="Y40:Y71">+SUM(G40,P40)</f>
        <v>0</v>
      </c>
      <c r="Z40" s="74">
        <f aca="true" t="shared" si="21" ref="Z40:Z71">+SUM(H40,Q40)</f>
        <v>0</v>
      </c>
      <c r="AA40" s="74">
        <f aca="true" t="shared" si="22" ref="AA40:AA71">+SUM(I40,R40)</f>
        <v>0</v>
      </c>
      <c r="AB40" s="75">
        <v>0</v>
      </c>
      <c r="AC40" s="74">
        <f aca="true" t="shared" si="23" ref="AC40:AC71">+SUM(K40,T40)</f>
        <v>0</v>
      </c>
      <c r="AD40" s="74">
        <f aca="true" t="shared" si="24" ref="AD40:AD71">+SUM(L40,U40)</f>
        <v>525261</v>
      </c>
    </row>
    <row r="41" spans="1:30" s="50" customFormat="1" ht="12" customHeight="1">
      <c r="A41" s="53" t="s">
        <v>384</v>
      </c>
      <c r="B41" s="54" t="s">
        <v>411</v>
      </c>
      <c r="C41" s="53" t="s">
        <v>412</v>
      </c>
      <c r="D41" s="74">
        <f t="shared" si="13"/>
        <v>1071612</v>
      </c>
      <c r="E41" s="74">
        <f t="shared" si="14"/>
        <v>182976</v>
      </c>
      <c r="F41" s="74">
        <v>0</v>
      </c>
      <c r="G41" s="74">
        <v>0</v>
      </c>
      <c r="H41" s="74">
        <v>0</v>
      </c>
      <c r="I41" s="74">
        <v>116672</v>
      </c>
      <c r="J41" s="75">
        <v>0</v>
      </c>
      <c r="K41" s="74">
        <v>66304</v>
      </c>
      <c r="L41" s="74">
        <v>888636</v>
      </c>
      <c r="M41" s="74">
        <f t="shared" si="15"/>
        <v>124611</v>
      </c>
      <c r="N41" s="74">
        <f t="shared" si="16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124611</v>
      </c>
      <c r="V41" s="74">
        <f t="shared" si="17"/>
        <v>1196223</v>
      </c>
      <c r="W41" s="74">
        <f t="shared" si="18"/>
        <v>182976</v>
      </c>
      <c r="X41" s="74">
        <f t="shared" si="19"/>
        <v>0</v>
      </c>
      <c r="Y41" s="74">
        <f t="shared" si="20"/>
        <v>0</v>
      </c>
      <c r="Z41" s="74">
        <f t="shared" si="21"/>
        <v>0</v>
      </c>
      <c r="AA41" s="74">
        <f t="shared" si="22"/>
        <v>116672</v>
      </c>
      <c r="AB41" s="75">
        <v>0</v>
      </c>
      <c r="AC41" s="74">
        <f t="shared" si="23"/>
        <v>66304</v>
      </c>
      <c r="AD41" s="74">
        <f t="shared" si="24"/>
        <v>1013247</v>
      </c>
    </row>
    <row r="42" spans="1:30" s="50" customFormat="1" ht="12" customHeight="1">
      <c r="A42" s="53" t="s">
        <v>384</v>
      </c>
      <c r="B42" s="54" t="s">
        <v>413</v>
      </c>
      <c r="C42" s="53" t="s">
        <v>414</v>
      </c>
      <c r="D42" s="74">
        <f t="shared" si="13"/>
        <v>673081</v>
      </c>
      <c r="E42" s="74">
        <f t="shared" si="14"/>
        <v>90092</v>
      </c>
      <c r="F42" s="74">
        <v>144</v>
      </c>
      <c r="G42" s="74">
        <v>0</v>
      </c>
      <c r="H42" s="74">
        <v>0</v>
      </c>
      <c r="I42" s="74">
        <v>89898</v>
      </c>
      <c r="J42" s="75">
        <v>0</v>
      </c>
      <c r="K42" s="74">
        <v>50</v>
      </c>
      <c r="L42" s="74">
        <v>582989</v>
      </c>
      <c r="M42" s="74">
        <f t="shared" si="15"/>
        <v>170130</v>
      </c>
      <c r="N42" s="74">
        <f t="shared" si="16"/>
        <v>55185</v>
      </c>
      <c r="O42" s="74">
        <v>0</v>
      </c>
      <c r="P42" s="74">
        <v>0</v>
      </c>
      <c r="Q42" s="74">
        <v>0</v>
      </c>
      <c r="R42" s="74">
        <v>0</v>
      </c>
      <c r="S42" s="75">
        <v>0</v>
      </c>
      <c r="T42" s="74">
        <v>55185</v>
      </c>
      <c r="U42" s="74">
        <v>114945</v>
      </c>
      <c r="V42" s="74">
        <f t="shared" si="17"/>
        <v>843211</v>
      </c>
      <c r="W42" s="74">
        <f t="shared" si="18"/>
        <v>145277</v>
      </c>
      <c r="X42" s="74">
        <f t="shared" si="19"/>
        <v>144</v>
      </c>
      <c r="Y42" s="74">
        <f t="shared" si="20"/>
        <v>0</v>
      </c>
      <c r="Z42" s="74">
        <f t="shared" si="21"/>
        <v>0</v>
      </c>
      <c r="AA42" s="74">
        <f t="shared" si="22"/>
        <v>89898</v>
      </c>
      <c r="AB42" s="75">
        <v>0</v>
      </c>
      <c r="AC42" s="74">
        <f t="shared" si="23"/>
        <v>55235</v>
      </c>
      <c r="AD42" s="74">
        <f t="shared" si="24"/>
        <v>697934</v>
      </c>
    </row>
    <row r="43" spans="1:30" s="50" customFormat="1" ht="12" customHeight="1">
      <c r="A43" s="53" t="s">
        <v>384</v>
      </c>
      <c r="B43" s="54" t="s">
        <v>415</v>
      </c>
      <c r="C43" s="53" t="s">
        <v>416</v>
      </c>
      <c r="D43" s="74">
        <f t="shared" si="13"/>
        <v>712626</v>
      </c>
      <c r="E43" s="74">
        <f t="shared" si="14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0</v>
      </c>
      <c r="K43" s="74">
        <v>0</v>
      </c>
      <c r="L43" s="74">
        <v>712626</v>
      </c>
      <c r="M43" s="74">
        <f t="shared" si="15"/>
        <v>95371</v>
      </c>
      <c r="N43" s="74">
        <f t="shared" si="16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95371</v>
      </c>
      <c r="V43" s="74">
        <f t="shared" si="17"/>
        <v>807997</v>
      </c>
      <c r="W43" s="74">
        <f t="shared" si="18"/>
        <v>0</v>
      </c>
      <c r="X43" s="74">
        <f t="shared" si="19"/>
        <v>0</v>
      </c>
      <c r="Y43" s="74">
        <f t="shared" si="20"/>
        <v>0</v>
      </c>
      <c r="Z43" s="74">
        <f t="shared" si="21"/>
        <v>0</v>
      </c>
      <c r="AA43" s="74">
        <f t="shared" si="22"/>
        <v>0</v>
      </c>
      <c r="AB43" s="75">
        <v>0</v>
      </c>
      <c r="AC43" s="74">
        <f t="shared" si="23"/>
        <v>0</v>
      </c>
      <c r="AD43" s="74">
        <f t="shared" si="24"/>
        <v>807997</v>
      </c>
    </row>
    <row r="44" spans="1:30" s="50" customFormat="1" ht="12" customHeight="1">
      <c r="A44" s="53" t="s">
        <v>384</v>
      </c>
      <c r="B44" s="54" t="s">
        <v>417</v>
      </c>
      <c r="C44" s="53" t="s">
        <v>418</v>
      </c>
      <c r="D44" s="74">
        <f t="shared" si="13"/>
        <v>933540</v>
      </c>
      <c r="E44" s="74">
        <f t="shared" si="14"/>
        <v>100170</v>
      </c>
      <c r="F44" s="74">
        <v>0</v>
      </c>
      <c r="G44" s="74">
        <v>0</v>
      </c>
      <c r="H44" s="74">
        <v>0</v>
      </c>
      <c r="I44" s="74">
        <v>100170</v>
      </c>
      <c r="J44" s="75">
        <v>0</v>
      </c>
      <c r="K44" s="74">
        <v>0</v>
      </c>
      <c r="L44" s="74">
        <v>833370</v>
      </c>
      <c r="M44" s="74">
        <f t="shared" si="15"/>
        <v>108402</v>
      </c>
      <c r="N44" s="74">
        <f t="shared" si="16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108402</v>
      </c>
      <c r="V44" s="74">
        <f t="shared" si="17"/>
        <v>1041942</v>
      </c>
      <c r="W44" s="74">
        <f t="shared" si="18"/>
        <v>100170</v>
      </c>
      <c r="X44" s="74">
        <f t="shared" si="19"/>
        <v>0</v>
      </c>
      <c r="Y44" s="74">
        <f t="shared" si="20"/>
        <v>0</v>
      </c>
      <c r="Z44" s="74">
        <f t="shared" si="21"/>
        <v>0</v>
      </c>
      <c r="AA44" s="74">
        <f t="shared" si="22"/>
        <v>100170</v>
      </c>
      <c r="AB44" s="75">
        <v>0</v>
      </c>
      <c r="AC44" s="74">
        <f t="shared" si="23"/>
        <v>0</v>
      </c>
      <c r="AD44" s="74">
        <f t="shared" si="24"/>
        <v>941772</v>
      </c>
    </row>
    <row r="45" spans="1:30" s="50" customFormat="1" ht="12" customHeight="1">
      <c r="A45" s="53" t="s">
        <v>384</v>
      </c>
      <c r="B45" s="54" t="s">
        <v>419</v>
      </c>
      <c r="C45" s="53" t="s">
        <v>420</v>
      </c>
      <c r="D45" s="74">
        <f t="shared" si="13"/>
        <v>756080</v>
      </c>
      <c r="E45" s="74">
        <f t="shared" si="14"/>
        <v>59366</v>
      </c>
      <c r="F45" s="74">
        <v>0</v>
      </c>
      <c r="G45" s="74">
        <v>0</v>
      </c>
      <c r="H45" s="74">
        <v>0</v>
      </c>
      <c r="I45" s="74">
        <v>13202</v>
      </c>
      <c r="J45" s="75">
        <v>0</v>
      </c>
      <c r="K45" s="74">
        <v>46164</v>
      </c>
      <c r="L45" s="74">
        <v>696714</v>
      </c>
      <c r="M45" s="74">
        <f t="shared" si="15"/>
        <v>90362</v>
      </c>
      <c r="N45" s="74">
        <f t="shared" si="16"/>
        <v>4072</v>
      </c>
      <c r="O45" s="74">
        <v>0</v>
      </c>
      <c r="P45" s="74">
        <v>0</v>
      </c>
      <c r="Q45" s="74">
        <v>0</v>
      </c>
      <c r="R45" s="74">
        <v>4072</v>
      </c>
      <c r="S45" s="75">
        <v>0</v>
      </c>
      <c r="T45" s="74">
        <v>0</v>
      </c>
      <c r="U45" s="74">
        <v>86290</v>
      </c>
      <c r="V45" s="74">
        <f t="shared" si="17"/>
        <v>846442</v>
      </c>
      <c r="W45" s="74">
        <f t="shared" si="18"/>
        <v>63438</v>
      </c>
      <c r="X45" s="74">
        <f t="shared" si="19"/>
        <v>0</v>
      </c>
      <c r="Y45" s="74">
        <f t="shared" si="20"/>
        <v>0</v>
      </c>
      <c r="Z45" s="74">
        <f t="shared" si="21"/>
        <v>0</v>
      </c>
      <c r="AA45" s="74">
        <f t="shared" si="22"/>
        <v>17274</v>
      </c>
      <c r="AB45" s="75">
        <v>0</v>
      </c>
      <c r="AC45" s="74">
        <f t="shared" si="23"/>
        <v>46164</v>
      </c>
      <c r="AD45" s="74">
        <f t="shared" si="24"/>
        <v>783004</v>
      </c>
    </row>
    <row r="46" spans="1:30" s="50" customFormat="1" ht="12" customHeight="1">
      <c r="A46" s="53" t="s">
        <v>384</v>
      </c>
      <c r="B46" s="54" t="s">
        <v>421</v>
      </c>
      <c r="C46" s="53" t="s">
        <v>422</v>
      </c>
      <c r="D46" s="74">
        <f t="shared" si="13"/>
        <v>1953986</v>
      </c>
      <c r="E46" s="74">
        <f t="shared" si="14"/>
        <v>466499</v>
      </c>
      <c r="F46" s="74">
        <v>0</v>
      </c>
      <c r="G46" s="74">
        <v>0</v>
      </c>
      <c r="H46" s="74">
        <v>0</v>
      </c>
      <c r="I46" s="74">
        <v>102588</v>
      </c>
      <c r="J46" s="75">
        <v>0</v>
      </c>
      <c r="K46" s="74">
        <v>363911</v>
      </c>
      <c r="L46" s="74">
        <v>1487487</v>
      </c>
      <c r="M46" s="74">
        <f t="shared" si="15"/>
        <v>74412</v>
      </c>
      <c r="N46" s="74">
        <f t="shared" si="16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74412</v>
      </c>
      <c r="V46" s="74">
        <f t="shared" si="17"/>
        <v>2028398</v>
      </c>
      <c r="W46" s="74">
        <f t="shared" si="18"/>
        <v>466499</v>
      </c>
      <c r="X46" s="74">
        <f t="shared" si="19"/>
        <v>0</v>
      </c>
      <c r="Y46" s="74">
        <f t="shared" si="20"/>
        <v>0</v>
      </c>
      <c r="Z46" s="74">
        <f t="shared" si="21"/>
        <v>0</v>
      </c>
      <c r="AA46" s="74">
        <f t="shared" si="22"/>
        <v>102588</v>
      </c>
      <c r="AB46" s="75">
        <v>0</v>
      </c>
      <c r="AC46" s="74">
        <f t="shared" si="23"/>
        <v>363911</v>
      </c>
      <c r="AD46" s="74">
        <f t="shared" si="24"/>
        <v>1561899</v>
      </c>
    </row>
    <row r="47" spans="1:30" s="50" customFormat="1" ht="12" customHeight="1">
      <c r="A47" s="53" t="s">
        <v>384</v>
      </c>
      <c r="B47" s="54" t="s">
        <v>423</v>
      </c>
      <c r="C47" s="53" t="s">
        <v>424</v>
      </c>
      <c r="D47" s="74">
        <f t="shared" si="13"/>
        <v>522822</v>
      </c>
      <c r="E47" s="74">
        <f t="shared" si="14"/>
        <v>64818</v>
      </c>
      <c r="F47" s="74">
        <v>0</v>
      </c>
      <c r="G47" s="74">
        <v>0</v>
      </c>
      <c r="H47" s="74">
        <v>0</v>
      </c>
      <c r="I47" s="74">
        <v>41507</v>
      </c>
      <c r="J47" s="75">
        <v>0</v>
      </c>
      <c r="K47" s="74">
        <v>23311</v>
      </c>
      <c r="L47" s="74">
        <v>458004</v>
      </c>
      <c r="M47" s="74">
        <f t="shared" si="15"/>
        <v>48288</v>
      </c>
      <c r="N47" s="74">
        <f t="shared" si="16"/>
        <v>5313</v>
      </c>
      <c r="O47" s="74">
        <v>0</v>
      </c>
      <c r="P47" s="74">
        <v>0</v>
      </c>
      <c r="Q47" s="74">
        <v>0</v>
      </c>
      <c r="R47" s="74">
        <v>5313</v>
      </c>
      <c r="S47" s="75">
        <v>0</v>
      </c>
      <c r="T47" s="74">
        <v>0</v>
      </c>
      <c r="U47" s="74">
        <v>42975</v>
      </c>
      <c r="V47" s="74">
        <f t="shared" si="17"/>
        <v>571110</v>
      </c>
      <c r="W47" s="74">
        <f t="shared" si="18"/>
        <v>70131</v>
      </c>
      <c r="X47" s="74">
        <f t="shared" si="19"/>
        <v>0</v>
      </c>
      <c r="Y47" s="74">
        <f t="shared" si="20"/>
        <v>0</v>
      </c>
      <c r="Z47" s="74">
        <f t="shared" si="21"/>
        <v>0</v>
      </c>
      <c r="AA47" s="74">
        <f t="shared" si="22"/>
        <v>46820</v>
      </c>
      <c r="AB47" s="75">
        <v>0</v>
      </c>
      <c r="AC47" s="74">
        <f t="shared" si="23"/>
        <v>23311</v>
      </c>
      <c r="AD47" s="74">
        <f t="shared" si="24"/>
        <v>500979</v>
      </c>
    </row>
    <row r="48" spans="1:30" s="50" customFormat="1" ht="12" customHeight="1">
      <c r="A48" s="53" t="s">
        <v>384</v>
      </c>
      <c r="B48" s="54" t="s">
        <v>425</v>
      </c>
      <c r="C48" s="53" t="s">
        <v>426</v>
      </c>
      <c r="D48" s="74">
        <f t="shared" si="13"/>
        <v>447860</v>
      </c>
      <c r="E48" s="74">
        <f t="shared" si="14"/>
        <v>41095</v>
      </c>
      <c r="F48" s="74">
        <v>0</v>
      </c>
      <c r="G48" s="74">
        <v>0</v>
      </c>
      <c r="H48" s="74">
        <v>0</v>
      </c>
      <c r="I48" s="74">
        <v>640</v>
      </c>
      <c r="J48" s="75">
        <v>0</v>
      </c>
      <c r="K48" s="74">
        <v>40455</v>
      </c>
      <c r="L48" s="74">
        <v>406765</v>
      </c>
      <c r="M48" s="74">
        <f t="shared" si="15"/>
        <v>26535</v>
      </c>
      <c r="N48" s="74">
        <f t="shared" si="16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74">
        <v>0</v>
      </c>
      <c r="U48" s="74">
        <v>26535</v>
      </c>
      <c r="V48" s="74">
        <f t="shared" si="17"/>
        <v>474395</v>
      </c>
      <c r="W48" s="74">
        <f t="shared" si="18"/>
        <v>41095</v>
      </c>
      <c r="X48" s="74">
        <f t="shared" si="19"/>
        <v>0</v>
      </c>
      <c r="Y48" s="74">
        <f t="shared" si="20"/>
        <v>0</v>
      </c>
      <c r="Z48" s="74">
        <f t="shared" si="21"/>
        <v>0</v>
      </c>
      <c r="AA48" s="74">
        <f t="shared" si="22"/>
        <v>640</v>
      </c>
      <c r="AB48" s="75">
        <v>0</v>
      </c>
      <c r="AC48" s="74">
        <f t="shared" si="23"/>
        <v>40455</v>
      </c>
      <c r="AD48" s="74">
        <f t="shared" si="24"/>
        <v>433300</v>
      </c>
    </row>
    <row r="49" spans="1:30" s="50" customFormat="1" ht="12" customHeight="1">
      <c r="A49" s="53" t="s">
        <v>384</v>
      </c>
      <c r="B49" s="54" t="s">
        <v>427</v>
      </c>
      <c r="C49" s="53" t="s">
        <v>428</v>
      </c>
      <c r="D49" s="74">
        <f t="shared" si="13"/>
        <v>411814</v>
      </c>
      <c r="E49" s="74">
        <f t="shared" si="14"/>
        <v>0</v>
      </c>
      <c r="F49" s="74">
        <v>0</v>
      </c>
      <c r="G49" s="74">
        <v>0</v>
      </c>
      <c r="H49" s="74">
        <v>0</v>
      </c>
      <c r="I49" s="74">
        <v>0</v>
      </c>
      <c r="J49" s="75">
        <v>0</v>
      </c>
      <c r="K49" s="74">
        <v>0</v>
      </c>
      <c r="L49" s="74">
        <v>411814</v>
      </c>
      <c r="M49" s="74">
        <f t="shared" si="15"/>
        <v>69929</v>
      </c>
      <c r="N49" s="74">
        <f t="shared" si="16"/>
        <v>0</v>
      </c>
      <c r="O49" s="74">
        <v>0</v>
      </c>
      <c r="P49" s="74">
        <v>0</v>
      </c>
      <c r="Q49" s="74">
        <v>0</v>
      </c>
      <c r="R49" s="74">
        <v>0</v>
      </c>
      <c r="S49" s="75">
        <v>0</v>
      </c>
      <c r="T49" s="74">
        <v>0</v>
      </c>
      <c r="U49" s="74">
        <v>69929</v>
      </c>
      <c r="V49" s="74">
        <f t="shared" si="17"/>
        <v>481743</v>
      </c>
      <c r="W49" s="74">
        <f t="shared" si="18"/>
        <v>0</v>
      </c>
      <c r="X49" s="74">
        <f t="shared" si="19"/>
        <v>0</v>
      </c>
      <c r="Y49" s="74">
        <f t="shared" si="20"/>
        <v>0</v>
      </c>
      <c r="Z49" s="74">
        <f t="shared" si="21"/>
        <v>0</v>
      </c>
      <c r="AA49" s="74">
        <f t="shared" si="22"/>
        <v>0</v>
      </c>
      <c r="AB49" s="75">
        <v>0</v>
      </c>
      <c r="AC49" s="74">
        <f t="shared" si="23"/>
        <v>0</v>
      </c>
      <c r="AD49" s="74">
        <f t="shared" si="24"/>
        <v>481743</v>
      </c>
    </row>
    <row r="50" spans="1:30" s="50" customFormat="1" ht="12" customHeight="1">
      <c r="A50" s="53" t="s">
        <v>384</v>
      </c>
      <c r="B50" s="54" t="s">
        <v>429</v>
      </c>
      <c r="C50" s="53" t="s">
        <v>430</v>
      </c>
      <c r="D50" s="74">
        <f t="shared" si="13"/>
        <v>196292</v>
      </c>
      <c r="E50" s="74">
        <f t="shared" si="14"/>
        <v>0</v>
      </c>
      <c r="F50" s="74">
        <v>0</v>
      </c>
      <c r="G50" s="74">
        <v>0</v>
      </c>
      <c r="H50" s="74">
        <v>0</v>
      </c>
      <c r="I50" s="74">
        <v>0</v>
      </c>
      <c r="J50" s="75">
        <v>0</v>
      </c>
      <c r="K50" s="74">
        <v>0</v>
      </c>
      <c r="L50" s="74">
        <v>196292</v>
      </c>
      <c r="M50" s="74">
        <f t="shared" si="15"/>
        <v>46075</v>
      </c>
      <c r="N50" s="74">
        <f t="shared" si="16"/>
        <v>0</v>
      </c>
      <c r="O50" s="74">
        <v>0</v>
      </c>
      <c r="P50" s="74">
        <v>0</v>
      </c>
      <c r="Q50" s="74">
        <v>0</v>
      </c>
      <c r="R50" s="74">
        <v>0</v>
      </c>
      <c r="S50" s="75">
        <v>0</v>
      </c>
      <c r="T50" s="74">
        <v>0</v>
      </c>
      <c r="U50" s="74">
        <v>46075</v>
      </c>
      <c r="V50" s="74">
        <f t="shared" si="17"/>
        <v>242367</v>
      </c>
      <c r="W50" s="74">
        <f t="shared" si="18"/>
        <v>0</v>
      </c>
      <c r="X50" s="74">
        <f t="shared" si="19"/>
        <v>0</v>
      </c>
      <c r="Y50" s="74">
        <f t="shared" si="20"/>
        <v>0</v>
      </c>
      <c r="Z50" s="74">
        <f t="shared" si="21"/>
        <v>0</v>
      </c>
      <c r="AA50" s="74">
        <f t="shared" si="22"/>
        <v>0</v>
      </c>
      <c r="AB50" s="75">
        <v>0</v>
      </c>
      <c r="AC50" s="74">
        <f t="shared" si="23"/>
        <v>0</v>
      </c>
      <c r="AD50" s="74">
        <f t="shared" si="24"/>
        <v>242367</v>
      </c>
    </row>
    <row r="51" spans="1:30" s="50" customFormat="1" ht="12" customHeight="1">
      <c r="A51" s="53" t="s">
        <v>384</v>
      </c>
      <c r="B51" s="54" t="s">
        <v>431</v>
      </c>
      <c r="C51" s="53" t="s">
        <v>432</v>
      </c>
      <c r="D51" s="74">
        <f t="shared" si="13"/>
        <v>228927</v>
      </c>
      <c r="E51" s="74">
        <f t="shared" si="14"/>
        <v>516</v>
      </c>
      <c r="F51" s="74">
        <v>0</v>
      </c>
      <c r="G51" s="74">
        <v>0</v>
      </c>
      <c r="H51" s="74">
        <v>0</v>
      </c>
      <c r="I51" s="74">
        <v>481</v>
      </c>
      <c r="J51" s="75">
        <v>0</v>
      </c>
      <c r="K51" s="74">
        <v>35</v>
      </c>
      <c r="L51" s="74">
        <v>228411</v>
      </c>
      <c r="M51" s="74">
        <f t="shared" si="15"/>
        <v>49562</v>
      </c>
      <c r="N51" s="74">
        <f t="shared" si="16"/>
        <v>0</v>
      </c>
      <c r="O51" s="74">
        <v>0</v>
      </c>
      <c r="P51" s="74">
        <v>0</v>
      </c>
      <c r="Q51" s="74">
        <v>0</v>
      </c>
      <c r="R51" s="74">
        <v>0</v>
      </c>
      <c r="S51" s="75">
        <v>0</v>
      </c>
      <c r="T51" s="74">
        <v>0</v>
      </c>
      <c r="U51" s="74">
        <v>49562</v>
      </c>
      <c r="V51" s="74">
        <f t="shared" si="17"/>
        <v>278489</v>
      </c>
      <c r="W51" s="74">
        <f t="shared" si="18"/>
        <v>516</v>
      </c>
      <c r="X51" s="74">
        <f t="shared" si="19"/>
        <v>0</v>
      </c>
      <c r="Y51" s="74">
        <f t="shared" si="20"/>
        <v>0</v>
      </c>
      <c r="Z51" s="74">
        <f t="shared" si="21"/>
        <v>0</v>
      </c>
      <c r="AA51" s="74">
        <f t="shared" si="22"/>
        <v>481</v>
      </c>
      <c r="AB51" s="75">
        <v>0</v>
      </c>
      <c r="AC51" s="74">
        <f t="shared" si="23"/>
        <v>35</v>
      </c>
      <c r="AD51" s="74">
        <f t="shared" si="24"/>
        <v>277973</v>
      </c>
    </row>
    <row r="52" spans="1:30" s="50" customFormat="1" ht="12" customHeight="1">
      <c r="A52" s="53" t="s">
        <v>384</v>
      </c>
      <c r="B52" s="54" t="s">
        <v>433</v>
      </c>
      <c r="C52" s="53" t="s">
        <v>434</v>
      </c>
      <c r="D52" s="74">
        <f t="shared" si="13"/>
        <v>251127</v>
      </c>
      <c r="E52" s="74">
        <f t="shared" si="14"/>
        <v>6156</v>
      </c>
      <c r="F52" s="74">
        <v>0</v>
      </c>
      <c r="G52" s="74">
        <v>0</v>
      </c>
      <c r="H52" s="74">
        <v>0</v>
      </c>
      <c r="I52" s="74">
        <v>348</v>
      </c>
      <c r="J52" s="75">
        <v>0</v>
      </c>
      <c r="K52" s="74">
        <v>5808</v>
      </c>
      <c r="L52" s="74">
        <v>244971</v>
      </c>
      <c r="M52" s="74">
        <f t="shared" si="15"/>
        <v>59362</v>
      </c>
      <c r="N52" s="74">
        <f t="shared" si="16"/>
        <v>0</v>
      </c>
      <c r="O52" s="74">
        <v>0</v>
      </c>
      <c r="P52" s="74">
        <v>0</v>
      </c>
      <c r="Q52" s="74">
        <v>0</v>
      </c>
      <c r="R52" s="74">
        <v>0</v>
      </c>
      <c r="S52" s="75">
        <v>0</v>
      </c>
      <c r="T52" s="74">
        <v>0</v>
      </c>
      <c r="U52" s="74">
        <v>59362</v>
      </c>
      <c r="V52" s="74">
        <f t="shared" si="17"/>
        <v>310489</v>
      </c>
      <c r="W52" s="74">
        <f t="shared" si="18"/>
        <v>6156</v>
      </c>
      <c r="X52" s="74">
        <f t="shared" si="19"/>
        <v>0</v>
      </c>
      <c r="Y52" s="74">
        <f t="shared" si="20"/>
        <v>0</v>
      </c>
      <c r="Z52" s="74">
        <f t="shared" si="21"/>
        <v>0</v>
      </c>
      <c r="AA52" s="74">
        <f t="shared" si="22"/>
        <v>348</v>
      </c>
      <c r="AB52" s="75">
        <v>0</v>
      </c>
      <c r="AC52" s="74">
        <f t="shared" si="23"/>
        <v>5808</v>
      </c>
      <c r="AD52" s="74">
        <f t="shared" si="24"/>
        <v>304333</v>
      </c>
    </row>
    <row r="53" spans="1:30" s="50" customFormat="1" ht="12" customHeight="1">
      <c r="A53" s="53" t="s">
        <v>384</v>
      </c>
      <c r="B53" s="54" t="s">
        <v>435</v>
      </c>
      <c r="C53" s="53" t="s">
        <v>436</v>
      </c>
      <c r="D53" s="74">
        <f t="shared" si="13"/>
        <v>407411</v>
      </c>
      <c r="E53" s="74">
        <f t="shared" si="14"/>
        <v>1111</v>
      </c>
      <c r="F53" s="74">
        <v>0</v>
      </c>
      <c r="G53" s="74">
        <v>0</v>
      </c>
      <c r="H53" s="74">
        <v>0</v>
      </c>
      <c r="I53" s="74">
        <v>583</v>
      </c>
      <c r="J53" s="75">
        <v>0</v>
      </c>
      <c r="K53" s="74">
        <v>528</v>
      </c>
      <c r="L53" s="74">
        <v>406300</v>
      </c>
      <c r="M53" s="74">
        <f t="shared" si="15"/>
        <v>95175</v>
      </c>
      <c r="N53" s="74">
        <f t="shared" si="16"/>
        <v>0</v>
      </c>
      <c r="O53" s="74">
        <v>0</v>
      </c>
      <c r="P53" s="74">
        <v>0</v>
      </c>
      <c r="Q53" s="74">
        <v>0</v>
      </c>
      <c r="R53" s="74">
        <v>0</v>
      </c>
      <c r="S53" s="75">
        <v>0</v>
      </c>
      <c r="T53" s="74">
        <v>0</v>
      </c>
      <c r="U53" s="74">
        <v>95175</v>
      </c>
      <c r="V53" s="74">
        <f t="shared" si="17"/>
        <v>502586</v>
      </c>
      <c r="W53" s="74">
        <f t="shared" si="18"/>
        <v>1111</v>
      </c>
      <c r="X53" s="74">
        <f t="shared" si="19"/>
        <v>0</v>
      </c>
      <c r="Y53" s="74">
        <f t="shared" si="20"/>
        <v>0</v>
      </c>
      <c r="Z53" s="74">
        <f t="shared" si="21"/>
        <v>0</v>
      </c>
      <c r="AA53" s="74">
        <f t="shared" si="22"/>
        <v>583</v>
      </c>
      <c r="AB53" s="75">
        <v>0</v>
      </c>
      <c r="AC53" s="74">
        <f t="shared" si="23"/>
        <v>528</v>
      </c>
      <c r="AD53" s="74">
        <f t="shared" si="24"/>
        <v>501475</v>
      </c>
    </row>
    <row r="54" spans="1:30" s="50" customFormat="1" ht="12" customHeight="1">
      <c r="A54" s="53" t="s">
        <v>384</v>
      </c>
      <c r="B54" s="54" t="s">
        <v>437</v>
      </c>
      <c r="C54" s="53" t="s">
        <v>438</v>
      </c>
      <c r="D54" s="74">
        <f t="shared" si="13"/>
        <v>275239</v>
      </c>
      <c r="E54" s="74">
        <f t="shared" si="14"/>
        <v>53463</v>
      </c>
      <c r="F54" s="74">
        <v>143</v>
      </c>
      <c r="G54" s="74">
        <v>0</v>
      </c>
      <c r="H54" s="74">
        <v>0</v>
      </c>
      <c r="I54" s="74">
        <v>34442</v>
      </c>
      <c r="J54" s="75">
        <v>0</v>
      </c>
      <c r="K54" s="74">
        <v>18878</v>
      </c>
      <c r="L54" s="74">
        <v>221776</v>
      </c>
      <c r="M54" s="74">
        <f t="shared" si="15"/>
        <v>93348</v>
      </c>
      <c r="N54" s="74">
        <f t="shared" si="16"/>
        <v>114</v>
      </c>
      <c r="O54" s="74">
        <v>0</v>
      </c>
      <c r="P54" s="74">
        <v>0</v>
      </c>
      <c r="Q54" s="74">
        <v>0</v>
      </c>
      <c r="R54" s="74">
        <v>0</v>
      </c>
      <c r="S54" s="75">
        <v>0</v>
      </c>
      <c r="T54" s="74">
        <v>114</v>
      </c>
      <c r="U54" s="74">
        <v>93234</v>
      </c>
      <c r="V54" s="74">
        <f t="shared" si="17"/>
        <v>368587</v>
      </c>
      <c r="W54" s="74">
        <f t="shared" si="18"/>
        <v>53577</v>
      </c>
      <c r="X54" s="74">
        <f t="shared" si="19"/>
        <v>143</v>
      </c>
      <c r="Y54" s="74">
        <f t="shared" si="20"/>
        <v>0</v>
      </c>
      <c r="Z54" s="74">
        <f t="shared" si="21"/>
        <v>0</v>
      </c>
      <c r="AA54" s="74">
        <f t="shared" si="22"/>
        <v>34442</v>
      </c>
      <c r="AB54" s="75">
        <v>0</v>
      </c>
      <c r="AC54" s="74">
        <f t="shared" si="23"/>
        <v>18992</v>
      </c>
      <c r="AD54" s="74">
        <f t="shared" si="24"/>
        <v>315010</v>
      </c>
    </row>
    <row r="55" spans="1:30" s="50" customFormat="1" ht="12" customHeight="1">
      <c r="A55" s="53" t="s">
        <v>384</v>
      </c>
      <c r="B55" s="54" t="s">
        <v>439</v>
      </c>
      <c r="C55" s="53" t="s">
        <v>440</v>
      </c>
      <c r="D55" s="74">
        <f t="shared" si="13"/>
        <v>153569</v>
      </c>
      <c r="E55" s="74">
        <f t="shared" si="14"/>
        <v>15121</v>
      </c>
      <c r="F55" s="74">
        <v>0</v>
      </c>
      <c r="G55" s="74">
        <v>0</v>
      </c>
      <c r="H55" s="74">
        <v>0</v>
      </c>
      <c r="I55" s="74">
        <v>1864</v>
      </c>
      <c r="J55" s="75">
        <v>0</v>
      </c>
      <c r="K55" s="74">
        <v>13257</v>
      </c>
      <c r="L55" s="74">
        <v>138448</v>
      </c>
      <c r="M55" s="74">
        <f t="shared" si="15"/>
        <v>65902</v>
      </c>
      <c r="N55" s="74">
        <f t="shared" si="16"/>
        <v>0</v>
      </c>
      <c r="O55" s="74">
        <v>0</v>
      </c>
      <c r="P55" s="74">
        <v>0</v>
      </c>
      <c r="Q55" s="74">
        <v>0</v>
      </c>
      <c r="R55" s="74">
        <v>0</v>
      </c>
      <c r="S55" s="75">
        <v>0</v>
      </c>
      <c r="T55" s="74">
        <v>0</v>
      </c>
      <c r="U55" s="74">
        <v>65902</v>
      </c>
      <c r="V55" s="74">
        <f t="shared" si="17"/>
        <v>219471</v>
      </c>
      <c r="W55" s="74">
        <f t="shared" si="18"/>
        <v>15121</v>
      </c>
      <c r="X55" s="74">
        <f t="shared" si="19"/>
        <v>0</v>
      </c>
      <c r="Y55" s="74">
        <f t="shared" si="20"/>
        <v>0</v>
      </c>
      <c r="Z55" s="74">
        <f t="shared" si="21"/>
        <v>0</v>
      </c>
      <c r="AA55" s="74">
        <f t="shared" si="22"/>
        <v>1864</v>
      </c>
      <c r="AB55" s="75">
        <v>0</v>
      </c>
      <c r="AC55" s="74">
        <f t="shared" si="23"/>
        <v>13257</v>
      </c>
      <c r="AD55" s="74">
        <f t="shared" si="24"/>
        <v>204350</v>
      </c>
    </row>
    <row r="56" spans="1:30" s="50" customFormat="1" ht="12" customHeight="1">
      <c r="A56" s="53" t="s">
        <v>384</v>
      </c>
      <c r="B56" s="54" t="s">
        <v>441</v>
      </c>
      <c r="C56" s="53" t="s">
        <v>442</v>
      </c>
      <c r="D56" s="74">
        <f t="shared" si="13"/>
        <v>220812</v>
      </c>
      <c r="E56" s="74">
        <f t="shared" si="14"/>
        <v>0</v>
      </c>
      <c r="F56" s="74">
        <v>0</v>
      </c>
      <c r="G56" s="74">
        <v>0</v>
      </c>
      <c r="H56" s="74">
        <v>0</v>
      </c>
      <c r="I56" s="74">
        <v>0</v>
      </c>
      <c r="J56" s="75">
        <v>0</v>
      </c>
      <c r="K56" s="74">
        <v>0</v>
      </c>
      <c r="L56" s="74">
        <v>220812</v>
      </c>
      <c r="M56" s="74">
        <f t="shared" si="15"/>
        <v>38380</v>
      </c>
      <c r="N56" s="74">
        <f t="shared" si="16"/>
        <v>0</v>
      </c>
      <c r="O56" s="74">
        <v>0</v>
      </c>
      <c r="P56" s="74">
        <v>0</v>
      </c>
      <c r="Q56" s="74">
        <v>0</v>
      </c>
      <c r="R56" s="74">
        <v>0</v>
      </c>
      <c r="S56" s="75">
        <v>0</v>
      </c>
      <c r="T56" s="74">
        <v>0</v>
      </c>
      <c r="U56" s="74">
        <v>38380</v>
      </c>
      <c r="V56" s="74">
        <f t="shared" si="17"/>
        <v>259192</v>
      </c>
      <c r="W56" s="74">
        <f t="shared" si="18"/>
        <v>0</v>
      </c>
      <c r="X56" s="74">
        <f t="shared" si="19"/>
        <v>0</v>
      </c>
      <c r="Y56" s="74">
        <f t="shared" si="20"/>
        <v>0</v>
      </c>
      <c r="Z56" s="74">
        <f t="shared" si="21"/>
        <v>0</v>
      </c>
      <c r="AA56" s="74">
        <f t="shared" si="22"/>
        <v>0</v>
      </c>
      <c r="AB56" s="75">
        <v>0</v>
      </c>
      <c r="AC56" s="74">
        <f t="shared" si="23"/>
        <v>0</v>
      </c>
      <c r="AD56" s="74">
        <f t="shared" si="24"/>
        <v>259192</v>
      </c>
    </row>
    <row r="57" spans="1:30" s="50" customFormat="1" ht="12" customHeight="1">
      <c r="A57" s="53" t="s">
        <v>384</v>
      </c>
      <c r="B57" s="54" t="s">
        <v>443</v>
      </c>
      <c r="C57" s="53" t="s">
        <v>444</v>
      </c>
      <c r="D57" s="74">
        <f t="shared" si="13"/>
        <v>200694</v>
      </c>
      <c r="E57" s="74">
        <f t="shared" si="14"/>
        <v>4268</v>
      </c>
      <c r="F57" s="74">
        <v>0</v>
      </c>
      <c r="G57" s="74">
        <v>0</v>
      </c>
      <c r="H57" s="74">
        <v>0</v>
      </c>
      <c r="I57" s="74">
        <v>203</v>
      </c>
      <c r="J57" s="75">
        <v>0</v>
      </c>
      <c r="K57" s="74">
        <v>4065</v>
      </c>
      <c r="L57" s="74">
        <v>196426</v>
      </c>
      <c r="M57" s="74">
        <f t="shared" si="15"/>
        <v>67036</v>
      </c>
      <c r="N57" s="74">
        <f t="shared" si="16"/>
        <v>137</v>
      </c>
      <c r="O57" s="74">
        <v>0</v>
      </c>
      <c r="P57" s="74">
        <v>0</v>
      </c>
      <c r="Q57" s="74">
        <v>0</v>
      </c>
      <c r="R57" s="74">
        <v>117</v>
      </c>
      <c r="S57" s="75">
        <v>0</v>
      </c>
      <c r="T57" s="74">
        <v>20</v>
      </c>
      <c r="U57" s="74">
        <v>66899</v>
      </c>
      <c r="V57" s="74">
        <f t="shared" si="17"/>
        <v>267730</v>
      </c>
      <c r="W57" s="74">
        <f t="shared" si="18"/>
        <v>4405</v>
      </c>
      <c r="X57" s="74">
        <f t="shared" si="19"/>
        <v>0</v>
      </c>
      <c r="Y57" s="74">
        <f t="shared" si="20"/>
        <v>0</v>
      </c>
      <c r="Z57" s="74">
        <f t="shared" si="21"/>
        <v>0</v>
      </c>
      <c r="AA57" s="74">
        <f t="shared" si="22"/>
        <v>320</v>
      </c>
      <c r="AB57" s="75">
        <v>0</v>
      </c>
      <c r="AC57" s="74">
        <f t="shared" si="23"/>
        <v>4085</v>
      </c>
      <c r="AD57" s="74">
        <f t="shared" si="24"/>
        <v>263325</v>
      </c>
    </row>
    <row r="58" spans="1:30" s="50" customFormat="1" ht="12" customHeight="1">
      <c r="A58" s="53" t="s">
        <v>384</v>
      </c>
      <c r="B58" s="54" t="s">
        <v>445</v>
      </c>
      <c r="C58" s="53" t="s">
        <v>446</v>
      </c>
      <c r="D58" s="74">
        <f t="shared" si="13"/>
        <v>59149</v>
      </c>
      <c r="E58" s="74">
        <f t="shared" si="14"/>
        <v>0</v>
      </c>
      <c r="F58" s="74">
        <v>0</v>
      </c>
      <c r="G58" s="74">
        <v>0</v>
      </c>
      <c r="H58" s="74">
        <v>0</v>
      </c>
      <c r="I58" s="74">
        <v>0</v>
      </c>
      <c r="J58" s="75">
        <v>0</v>
      </c>
      <c r="K58" s="74">
        <v>0</v>
      </c>
      <c r="L58" s="74">
        <v>59149</v>
      </c>
      <c r="M58" s="74">
        <f t="shared" si="15"/>
        <v>26244</v>
      </c>
      <c r="N58" s="74">
        <f t="shared" si="16"/>
        <v>0</v>
      </c>
      <c r="O58" s="74">
        <v>0</v>
      </c>
      <c r="P58" s="74">
        <v>0</v>
      </c>
      <c r="Q58" s="74">
        <v>0</v>
      </c>
      <c r="R58" s="74">
        <v>0</v>
      </c>
      <c r="S58" s="75">
        <v>0</v>
      </c>
      <c r="T58" s="74">
        <v>0</v>
      </c>
      <c r="U58" s="74">
        <v>26244</v>
      </c>
      <c r="V58" s="74">
        <f t="shared" si="17"/>
        <v>85393</v>
      </c>
      <c r="W58" s="74">
        <f t="shared" si="18"/>
        <v>0</v>
      </c>
      <c r="X58" s="74">
        <f t="shared" si="19"/>
        <v>0</v>
      </c>
      <c r="Y58" s="74">
        <f t="shared" si="20"/>
        <v>0</v>
      </c>
      <c r="Z58" s="74">
        <f t="shared" si="21"/>
        <v>0</v>
      </c>
      <c r="AA58" s="74">
        <f t="shared" si="22"/>
        <v>0</v>
      </c>
      <c r="AB58" s="75">
        <v>0</v>
      </c>
      <c r="AC58" s="74">
        <f t="shared" si="23"/>
        <v>0</v>
      </c>
      <c r="AD58" s="74">
        <f t="shared" si="24"/>
        <v>85393</v>
      </c>
    </row>
    <row r="59" spans="1:30" s="50" customFormat="1" ht="12" customHeight="1">
      <c r="A59" s="53" t="s">
        <v>384</v>
      </c>
      <c r="B59" s="54" t="s">
        <v>447</v>
      </c>
      <c r="C59" s="53" t="s">
        <v>448</v>
      </c>
      <c r="D59" s="74">
        <f t="shared" si="13"/>
        <v>72818</v>
      </c>
      <c r="E59" s="74">
        <f t="shared" si="14"/>
        <v>0</v>
      </c>
      <c r="F59" s="74">
        <v>0</v>
      </c>
      <c r="G59" s="74">
        <v>0</v>
      </c>
      <c r="H59" s="74">
        <v>0</v>
      </c>
      <c r="I59" s="74">
        <v>0</v>
      </c>
      <c r="J59" s="75">
        <v>0</v>
      </c>
      <c r="K59" s="74">
        <v>0</v>
      </c>
      <c r="L59" s="74">
        <v>72818</v>
      </c>
      <c r="M59" s="74">
        <f t="shared" si="15"/>
        <v>236846</v>
      </c>
      <c r="N59" s="74">
        <f t="shared" si="16"/>
        <v>0</v>
      </c>
      <c r="O59" s="74">
        <v>0</v>
      </c>
      <c r="P59" s="74">
        <v>0</v>
      </c>
      <c r="Q59" s="74">
        <v>0</v>
      </c>
      <c r="R59" s="74">
        <v>0</v>
      </c>
      <c r="S59" s="75">
        <v>0</v>
      </c>
      <c r="T59" s="74">
        <v>0</v>
      </c>
      <c r="U59" s="74">
        <v>236846</v>
      </c>
      <c r="V59" s="74">
        <f t="shared" si="17"/>
        <v>309664</v>
      </c>
      <c r="W59" s="74">
        <f t="shared" si="18"/>
        <v>0</v>
      </c>
      <c r="X59" s="74">
        <f t="shared" si="19"/>
        <v>0</v>
      </c>
      <c r="Y59" s="74">
        <f t="shared" si="20"/>
        <v>0</v>
      </c>
      <c r="Z59" s="74">
        <f t="shared" si="21"/>
        <v>0</v>
      </c>
      <c r="AA59" s="74">
        <f t="shared" si="22"/>
        <v>0</v>
      </c>
      <c r="AB59" s="75">
        <v>0</v>
      </c>
      <c r="AC59" s="74">
        <f t="shared" si="23"/>
        <v>0</v>
      </c>
      <c r="AD59" s="74">
        <f t="shared" si="24"/>
        <v>309664</v>
      </c>
    </row>
    <row r="60" spans="1:30" s="50" customFormat="1" ht="12" customHeight="1">
      <c r="A60" s="53" t="s">
        <v>384</v>
      </c>
      <c r="B60" s="54" t="s">
        <v>449</v>
      </c>
      <c r="C60" s="53" t="s">
        <v>450</v>
      </c>
      <c r="D60" s="74">
        <f t="shared" si="13"/>
        <v>52246</v>
      </c>
      <c r="E60" s="74">
        <f t="shared" si="14"/>
        <v>0</v>
      </c>
      <c r="F60" s="74">
        <v>0</v>
      </c>
      <c r="G60" s="74">
        <v>0</v>
      </c>
      <c r="H60" s="74">
        <v>0</v>
      </c>
      <c r="I60" s="74">
        <v>0</v>
      </c>
      <c r="J60" s="75">
        <v>0</v>
      </c>
      <c r="K60" s="74">
        <v>0</v>
      </c>
      <c r="L60" s="74">
        <v>52246</v>
      </c>
      <c r="M60" s="74">
        <f t="shared" si="15"/>
        <v>290855</v>
      </c>
      <c r="N60" s="74">
        <f t="shared" si="16"/>
        <v>0</v>
      </c>
      <c r="O60" s="74">
        <v>0</v>
      </c>
      <c r="P60" s="74">
        <v>0</v>
      </c>
      <c r="Q60" s="74">
        <v>0</v>
      </c>
      <c r="R60" s="74">
        <v>0</v>
      </c>
      <c r="S60" s="75">
        <v>0</v>
      </c>
      <c r="T60" s="74">
        <v>0</v>
      </c>
      <c r="U60" s="74">
        <v>290855</v>
      </c>
      <c r="V60" s="74">
        <f t="shared" si="17"/>
        <v>343101</v>
      </c>
      <c r="W60" s="74">
        <f t="shared" si="18"/>
        <v>0</v>
      </c>
      <c r="X60" s="74">
        <f t="shared" si="19"/>
        <v>0</v>
      </c>
      <c r="Y60" s="74">
        <f t="shared" si="20"/>
        <v>0</v>
      </c>
      <c r="Z60" s="74">
        <f t="shared" si="21"/>
        <v>0</v>
      </c>
      <c r="AA60" s="74">
        <f t="shared" si="22"/>
        <v>0</v>
      </c>
      <c r="AB60" s="75">
        <v>0</v>
      </c>
      <c r="AC60" s="74">
        <f t="shared" si="23"/>
        <v>0</v>
      </c>
      <c r="AD60" s="74">
        <f t="shared" si="24"/>
        <v>343101</v>
      </c>
    </row>
    <row r="61" spans="1:30" s="50" customFormat="1" ht="12" customHeight="1">
      <c r="A61" s="53" t="s">
        <v>384</v>
      </c>
      <c r="B61" s="54" t="s">
        <v>451</v>
      </c>
      <c r="C61" s="53" t="s">
        <v>452</v>
      </c>
      <c r="D61" s="74">
        <f t="shared" si="13"/>
        <v>86000</v>
      </c>
      <c r="E61" s="74">
        <f t="shared" si="14"/>
        <v>0</v>
      </c>
      <c r="F61" s="74">
        <v>0</v>
      </c>
      <c r="G61" s="74">
        <v>0</v>
      </c>
      <c r="H61" s="74">
        <v>0</v>
      </c>
      <c r="I61" s="74">
        <v>0</v>
      </c>
      <c r="J61" s="75">
        <v>0</v>
      </c>
      <c r="K61" s="74">
        <v>0</v>
      </c>
      <c r="L61" s="74">
        <v>86000</v>
      </c>
      <c r="M61" s="74">
        <f t="shared" si="15"/>
        <v>145609</v>
      </c>
      <c r="N61" s="74">
        <f t="shared" si="16"/>
        <v>45450</v>
      </c>
      <c r="O61" s="74">
        <v>0</v>
      </c>
      <c r="P61" s="74">
        <v>0</v>
      </c>
      <c r="Q61" s="74">
        <v>0</v>
      </c>
      <c r="R61" s="74">
        <v>45104</v>
      </c>
      <c r="S61" s="75">
        <v>0</v>
      </c>
      <c r="T61" s="74">
        <v>346</v>
      </c>
      <c r="U61" s="74">
        <v>100159</v>
      </c>
      <c r="V61" s="74">
        <f t="shared" si="17"/>
        <v>231609</v>
      </c>
      <c r="W61" s="74">
        <f t="shared" si="18"/>
        <v>45450</v>
      </c>
      <c r="X61" s="74">
        <f t="shared" si="19"/>
        <v>0</v>
      </c>
      <c r="Y61" s="74">
        <f t="shared" si="20"/>
        <v>0</v>
      </c>
      <c r="Z61" s="74">
        <f t="shared" si="21"/>
        <v>0</v>
      </c>
      <c r="AA61" s="74">
        <f t="shared" si="22"/>
        <v>45104</v>
      </c>
      <c r="AB61" s="75">
        <v>0</v>
      </c>
      <c r="AC61" s="74">
        <f t="shared" si="23"/>
        <v>346</v>
      </c>
      <c r="AD61" s="74">
        <f t="shared" si="24"/>
        <v>186159</v>
      </c>
    </row>
    <row r="62" spans="1:30" s="50" customFormat="1" ht="12" customHeight="1">
      <c r="A62" s="53" t="s">
        <v>384</v>
      </c>
      <c r="B62" s="54" t="s">
        <v>453</v>
      </c>
      <c r="C62" s="53" t="s">
        <v>454</v>
      </c>
      <c r="D62" s="74">
        <f t="shared" si="13"/>
        <v>79409</v>
      </c>
      <c r="E62" s="74">
        <f t="shared" si="14"/>
        <v>1004</v>
      </c>
      <c r="F62" s="74">
        <v>0</v>
      </c>
      <c r="G62" s="74">
        <v>0</v>
      </c>
      <c r="H62" s="74">
        <v>0</v>
      </c>
      <c r="I62" s="74">
        <v>41</v>
      </c>
      <c r="J62" s="75">
        <v>0</v>
      </c>
      <c r="K62" s="74">
        <v>963</v>
      </c>
      <c r="L62" s="74">
        <v>78405</v>
      </c>
      <c r="M62" s="74">
        <f t="shared" si="15"/>
        <v>27484</v>
      </c>
      <c r="N62" s="74">
        <f t="shared" si="16"/>
        <v>0</v>
      </c>
      <c r="O62" s="74">
        <v>0</v>
      </c>
      <c r="P62" s="74">
        <v>0</v>
      </c>
      <c r="Q62" s="74">
        <v>0</v>
      </c>
      <c r="R62" s="74">
        <v>0</v>
      </c>
      <c r="S62" s="75">
        <v>0</v>
      </c>
      <c r="T62" s="74">
        <v>0</v>
      </c>
      <c r="U62" s="74">
        <v>27484</v>
      </c>
      <c r="V62" s="74">
        <f t="shared" si="17"/>
        <v>106893</v>
      </c>
      <c r="W62" s="74">
        <f t="shared" si="18"/>
        <v>1004</v>
      </c>
      <c r="X62" s="74">
        <f t="shared" si="19"/>
        <v>0</v>
      </c>
      <c r="Y62" s="74">
        <f t="shared" si="20"/>
        <v>0</v>
      </c>
      <c r="Z62" s="74">
        <f t="shared" si="21"/>
        <v>0</v>
      </c>
      <c r="AA62" s="74">
        <f t="shared" si="22"/>
        <v>41</v>
      </c>
      <c r="AB62" s="75">
        <v>0</v>
      </c>
      <c r="AC62" s="74">
        <f t="shared" si="23"/>
        <v>963</v>
      </c>
      <c r="AD62" s="74">
        <f t="shared" si="24"/>
        <v>105889</v>
      </c>
    </row>
    <row r="63" spans="1:30" s="50" customFormat="1" ht="12" customHeight="1">
      <c r="A63" s="53" t="s">
        <v>384</v>
      </c>
      <c r="B63" s="54" t="s">
        <v>455</v>
      </c>
      <c r="C63" s="53" t="s">
        <v>456</v>
      </c>
      <c r="D63" s="74">
        <f t="shared" si="13"/>
        <v>78696</v>
      </c>
      <c r="E63" s="74">
        <f t="shared" si="14"/>
        <v>86</v>
      </c>
      <c r="F63" s="74">
        <v>0</v>
      </c>
      <c r="G63" s="74">
        <v>0</v>
      </c>
      <c r="H63" s="74">
        <v>0</v>
      </c>
      <c r="I63" s="74">
        <v>60</v>
      </c>
      <c r="J63" s="75">
        <v>0</v>
      </c>
      <c r="K63" s="74">
        <v>26</v>
      </c>
      <c r="L63" s="74">
        <v>78610</v>
      </c>
      <c r="M63" s="74">
        <f t="shared" si="15"/>
        <v>23173</v>
      </c>
      <c r="N63" s="74">
        <f t="shared" si="16"/>
        <v>0</v>
      </c>
      <c r="O63" s="74">
        <v>0</v>
      </c>
      <c r="P63" s="74">
        <v>0</v>
      </c>
      <c r="Q63" s="74">
        <v>0</v>
      </c>
      <c r="R63" s="74">
        <v>0</v>
      </c>
      <c r="S63" s="75">
        <v>0</v>
      </c>
      <c r="T63" s="74">
        <v>0</v>
      </c>
      <c r="U63" s="74">
        <v>23173</v>
      </c>
      <c r="V63" s="74">
        <f t="shared" si="17"/>
        <v>101869</v>
      </c>
      <c r="W63" s="74">
        <f t="shared" si="18"/>
        <v>86</v>
      </c>
      <c r="X63" s="74">
        <f t="shared" si="19"/>
        <v>0</v>
      </c>
      <c r="Y63" s="74">
        <f t="shared" si="20"/>
        <v>0</v>
      </c>
      <c r="Z63" s="74">
        <f t="shared" si="21"/>
        <v>0</v>
      </c>
      <c r="AA63" s="74">
        <f t="shared" si="22"/>
        <v>60</v>
      </c>
      <c r="AB63" s="75">
        <v>0</v>
      </c>
      <c r="AC63" s="74">
        <f t="shared" si="23"/>
        <v>26</v>
      </c>
      <c r="AD63" s="74">
        <f t="shared" si="24"/>
        <v>101783</v>
      </c>
    </row>
    <row r="64" spans="1:30" s="50" customFormat="1" ht="12" customHeight="1">
      <c r="A64" s="53" t="s">
        <v>384</v>
      </c>
      <c r="B64" s="54" t="s">
        <v>457</v>
      </c>
      <c r="C64" s="53" t="s">
        <v>458</v>
      </c>
      <c r="D64" s="74">
        <f t="shared" si="13"/>
        <v>125346</v>
      </c>
      <c r="E64" s="74">
        <f t="shared" si="14"/>
        <v>120</v>
      </c>
      <c r="F64" s="74">
        <v>0</v>
      </c>
      <c r="G64" s="74">
        <v>0</v>
      </c>
      <c r="H64" s="74">
        <v>0</v>
      </c>
      <c r="I64" s="74">
        <v>120</v>
      </c>
      <c r="J64" s="75">
        <v>0</v>
      </c>
      <c r="K64" s="74">
        <v>0</v>
      </c>
      <c r="L64" s="74">
        <v>125226</v>
      </c>
      <c r="M64" s="74">
        <f t="shared" si="15"/>
        <v>33796</v>
      </c>
      <c r="N64" s="74">
        <f t="shared" si="16"/>
        <v>2</v>
      </c>
      <c r="O64" s="74">
        <v>0</v>
      </c>
      <c r="P64" s="74">
        <v>0</v>
      </c>
      <c r="Q64" s="74">
        <v>0</v>
      </c>
      <c r="R64" s="74">
        <v>2</v>
      </c>
      <c r="S64" s="75">
        <v>0</v>
      </c>
      <c r="T64" s="74">
        <v>0</v>
      </c>
      <c r="U64" s="74">
        <v>33794</v>
      </c>
      <c r="V64" s="74">
        <f t="shared" si="17"/>
        <v>159142</v>
      </c>
      <c r="W64" s="74">
        <f t="shared" si="18"/>
        <v>122</v>
      </c>
      <c r="X64" s="74">
        <f t="shared" si="19"/>
        <v>0</v>
      </c>
      <c r="Y64" s="74">
        <f t="shared" si="20"/>
        <v>0</v>
      </c>
      <c r="Z64" s="74">
        <f t="shared" si="21"/>
        <v>0</v>
      </c>
      <c r="AA64" s="74">
        <f t="shared" si="22"/>
        <v>122</v>
      </c>
      <c r="AB64" s="75">
        <v>0</v>
      </c>
      <c r="AC64" s="74">
        <f t="shared" si="23"/>
        <v>0</v>
      </c>
      <c r="AD64" s="74">
        <f t="shared" si="24"/>
        <v>159020</v>
      </c>
    </row>
    <row r="65" spans="1:30" s="50" customFormat="1" ht="12" customHeight="1">
      <c r="A65" s="53" t="s">
        <v>384</v>
      </c>
      <c r="B65" s="54" t="s">
        <v>459</v>
      </c>
      <c r="C65" s="53" t="s">
        <v>460</v>
      </c>
      <c r="D65" s="74">
        <f t="shared" si="13"/>
        <v>220679</v>
      </c>
      <c r="E65" s="74">
        <f t="shared" si="14"/>
        <v>415</v>
      </c>
      <c r="F65" s="74">
        <v>0</v>
      </c>
      <c r="G65" s="74">
        <v>0</v>
      </c>
      <c r="H65" s="74">
        <v>0</v>
      </c>
      <c r="I65" s="74">
        <v>408</v>
      </c>
      <c r="J65" s="75">
        <v>0</v>
      </c>
      <c r="K65" s="74">
        <v>7</v>
      </c>
      <c r="L65" s="74">
        <v>220264</v>
      </c>
      <c r="M65" s="74">
        <f t="shared" si="15"/>
        <v>49702</v>
      </c>
      <c r="N65" s="74">
        <f t="shared" si="16"/>
        <v>0</v>
      </c>
      <c r="O65" s="74">
        <v>0</v>
      </c>
      <c r="P65" s="74">
        <v>0</v>
      </c>
      <c r="Q65" s="74">
        <v>0</v>
      </c>
      <c r="R65" s="74">
        <v>0</v>
      </c>
      <c r="S65" s="75">
        <v>0</v>
      </c>
      <c r="T65" s="74">
        <v>0</v>
      </c>
      <c r="U65" s="74">
        <v>49702</v>
      </c>
      <c r="V65" s="74">
        <f t="shared" si="17"/>
        <v>270381</v>
      </c>
      <c r="W65" s="74">
        <f t="shared" si="18"/>
        <v>415</v>
      </c>
      <c r="X65" s="74">
        <f t="shared" si="19"/>
        <v>0</v>
      </c>
      <c r="Y65" s="74">
        <f t="shared" si="20"/>
        <v>0</v>
      </c>
      <c r="Z65" s="74">
        <f t="shared" si="21"/>
        <v>0</v>
      </c>
      <c r="AA65" s="74">
        <f t="shared" si="22"/>
        <v>408</v>
      </c>
      <c r="AB65" s="75">
        <v>0</v>
      </c>
      <c r="AC65" s="74">
        <f t="shared" si="23"/>
        <v>7</v>
      </c>
      <c r="AD65" s="74">
        <f t="shared" si="24"/>
        <v>269966</v>
      </c>
    </row>
    <row r="66" spans="1:30" s="50" customFormat="1" ht="12" customHeight="1">
      <c r="A66" s="53" t="s">
        <v>384</v>
      </c>
      <c r="B66" s="54" t="s">
        <v>461</v>
      </c>
      <c r="C66" s="53" t="s">
        <v>462</v>
      </c>
      <c r="D66" s="74">
        <f t="shared" si="13"/>
        <v>391853</v>
      </c>
      <c r="E66" s="74">
        <f t="shared" si="14"/>
        <v>3093</v>
      </c>
      <c r="F66" s="74">
        <v>0</v>
      </c>
      <c r="G66" s="74">
        <v>0</v>
      </c>
      <c r="H66" s="74">
        <v>0</v>
      </c>
      <c r="I66" s="74">
        <v>0</v>
      </c>
      <c r="J66" s="75">
        <v>0</v>
      </c>
      <c r="K66" s="74">
        <v>3093</v>
      </c>
      <c r="L66" s="74">
        <v>388760</v>
      </c>
      <c r="M66" s="74">
        <f t="shared" si="15"/>
        <v>340679</v>
      </c>
      <c r="N66" s="74">
        <f t="shared" si="16"/>
        <v>239389</v>
      </c>
      <c r="O66" s="74">
        <v>0</v>
      </c>
      <c r="P66" s="74">
        <v>0</v>
      </c>
      <c r="Q66" s="74">
        <v>0</v>
      </c>
      <c r="R66" s="74">
        <v>239389</v>
      </c>
      <c r="S66" s="75">
        <v>0</v>
      </c>
      <c r="T66" s="74">
        <v>0</v>
      </c>
      <c r="U66" s="74">
        <v>101290</v>
      </c>
      <c r="V66" s="74">
        <f t="shared" si="17"/>
        <v>732532</v>
      </c>
      <c r="W66" s="74">
        <f t="shared" si="18"/>
        <v>242482</v>
      </c>
      <c r="X66" s="74">
        <f t="shared" si="19"/>
        <v>0</v>
      </c>
      <c r="Y66" s="74">
        <f t="shared" si="20"/>
        <v>0</v>
      </c>
      <c r="Z66" s="74">
        <f t="shared" si="21"/>
        <v>0</v>
      </c>
      <c r="AA66" s="74">
        <f t="shared" si="22"/>
        <v>239389</v>
      </c>
      <c r="AB66" s="75">
        <v>0</v>
      </c>
      <c r="AC66" s="74">
        <f t="shared" si="23"/>
        <v>3093</v>
      </c>
      <c r="AD66" s="74">
        <f t="shared" si="24"/>
        <v>490050</v>
      </c>
    </row>
    <row r="67" spans="1:30" s="50" customFormat="1" ht="12" customHeight="1">
      <c r="A67" s="53" t="s">
        <v>384</v>
      </c>
      <c r="B67" s="54" t="s">
        <v>463</v>
      </c>
      <c r="C67" s="53" t="s">
        <v>464</v>
      </c>
      <c r="D67" s="74">
        <f t="shared" si="13"/>
        <v>334758</v>
      </c>
      <c r="E67" s="74">
        <f t="shared" si="14"/>
        <v>0</v>
      </c>
      <c r="F67" s="74">
        <v>0</v>
      </c>
      <c r="G67" s="74">
        <v>0</v>
      </c>
      <c r="H67" s="74">
        <v>0</v>
      </c>
      <c r="I67" s="74">
        <v>0</v>
      </c>
      <c r="J67" s="75">
        <v>0</v>
      </c>
      <c r="K67" s="74">
        <v>0</v>
      </c>
      <c r="L67" s="74">
        <v>334758</v>
      </c>
      <c r="M67" s="74">
        <f t="shared" si="15"/>
        <v>49356</v>
      </c>
      <c r="N67" s="74">
        <f t="shared" si="16"/>
        <v>0</v>
      </c>
      <c r="O67" s="74">
        <v>0</v>
      </c>
      <c r="P67" s="74">
        <v>0</v>
      </c>
      <c r="Q67" s="74">
        <v>0</v>
      </c>
      <c r="R67" s="74">
        <v>0</v>
      </c>
      <c r="S67" s="75">
        <v>0</v>
      </c>
      <c r="T67" s="74">
        <v>0</v>
      </c>
      <c r="U67" s="74">
        <v>49356</v>
      </c>
      <c r="V67" s="74">
        <f t="shared" si="17"/>
        <v>384114</v>
      </c>
      <c r="W67" s="74">
        <f t="shared" si="18"/>
        <v>0</v>
      </c>
      <c r="X67" s="74">
        <f t="shared" si="19"/>
        <v>0</v>
      </c>
      <c r="Y67" s="74">
        <f t="shared" si="20"/>
        <v>0</v>
      </c>
      <c r="Z67" s="74">
        <f t="shared" si="21"/>
        <v>0</v>
      </c>
      <c r="AA67" s="74">
        <f t="shared" si="22"/>
        <v>0</v>
      </c>
      <c r="AB67" s="75">
        <v>0</v>
      </c>
      <c r="AC67" s="74">
        <f t="shared" si="23"/>
        <v>0</v>
      </c>
      <c r="AD67" s="74">
        <f t="shared" si="24"/>
        <v>384114</v>
      </c>
    </row>
    <row r="68" spans="1:30" s="50" customFormat="1" ht="12" customHeight="1">
      <c r="A68" s="53" t="s">
        <v>384</v>
      </c>
      <c r="B68" s="54" t="s">
        <v>465</v>
      </c>
      <c r="C68" s="53" t="s">
        <v>466</v>
      </c>
      <c r="D68" s="74">
        <f t="shared" si="13"/>
        <v>338639</v>
      </c>
      <c r="E68" s="74">
        <f t="shared" si="14"/>
        <v>0</v>
      </c>
      <c r="F68" s="74">
        <v>0</v>
      </c>
      <c r="G68" s="74">
        <v>0</v>
      </c>
      <c r="H68" s="74">
        <v>0</v>
      </c>
      <c r="I68" s="74">
        <v>0</v>
      </c>
      <c r="J68" s="75">
        <v>0</v>
      </c>
      <c r="K68" s="74">
        <v>0</v>
      </c>
      <c r="L68" s="74">
        <v>338639</v>
      </c>
      <c r="M68" s="74">
        <f t="shared" si="15"/>
        <v>63921</v>
      </c>
      <c r="N68" s="74">
        <f t="shared" si="16"/>
        <v>0</v>
      </c>
      <c r="O68" s="74">
        <v>0</v>
      </c>
      <c r="P68" s="74">
        <v>0</v>
      </c>
      <c r="Q68" s="74">
        <v>0</v>
      </c>
      <c r="R68" s="74">
        <v>0</v>
      </c>
      <c r="S68" s="75">
        <v>0</v>
      </c>
      <c r="T68" s="74">
        <v>0</v>
      </c>
      <c r="U68" s="74">
        <v>63921</v>
      </c>
      <c r="V68" s="74">
        <f t="shared" si="17"/>
        <v>402560</v>
      </c>
      <c r="W68" s="74">
        <f t="shared" si="18"/>
        <v>0</v>
      </c>
      <c r="X68" s="74">
        <f t="shared" si="19"/>
        <v>0</v>
      </c>
      <c r="Y68" s="74">
        <f t="shared" si="20"/>
        <v>0</v>
      </c>
      <c r="Z68" s="74">
        <f t="shared" si="21"/>
        <v>0</v>
      </c>
      <c r="AA68" s="74">
        <f t="shared" si="22"/>
        <v>0</v>
      </c>
      <c r="AB68" s="75">
        <v>0</v>
      </c>
      <c r="AC68" s="74">
        <f t="shared" si="23"/>
        <v>0</v>
      </c>
      <c r="AD68" s="74">
        <f t="shared" si="24"/>
        <v>402560</v>
      </c>
    </row>
    <row r="69" spans="1:30" s="50" customFormat="1" ht="12" customHeight="1">
      <c r="A69" s="53" t="s">
        <v>384</v>
      </c>
      <c r="B69" s="54" t="s">
        <v>467</v>
      </c>
      <c r="C69" s="53" t="s">
        <v>468</v>
      </c>
      <c r="D69" s="74">
        <f t="shared" si="13"/>
        <v>589910</v>
      </c>
      <c r="E69" s="74">
        <f t="shared" si="14"/>
        <v>103614</v>
      </c>
      <c r="F69" s="74">
        <v>0</v>
      </c>
      <c r="G69" s="74">
        <v>0</v>
      </c>
      <c r="H69" s="74">
        <v>0</v>
      </c>
      <c r="I69" s="74">
        <v>75216</v>
      </c>
      <c r="J69" s="75">
        <v>0</v>
      </c>
      <c r="K69" s="74">
        <v>28398</v>
      </c>
      <c r="L69" s="74">
        <v>486296</v>
      </c>
      <c r="M69" s="74">
        <f t="shared" si="15"/>
        <v>70437</v>
      </c>
      <c r="N69" s="74">
        <f t="shared" si="16"/>
        <v>6735</v>
      </c>
      <c r="O69" s="74">
        <v>0</v>
      </c>
      <c r="P69" s="74">
        <v>0</v>
      </c>
      <c r="Q69" s="74">
        <v>0</v>
      </c>
      <c r="R69" s="74">
        <v>6717</v>
      </c>
      <c r="S69" s="75">
        <v>0</v>
      </c>
      <c r="T69" s="74">
        <v>18</v>
      </c>
      <c r="U69" s="74">
        <v>63702</v>
      </c>
      <c r="V69" s="74">
        <f t="shared" si="17"/>
        <v>660347</v>
      </c>
      <c r="W69" s="74">
        <f t="shared" si="18"/>
        <v>110349</v>
      </c>
      <c r="X69" s="74">
        <f t="shared" si="19"/>
        <v>0</v>
      </c>
      <c r="Y69" s="74">
        <f t="shared" si="20"/>
        <v>0</v>
      </c>
      <c r="Z69" s="74">
        <f t="shared" si="21"/>
        <v>0</v>
      </c>
      <c r="AA69" s="74">
        <f t="shared" si="22"/>
        <v>81933</v>
      </c>
      <c r="AB69" s="75">
        <v>0</v>
      </c>
      <c r="AC69" s="74">
        <f t="shared" si="23"/>
        <v>28416</v>
      </c>
      <c r="AD69" s="74">
        <f t="shared" si="24"/>
        <v>549998</v>
      </c>
    </row>
    <row r="70" spans="1:30" s="50" customFormat="1" ht="12" customHeight="1">
      <c r="A70" s="53" t="s">
        <v>384</v>
      </c>
      <c r="B70" s="54" t="s">
        <v>469</v>
      </c>
      <c r="C70" s="53" t="s">
        <v>470</v>
      </c>
      <c r="D70" s="74">
        <f t="shared" si="13"/>
        <v>420747</v>
      </c>
      <c r="E70" s="74">
        <f t="shared" si="14"/>
        <v>17188</v>
      </c>
      <c r="F70" s="74">
        <v>0</v>
      </c>
      <c r="G70" s="74">
        <v>0</v>
      </c>
      <c r="H70" s="74">
        <v>0</v>
      </c>
      <c r="I70" s="74">
        <v>5385</v>
      </c>
      <c r="J70" s="75">
        <v>0</v>
      </c>
      <c r="K70" s="74">
        <v>11803</v>
      </c>
      <c r="L70" s="74">
        <v>403559</v>
      </c>
      <c r="M70" s="74">
        <f t="shared" si="15"/>
        <v>82349</v>
      </c>
      <c r="N70" s="74">
        <f t="shared" si="16"/>
        <v>7827</v>
      </c>
      <c r="O70" s="74">
        <v>0</v>
      </c>
      <c r="P70" s="74">
        <v>0</v>
      </c>
      <c r="Q70" s="74">
        <v>0</v>
      </c>
      <c r="R70" s="74">
        <v>7821</v>
      </c>
      <c r="S70" s="75">
        <v>0</v>
      </c>
      <c r="T70" s="74">
        <v>6</v>
      </c>
      <c r="U70" s="74">
        <v>74522</v>
      </c>
      <c r="V70" s="74">
        <f t="shared" si="17"/>
        <v>503096</v>
      </c>
      <c r="W70" s="74">
        <f t="shared" si="18"/>
        <v>25015</v>
      </c>
      <c r="X70" s="74">
        <f t="shared" si="19"/>
        <v>0</v>
      </c>
      <c r="Y70" s="74">
        <f t="shared" si="20"/>
        <v>0</v>
      </c>
      <c r="Z70" s="74">
        <f t="shared" si="21"/>
        <v>0</v>
      </c>
      <c r="AA70" s="74">
        <f t="shared" si="22"/>
        <v>13206</v>
      </c>
      <c r="AB70" s="75">
        <v>0</v>
      </c>
      <c r="AC70" s="74">
        <f t="shared" si="23"/>
        <v>11809</v>
      </c>
      <c r="AD70" s="74">
        <f t="shared" si="24"/>
        <v>478081</v>
      </c>
    </row>
    <row r="71" spans="1:30" s="50" customFormat="1" ht="12" customHeight="1">
      <c r="A71" s="53" t="s">
        <v>384</v>
      </c>
      <c r="B71" s="54" t="s">
        <v>471</v>
      </c>
      <c r="C71" s="53" t="s">
        <v>472</v>
      </c>
      <c r="D71" s="74">
        <f t="shared" si="13"/>
        <v>521223</v>
      </c>
      <c r="E71" s="74">
        <f t="shared" si="14"/>
        <v>455598</v>
      </c>
      <c r="F71" s="74">
        <v>2299</v>
      </c>
      <c r="G71" s="74">
        <v>0</v>
      </c>
      <c r="H71" s="74">
        <v>84500</v>
      </c>
      <c r="I71" s="74">
        <v>314734</v>
      </c>
      <c r="J71" s="75">
        <v>713841</v>
      </c>
      <c r="K71" s="74">
        <v>54065</v>
      </c>
      <c r="L71" s="74">
        <v>65625</v>
      </c>
      <c r="M71" s="74">
        <f t="shared" si="15"/>
        <v>98345</v>
      </c>
      <c r="N71" s="74">
        <f t="shared" si="16"/>
        <v>57165</v>
      </c>
      <c r="O71" s="74">
        <v>0</v>
      </c>
      <c r="P71" s="74">
        <v>0</v>
      </c>
      <c r="Q71" s="74">
        <v>0</v>
      </c>
      <c r="R71" s="74">
        <v>23239</v>
      </c>
      <c r="S71" s="75">
        <v>134689</v>
      </c>
      <c r="T71" s="74">
        <v>33926</v>
      </c>
      <c r="U71" s="74">
        <v>41180</v>
      </c>
      <c r="V71" s="74">
        <f t="shared" si="17"/>
        <v>619568</v>
      </c>
      <c r="W71" s="74">
        <f t="shared" si="18"/>
        <v>512763</v>
      </c>
      <c r="X71" s="74">
        <f t="shared" si="19"/>
        <v>2299</v>
      </c>
      <c r="Y71" s="74">
        <f t="shared" si="20"/>
        <v>0</v>
      </c>
      <c r="Z71" s="74">
        <f t="shared" si="21"/>
        <v>84500</v>
      </c>
      <c r="AA71" s="74">
        <f t="shared" si="22"/>
        <v>337973</v>
      </c>
      <c r="AB71" s="75">
        <f aca="true" t="shared" si="25" ref="AB71:AB90">+SUM(J71,S71)</f>
        <v>848530</v>
      </c>
      <c r="AC71" s="74">
        <f t="shared" si="23"/>
        <v>87991</v>
      </c>
      <c r="AD71" s="74">
        <f t="shared" si="24"/>
        <v>106805</v>
      </c>
    </row>
    <row r="72" spans="1:30" s="50" customFormat="1" ht="12" customHeight="1">
      <c r="A72" s="53" t="s">
        <v>384</v>
      </c>
      <c r="B72" s="54" t="s">
        <v>473</v>
      </c>
      <c r="C72" s="53" t="s">
        <v>474</v>
      </c>
      <c r="D72" s="74">
        <f aca="true" t="shared" si="26" ref="D72:D103">SUM(E72,+L72)</f>
        <v>628707</v>
      </c>
      <c r="E72" s="74">
        <f aca="true" t="shared" si="27" ref="E72:E103">+SUM(F72:I72,K72)</f>
        <v>218435</v>
      </c>
      <c r="F72" s="74">
        <v>536</v>
      </c>
      <c r="G72" s="74">
        <v>0</v>
      </c>
      <c r="H72" s="74">
        <v>90000</v>
      </c>
      <c r="I72" s="74">
        <v>127899</v>
      </c>
      <c r="J72" s="75">
        <v>1876054</v>
      </c>
      <c r="K72" s="74">
        <v>0</v>
      </c>
      <c r="L72" s="74">
        <v>410272</v>
      </c>
      <c r="M72" s="74">
        <f aca="true" t="shared" si="28" ref="M72:M103">SUM(N72,+U72)</f>
        <v>40146</v>
      </c>
      <c r="N72" s="74">
        <f aca="true" t="shared" si="29" ref="N72:N103">+SUM(O72:R72,T72)</f>
        <v>9088</v>
      </c>
      <c r="O72" s="74">
        <v>0</v>
      </c>
      <c r="P72" s="74">
        <v>0</v>
      </c>
      <c r="Q72" s="74">
        <v>0</v>
      </c>
      <c r="R72" s="74">
        <v>9088</v>
      </c>
      <c r="S72" s="75">
        <v>262343</v>
      </c>
      <c r="T72" s="74">
        <v>0</v>
      </c>
      <c r="U72" s="74">
        <v>31058</v>
      </c>
      <c r="V72" s="74">
        <f aca="true" t="shared" si="30" ref="V72:V90">+SUM(D72,M72)</f>
        <v>668853</v>
      </c>
      <c r="W72" s="74">
        <f aca="true" t="shared" si="31" ref="W72:W90">+SUM(E72,N72)</f>
        <v>227523</v>
      </c>
      <c r="X72" s="74">
        <f aca="true" t="shared" si="32" ref="X72:X90">+SUM(F72,O72)</f>
        <v>536</v>
      </c>
      <c r="Y72" s="74">
        <f aca="true" t="shared" si="33" ref="Y72:Y90">+SUM(G72,P72)</f>
        <v>0</v>
      </c>
      <c r="Z72" s="74">
        <f aca="true" t="shared" si="34" ref="Z72:Z90">+SUM(H72,Q72)</f>
        <v>90000</v>
      </c>
      <c r="AA72" s="74">
        <f aca="true" t="shared" si="35" ref="AA72:AA90">+SUM(I72,R72)</f>
        <v>136987</v>
      </c>
      <c r="AB72" s="75">
        <f t="shared" si="25"/>
        <v>2138397</v>
      </c>
      <c r="AC72" s="74">
        <f aca="true" t="shared" si="36" ref="AC72:AC90">+SUM(K72,T72)</f>
        <v>0</v>
      </c>
      <c r="AD72" s="74">
        <f aca="true" t="shared" si="37" ref="AD72:AD90">+SUM(L72,U72)</f>
        <v>441330</v>
      </c>
    </row>
    <row r="73" spans="1:30" s="50" customFormat="1" ht="12" customHeight="1">
      <c r="A73" s="53" t="s">
        <v>384</v>
      </c>
      <c r="B73" s="54" t="s">
        <v>475</v>
      </c>
      <c r="C73" s="53" t="s">
        <v>476</v>
      </c>
      <c r="D73" s="74">
        <f t="shared" si="26"/>
        <v>0</v>
      </c>
      <c r="E73" s="74">
        <f t="shared" si="27"/>
        <v>0</v>
      </c>
      <c r="F73" s="74">
        <v>0</v>
      </c>
      <c r="G73" s="74">
        <v>0</v>
      </c>
      <c r="H73" s="74">
        <v>0</v>
      </c>
      <c r="I73" s="74">
        <v>0</v>
      </c>
      <c r="J73" s="75">
        <v>0</v>
      </c>
      <c r="K73" s="74">
        <v>0</v>
      </c>
      <c r="L73" s="74">
        <v>0</v>
      </c>
      <c r="M73" s="74">
        <f t="shared" si="28"/>
        <v>12852</v>
      </c>
      <c r="N73" s="74">
        <f t="shared" si="29"/>
        <v>12852</v>
      </c>
      <c r="O73" s="74">
        <v>0</v>
      </c>
      <c r="P73" s="74">
        <v>0</v>
      </c>
      <c r="Q73" s="74">
        <v>0</v>
      </c>
      <c r="R73" s="74">
        <v>0</v>
      </c>
      <c r="S73" s="75">
        <v>96145</v>
      </c>
      <c r="T73" s="74">
        <v>12852</v>
      </c>
      <c r="U73" s="74">
        <v>0</v>
      </c>
      <c r="V73" s="74">
        <f t="shared" si="30"/>
        <v>12852</v>
      </c>
      <c r="W73" s="74">
        <f t="shared" si="31"/>
        <v>12852</v>
      </c>
      <c r="X73" s="74">
        <f t="shared" si="32"/>
        <v>0</v>
      </c>
      <c r="Y73" s="74">
        <f t="shared" si="33"/>
        <v>0</v>
      </c>
      <c r="Z73" s="74">
        <f t="shared" si="34"/>
        <v>0</v>
      </c>
      <c r="AA73" s="74">
        <f t="shared" si="35"/>
        <v>0</v>
      </c>
      <c r="AB73" s="75">
        <f t="shared" si="25"/>
        <v>96145</v>
      </c>
      <c r="AC73" s="74">
        <f t="shared" si="36"/>
        <v>12852</v>
      </c>
      <c r="AD73" s="74">
        <f t="shared" si="37"/>
        <v>0</v>
      </c>
    </row>
    <row r="74" spans="1:30" s="50" customFormat="1" ht="12" customHeight="1">
      <c r="A74" s="53" t="s">
        <v>384</v>
      </c>
      <c r="B74" s="54" t="s">
        <v>477</v>
      </c>
      <c r="C74" s="53" t="s">
        <v>478</v>
      </c>
      <c r="D74" s="74">
        <f t="shared" si="26"/>
        <v>0</v>
      </c>
      <c r="E74" s="74">
        <f t="shared" si="27"/>
        <v>0</v>
      </c>
      <c r="F74" s="74">
        <v>0</v>
      </c>
      <c r="G74" s="74">
        <v>0</v>
      </c>
      <c r="H74" s="74">
        <v>0</v>
      </c>
      <c r="I74" s="74">
        <v>0</v>
      </c>
      <c r="J74" s="75">
        <v>0</v>
      </c>
      <c r="K74" s="74">
        <v>0</v>
      </c>
      <c r="L74" s="74">
        <v>0</v>
      </c>
      <c r="M74" s="74">
        <f t="shared" si="28"/>
        <v>40093</v>
      </c>
      <c r="N74" s="74">
        <f t="shared" si="29"/>
        <v>14786</v>
      </c>
      <c r="O74" s="74">
        <v>0</v>
      </c>
      <c r="P74" s="74">
        <v>0</v>
      </c>
      <c r="Q74" s="74">
        <v>0</v>
      </c>
      <c r="R74" s="74">
        <v>14724</v>
      </c>
      <c r="S74" s="75">
        <v>526137</v>
      </c>
      <c r="T74" s="74">
        <v>62</v>
      </c>
      <c r="U74" s="74">
        <v>25307</v>
      </c>
      <c r="V74" s="74">
        <f t="shared" si="30"/>
        <v>40093</v>
      </c>
      <c r="W74" s="74">
        <f t="shared" si="31"/>
        <v>14786</v>
      </c>
      <c r="X74" s="74">
        <f t="shared" si="32"/>
        <v>0</v>
      </c>
      <c r="Y74" s="74">
        <f t="shared" si="33"/>
        <v>0</v>
      </c>
      <c r="Z74" s="74">
        <f t="shared" si="34"/>
        <v>0</v>
      </c>
      <c r="AA74" s="74">
        <f t="shared" si="35"/>
        <v>14724</v>
      </c>
      <c r="AB74" s="75">
        <f t="shared" si="25"/>
        <v>526137</v>
      </c>
      <c r="AC74" s="74">
        <f t="shared" si="36"/>
        <v>62</v>
      </c>
      <c r="AD74" s="74">
        <f t="shared" si="37"/>
        <v>25307</v>
      </c>
    </row>
    <row r="75" spans="1:30" s="50" customFormat="1" ht="12" customHeight="1">
      <c r="A75" s="53" t="s">
        <v>384</v>
      </c>
      <c r="B75" s="54" t="s">
        <v>479</v>
      </c>
      <c r="C75" s="53" t="s">
        <v>480</v>
      </c>
      <c r="D75" s="74">
        <f t="shared" si="26"/>
        <v>0</v>
      </c>
      <c r="E75" s="74">
        <f t="shared" si="27"/>
        <v>0</v>
      </c>
      <c r="F75" s="74">
        <v>0</v>
      </c>
      <c r="G75" s="74">
        <v>0</v>
      </c>
      <c r="H75" s="74">
        <v>0</v>
      </c>
      <c r="I75" s="74">
        <v>0</v>
      </c>
      <c r="J75" s="75">
        <v>0</v>
      </c>
      <c r="K75" s="74">
        <v>0</v>
      </c>
      <c r="L75" s="74">
        <v>0</v>
      </c>
      <c r="M75" s="74">
        <f t="shared" si="28"/>
        <v>39220</v>
      </c>
      <c r="N75" s="74">
        <f t="shared" si="29"/>
        <v>39220</v>
      </c>
      <c r="O75" s="74">
        <v>0</v>
      </c>
      <c r="P75" s="74">
        <v>0</v>
      </c>
      <c r="Q75" s="74">
        <v>0</v>
      </c>
      <c r="R75" s="74">
        <v>986</v>
      </c>
      <c r="S75" s="75">
        <v>306817</v>
      </c>
      <c r="T75" s="74">
        <v>38234</v>
      </c>
      <c r="U75" s="74">
        <v>0</v>
      </c>
      <c r="V75" s="74">
        <f t="shared" si="30"/>
        <v>39220</v>
      </c>
      <c r="W75" s="74">
        <f t="shared" si="31"/>
        <v>39220</v>
      </c>
      <c r="X75" s="74">
        <f t="shared" si="32"/>
        <v>0</v>
      </c>
      <c r="Y75" s="74">
        <f t="shared" si="33"/>
        <v>0</v>
      </c>
      <c r="Z75" s="74">
        <f t="shared" si="34"/>
        <v>0</v>
      </c>
      <c r="AA75" s="74">
        <f t="shared" si="35"/>
        <v>986</v>
      </c>
      <c r="AB75" s="75">
        <f t="shared" si="25"/>
        <v>306817</v>
      </c>
      <c r="AC75" s="74">
        <f t="shared" si="36"/>
        <v>38234</v>
      </c>
      <c r="AD75" s="74">
        <f t="shared" si="37"/>
        <v>0</v>
      </c>
    </row>
    <row r="76" spans="1:30" s="50" customFormat="1" ht="12" customHeight="1">
      <c r="A76" s="53" t="s">
        <v>384</v>
      </c>
      <c r="B76" s="54" t="s">
        <v>481</v>
      </c>
      <c r="C76" s="53" t="s">
        <v>482</v>
      </c>
      <c r="D76" s="74">
        <f t="shared" si="26"/>
        <v>388525</v>
      </c>
      <c r="E76" s="74">
        <f t="shared" si="27"/>
        <v>373006</v>
      </c>
      <c r="F76" s="74">
        <v>0</v>
      </c>
      <c r="G76" s="74">
        <v>0</v>
      </c>
      <c r="H76" s="74">
        <v>0</v>
      </c>
      <c r="I76" s="74">
        <v>373006</v>
      </c>
      <c r="J76" s="75">
        <v>1317251</v>
      </c>
      <c r="K76" s="74">
        <v>0</v>
      </c>
      <c r="L76" s="74">
        <v>15519</v>
      </c>
      <c r="M76" s="74">
        <f t="shared" si="28"/>
        <v>0</v>
      </c>
      <c r="N76" s="74">
        <f t="shared" si="29"/>
        <v>0</v>
      </c>
      <c r="O76" s="74">
        <v>0</v>
      </c>
      <c r="P76" s="74">
        <v>0</v>
      </c>
      <c r="Q76" s="74">
        <v>0</v>
      </c>
      <c r="R76" s="74">
        <v>0</v>
      </c>
      <c r="S76" s="75">
        <v>0</v>
      </c>
      <c r="T76" s="74">
        <v>0</v>
      </c>
      <c r="U76" s="74">
        <v>0</v>
      </c>
      <c r="V76" s="74">
        <f t="shared" si="30"/>
        <v>388525</v>
      </c>
      <c r="W76" s="74">
        <f t="shared" si="31"/>
        <v>373006</v>
      </c>
      <c r="X76" s="74">
        <f t="shared" si="32"/>
        <v>0</v>
      </c>
      <c r="Y76" s="74">
        <f t="shared" si="33"/>
        <v>0</v>
      </c>
      <c r="Z76" s="74">
        <f t="shared" si="34"/>
        <v>0</v>
      </c>
      <c r="AA76" s="74">
        <f t="shared" si="35"/>
        <v>373006</v>
      </c>
      <c r="AB76" s="75">
        <f t="shared" si="25"/>
        <v>1317251</v>
      </c>
      <c r="AC76" s="74">
        <f t="shared" si="36"/>
        <v>0</v>
      </c>
      <c r="AD76" s="74">
        <f t="shared" si="37"/>
        <v>15519</v>
      </c>
    </row>
    <row r="77" spans="1:30" s="50" customFormat="1" ht="12" customHeight="1">
      <c r="A77" s="53" t="s">
        <v>384</v>
      </c>
      <c r="B77" s="54" t="s">
        <v>483</v>
      </c>
      <c r="C77" s="53" t="s">
        <v>484</v>
      </c>
      <c r="D77" s="74">
        <f t="shared" si="26"/>
        <v>0</v>
      </c>
      <c r="E77" s="74">
        <f t="shared" si="27"/>
        <v>0</v>
      </c>
      <c r="F77" s="74">
        <v>0</v>
      </c>
      <c r="G77" s="74">
        <v>0</v>
      </c>
      <c r="H77" s="74">
        <v>0</v>
      </c>
      <c r="I77" s="74">
        <v>0</v>
      </c>
      <c r="J77" s="75">
        <v>0</v>
      </c>
      <c r="K77" s="74">
        <v>0</v>
      </c>
      <c r="L77" s="74">
        <v>0</v>
      </c>
      <c r="M77" s="74">
        <f t="shared" si="28"/>
        <v>26610</v>
      </c>
      <c r="N77" s="74">
        <f t="shared" si="29"/>
        <v>4292</v>
      </c>
      <c r="O77" s="74">
        <v>0</v>
      </c>
      <c r="P77" s="74">
        <v>0</v>
      </c>
      <c r="Q77" s="74">
        <v>0</v>
      </c>
      <c r="R77" s="74">
        <v>0</v>
      </c>
      <c r="S77" s="75">
        <v>300000</v>
      </c>
      <c r="T77" s="74">
        <v>4292</v>
      </c>
      <c r="U77" s="74">
        <v>22318</v>
      </c>
      <c r="V77" s="74">
        <f t="shared" si="30"/>
        <v>26610</v>
      </c>
      <c r="W77" s="74">
        <f t="shared" si="31"/>
        <v>4292</v>
      </c>
      <c r="X77" s="74">
        <f t="shared" si="32"/>
        <v>0</v>
      </c>
      <c r="Y77" s="74">
        <f t="shared" si="33"/>
        <v>0</v>
      </c>
      <c r="Z77" s="74">
        <f t="shared" si="34"/>
        <v>0</v>
      </c>
      <c r="AA77" s="74">
        <f t="shared" si="35"/>
        <v>0</v>
      </c>
      <c r="AB77" s="75">
        <f t="shared" si="25"/>
        <v>300000</v>
      </c>
      <c r="AC77" s="74">
        <f t="shared" si="36"/>
        <v>4292</v>
      </c>
      <c r="AD77" s="74">
        <f t="shared" si="37"/>
        <v>22318</v>
      </c>
    </row>
    <row r="78" spans="1:30" s="50" customFormat="1" ht="12" customHeight="1">
      <c r="A78" s="53" t="s">
        <v>384</v>
      </c>
      <c r="B78" s="54" t="s">
        <v>485</v>
      </c>
      <c r="C78" s="53" t="s">
        <v>486</v>
      </c>
      <c r="D78" s="74">
        <f t="shared" si="26"/>
        <v>0</v>
      </c>
      <c r="E78" s="74">
        <f t="shared" si="27"/>
        <v>0</v>
      </c>
      <c r="F78" s="74">
        <v>0</v>
      </c>
      <c r="G78" s="74">
        <v>0</v>
      </c>
      <c r="H78" s="74">
        <v>0</v>
      </c>
      <c r="I78" s="74">
        <v>0</v>
      </c>
      <c r="J78" s="75">
        <v>0</v>
      </c>
      <c r="K78" s="74">
        <v>0</v>
      </c>
      <c r="L78" s="74">
        <v>0</v>
      </c>
      <c r="M78" s="74">
        <f t="shared" si="28"/>
        <v>0</v>
      </c>
      <c r="N78" s="74">
        <f t="shared" si="29"/>
        <v>0</v>
      </c>
      <c r="O78" s="74">
        <v>0</v>
      </c>
      <c r="P78" s="74">
        <v>0</v>
      </c>
      <c r="Q78" s="74">
        <v>0</v>
      </c>
      <c r="R78" s="74">
        <v>0</v>
      </c>
      <c r="S78" s="75">
        <v>369202</v>
      </c>
      <c r="T78" s="74">
        <v>0</v>
      </c>
      <c r="U78" s="74">
        <v>0</v>
      </c>
      <c r="V78" s="74">
        <f t="shared" si="30"/>
        <v>0</v>
      </c>
      <c r="W78" s="74">
        <f t="shared" si="31"/>
        <v>0</v>
      </c>
      <c r="X78" s="74">
        <f t="shared" si="32"/>
        <v>0</v>
      </c>
      <c r="Y78" s="74">
        <f t="shared" si="33"/>
        <v>0</v>
      </c>
      <c r="Z78" s="74">
        <f t="shared" si="34"/>
        <v>0</v>
      </c>
      <c r="AA78" s="74">
        <f t="shared" si="35"/>
        <v>0</v>
      </c>
      <c r="AB78" s="75">
        <f t="shared" si="25"/>
        <v>369202</v>
      </c>
      <c r="AC78" s="74">
        <f t="shared" si="36"/>
        <v>0</v>
      </c>
      <c r="AD78" s="74">
        <f t="shared" si="37"/>
        <v>0</v>
      </c>
    </row>
    <row r="79" spans="1:30" s="50" customFormat="1" ht="12" customHeight="1">
      <c r="A79" s="53" t="s">
        <v>384</v>
      </c>
      <c r="B79" s="54" t="s">
        <v>487</v>
      </c>
      <c r="C79" s="53" t="s">
        <v>488</v>
      </c>
      <c r="D79" s="74">
        <f t="shared" si="26"/>
        <v>0</v>
      </c>
      <c r="E79" s="74">
        <f t="shared" si="27"/>
        <v>0</v>
      </c>
      <c r="F79" s="74">
        <v>0</v>
      </c>
      <c r="G79" s="74">
        <v>0</v>
      </c>
      <c r="H79" s="74">
        <v>0</v>
      </c>
      <c r="I79" s="74">
        <v>0</v>
      </c>
      <c r="J79" s="75">
        <v>0</v>
      </c>
      <c r="K79" s="74">
        <v>0</v>
      </c>
      <c r="L79" s="74">
        <v>0</v>
      </c>
      <c r="M79" s="74">
        <f t="shared" si="28"/>
        <v>11726</v>
      </c>
      <c r="N79" s="74">
        <f t="shared" si="29"/>
        <v>656</v>
      </c>
      <c r="O79" s="74">
        <v>0</v>
      </c>
      <c r="P79" s="74">
        <v>0</v>
      </c>
      <c r="Q79" s="74">
        <v>0</v>
      </c>
      <c r="R79" s="74">
        <v>656</v>
      </c>
      <c r="S79" s="75">
        <v>170542</v>
      </c>
      <c r="T79" s="74"/>
      <c r="U79" s="74">
        <v>11070</v>
      </c>
      <c r="V79" s="74">
        <f t="shared" si="30"/>
        <v>11726</v>
      </c>
      <c r="W79" s="74">
        <f t="shared" si="31"/>
        <v>656</v>
      </c>
      <c r="X79" s="74">
        <f t="shared" si="32"/>
        <v>0</v>
      </c>
      <c r="Y79" s="74">
        <f t="shared" si="33"/>
        <v>0</v>
      </c>
      <c r="Z79" s="74">
        <f t="shared" si="34"/>
        <v>0</v>
      </c>
      <c r="AA79" s="74">
        <f t="shared" si="35"/>
        <v>656</v>
      </c>
      <c r="AB79" s="75">
        <f t="shared" si="25"/>
        <v>170542</v>
      </c>
      <c r="AC79" s="74">
        <f t="shared" si="36"/>
        <v>0</v>
      </c>
      <c r="AD79" s="74">
        <f t="shared" si="37"/>
        <v>11070</v>
      </c>
    </row>
    <row r="80" spans="1:30" s="50" customFormat="1" ht="12" customHeight="1">
      <c r="A80" s="53" t="s">
        <v>384</v>
      </c>
      <c r="B80" s="54" t="s">
        <v>489</v>
      </c>
      <c r="C80" s="53" t="s">
        <v>490</v>
      </c>
      <c r="D80" s="74">
        <f t="shared" si="26"/>
        <v>89129</v>
      </c>
      <c r="E80" s="74">
        <f t="shared" si="27"/>
        <v>89129</v>
      </c>
      <c r="F80" s="74">
        <v>0</v>
      </c>
      <c r="G80" s="74">
        <v>0</v>
      </c>
      <c r="H80" s="74">
        <v>0</v>
      </c>
      <c r="I80" s="74">
        <v>89129</v>
      </c>
      <c r="J80" s="75">
        <v>825313</v>
      </c>
      <c r="K80" s="74">
        <v>0</v>
      </c>
      <c r="L80" s="74">
        <v>0</v>
      </c>
      <c r="M80" s="74">
        <f t="shared" si="28"/>
        <v>58803</v>
      </c>
      <c r="N80" s="74">
        <f t="shared" si="29"/>
        <v>58803</v>
      </c>
      <c r="O80" s="74">
        <v>0</v>
      </c>
      <c r="P80" s="74">
        <v>0</v>
      </c>
      <c r="Q80" s="74">
        <v>0</v>
      </c>
      <c r="R80" s="74">
        <v>58803</v>
      </c>
      <c r="S80" s="75">
        <v>288764</v>
      </c>
      <c r="T80" s="74">
        <v>0</v>
      </c>
      <c r="U80" s="74">
        <v>0</v>
      </c>
      <c r="V80" s="74">
        <f t="shared" si="30"/>
        <v>147932</v>
      </c>
      <c r="W80" s="74">
        <f t="shared" si="31"/>
        <v>147932</v>
      </c>
      <c r="X80" s="74">
        <f t="shared" si="32"/>
        <v>0</v>
      </c>
      <c r="Y80" s="74">
        <f t="shared" si="33"/>
        <v>0</v>
      </c>
      <c r="Z80" s="74">
        <f t="shared" si="34"/>
        <v>0</v>
      </c>
      <c r="AA80" s="74">
        <f t="shared" si="35"/>
        <v>147932</v>
      </c>
      <c r="AB80" s="75">
        <f t="shared" si="25"/>
        <v>1114077</v>
      </c>
      <c r="AC80" s="74">
        <f t="shared" si="36"/>
        <v>0</v>
      </c>
      <c r="AD80" s="74">
        <f t="shared" si="37"/>
        <v>0</v>
      </c>
    </row>
    <row r="81" spans="1:30" s="50" customFormat="1" ht="12" customHeight="1">
      <c r="A81" s="53" t="s">
        <v>384</v>
      </c>
      <c r="B81" s="54" t="s">
        <v>491</v>
      </c>
      <c r="C81" s="53" t="s">
        <v>492</v>
      </c>
      <c r="D81" s="74">
        <f t="shared" si="26"/>
        <v>0</v>
      </c>
      <c r="E81" s="74">
        <f t="shared" si="27"/>
        <v>0</v>
      </c>
      <c r="F81" s="74">
        <v>0</v>
      </c>
      <c r="G81" s="74">
        <v>0</v>
      </c>
      <c r="H81" s="74">
        <v>0</v>
      </c>
      <c r="I81" s="74">
        <v>0</v>
      </c>
      <c r="J81" s="75">
        <v>0</v>
      </c>
      <c r="K81" s="74">
        <v>0</v>
      </c>
      <c r="L81" s="74">
        <v>0</v>
      </c>
      <c r="M81" s="74">
        <f t="shared" si="28"/>
        <v>12956</v>
      </c>
      <c r="N81" s="74">
        <f t="shared" si="29"/>
        <v>0</v>
      </c>
      <c r="O81" s="74">
        <v>0</v>
      </c>
      <c r="P81" s="74">
        <v>0</v>
      </c>
      <c r="Q81" s="74">
        <v>0</v>
      </c>
      <c r="R81" s="74">
        <v>0</v>
      </c>
      <c r="S81" s="75">
        <v>343850</v>
      </c>
      <c r="T81" s="74">
        <v>0</v>
      </c>
      <c r="U81" s="74">
        <v>12956</v>
      </c>
      <c r="V81" s="74">
        <f t="shared" si="30"/>
        <v>12956</v>
      </c>
      <c r="W81" s="74">
        <f t="shared" si="31"/>
        <v>0</v>
      </c>
      <c r="X81" s="74">
        <f t="shared" si="32"/>
        <v>0</v>
      </c>
      <c r="Y81" s="74">
        <f t="shared" si="33"/>
        <v>0</v>
      </c>
      <c r="Z81" s="74">
        <f t="shared" si="34"/>
        <v>0</v>
      </c>
      <c r="AA81" s="74">
        <f t="shared" si="35"/>
        <v>0</v>
      </c>
      <c r="AB81" s="75">
        <f t="shared" si="25"/>
        <v>343850</v>
      </c>
      <c r="AC81" s="74">
        <f t="shared" si="36"/>
        <v>0</v>
      </c>
      <c r="AD81" s="74">
        <f t="shared" si="37"/>
        <v>12956</v>
      </c>
    </row>
    <row r="82" spans="1:30" s="50" customFormat="1" ht="12" customHeight="1">
      <c r="A82" s="53" t="s">
        <v>384</v>
      </c>
      <c r="B82" s="54" t="s">
        <v>493</v>
      </c>
      <c r="C82" s="53" t="s">
        <v>494</v>
      </c>
      <c r="D82" s="74">
        <f t="shared" si="26"/>
        <v>1989095</v>
      </c>
      <c r="E82" s="74">
        <f t="shared" si="27"/>
        <v>1989095</v>
      </c>
      <c r="F82" s="74">
        <v>103</v>
      </c>
      <c r="G82" s="74">
        <v>0</v>
      </c>
      <c r="H82" s="74">
        <v>120600</v>
      </c>
      <c r="I82" s="74">
        <v>1356088</v>
      </c>
      <c r="J82" s="75">
        <v>4785000</v>
      </c>
      <c r="K82" s="74">
        <v>512304</v>
      </c>
      <c r="L82" s="74">
        <v>0</v>
      </c>
      <c r="M82" s="74">
        <f t="shared" si="28"/>
        <v>0</v>
      </c>
      <c r="N82" s="74">
        <f t="shared" si="29"/>
        <v>0</v>
      </c>
      <c r="O82" s="74">
        <v>0</v>
      </c>
      <c r="P82" s="74">
        <v>0</v>
      </c>
      <c r="Q82" s="74">
        <v>0</v>
      </c>
      <c r="R82" s="74">
        <v>0</v>
      </c>
      <c r="S82" s="75">
        <v>715000</v>
      </c>
      <c r="T82" s="74">
        <v>0</v>
      </c>
      <c r="U82" s="74">
        <v>0</v>
      </c>
      <c r="V82" s="74">
        <f t="shared" si="30"/>
        <v>1989095</v>
      </c>
      <c r="W82" s="74">
        <f t="shared" si="31"/>
        <v>1989095</v>
      </c>
      <c r="X82" s="74">
        <f t="shared" si="32"/>
        <v>103</v>
      </c>
      <c r="Y82" s="74">
        <f t="shared" si="33"/>
        <v>0</v>
      </c>
      <c r="Z82" s="74">
        <f t="shared" si="34"/>
        <v>120600</v>
      </c>
      <c r="AA82" s="74">
        <f t="shared" si="35"/>
        <v>1356088</v>
      </c>
      <c r="AB82" s="75">
        <f t="shared" si="25"/>
        <v>5500000</v>
      </c>
      <c r="AC82" s="74">
        <f t="shared" si="36"/>
        <v>512304</v>
      </c>
      <c r="AD82" s="74">
        <f t="shared" si="37"/>
        <v>0</v>
      </c>
    </row>
    <row r="83" spans="1:30" s="50" customFormat="1" ht="12" customHeight="1">
      <c r="A83" s="53" t="s">
        <v>384</v>
      </c>
      <c r="B83" s="54" t="s">
        <v>495</v>
      </c>
      <c r="C83" s="53" t="s">
        <v>496</v>
      </c>
      <c r="D83" s="74">
        <f t="shared" si="26"/>
        <v>514800</v>
      </c>
      <c r="E83" s="74">
        <f t="shared" si="27"/>
        <v>303838</v>
      </c>
      <c r="F83" s="74">
        <v>445</v>
      </c>
      <c r="G83" s="74">
        <v>0</v>
      </c>
      <c r="H83" s="74">
        <v>0</v>
      </c>
      <c r="I83" s="74">
        <v>303393</v>
      </c>
      <c r="J83" s="75">
        <v>955435</v>
      </c>
      <c r="K83" s="74">
        <v>0</v>
      </c>
      <c r="L83" s="74">
        <v>210962</v>
      </c>
      <c r="M83" s="74">
        <f t="shared" si="28"/>
        <v>29401</v>
      </c>
      <c r="N83" s="74">
        <f t="shared" si="29"/>
        <v>5961</v>
      </c>
      <c r="O83" s="74">
        <v>0</v>
      </c>
      <c r="P83" s="74">
        <v>0</v>
      </c>
      <c r="Q83" s="74">
        <v>0</v>
      </c>
      <c r="R83" s="74">
        <v>5961</v>
      </c>
      <c r="S83" s="75">
        <v>54637</v>
      </c>
      <c r="T83" s="74">
        <v>0</v>
      </c>
      <c r="U83" s="74">
        <v>23440</v>
      </c>
      <c r="V83" s="74">
        <f t="shared" si="30"/>
        <v>544201</v>
      </c>
      <c r="W83" s="74">
        <f t="shared" si="31"/>
        <v>309799</v>
      </c>
      <c r="X83" s="74">
        <f t="shared" si="32"/>
        <v>445</v>
      </c>
      <c r="Y83" s="74">
        <f t="shared" si="33"/>
        <v>0</v>
      </c>
      <c r="Z83" s="74">
        <f t="shared" si="34"/>
        <v>0</v>
      </c>
      <c r="AA83" s="74">
        <f t="shared" si="35"/>
        <v>309354</v>
      </c>
      <c r="AB83" s="75">
        <f t="shared" si="25"/>
        <v>1010072</v>
      </c>
      <c r="AC83" s="74">
        <f t="shared" si="36"/>
        <v>0</v>
      </c>
      <c r="AD83" s="74">
        <f t="shared" si="37"/>
        <v>234402</v>
      </c>
    </row>
    <row r="84" spans="1:30" s="50" customFormat="1" ht="12" customHeight="1">
      <c r="A84" s="53" t="s">
        <v>384</v>
      </c>
      <c r="B84" s="54" t="s">
        <v>497</v>
      </c>
      <c r="C84" s="53" t="s">
        <v>498</v>
      </c>
      <c r="D84" s="74">
        <f t="shared" si="26"/>
        <v>93758</v>
      </c>
      <c r="E84" s="74">
        <f t="shared" si="27"/>
        <v>93758</v>
      </c>
      <c r="F84" s="74">
        <v>0</v>
      </c>
      <c r="G84" s="74">
        <v>0</v>
      </c>
      <c r="H84" s="74">
        <v>0</v>
      </c>
      <c r="I84" s="74">
        <v>93758</v>
      </c>
      <c r="J84" s="75">
        <v>541127</v>
      </c>
      <c r="K84" s="74">
        <v>0</v>
      </c>
      <c r="L84" s="74"/>
      <c r="M84" s="74">
        <f t="shared" si="28"/>
        <v>0</v>
      </c>
      <c r="N84" s="74">
        <f t="shared" si="29"/>
        <v>0</v>
      </c>
      <c r="O84" s="74">
        <v>0</v>
      </c>
      <c r="P84" s="74">
        <v>0</v>
      </c>
      <c r="Q84" s="74">
        <v>0</v>
      </c>
      <c r="R84" s="74">
        <v>0</v>
      </c>
      <c r="S84" s="75">
        <v>0</v>
      </c>
      <c r="T84" s="74">
        <v>0</v>
      </c>
      <c r="U84" s="74">
        <v>0</v>
      </c>
      <c r="V84" s="74">
        <f t="shared" si="30"/>
        <v>93758</v>
      </c>
      <c r="W84" s="74">
        <f t="shared" si="31"/>
        <v>93758</v>
      </c>
      <c r="X84" s="74">
        <f t="shared" si="32"/>
        <v>0</v>
      </c>
      <c r="Y84" s="74">
        <f t="shared" si="33"/>
        <v>0</v>
      </c>
      <c r="Z84" s="74">
        <f t="shared" si="34"/>
        <v>0</v>
      </c>
      <c r="AA84" s="74">
        <f t="shared" si="35"/>
        <v>93758</v>
      </c>
      <c r="AB84" s="75">
        <f t="shared" si="25"/>
        <v>541127</v>
      </c>
      <c r="AC84" s="74">
        <f t="shared" si="36"/>
        <v>0</v>
      </c>
      <c r="AD84" s="74">
        <f t="shared" si="37"/>
        <v>0</v>
      </c>
    </row>
    <row r="85" spans="1:30" s="50" customFormat="1" ht="12" customHeight="1">
      <c r="A85" s="53" t="s">
        <v>384</v>
      </c>
      <c r="B85" s="54" t="s">
        <v>499</v>
      </c>
      <c r="C85" s="53" t="s">
        <v>500</v>
      </c>
      <c r="D85" s="74">
        <f t="shared" si="26"/>
        <v>310896</v>
      </c>
      <c r="E85" s="74">
        <f t="shared" si="27"/>
        <v>310896</v>
      </c>
      <c r="F85" s="74">
        <v>0</v>
      </c>
      <c r="G85" s="74">
        <v>0</v>
      </c>
      <c r="H85" s="74">
        <v>0</v>
      </c>
      <c r="I85" s="74">
        <v>251779</v>
      </c>
      <c r="J85" s="75">
        <v>692924</v>
      </c>
      <c r="K85" s="74">
        <v>59117</v>
      </c>
      <c r="L85" s="74">
        <v>0</v>
      </c>
      <c r="M85" s="74">
        <f t="shared" si="28"/>
        <v>0</v>
      </c>
      <c r="N85" s="74">
        <f t="shared" si="29"/>
        <v>0</v>
      </c>
      <c r="O85" s="74">
        <v>0</v>
      </c>
      <c r="P85" s="74">
        <v>0</v>
      </c>
      <c r="Q85" s="74">
        <v>0</v>
      </c>
      <c r="R85" s="74">
        <v>0</v>
      </c>
      <c r="S85" s="75">
        <v>0</v>
      </c>
      <c r="T85" s="74">
        <v>0</v>
      </c>
      <c r="U85" s="74">
        <v>0</v>
      </c>
      <c r="V85" s="74">
        <f t="shared" si="30"/>
        <v>310896</v>
      </c>
      <c r="W85" s="74">
        <f t="shared" si="31"/>
        <v>310896</v>
      </c>
      <c r="X85" s="74">
        <f t="shared" si="32"/>
        <v>0</v>
      </c>
      <c r="Y85" s="74">
        <f t="shared" si="33"/>
        <v>0</v>
      </c>
      <c r="Z85" s="74">
        <f t="shared" si="34"/>
        <v>0</v>
      </c>
      <c r="AA85" s="74">
        <f t="shared" si="35"/>
        <v>251779</v>
      </c>
      <c r="AB85" s="75">
        <f t="shared" si="25"/>
        <v>692924</v>
      </c>
      <c r="AC85" s="74">
        <f t="shared" si="36"/>
        <v>59117</v>
      </c>
      <c r="AD85" s="74">
        <f t="shared" si="37"/>
        <v>0</v>
      </c>
    </row>
    <row r="86" spans="1:30" s="50" customFormat="1" ht="12" customHeight="1">
      <c r="A86" s="53" t="s">
        <v>384</v>
      </c>
      <c r="B86" s="54" t="s">
        <v>501</v>
      </c>
      <c r="C86" s="53" t="s">
        <v>502</v>
      </c>
      <c r="D86" s="74">
        <f t="shared" si="26"/>
        <v>265106</v>
      </c>
      <c r="E86" s="74">
        <f t="shared" si="27"/>
        <v>265106</v>
      </c>
      <c r="F86" s="74">
        <v>355</v>
      </c>
      <c r="G86" s="74">
        <v>0</v>
      </c>
      <c r="H86" s="74">
        <v>0</v>
      </c>
      <c r="I86" s="74">
        <v>237335</v>
      </c>
      <c r="J86" s="75">
        <v>737754</v>
      </c>
      <c r="K86" s="74">
        <v>27416</v>
      </c>
      <c r="L86" s="74">
        <v>0</v>
      </c>
      <c r="M86" s="74">
        <f t="shared" si="28"/>
        <v>1022</v>
      </c>
      <c r="N86" s="74">
        <f t="shared" si="29"/>
        <v>1022</v>
      </c>
      <c r="O86" s="74">
        <v>0</v>
      </c>
      <c r="P86" s="74">
        <v>0</v>
      </c>
      <c r="Q86" s="74">
        <v>0</v>
      </c>
      <c r="R86" s="74">
        <v>1022</v>
      </c>
      <c r="S86" s="75">
        <v>177193</v>
      </c>
      <c r="T86" s="74">
        <v>0</v>
      </c>
      <c r="U86" s="74">
        <v>0</v>
      </c>
      <c r="V86" s="74">
        <f t="shared" si="30"/>
        <v>266128</v>
      </c>
      <c r="W86" s="74">
        <f t="shared" si="31"/>
        <v>266128</v>
      </c>
      <c r="X86" s="74">
        <f t="shared" si="32"/>
        <v>355</v>
      </c>
      <c r="Y86" s="74">
        <f t="shared" si="33"/>
        <v>0</v>
      </c>
      <c r="Z86" s="74">
        <f t="shared" si="34"/>
        <v>0</v>
      </c>
      <c r="AA86" s="74">
        <f t="shared" si="35"/>
        <v>238357</v>
      </c>
      <c r="AB86" s="75">
        <f t="shared" si="25"/>
        <v>914947</v>
      </c>
      <c r="AC86" s="74">
        <f t="shared" si="36"/>
        <v>27416</v>
      </c>
      <c r="AD86" s="74">
        <f t="shared" si="37"/>
        <v>0</v>
      </c>
    </row>
    <row r="87" spans="1:30" s="50" customFormat="1" ht="12" customHeight="1">
      <c r="A87" s="53" t="s">
        <v>384</v>
      </c>
      <c r="B87" s="54" t="s">
        <v>503</v>
      </c>
      <c r="C87" s="53" t="s">
        <v>504</v>
      </c>
      <c r="D87" s="74">
        <f t="shared" si="26"/>
        <v>190882</v>
      </c>
      <c r="E87" s="74">
        <f t="shared" si="27"/>
        <v>190882</v>
      </c>
      <c r="F87" s="74">
        <v>0</v>
      </c>
      <c r="G87" s="74">
        <v>0</v>
      </c>
      <c r="H87" s="74">
        <v>0</v>
      </c>
      <c r="I87" s="74">
        <v>190789</v>
      </c>
      <c r="J87" s="75">
        <v>1457084</v>
      </c>
      <c r="K87" s="74">
        <v>93</v>
      </c>
      <c r="L87" s="74">
        <v>0</v>
      </c>
      <c r="M87" s="74">
        <f t="shared" si="28"/>
        <v>0</v>
      </c>
      <c r="N87" s="74">
        <f t="shared" si="29"/>
        <v>0</v>
      </c>
      <c r="O87" s="74">
        <v>0</v>
      </c>
      <c r="P87" s="74">
        <v>0</v>
      </c>
      <c r="Q87" s="74">
        <v>0</v>
      </c>
      <c r="R87" s="74">
        <v>0</v>
      </c>
      <c r="S87" s="75">
        <v>0</v>
      </c>
      <c r="T87" s="74">
        <v>0</v>
      </c>
      <c r="U87" s="74">
        <v>0</v>
      </c>
      <c r="V87" s="74">
        <f t="shared" si="30"/>
        <v>190882</v>
      </c>
      <c r="W87" s="74">
        <f t="shared" si="31"/>
        <v>190882</v>
      </c>
      <c r="X87" s="74">
        <f t="shared" si="32"/>
        <v>0</v>
      </c>
      <c r="Y87" s="74">
        <f t="shared" si="33"/>
        <v>0</v>
      </c>
      <c r="Z87" s="74">
        <f t="shared" si="34"/>
        <v>0</v>
      </c>
      <c r="AA87" s="74">
        <f t="shared" si="35"/>
        <v>190789</v>
      </c>
      <c r="AB87" s="75">
        <f t="shared" si="25"/>
        <v>1457084</v>
      </c>
      <c r="AC87" s="74">
        <f t="shared" si="36"/>
        <v>93</v>
      </c>
      <c r="AD87" s="74">
        <f t="shared" si="37"/>
        <v>0</v>
      </c>
    </row>
    <row r="88" spans="1:30" s="50" customFormat="1" ht="12" customHeight="1">
      <c r="A88" s="53" t="s">
        <v>384</v>
      </c>
      <c r="B88" s="54" t="s">
        <v>505</v>
      </c>
      <c r="C88" s="53" t="s">
        <v>506</v>
      </c>
      <c r="D88" s="74">
        <f t="shared" si="26"/>
        <v>920420</v>
      </c>
      <c r="E88" s="74">
        <f t="shared" si="27"/>
        <v>567509</v>
      </c>
      <c r="F88" s="74">
        <v>0</v>
      </c>
      <c r="G88" s="74">
        <v>0</v>
      </c>
      <c r="H88" s="74">
        <v>0</v>
      </c>
      <c r="I88" s="74">
        <v>567509</v>
      </c>
      <c r="J88" s="75">
        <v>2588307</v>
      </c>
      <c r="K88" s="74">
        <v>0</v>
      </c>
      <c r="L88" s="74">
        <v>352911</v>
      </c>
      <c r="M88" s="74">
        <f t="shared" si="28"/>
        <v>0</v>
      </c>
      <c r="N88" s="74">
        <f t="shared" si="29"/>
        <v>0</v>
      </c>
      <c r="O88" s="74">
        <v>0</v>
      </c>
      <c r="P88" s="74">
        <v>0</v>
      </c>
      <c r="Q88" s="74">
        <v>0</v>
      </c>
      <c r="R88" s="74">
        <v>0</v>
      </c>
      <c r="S88" s="75">
        <v>0</v>
      </c>
      <c r="T88" s="74">
        <v>0</v>
      </c>
      <c r="U88" s="74">
        <v>0</v>
      </c>
      <c r="V88" s="74">
        <f t="shared" si="30"/>
        <v>920420</v>
      </c>
      <c r="W88" s="74">
        <f t="shared" si="31"/>
        <v>567509</v>
      </c>
      <c r="X88" s="74">
        <f t="shared" si="32"/>
        <v>0</v>
      </c>
      <c r="Y88" s="74">
        <f t="shared" si="33"/>
        <v>0</v>
      </c>
      <c r="Z88" s="74">
        <f t="shared" si="34"/>
        <v>0</v>
      </c>
      <c r="AA88" s="74">
        <f t="shared" si="35"/>
        <v>567509</v>
      </c>
      <c r="AB88" s="75">
        <f t="shared" si="25"/>
        <v>2588307</v>
      </c>
      <c r="AC88" s="74">
        <f t="shared" si="36"/>
        <v>0</v>
      </c>
      <c r="AD88" s="74">
        <f t="shared" si="37"/>
        <v>352911</v>
      </c>
    </row>
    <row r="89" spans="1:30" s="50" customFormat="1" ht="12" customHeight="1">
      <c r="A89" s="53" t="s">
        <v>384</v>
      </c>
      <c r="B89" s="54" t="s">
        <v>507</v>
      </c>
      <c r="C89" s="53" t="s">
        <v>508</v>
      </c>
      <c r="D89" s="74">
        <f t="shared" si="26"/>
        <v>200246</v>
      </c>
      <c r="E89" s="74">
        <f t="shared" si="27"/>
        <v>170876</v>
      </c>
      <c r="F89" s="74">
        <v>0</v>
      </c>
      <c r="G89" s="74">
        <v>0</v>
      </c>
      <c r="H89" s="74">
        <v>0</v>
      </c>
      <c r="I89" s="74">
        <v>154775</v>
      </c>
      <c r="J89" s="75">
        <v>589000</v>
      </c>
      <c r="K89" s="74">
        <v>16101</v>
      </c>
      <c r="L89" s="74">
        <v>29370</v>
      </c>
      <c r="M89" s="74">
        <f t="shared" si="28"/>
        <v>0</v>
      </c>
      <c r="N89" s="74">
        <f t="shared" si="29"/>
        <v>0</v>
      </c>
      <c r="O89" s="74">
        <v>0</v>
      </c>
      <c r="P89" s="74">
        <v>0</v>
      </c>
      <c r="Q89" s="74">
        <v>0</v>
      </c>
      <c r="R89" s="74">
        <v>0</v>
      </c>
      <c r="S89" s="75">
        <v>0</v>
      </c>
      <c r="T89" s="74">
        <v>0</v>
      </c>
      <c r="U89" s="74">
        <v>0</v>
      </c>
      <c r="V89" s="74">
        <f t="shared" si="30"/>
        <v>200246</v>
      </c>
      <c r="W89" s="74">
        <f t="shared" si="31"/>
        <v>170876</v>
      </c>
      <c r="X89" s="74">
        <f t="shared" si="32"/>
        <v>0</v>
      </c>
      <c r="Y89" s="74">
        <f t="shared" si="33"/>
        <v>0</v>
      </c>
      <c r="Z89" s="74">
        <f t="shared" si="34"/>
        <v>0</v>
      </c>
      <c r="AA89" s="74">
        <f t="shared" si="35"/>
        <v>154775</v>
      </c>
      <c r="AB89" s="75">
        <f t="shared" si="25"/>
        <v>589000</v>
      </c>
      <c r="AC89" s="74">
        <f t="shared" si="36"/>
        <v>16101</v>
      </c>
      <c r="AD89" s="74">
        <f t="shared" si="37"/>
        <v>29370</v>
      </c>
    </row>
    <row r="90" spans="1:30" s="50" customFormat="1" ht="12" customHeight="1">
      <c r="A90" s="53" t="s">
        <v>384</v>
      </c>
      <c r="B90" s="54" t="s">
        <v>509</v>
      </c>
      <c r="C90" s="53" t="s">
        <v>510</v>
      </c>
      <c r="D90" s="74">
        <f t="shared" si="26"/>
        <v>0</v>
      </c>
      <c r="E90" s="74">
        <f t="shared" si="27"/>
        <v>0</v>
      </c>
      <c r="F90" s="74">
        <v>0</v>
      </c>
      <c r="G90" s="74">
        <v>0</v>
      </c>
      <c r="H90" s="74">
        <v>0</v>
      </c>
      <c r="I90" s="74">
        <v>0</v>
      </c>
      <c r="J90" s="75">
        <v>0</v>
      </c>
      <c r="K90" s="74">
        <v>0</v>
      </c>
      <c r="L90" s="74">
        <v>0</v>
      </c>
      <c r="M90" s="74">
        <f t="shared" si="28"/>
        <v>18942</v>
      </c>
      <c r="N90" s="74">
        <f t="shared" si="29"/>
        <v>2235</v>
      </c>
      <c r="O90" s="74">
        <v>0</v>
      </c>
      <c r="P90" s="74">
        <v>0</v>
      </c>
      <c r="Q90" s="74">
        <v>0</v>
      </c>
      <c r="R90" s="74">
        <v>2235</v>
      </c>
      <c r="S90" s="75">
        <v>123834</v>
      </c>
      <c r="T90" s="74">
        <v>0</v>
      </c>
      <c r="U90" s="74">
        <v>16707</v>
      </c>
      <c r="V90" s="74">
        <f t="shared" si="30"/>
        <v>18942</v>
      </c>
      <c r="W90" s="74">
        <f t="shared" si="31"/>
        <v>2235</v>
      </c>
      <c r="X90" s="74">
        <f t="shared" si="32"/>
        <v>0</v>
      </c>
      <c r="Y90" s="74">
        <f t="shared" si="33"/>
        <v>0</v>
      </c>
      <c r="Z90" s="74">
        <f t="shared" si="34"/>
        <v>0</v>
      </c>
      <c r="AA90" s="74">
        <f t="shared" si="35"/>
        <v>2235</v>
      </c>
      <c r="AB90" s="75">
        <f t="shared" si="25"/>
        <v>123834</v>
      </c>
      <c r="AC90" s="74">
        <f t="shared" si="36"/>
        <v>0</v>
      </c>
      <c r="AD90" s="74">
        <f t="shared" si="37"/>
        <v>16707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9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6" customWidth="1"/>
    <col min="88" max="16384" width="9" style="47" customWidth="1"/>
  </cols>
  <sheetData>
    <row r="1" spans="1:87" s="45" customFormat="1" ht="17.25">
      <c r="A1" s="122" t="s">
        <v>511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8" t="s">
        <v>512</v>
      </c>
      <c r="B2" s="148" t="s">
        <v>513</v>
      </c>
      <c r="C2" s="154" t="s">
        <v>514</v>
      </c>
      <c r="D2" s="133" t="s">
        <v>515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3" t="s">
        <v>516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3" t="s">
        <v>517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9"/>
      <c r="B3" s="149"/>
      <c r="C3" s="155"/>
      <c r="D3" s="135" t="s">
        <v>518</v>
      </c>
      <c r="E3" s="80"/>
      <c r="F3" s="80"/>
      <c r="G3" s="80"/>
      <c r="H3" s="80"/>
      <c r="I3" s="80"/>
      <c r="J3" s="80"/>
      <c r="K3" s="85"/>
      <c r="L3" s="81" t="s">
        <v>519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520</v>
      </c>
      <c r="AE3" s="90" t="s">
        <v>521</v>
      </c>
      <c r="AF3" s="135" t="s">
        <v>518</v>
      </c>
      <c r="AG3" s="80"/>
      <c r="AH3" s="80"/>
      <c r="AI3" s="80"/>
      <c r="AJ3" s="80"/>
      <c r="AK3" s="80"/>
      <c r="AL3" s="80"/>
      <c r="AM3" s="85"/>
      <c r="AN3" s="81" t="s">
        <v>519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520</v>
      </c>
      <c r="BG3" s="90" t="s">
        <v>521</v>
      </c>
      <c r="BH3" s="135" t="s">
        <v>518</v>
      </c>
      <c r="BI3" s="80"/>
      <c r="BJ3" s="80"/>
      <c r="BK3" s="80"/>
      <c r="BL3" s="80"/>
      <c r="BM3" s="80"/>
      <c r="BN3" s="80"/>
      <c r="BO3" s="85"/>
      <c r="BP3" s="81" t="s">
        <v>519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520</v>
      </c>
      <c r="CI3" s="90" t="s">
        <v>521</v>
      </c>
    </row>
    <row r="4" spans="1:87" s="45" customFormat="1" ht="13.5" customHeight="1">
      <c r="A4" s="149"/>
      <c r="B4" s="149"/>
      <c r="C4" s="155"/>
      <c r="D4" s="90" t="s">
        <v>521</v>
      </c>
      <c r="E4" s="95" t="s">
        <v>522</v>
      </c>
      <c r="F4" s="89"/>
      <c r="G4" s="93"/>
      <c r="H4" s="80"/>
      <c r="I4" s="94"/>
      <c r="J4" s="136" t="s">
        <v>523</v>
      </c>
      <c r="K4" s="146" t="s">
        <v>524</v>
      </c>
      <c r="L4" s="90" t="s">
        <v>521</v>
      </c>
      <c r="M4" s="135" t="s">
        <v>525</v>
      </c>
      <c r="N4" s="87"/>
      <c r="O4" s="87"/>
      <c r="P4" s="87"/>
      <c r="Q4" s="88"/>
      <c r="R4" s="135" t="s">
        <v>526</v>
      </c>
      <c r="S4" s="80"/>
      <c r="T4" s="80"/>
      <c r="U4" s="94"/>
      <c r="V4" s="95" t="s">
        <v>527</v>
      </c>
      <c r="W4" s="135" t="s">
        <v>528</v>
      </c>
      <c r="X4" s="86"/>
      <c r="Y4" s="87"/>
      <c r="Z4" s="87"/>
      <c r="AA4" s="88"/>
      <c r="AB4" s="95" t="s">
        <v>529</v>
      </c>
      <c r="AC4" s="95" t="s">
        <v>530</v>
      </c>
      <c r="AD4" s="90"/>
      <c r="AE4" s="90"/>
      <c r="AF4" s="90" t="s">
        <v>521</v>
      </c>
      <c r="AG4" s="95" t="s">
        <v>522</v>
      </c>
      <c r="AH4" s="89"/>
      <c r="AI4" s="93"/>
      <c r="AJ4" s="80"/>
      <c r="AK4" s="94"/>
      <c r="AL4" s="136" t="s">
        <v>523</v>
      </c>
      <c r="AM4" s="146" t="s">
        <v>524</v>
      </c>
      <c r="AN4" s="90" t="s">
        <v>521</v>
      </c>
      <c r="AO4" s="135" t="s">
        <v>525</v>
      </c>
      <c r="AP4" s="87"/>
      <c r="AQ4" s="87"/>
      <c r="AR4" s="87"/>
      <c r="AS4" s="88"/>
      <c r="AT4" s="135" t="s">
        <v>526</v>
      </c>
      <c r="AU4" s="80"/>
      <c r="AV4" s="80"/>
      <c r="AW4" s="94"/>
      <c r="AX4" s="95" t="s">
        <v>527</v>
      </c>
      <c r="AY4" s="135" t="s">
        <v>528</v>
      </c>
      <c r="AZ4" s="96"/>
      <c r="BA4" s="96"/>
      <c r="BB4" s="97"/>
      <c r="BC4" s="88"/>
      <c r="BD4" s="95" t="s">
        <v>529</v>
      </c>
      <c r="BE4" s="95" t="s">
        <v>530</v>
      </c>
      <c r="BF4" s="90"/>
      <c r="BG4" s="90"/>
      <c r="BH4" s="90" t="s">
        <v>521</v>
      </c>
      <c r="BI4" s="95" t="s">
        <v>522</v>
      </c>
      <c r="BJ4" s="89"/>
      <c r="BK4" s="93"/>
      <c r="BL4" s="80"/>
      <c r="BM4" s="94"/>
      <c r="BN4" s="136" t="s">
        <v>523</v>
      </c>
      <c r="BO4" s="146" t="s">
        <v>524</v>
      </c>
      <c r="BP4" s="90" t="s">
        <v>521</v>
      </c>
      <c r="BQ4" s="135" t="s">
        <v>525</v>
      </c>
      <c r="BR4" s="87"/>
      <c r="BS4" s="87"/>
      <c r="BT4" s="87"/>
      <c r="BU4" s="88"/>
      <c r="BV4" s="135" t="s">
        <v>526</v>
      </c>
      <c r="BW4" s="80"/>
      <c r="BX4" s="80"/>
      <c r="BY4" s="94"/>
      <c r="BZ4" s="95" t="s">
        <v>527</v>
      </c>
      <c r="CA4" s="135" t="s">
        <v>528</v>
      </c>
      <c r="CB4" s="87"/>
      <c r="CC4" s="87"/>
      <c r="CD4" s="87"/>
      <c r="CE4" s="88"/>
      <c r="CF4" s="95" t="s">
        <v>529</v>
      </c>
      <c r="CG4" s="95" t="s">
        <v>530</v>
      </c>
      <c r="CH4" s="90"/>
      <c r="CI4" s="90"/>
    </row>
    <row r="5" spans="1:87" s="45" customFormat="1" ht="23.25" customHeight="1">
      <c r="A5" s="149"/>
      <c r="B5" s="149"/>
      <c r="C5" s="155"/>
      <c r="D5" s="90"/>
      <c r="E5" s="90" t="s">
        <v>521</v>
      </c>
      <c r="F5" s="136" t="s">
        <v>531</v>
      </c>
      <c r="G5" s="136" t="s">
        <v>532</v>
      </c>
      <c r="H5" s="136" t="s">
        <v>533</v>
      </c>
      <c r="I5" s="136" t="s">
        <v>520</v>
      </c>
      <c r="J5" s="98"/>
      <c r="K5" s="147"/>
      <c r="L5" s="90"/>
      <c r="M5" s="90" t="s">
        <v>521</v>
      </c>
      <c r="N5" s="90" t="s">
        <v>534</v>
      </c>
      <c r="O5" s="90" t="s">
        <v>535</v>
      </c>
      <c r="P5" s="90" t="s">
        <v>536</v>
      </c>
      <c r="Q5" s="90" t="s">
        <v>537</v>
      </c>
      <c r="R5" s="90" t="s">
        <v>521</v>
      </c>
      <c r="S5" s="95" t="s">
        <v>538</v>
      </c>
      <c r="T5" s="95" t="s">
        <v>539</v>
      </c>
      <c r="U5" s="95" t="s">
        <v>540</v>
      </c>
      <c r="V5" s="90"/>
      <c r="W5" s="90" t="s">
        <v>521</v>
      </c>
      <c r="X5" s="95" t="s">
        <v>538</v>
      </c>
      <c r="Y5" s="95" t="s">
        <v>539</v>
      </c>
      <c r="Z5" s="95" t="s">
        <v>540</v>
      </c>
      <c r="AA5" s="95" t="s">
        <v>520</v>
      </c>
      <c r="AB5" s="90"/>
      <c r="AC5" s="90"/>
      <c r="AD5" s="90"/>
      <c r="AE5" s="90"/>
      <c r="AF5" s="90"/>
      <c r="AG5" s="90" t="s">
        <v>521</v>
      </c>
      <c r="AH5" s="136" t="s">
        <v>531</v>
      </c>
      <c r="AI5" s="136" t="s">
        <v>532</v>
      </c>
      <c r="AJ5" s="136" t="s">
        <v>533</v>
      </c>
      <c r="AK5" s="136" t="s">
        <v>520</v>
      </c>
      <c r="AL5" s="98"/>
      <c r="AM5" s="147"/>
      <c r="AN5" s="90"/>
      <c r="AO5" s="90" t="s">
        <v>521</v>
      </c>
      <c r="AP5" s="90" t="s">
        <v>534</v>
      </c>
      <c r="AQ5" s="90" t="s">
        <v>535</v>
      </c>
      <c r="AR5" s="90" t="s">
        <v>536</v>
      </c>
      <c r="AS5" s="90" t="s">
        <v>537</v>
      </c>
      <c r="AT5" s="90" t="s">
        <v>521</v>
      </c>
      <c r="AU5" s="95" t="s">
        <v>538</v>
      </c>
      <c r="AV5" s="95" t="s">
        <v>539</v>
      </c>
      <c r="AW5" s="95" t="s">
        <v>540</v>
      </c>
      <c r="AX5" s="90"/>
      <c r="AY5" s="90" t="s">
        <v>521</v>
      </c>
      <c r="AZ5" s="95" t="s">
        <v>538</v>
      </c>
      <c r="BA5" s="95" t="s">
        <v>539</v>
      </c>
      <c r="BB5" s="95" t="s">
        <v>540</v>
      </c>
      <c r="BC5" s="95" t="s">
        <v>520</v>
      </c>
      <c r="BD5" s="90"/>
      <c r="BE5" s="90"/>
      <c r="BF5" s="90"/>
      <c r="BG5" s="90"/>
      <c r="BH5" s="90"/>
      <c r="BI5" s="90" t="s">
        <v>521</v>
      </c>
      <c r="BJ5" s="136" t="s">
        <v>531</v>
      </c>
      <c r="BK5" s="136" t="s">
        <v>532</v>
      </c>
      <c r="BL5" s="136" t="s">
        <v>533</v>
      </c>
      <c r="BM5" s="136" t="s">
        <v>520</v>
      </c>
      <c r="BN5" s="98"/>
      <c r="BO5" s="147"/>
      <c r="BP5" s="90"/>
      <c r="BQ5" s="90" t="s">
        <v>521</v>
      </c>
      <c r="BR5" s="90" t="s">
        <v>534</v>
      </c>
      <c r="BS5" s="90" t="s">
        <v>535</v>
      </c>
      <c r="BT5" s="90" t="s">
        <v>536</v>
      </c>
      <c r="BU5" s="90" t="s">
        <v>537</v>
      </c>
      <c r="BV5" s="90" t="s">
        <v>521</v>
      </c>
      <c r="BW5" s="95" t="s">
        <v>538</v>
      </c>
      <c r="BX5" s="95" t="s">
        <v>539</v>
      </c>
      <c r="BY5" s="95" t="s">
        <v>540</v>
      </c>
      <c r="BZ5" s="90"/>
      <c r="CA5" s="90" t="s">
        <v>521</v>
      </c>
      <c r="CB5" s="95" t="s">
        <v>538</v>
      </c>
      <c r="CC5" s="95" t="s">
        <v>539</v>
      </c>
      <c r="CD5" s="95" t="s">
        <v>540</v>
      </c>
      <c r="CE5" s="95" t="s">
        <v>520</v>
      </c>
      <c r="CF5" s="90"/>
      <c r="CG5" s="90"/>
      <c r="CH5" s="90"/>
      <c r="CI5" s="90"/>
    </row>
    <row r="6" spans="1:87" s="46" customFormat="1" ht="13.5">
      <c r="A6" s="150"/>
      <c r="B6" s="150"/>
      <c r="C6" s="156"/>
      <c r="D6" s="101" t="s">
        <v>541</v>
      </c>
      <c r="E6" s="101" t="s">
        <v>541</v>
      </c>
      <c r="F6" s="102" t="s">
        <v>541</v>
      </c>
      <c r="G6" s="102" t="s">
        <v>541</v>
      </c>
      <c r="H6" s="102" t="s">
        <v>541</v>
      </c>
      <c r="I6" s="102" t="s">
        <v>541</v>
      </c>
      <c r="J6" s="102" t="s">
        <v>541</v>
      </c>
      <c r="K6" s="102" t="s">
        <v>541</v>
      </c>
      <c r="L6" s="101" t="s">
        <v>541</v>
      </c>
      <c r="M6" s="101" t="s">
        <v>541</v>
      </c>
      <c r="N6" s="101" t="s">
        <v>541</v>
      </c>
      <c r="O6" s="101" t="s">
        <v>541</v>
      </c>
      <c r="P6" s="101" t="s">
        <v>541</v>
      </c>
      <c r="Q6" s="101" t="s">
        <v>541</v>
      </c>
      <c r="R6" s="101" t="s">
        <v>541</v>
      </c>
      <c r="S6" s="101" t="s">
        <v>541</v>
      </c>
      <c r="T6" s="101" t="s">
        <v>541</v>
      </c>
      <c r="U6" s="101" t="s">
        <v>541</v>
      </c>
      <c r="V6" s="101" t="s">
        <v>541</v>
      </c>
      <c r="W6" s="101" t="s">
        <v>541</v>
      </c>
      <c r="X6" s="101" t="s">
        <v>541</v>
      </c>
      <c r="Y6" s="101" t="s">
        <v>541</v>
      </c>
      <c r="Z6" s="101" t="s">
        <v>541</v>
      </c>
      <c r="AA6" s="101" t="s">
        <v>541</v>
      </c>
      <c r="AB6" s="101" t="s">
        <v>541</v>
      </c>
      <c r="AC6" s="101" t="s">
        <v>541</v>
      </c>
      <c r="AD6" s="101" t="s">
        <v>541</v>
      </c>
      <c r="AE6" s="101" t="s">
        <v>541</v>
      </c>
      <c r="AF6" s="101" t="s">
        <v>541</v>
      </c>
      <c r="AG6" s="101" t="s">
        <v>541</v>
      </c>
      <c r="AH6" s="102" t="s">
        <v>541</v>
      </c>
      <c r="AI6" s="102" t="s">
        <v>541</v>
      </c>
      <c r="AJ6" s="102" t="s">
        <v>541</v>
      </c>
      <c r="AK6" s="102" t="s">
        <v>541</v>
      </c>
      <c r="AL6" s="102" t="s">
        <v>541</v>
      </c>
      <c r="AM6" s="102" t="s">
        <v>541</v>
      </c>
      <c r="AN6" s="101" t="s">
        <v>541</v>
      </c>
      <c r="AO6" s="101" t="s">
        <v>541</v>
      </c>
      <c r="AP6" s="101" t="s">
        <v>541</v>
      </c>
      <c r="AQ6" s="101" t="s">
        <v>541</v>
      </c>
      <c r="AR6" s="101" t="s">
        <v>541</v>
      </c>
      <c r="AS6" s="101" t="s">
        <v>541</v>
      </c>
      <c r="AT6" s="101" t="s">
        <v>541</v>
      </c>
      <c r="AU6" s="101" t="s">
        <v>541</v>
      </c>
      <c r="AV6" s="101" t="s">
        <v>541</v>
      </c>
      <c r="AW6" s="101" t="s">
        <v>541</v>
      </c>
      <c r="AX6" s="101" t="s">
        <v>541</v>
      </c>
      <c r="AY6" s="101" t="s">
        <v>541</v>
      </c>
      <c r="AZ6" s="101" t="s">
        <v>541</v>
      </c>
      <c r="BA6" s="101" t="s">
        <v>541</v>
      </c>
      <c r="BB6" s="101" t="s">
        <v>541</v>
      </c>
      <c r="BC6" s="101" t="s">
        <v>541</v>
      </c>
      <c r="BD6" s="101" t="s">
        <v>541</v>
      </c>
      <c r="BE6" s="101" t="s">
        <v>541</v>
      </c>
      <c r="BF6" s="101" t="s">
        <v>541</v>
      </c>
      <c r="BG6" s="101" t="s">
        <v>541</v>
      </c>
      <c r="BH6" s="101" t="s">
        <v>541</v>
      </c>
      <c r="BI6" s="101" t="s">
        <v>541</v>
      </c>
      <c r="BJ6" s="102" t="s">
        <v>541</v>
      </c>
      <c r="BK6" s="102" t="s">
        <v>541</v>
      </c>
      <c r="BL6" s="102" t="s">
        <v>541</v>
      </c>
      <c r="BM6" s="102" t="s">
        <v>541</v>
      </c>
      <c r="BN6" s="102" t="s">
        <v>541</v>
      </c>
      <c r="BO6" s="102" t="s">
        <v>541</v>
      </c>
      <c r="BP6" s="101" t="s">
        <v>541</v>
      </c>
      <c r="BQ6" s="101" t="s">
        <v>541</v>
      </c>
      <c r="BR6" s="102" t="s">
        <v>541</v>
      </c>
      <c r="BS6" s="102" t="s">
        <v>541</v>
      </c>
      <c r="BT6" s="102" t="s">
        <v>541</v>
      </c>
      <c r="BU6" s="102" t="s">
        <v>541</v>
      </c>
      <c r="BV6" s="101" t="s">
        <v>541</v>
      </c>
      <c r="BW6" s="101" t="s">
        <v>541</v>
      </c>
      <c r="BX6" s="101" t="s">
        <v>541</v>
      </c>
      <c r="BY6" s="101" t="s">
        <v>541</v>
      </c>
      <c r="BZ6" s="101" t="s">
        <v>541</v>
      </c>
      <c r="CA6" s="101" t="s">
        <v>541</v>
      </c>
      <c r="CB6" s="101" t="s">
        <v>541</v>
      </c>
      <c r="CC6" s="101" t="s">
        <v>541</v>
      </c>
      <c r="CD6" s="101" t="s">
        <v>541</v>
      </c>
      <c r="CE6" s="101" t="s">
        <v>541</v>
      </c>
      <c r="CF6" s="101" t="s">
        <v>541</v>
      </c>
      <c r="CG6" s="101" t="s">
        <v>541</v>
      </c>
      <c r="CH6" s="101" t="s">
        <v>541</v>
      </c>
      <c r="CI6" s="101" t="s">
        <v>541</v>
      </c>
    </row>
    <row r="7" spans="1:87" s="50" customFormat="1" ht="12" customHeight="1">
      <c r="A7" s="48" t="s">
        <v>542</v>
      </c>
      <c r="B7" s="63" t="s">
        <v>543</v>
      </c>
      <c r="C7" s="48" t="s">
        <v>521</v>
      </c>
      <c r="D7" s="70">
        <f aca="true" t="shared" si="0" ref="D7:AI7">SUM(D8:D90)</f>
        <v>5569211</v>
      </c>
      <c r="E7" s="70">
        <f t="shared" si="0"/>
        <v>5163954</v>
      </c>
      <c r="F7" s="70">
        <f t="shared" si="0"/>
        <v>8768</v>
      </c>
      <c r="G7" s="70">
        <f t="shared" si="0"/>
        <v>4987328</v>
      </c>
      <c r="H7" s="70">
        <f t="shared" si="0"/>
        <v>80901</v>
      </c>
      <c r="I7" s="70">
        <f t="shared" si="0"/>
        <v>86957</v>
      </c>
      <c r="J7" s="70">
        <f t="shared" si="0"/>
        <v>405257</v>
      </c>
      <c r="K7" s="70">
        <f t="shared" si="0"/>
        <v>454099</v>
      </c>
      <c r="L7" s="70">
        <f t="shared" si="0"/>
        <v>83189743</v>
      </c>
      <c r="M7" s="70">
        <f t="shared" si="0"/>
        <v>16469527</v>
      </c>
      <c r="N7" s="70">
        <f t="shared" si="0"/>
        <v>8527655</v>
      </c>
      <c r="O7" s="70">
        <f t="shared" si="0"/>
        <v>5980483</v>
      </c>
      <c r="P7" s="70">
        <f t="shared" si="0"/>
        <v>1880604</v>
      </c>
      <c r="Q7" s="70">
        <f t="shared" si="0"/>
        <v>80785</v>
      </c>
      <c r="R7" s="70">
        <f t="shared" si="0"/>
        <v>19578494</v>
      </c>
      <c r="S7" s="70">
        <f t="shared" si="0"/>
        <v>805254</v>
      </c>
      <c r="T7" s="70">
        <f t="shared" si="0"/>
        <v>17165558</v>
      </c>
      <c r="U7" s="70">
        <f t="shared" si="0"/>
        <v>1607682</v>
      </c>
      <c r="V7" s="70">
        <f t="shared" si="0"/>
        <v>343577</v>
      </c>
      <c r="W7" s="70">
        <f t="shared" si="0"/>
        <v>46756295</v>
      </c>
      <c r="X7" s="70">
        <f t="shared" si="0"/>
        <v>20440667</v>
      </c>
      <c r="Y7" s="70">
        <f t="shared" si="0"/>
        <v>18536157</v>
      </c>
      <c r="Z7" s="70">
        <f t="shared" si="0"/>
        <v>5341085</v>
      </c>
      <c r="AA7" s="70">
        <f t="shared" si="0"/>
        <v>2438386</v>
      </c>
      <c r="AB7" s="70">
        <f t="shared" si="0"/>
        <v>16624991</v>
      </c>
      <c r="AC7" s="70">
        <f t="shared" si="0"/>
        <v>41850</v>
      </c>
      <c r="AD7" s="70">
        <f t="shared" si="0"/>
        <v>6576667</v>
      </c>
      <c r="AE7" s="70">
        <f t="shared" si="0"/>
        <v>95335621</v>
      </c>
      <c r="AF7" s="70">
        <f t="shared" si="0"/>
        <v>961035</v>
      </c>
      <c r="AG7" s="70">
        <f t="shared" si="0"/>
        <v>953370</v>
      </c>
      <c r="AH7" s="70">
        <f t="shared" si="0"/>
        <v>0</v>
      </c>
      <c r="AI7" s="70">
        <f t="shared" si="0"/>
        <v>953255</v>
      </c>
      <c r="AJ7" s="70">
        <f aca="true" t="shared" si="1" ref="AJ7:BO7">SUM(AJ8:AJ90)</f>
        <v>0</v>
      </c>
      <c r="AK7" s="70">
        <f t="shared" si="1"/>
        <v>115</v>
      </c>
      <c r="AL7" s="70">
        <f t="shared" si="1"/>
        <v>7665</v>
      </c>
      <c r="AM7" s="70">
        <f t="shared" si="1"/>
        <v>446475</v>
      </c>
      <c r="AN7" s="70">
        <f t="shared" si="1"/>
        <v>7482239</v>
      </c>
      <c r="AO7" s="70">
        <f t="shared" si="1"/>
        <v>1948701</v>
      </c>
      <c r="AP7" s="70">
        <f t="shared" si="1"/>
        <v>1316108</v>
      </c>
      <c r="AQ7" s="70">
        <f t="shared" si="1"/>
        <v>1654</v>
      </c>
      <c r="AR7" s="70">
        <f t="shared" si="1"/>
        <v>630939</v>
      </c>
      <c r="AS7" s="70">
        <f t="shared" si="1"/>
        <v>0</v>
      </c>
      <c r="AT7" s="70">
        <f t="shared" si="1"/>
        <v>2373497</v>
      </c>
      <c r="AU7" s="70">
        <f t="shared" si="1"/>
        <v>95936</v>
      </c>
      <c r="AV7" s="70">
        <f t="shared" si="1"/>
        <v>2269857</v>
      </c>
      <c r="AW7" s="70">
        <f t="shared" si="1"/>
        <v>7704</v>
      </c>
      <c r="AX7" s="70">
        <f t="shared" si="1"/>
        <v>0</v>
      </c>
      <c r="AY7" s="70">
        <f t="shared" si="1"/>
        <v>3156368</v>
      </c>
      <c r="AZ7" s="70">
        <f t="shared" si="1"/>
        <v>1053189</v>
      </c>
      <c r="BA7" s="70">
        <f t="shared" si="1"/>
        <v>1632626</v>
      </c>
      <c r="BB7" s="70">
        <f t="shared" si="1"/>
        <v>90064</v>
      </c>
      <c r="BC7" s="70">
        <f t="shared" si="1"/>
        <v>380489</v>
      </c>
      <c r="BD7" s="70">
        <f t="shared" si="1"/>
        <v>3422678</v>
      </c>
      <c r="BE7" s="70">
        <f t="shared" si="1"/>
        <v>3673</v>
      </c>
      <c r="BF7" s="70">
        <f t="shared" si="1"/>
        <v>1511657</v>
      </c>
      <c r="BG7" s="70">
        <f t="shared" si="1"/>
        <v>9954931</v>
      </c>
      <c r="BH7" s="70">
        <f t="shared" si="1"/>
        <v>6530246</v>
      </c>
      <c r="BI7" s="70">
        <f t="shared" si="1"/>
        <v>6117324</v>
      </c>
      <c r="BJ7" s="70">
        <f t="shared" si="1"/>
        <v>8768</v>
      </c>
      <c r="BK7" s="70">
        <f t="shared" si="1"/>
        <v>5940583</v>
      </c>
      <c r="BL7" s="70">
        <f t="shared" si="1"/>
        <v>80901</v>
      </c>
      <c r="BM7" s="70">
        <f t="shared" si="1"/>
        <v>87072</v>
      </c>
      <c r="BN7" s="70">
        <f t="shared" si="1"/>
        <v>412922</v>
      </c>
      <c r="BO7" s="70">
        <f t="shared" si="1"/>
        <v>900574</v>
      </c>
      <c r="BP7" s="70">
        <f aca="true" t="shared" si="2" ref="BP7:CU7">SUM(BP8:BP90)</f>
        <v>90671982</v>
      </c>
      <c r="BQ7" s="70">
        <f t="shared" si="2"/>
        <v>18418228</v>
      </c>
      <c r="BR7" s="70">
        <f t="shared" si="2"/>
        <v>9843763</v>
      </c>
      <c r="BS7" s="70">
        <f t="shared" si="2"/>
        <v>5982137</v>
      </c>
      <c r="BT7" s="70">
        <f t="shared" si="2"/>
        <v>2511543</v>
      </c>
      <c r="BU7" s="70">
        <f t="shared" si="2"/>
        <v>80785</v>
      </c>
      <c r="BV7" s="70">
        <f t="shared" si="2"/>
        <v>21951991</v>
      </c>
      <c r="BW7" s="70">
        <f t="shared" si="2"/>
        <v>901190</v>
      </c>
      <c r="BX7" s="70">
        <f t="shared" si="2"/>
        <v>19435415</v>
      </c>
      <c r="BY7" s="70">
        <f t="shared" si="2"/>
        <v>1615386</v>
      </c>
      <c r="BZ7" s="70">
        <f t="shared" si="2"/>
        <v>343577</v>
      </c>
      <c r="CA7" s="70">
        <f t="shared" si="2"/>
        <v>49912663</v>
      </c>
      <c r="CB7" s="70">
        <f t="shared" si="2"/>
        <v>21493856</v>
      </c>
      <c r="CC7" s="70">
        <f t="shared" si="2"/>
        <v>20168783</v>
      </c>
      <c r="CD7" s="70">
        <f t="shared" si="2"/>
        <v>5431149</v>
      </c>
      <c r="CE7" s="70">
        <f t="shared" si="2"/>
        <v>2818875</v>
      </c>
      <c r="CF7" s="70">
        <f t="shared" si="2"/>
        <v>20047669</v>
      </c>
      <c r="CG7" s="70">
        <f t="shared" si="2"/>
        <v>45523</v>
      </c>
      <c r="CH7" s="70">
        <f t="shared" si="2"/>
        <v>8088324</v>
      </c>
      <c r="CI7" s="70">
        <f t="shared" si="2"/>
        <v>105290552</v>
      </c>
    </row>
    <row r="8" spans="1:87" s="50" customFormat="1" ht="12" customHeight="1">
      <c r="A8" s="51" t="s">
        <v>542</v>
      </c>
      <c r="B8" s="64" t="s">
        <v>544</v>
      </c>
      <c r="C8" s="51" t="s">
        <v>545</v>
      </c>
      <c r="D8" s="72">
        <f aca="true" t="shared" si="3" ref="D8:D39">+SUM(E8,J8)</f>
        <v>392986</v>
      </c>
      <c r="E8" s="72">
        <f aca="true" t="shared" si="4" ref="E8:E39">+SUM(F8:I8)</f>
        <v>39354</v>
      </c>
      <c r="F8" s="72">
        <v>0</v>
      </c>
      <c r="G8" s="72">
        <v>39354</v>
      </c>
      <c r="H8" s="72">
        <v>0</v>
      </c>
      <c r="I8" s="72">
        <v>0</v>
      </c>
      <c r="J8" s="72">
        <v>353632</v>
      </c>
      <c r="K8" s="73">
        <v>0</v>
      </c>
      <c r="L8" s="72">
        <f aca="true" t="shared" si="5" ref="L8:L39">+SUM(M8,R8,V8,W8,AC8)</f>
        <v>16975957</v>
      </c>
      <c r="M8" s="72">
        <f aca="true" t="shared" si="6" ref="M8:M39">+SUM(N8:Q8)</f>
        <v>4222979</v>
      </c>
      <c r="N8" s="72">
        <v>2139533</v>
      </c>
      <c r="O8" s="72">
        <v>1691996</v>
      </c>
      <c r="P8" s="72">
        <v>362635</v>
      </c>
      <c r="Q8" s="72">
        <v>28815</v>
      </c>
      <c r="R8" s="72">
        <f aca="true" t="shared" si="7" ref="R8:R39">+SUM(S8:U8)</f>
        <v>5756318</v>
      </c>
      <c r="S8" s="72">
        <v>342069</v>
      </c>
      <c r="T8" s="72">
        <v>4024450</v>
      </c>
      <c r="U8" s="72">
        <v>1389799</v>
      </c>
      <c r="V8" s="72">
        <v>112896</v>
      </c>
      <c r="W8" s="72">
        <f aca="true" t="shared" si="8" ref="W8:W39">+SUM(X8:AA8)</f>
        <v>6883764</v>
      </c>
      <c r="X8" s="72">
        <v>3996985</v>
      </c>
      <c r="Y8" s="72">
        <v>2458226</v>
      </c>
      <c r="Z8" s="72">
        <v>428553</v>
      </c>
      <c r="AA8" s="72">
        <v>0</v>
      </c>
      <c r="AB8" s="73">
        <v>0</v>
      </c>
      <c r="AC8" s="72">
        <v>0</v>
      </c>
      <c r="AD8" s="72">
        <v>0</v>
      </c>
      <c r="AE8" s="72">
        <f aca="true" t="shared" si="9" ref="AE8:AE39">+SUM(D8,L8,AD8)</f>
        <v>17368943</v>
      </c>
      <c r="AF8" s="72">
        <f aca="true" t="shared" si="10" ref="AF8:AF39">+SUM(AG8,AL8)</f>
        <v>0</v>
      </c>
      <c r="AG8" s="72">
        <f aca="true" t="shared" si="11" ref="AG8:AG39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9">+SUM(AO8,AT8,AX8,AY8,BE8)</f>
        <v>1147257</v>
      </c>
      <c r="AO8" s="72">
        <f aca="true" t="shared" si="13" ref="AO8:AO39">+SUM(AP8:AS8)</f>
        <v>381287</v>
      </c>
      <c r="AP8" s="72">
        <v>204296</v>
      </c>
      <c r="AQ8" s="72">
        <v>0</v>
      </c>
      <c r="AR8" s="72">
        <v>176991</v>
      </c>
      <c r="AS8" s="72">
        <v>0</v>
      </c>
      <c r="AT8" s="72">
        <f aca="true" t="shared" si="14" ref="AT8:AT39">+SUM(AU8:AW8)</f>
        <v>292884</v>
      </c>
      <c r="AU8" s="72">
        <v>14233</v>
      </c>
      <c r="AV8" s="72">
        <v>278651</v>
      </c>
      <c r="AW8" s="72">
        <v>0</v>
      </c>
      <c r="AX8" s="72">
        <v>0</v>
      </c>
      <c r="AY8" s="72">
        <f aca="true" t="shared" si="15" ref="AY8:AY39">+SUM(AZ8:BC8)</f>
        <v>473086</v>
      </c>
      <c r="AZ8" s="72">
        <v>406310</v>
      </c>
      <c r="BA8" s="72">
        <v>63461</v>
      </c>
      <c r="BB8" s="72">
        <v>3315</v>
      </c>
      <c r="BC8" s="72">
        <v>0</v>
      </c>
      <c r="BD8" s="73">
        <v>0</v>
      </c>
      <c r="BE8" s="72">
        <v>0</v>
      </c>
      <c r="BF8" s="72">
        <v>0</v>
      </c>
      <c r="BG8" s="72">
        <f aca="true" t="shared" si="16" ref="BG8:BG39">+SUM(BF8,AN8,AF8)</f>
        <v>1147257</v>
      </c>
      <c r="BH8" s="72">
        <f aca="true" t="shared" si="17" ref="BH8:BH39">SUM(D8,AF8)</f>
        <v>392986</v>
      </c>
      <c r="BI8" s="72">
        <f aca="true" t="shared" si="18" ref="BI8:BI39">SUM(E8,AG8)</f>
        <v>39354</v>
      </c>
      <c r="BJ8" s="72">
        <f aca="true" t="shared" si="19" ref="BJ8:BJ39">SUM(F8,AH8)</f>
        <v>0</v>
      </c>
      <c r="BK8" s="72">
        <f aca="true" t="shared" si="20" ref="BK8:BK39">SUM(G8,AI8)</f>
        <v>39354</v>
      </c>
      <c r="BL8" s="72">
        <f aca="true" t="shared" si="21" ref="BL8:BL39">SUM(H8,AJ8)</f>
        <v>0</v>
      </c>
      <c r="BM8" s="72">
        <f aca="true" t="shared" si="22" ref="BM8:BM39">SUM(I8,AK8)</f>
        <v>0</v>
      </c>
      <c r="BN8" s="72">
        <f aca="true" t="shared" si="23" ref="BN8:BN39">SUM(J8,AL8)</f>
        <v>353632</v>
      </c>
      <c r="BO8" s="73">
        <f aca="true" t="shared" si="24" ref="BO8:BO39">SUM(K8,AM8)</f>
        <v>0</v>
      </c>
      <c r="BP8" s="72">
        <f aca="true" t="shared" si="25" ref="BP8:BP39">SUM(L8,AN8)</f>
        <v>18123214</v>
      </c>
      <c r="BQ8" s="72">
        <f aca="true" t="shared" si="26" ref="BQ8:BQ39">SUM(M8,AO8)</f>
        <v>4604266</v>
      </c>
      <c r="BR8" s="72">
        <f aca="true" t="shared" si="27" ref="BR8:BR39">SUM(N8,AP8)</f>
        <v>2343829</v>
      </c>
      <c r="BS8" s="72">
        <f aca="true" t="shared" si="28" ref="BS8:BS39">SUM(O8,AQ8)</f>
        <v>1691996</v>
      </c>
      <c r="BT8" s="72">
        <f aca="true" t="shared" si="29" ref="BT8:BT39">SUM(P8,AR8)</f>
        <v>539626</v>
      </c>
      <c r="BU8" s="72">
        <f aca="true" t="shared" si="30" ref="BU8:BU39">SUM(Q8,AS8)</f>
        <v>28815</v>
      </c>
      <c r="BV8" s="72">
        <f aca="true" t="shared" si="31" ref="BV8:BV39">SUM(R8,AT8)</f>
        <v>6049202</v>
      </c>
      <c r="BW8" s="72">
        <f aca="true" t="shared" si="32" ref="BW8:BW39">SUM(S8,AU8)</f>
        <v>356302</v>
      </c>
      <c r="BX8" s="72">
        <f aca="true" t="shared" si="33" ref="BX8:BX39">SUM(T8,AV8)</f>
        <v>4303101</v>
      </c>
      <c r="BY8" s="72">
        <f aca="true" t="shared" si="34" ref="BY8:BY39">SUM(U8,AW8)</f>
        <v>1389799</v>
      </c>
      <c r="BZ8" s="72">
        <f aca="true" t="shared" si="35" ref="BZ8:BZ39">SUM(V8,AX8)</f>
        <v>112896</v>
      </c>
      <c r="CA8" s="72">
        <f aca="true" t="shared" si="36" ref="CA8:CA39">SUM(W8,AY8)</f>
        <v>7356850</v>
      </c>
      <c r="CB8" s="72">
        <f aca="true" t="shared" si="37" ref="CB8:CB39">SUM(X8,AZ8)</f>
        <v>4403295</v>
      </c>
      <c r="CC8" s="72">
        <f aca="true" t="shared" si="38" ref="CC8:CC39">SUM(Y8,BA8)</f>
        <v>2521687</v>
      </c>
      <c r="CD8" s="72">
        <f aca="true" t="shared" si="39" ref="CD8:CD39">SUM(Z8,BB8)</f>
        <v>431868</v>
      </c>
      <c r="CE8" s="72">
        <f aca="true" t="shared" si="40" ref="CE8:CE39">SUM(AA8,BC8)</f>
        <v>0</v>
      </c>
      <c r="CF8" s="73">
        <f aca="true" t="shared" si="41" ref="CF8:CF39">SUM(AB8,BD8)</f>
        <v>0</v>
      </c>
      <c r="CG8" s="72">
        <f aca="true" t="shared" si="42" ref="CG8:CG39">SUM(AC8,BE8)</f>
        <v>0</v>
      </c>
      <c r="CH8" s="72">
        <f aca="true" t="shared" si="43" ref="CH8:CH39">SUM(AD8,BF8)</f>
        <v>0</v>
      </c>
      <c r="CI8" s="72">
        <f aca="true" t="shared" si="44" ref="CI8:CI39">SUM(AE8,BG8)</f>
        <v>18516200</v>
      </c>
    </row>
    <row r="9" spans="1:87" s="50" customFormat="1" ht="12" customHeight="1">
      <c r="A9" s="51" t="s">
        <v>542</v>
      </c>
      <c r="B9" s="64" t="s">
        <v>546</v>
      </c>
      <c r="C9" s="51" t="s">
        <v>547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3778486</v>
      </c>
      <c r="M9" s="72">
        <f t="shared" si="6"/>
        <v>1025184</v>
      </c>
      <c r="N9" s="72">
        <v>290077</v>
      </c>
      <c r="O9" s="72">
        <v>603421</v>
      </c>
      <c r="P9" s="72">
        <v>124557</v>
      </c>
      <c r="Q9" s="72">
        <v>7129</v>
      </c>
      <c r="R9" s="72">
        <f t="shared" si="7"/>
        <v>672291</v>
      </c>
      <c r="S9" s="72">
        <v>52236</v>
      </c>
      <c r="T9" s="72">
        <v>603722</v>
      </c>
      <c r="U9" s="72">
        <v>16333</v>
      </c>
      <c r="V9" s="72">
        <v>29324</v>
      </c>
      <c r="W9" s="72">
        <f t="shared" si="8"/>
        <v>2051687</v>
      </c>
      <c r="X9" s="72">
        <v>1014621</v>
      </c>
      <c r="Y9" s="72">
        <v>998680</v>
      </c>
      <c r="Z9" s="72">
        <v>28244</v>
      </c>
      <c r="AA9" s="72">
        <v>10142</v>
      </c>
      <c r="AB9" s="73">
        <v>0</v>
      </c>
      <c r="AC9" s="72">
        <v>0</v>
      </c>
      <c r="AD9" s="72">
        <v>1010736</v>
      </c>
      <c r="AE9" s="72">
        <f t="shared" si="9"/>
        <v>4789222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212516</v>
      </c>
      <c r="AO9" s="72">
        <f t="shared" si="13"/>
        <v>74363</v>
      </c>
      <c r="AP9" s="72">
        <v>34951</v>
      </c>
      <c r="AQ9" s="72">
        <v>0</v>
      </c>
      <c r="AR9" s="72">
        <v>39412</v>
      </c>
      <c r="AS9" s="72">
        <v>0</v>
      </c>
      <c r="AT9" s="72">
        <f t="shared" si="14"/>
        <v>72787</v>
      </c>
      <c r="AU9" s="72">
        <v>0</v>
      </c>
      <c r="AV9" s="72">
        <v>72787</v>
      </c>
      <c r="AW9" s="72">
        <v>0</v>
      </c>
      <c r="AX9" s="72">
        <v>0</v>
      </c>
      <c r="AY9" s="72">
        <f t="shared" si="15"/>
        <v>65366</v>
      </c>
      <c r="AZ9" s="72">
        <v>319</v>
      </c>
      <c r="BA9" s="72">
        <v>65047</v>
      </c>
      <c r="BB9" s="72">
        <v>0</v>
      </c>
      <c r="BC9" s="72">
        <v>0</v>
      </c>
      <c r="BD9" s="73">
        <v>0</v>
      </c>
      <c r="BE9" s="72">
        <v>0</v>
      </c>
      <c r="BF9" s="72">
        <v>34135</v>
      </c>
      <c r="BG9" s="72">
        <f t="shared" si="16"/>
        <v>246651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3991002</v>
      </c>
      <c r="BQ9" s="72">
        <f t="shared" si="26"/>
        <v>1099547</v>
      </c>
      <c r="BR9" s="72">
        <f t="shared" si="27"/>
        <v>325028</v>
      </c>
      <c r="BS9" s="72">
        <f t="shared" si="28"/>
        <v>603421</v>
      </c>
      <c r="BT9" s="72">
        <f t="shared" si="29"/>
        <v>163969</v>
      </c>
      <c r="BU9" s="72">
        <f t="shared" si="30"/>
        <v>7129</v>
      </c>
      <c r="BV9" s="72">
        <f t="shared" si="31"/>
        <v>745078</v>
      </c>
      <c r="BW9" s="72">
        <f t="shared" si="32"/>
        <v>52236</v>
      </c>
      <c r="BX9" s="72">
        <f t="shared" si="33"/>
        <v>676509</v>
      </c>
      <c r="BY9" s="72">
        <f t="shared" si="34"/>
        <v>16333</v>
      </c>
      <c r="BZ9" s="72">
        <f t="shared" si="35"/>
        <v>29324</v>
      </c>
      <c r="CA9" s="72">
        <f t="shared" si="36"/>
        <v>2117053</v>
      </c>
      <c r="CB9" s="72">
        <f t="shared" si="37"/>
        <v>1014940</v>
      </c>
      <c r="CC9" s="72">
        <f t="shared" si="38"/>
        <v>1063727</v>
      </c>
      <c r="CD9" s="72">
        <f t="shared" si="39"/>
        <v>28244</v>
      </c>
      <c r="CE9" s="72">
        <f t="shared" si="40"/>
        <v>10142</v>
      </c>
      <c r="CF9" s="73">
        <f t="shared" si="41"/>
        <v>0</v>
      </c>
      <c r="CG9" s="72">
        <f t="shared" si="42"/>
        <v>0</v>
      </c>
      <c r="CH9" s="72">
        <f t="shared" si="43"/>
        <v>1044871</v>
      </c>
      <c r="CI9" s="72">
        <f t="shared" si="44"/>
        <v>5035873</v>
      </c>
    </row>
    <row r="10" spans="1:87" s="50" customFormat="1" ht="12" customHeight="1">
      <c r="A10" s="51" t="s">
        <v>542</v>
      </c>
      <c r="B10" s="64" t="s">
        <v>548</v>
      </c>
      <c r="C10" s="51" t="s">
        <v>549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780890</v>
      </c>
      <c r="M10" s="72">
        <f t="shared" si="6"/>
        <v>420784</v>
      </c>
      <c r="N10" s="72">
        <v>91876</v>
      </c>
      <c r="O10" s="72">
        <v>319545</v>
      </c>
      <c r="P10" s="72">
        <v>0</v>
      </c>
      <c r="Q10" s="72">
        <v>9363</v>
      </c>
      <c r="R10" s="72">
        <f t="shared" si="7"/>
        <v>47949</v>
      </c>
      <c r="S10" s="72">
        <v>42331</v>
      </c>
      <c r="T10" s="72">
        <v>0</v>
      </c>
      <c r="U10" s="72">
        <v>5618</v>
      </c>
      <c r="V10" s="72">
        <v>40324</v>
      </c>
      <c r="W10" s="72">
        <f t="shared" si="8"/>
        <v>271833</v>
      </c>
      <c r="X10" s="72">
        <v>234139</v>
      </c>
      <c r="Y10" s="72">
        <v>9074</v>
      </c>
      <c r="Z10" s="72">
        <v>22099</v>
      </c>
      <c r="AA10" s="72">
        <v>6521</v>
      </c>
      <c r="AB10" s="73">
        <v>1328528</v>
      </c>
      <c r="AC10" s="72">
        <v>0</v>
      </c>
      <c r="AD10" s="72">
        <v>360</v>
      </c>
      <c r="AE10" s="72">
        <f t="shared" si="9"/>
        <v>781250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392749</v>
      </c>
      <c r="AO10" s="72">
        <f t="shared" si="13"/>
        <v>211061</v>
      </c>
      <c r="AP10" s="72">
        <v>94889</v>
      </c>
      <c r="AQ10" s="72">
        <v>0</v>
      </c>
      <c r="AR10" s="72">
        <v>116172</v>
      </c>
      <c r="AS10" s="72">
        <v>0</v>
      </c>
      <c r="AT10" s="72">
        <f t="shared" si="14"/>
        <v>137262</v>
      </c>
      <c r="AU10" s="72">
        <v>0</v>
      </c>
      <c r="AV10" s="72">
        <v>137262</v>
      </c>
      <c r="AW10" s="72">
        <v>0</v>
      </c>
      <c r="AX10" s="72">
        <v>0</v>
      </c>
      <c r="AY10" s="72">
        <f t="shared" si="15"/>
        <v>44426</v>
      </c>
      <c r="AZ10" s="72">
        <v>2858</v>
      </c>
      <c r="BA10" s="72">
        <v>37590</v>
      </c>
      <c r="BB10" s="72">
        <v>0</v>
      </c>
      <c r="BC10" s="72">
        <v>3978</v>
      </c>
      <c r="BD10" s="73">
        <v>103067</v>
      </c>
      <c r="BE10" s="72">
        <v>0</v>
      </c>
      <c r="BF10" s="72">
        <v>0</v>
      </c>
      <c r="BG10" s="72">
        <f t="shared" si="16"/>
        <v>392749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1173639</v>
      </c>
      <c r="BQ10" s="72">
        <f t="shared" si="26"/>
        <v>631845</v>
      </c>
      <c r="BR10" s="72">
        <f t="shared" si="27"/>
        <v>186765</v>
      </c>
      <c r="BS10" s="72">
        <f t="shared" si="28"/>
        <v>319545</v>
      </c>
      <c r="BT10" s="72">
        <f t="shared" si="29"/>
        <v>116172</v>
      </c>
      <c r="BU10" s="72">
        <f t="shared" si="30"/>
        <v>9363</v>
      </c>
      <c r="BV10" s="72">
        <f t="shared" si="31"/>
        <v>185211</v>
      </c>
      <c r="BW10" s="72">
        <f t="shared" si="32"/>
        <v>42331</v>
      </c>
      <c r="BX10" s="72">
        <f t="shared" si="33"/>
        <v>137262</v>
      </c>
      <c r="BY10" s="72">
        <f t="shared" si="34"/>
        <v>5618</v>
      </c>
      <c r="BZ10" s="72">
        <f t="shared" si="35"/>
        <v>40324</v>
      </c>
      <c r="CA10" s="72">
        <f t="shared" si="36"/>
        <v>316259</v>
      </c>
      <c r="CB10" s="72">
        <f t="shared" si="37"/>
        <v>236997</v>
      </c>
      <c r="CC10" s="72">
        <f t="shared" si="38"/>
        <v>46664</v>
      </c>
      <c r="CD10" s="72">
        <f t="shared" si="39"/>
        <v>22099</v>
      </c>
      <c r="CE10" s="72">
        <f t="shared" si="40"/>
        <v>10499</v>
      </c>
      <c r="CF10" s="73">
        <f t="shared" si="41"/>
        <v>1431595</v>
      </c>
      <c r="CG10" s="72">
        <f t="shared" si="42"/>
        <v>0</v>
      </c>
      <c r="CH10" s="72">
        <f t="shared" si="43"/>
        <v>360</v>
      </c>
      <c r="CI10" s="72">
        <f t="shared" si="44"/>
        <v>1173999</v>
      </c>
    </row>
    <row r="11" spans="1:87" s="50" customFormat="1" ht="12" customHeight="1">
      <c r="A11" s="51" t="s">
        <v>542</v>
      </c>
      <c r="B11" s="64" t="s">
        <v>550</v>
      </c>
      <c r="C11" s="51" t="s">
        <v>551</v>
      </c>
      <c r="D11" s="72">
        <f t="shared" si="3"/>
        <v>3580389</v>
      </c>
      <c r="E11" s="72">
        <f t="shared" si="4"/>
        <v>3580389</v>
      </c>
      <c r="F11" s="72">
        <v>0</v>
      </c>
      <c r="G11" s="72">
        <v>3540329</v>
      </c>
      <c r="H11" s="72">
        <v>0</v>
      </c>
      <c r="I11" s="72">
        <v>40060</v>
      </c>
      <c r="J11" s="72">
        <v>0</v>
      </c>
      <c r="K11" s="73">
        <v>0</v>
      </c>
      <c r="L11" s="72">
        <f t="shared" si="5"/>
        <v>7879472</v>
      </c>
      <c r="M11" s="72">
        <f t="shared" si="6"/>
        <v>2007148</v>
      </c>
      <c r="N11" s="72">
        <v>669895</v>
      </c>
      <c r="O11" s="72">
        <v>1021589</v>
      </c>
      <c r="P11" s="72">
        <v>315664</v>
      </c>
      <c r="Q11" s="72">
        <v>0</v>
      </c>
      <c r="R11" s="72">
        <f t="shared" si="7"/>
        <v>1707374</v>
      </c>
      <c r="S11" s="72">
        <v>68199</v>
      </c>
      <c r="T11" s="72">
        <v>1639175</v>
      </c>
      <c r="U11" s="72"/>
      <c r="V11" s="72">
        <v>67080</v>
      </c>
      <c r="W11" s="72">
        <f t="shared" si="8"/>
        <v>4097870</v>
      </c>
      <c r="X11" s="72">
        <v>1371181</v>
      </c>
      <c r="Y11" s="72">
        <v>812117</v>
      </c>
      <c r="Z11" s="72">
        <v>682114</v>
      </c>
      <c r="AA11" s="72">
        <v>1232458</v>
      </c>
      <c r="AB11" s="73">
        <v>0</v>
      </c>
      <c r="AC11" s="72">
        <v>0</v>
      </c>
      <c r="AD11" s="72">
        <v>8945</v>
      </c>
      <c r="AE11" s="72">
        <f t="shared" si="9"/>
        <v>11468806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300594</v>
      </c>
      <c r="AO11" s="72">
        <f t="shared" si="13"/>
        <v>54967</v>
      </c>
      <c r="AP11" s="72">
        <v>54967</v>
      </c>
      <c r="AQ11" s="72">
        <v>0</v>
      </c>
      <c r="AR11" s="72">
        <v>0</v>
      </c>
      <c r="AS11" s="72">
        <v>0</v>
      </c>
      <c r="AT11" s="72">
        <f t="shared" si="14"/>
        <v>43453</v>
      </c>
      <c r="AU11" s="72">
        <v>11981</v>
      </c>
      <c r="AV11" s="72">
        <v>31472</v>
      </c>
      <c r="AW11" s="72">
        <v>0</v>
      </c>
      <c r="AX11" s="72"/>
      <c r="AY11" s="72">
        <f t="shared" si="15"/>
        <v>202174</v>
      </c>
      <c r="AZ11" s="72">
        <v>16654</v>
      </c>
      <c r="BA11" s="72">
        <v>164244</v>
      </c>
      <c r="BB11" s="72">
        <v>13513</v>
      </c>
      <c r="BC11" s="72">
        <v>7763</v>
      </c>
      <c r="BD11" s="73">
        <v>0</v>
      </c>
      <c r="BE11" s="72">
        <v>0</v>
      </c>
      <c r="BF11" s="72">
        <v>0</v>
      </c>
      <c r="BG11" s="72">
        <f t="shared" si="16"/>
        <v>300594</v>
      </c>
      <c r="BH11" s="72">
        <f t="shared" si="17"/>
        <v>3580389</v>
      </c>
      <c r="BI11" s="72">
        <f t="shared" si="18"/>
        <v>3580389</v>
      </c>
      <c r="BJ11" s="72">
        <f t="shared" si="19"/>
        <v>0</v>
      </c>
      <c r="BK11" s="72">
        <f t="shared" si="20"/>
        <v>3540329</v>
      </c>
      <c r="BL11" s="72">
        <f t="shared" si="21"/>
        <v>0</v>
      </c>
      <c r="BM11" s="72">
        <f t="shared" si="22"/>
        <v>40060</v>
      </c>
      <c r="BN11" s="72">
        <f t="shared" si="23"/>
        <v>0</v>
      </c>
      <c r="BO11" s="73">
        <f t="shared" si="24"/>
        <v>0</v>
      </c>
      <c r="BP11" s="72">
        <f t="shared" si="25"/>
        <v>8180066</v>
      </c>
      <c r="BQ11" s="72">
        <f t="shared" si="26"/>
        <v>2062115</v>
      </c>
      <c r="BR11" s="72">
        <f t="shared" si="27"/>
        <v>724862</v>
      </c>
      <c r="BS11" s="72">
        <f t="shared" si="28"/>
        <v>1021589</v>
      </c>
      <c r="BT11" s="72">
        <f t="shared" si="29"/>
        <v>315664</v>
      </c>
      <c r="BU11" s="72">
        <f t="shared" si="30"/>
        <v>0</v>
      </c>
      <c r="BV11" s="72">
        <f t="shared" si="31"/>
        <v>1750827</v>
      </c>
      <c r="BW11" s="72">
        <f t="shared" si="32"/>
        <v>80180</v>
      </c>
      <c r="BX11" s="72">
        <f t="shared" si="33"/>
        <v>1670647</v>
      </c>
      <c r="BY11" s="72">
        <f t="shared" si="34"/>
        <v>0</v>
      </c>
      <c r="BZ11" s="72">
        <f t="shared" si="35"/>
        <v>67080</v>
      </c>
      <c r="CA11" s="72">
        <f t="shared" si="36"/>
        <v>4300044</v>
      </c>
      <c r="CB11" s="72">
        <f t="shared" si="37"/>
        <v>1387835</v>
      </c>
      <c r="CC11" s="72">
        <f t="shared" si="38"/>
        <v>976361</v>
      </c>
      <c r="CD11" s="72">
        <f t="shared" si="39"/>
        <v>695627</v>
      </c>
      <c r="CE11" s="72">
        <f t="shared" si="40"/>
        <v>1240221</v>
      </c>
      <c r="CF11" s="73">
        <f t="shared" si="41"/>
        <v>0</v>
      </c>
      <c r="CG11" s="72">
        <f t="shared" si="42"/>
        <v>0</v>
      </c>
      <c r="CH11" s="72">
        <f t="shared" si="43"/>
        <v>8945</v>
      </c>
      <c r="CI11" s="72">
        <f t="shared" si="44"/>
        <v>11769400</v>
      </c>
    </row>
    <row r="12" spans="1:87" s="50" customFormat="1" ht="12" customHeight="1">
      <c r="A12" s="53" t="s">
        <v>542</v>
      </c>
      <c r="B12" s="54" t="s">
        <v>552</v>
      </c>
      <c r="C12" s="53" t="s">
        <v>553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381879</v>
      </c>
      <c r="M12" s="74">
        <f t="shared" si="6"/>
        <v>51875</v>
      </c>
      <c r="N12" s="74">
        <v>51875</v>
      </c>
      <c r="O12" s="74">
        <v>0</v>
      </c>
      <c r="P12" s="74">
        <v>0</v>
      </c>
      <c r="Q12" s="74">
        <v>0</v>
      </c>
      <c r="R12" s="74">
        <f t="shared" si="7"/>
        <v>48796</v>
      </c>
      <c r="S12" s="74">
        <v>536</v>
      </c>
      <c r="T12" s="74">
        <v>47643</v>
      </c>
      <c r="U12" s="74">
        <v>617</v>
      </c>
      <c r="V12" s="74">
        <v>0</v>
      </c>
      <c r="W12" s="74">
        <f t="shared" si="8"/>
        <v>281208</v>
      </c>
      <c r="X12" s="74">
        <v>216818</v>
      </c>
      <c r="Y12" s="74">
        <v>53771</v>
      </c>
      <c r="Z12" s="74">
        <v>9212</v>
      </c>
      <c r="AA12" s="74">
        <v>1407</v>
      </c>
      <c r="AB12" s="75">
        <v>366379</v>
      </c>
      <c r="AC12" s="74">
        <v>0</v>
      </c>
      <c r="AD12" s="74">
        <v>0</v>
      </c>
      <c r="AE12" s="74">
        <f t="shared" si="9"/>
        <v>381879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138423</v>
      </c>
      <c r="AO12" s="74">
        <f t="shared" si="13"/>
        <v>16937</v>
      </c>
      <c r="AP12" s="74">
        <v>16937</v>
      </c>
      <c r="AQ12" s="74">
        <v>0</v>
      </c>
      <c r="AR12" s="74">
        <v>0</v>
      </c>
      <c r="AS12" s="74">
        <v>0</v>
      </c>
      <c r="AT12" s="74">
        <f t="shared" si="14"/>
        <v>53669</v>
      </c>
      <c r="AU12" s="74">
        <v>0</v>
      </c>
      <c r="AV12" s="74">
        <v>53669</v>
      </c>
      <c r="AW12" s="74">
        <v>0</v>
      </c>
      <c r="AX12" s="74">
        <v>0</v>
      </c>
      <c r="AY12" s="74">
        <f t="shared" si="15"/>
        <v>67817</v>
      </c>
      <c r="AZ12" s="74">
        <v>103</v>
      </c>
      <c r="BA12" s="74">
        <v>63578</v>
      </c>
      <c r="BB12" s="74">
        <v>0</v>
      </c>
      <c r="BC12" s="74">
        <v>4136</v>
      </c>
      <c r="BD12" s="75">
        <v>20767</v>
      </c>
      <c r="BE12" s="74">
        <v>0</v>
      </c>
      <c r="BF12" s="74">
        <v>0</v>
      </c>
      <c r="BG12" s="74">
        <f t="shared" si="16"/>
        <v>138423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520302</v>
      </c>
      <c r="BQ12" s="74">
        <f t="shared" si="26"/>
        <v>68812</v>
      </c>
      <c r="BR12" s="74">
        <f t="shared" si="27"/>
        <v>68812</v>
      </c>
      <c r="BS12" s="74">
        <f t="shared" si="28"/>
        <v>0</v>
      </c>
      <c r="BT12" s="74">
        <f t="shared" si="29"/>
        <v>0</v>
      </c>
      <c r="BU12" s="74">
        <f t="shared" si="30"/>
        <v>0</v>
      </c>
      <c r="BV12" s="74">
        <f t="shared" si="31"/>
        <v>102465</v>
      </c>
      <c r="BW12" s="74">
        <f t="shared" si="32"/>
        <v>536</v>
      </c>
      <c r="BX12" s="74">
        <f t="shared" si="33"/>
        <v>101312</v>
      </c>
      <c r="BY12" s="74">
        <f t="shared" si="34"/>
        <v>617</v>
      </c>
      <c r="BZ12" s="74">
        <f t="shared" si="35"/>
        <v>0</v>
      </c>
      <c r="CA12" s="74">
        <f t="shared" si="36"/>
        <v>349025</v>
      </c>
      <c r="CB12" s="74">
        <f t="shared" si="37"/>
        <v>216921</v>
      </c>
      <c r="CC12" s="74">
        <f t="shared" si="38"/>
        <v>117349</v>
      </c>
      <c r="CD12" s="74">
        <f t="shared" si="39"/>
        <v>9212</v>
      </c>
      <c r="CE12" s="74">
        <f t="shared" si="40"/>
        <v>5543</v>
      </c>
      <c r="CF12" s="75">
        <f t="shared" si="41"/>
        <v>387146</v>
      </c>
      <c r="CG12" s="74">
        <f t="shared" si="42"/>
        <v>0</v>
      </c>
      <c r="CH12" s="74">
        <f t="shared" si="43"/>
        <v>0</v>
      </c>
      <c r="CI12" s="74">
        <f t="shared" si="44"/>
        <v>520302</v>
      </c>
    </row>
    <row r="13" spans="1:87" s="50" customFormat="1" ht="12" customHeight="1">
      <c r="A13" s="53" t="s">
        <v>542</v>
      </c>
      <c r="B13" s="54" t="s">
        <v>554</v>
      </c>
      <c r="C13" s="53" t="s">
        <v>555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0</v>
      </c>
      <c r="M13" s="74">
        <f t="shared" si="6"/>
        <v>0</v>
      </c>
      <c r="N13" s="74">
        <v>0</v>
      </c>
      <c r="O13" s="74">
        <v>0</v>
      </c>
      <c r="P13" s="74">
        <v>0</v>
      </c>
      <c r="Q13" s="74">
        <v>0</v>
      </c>
      <c r="R13" s="74">
        <f t="shared" si="7"/>
        <v>0</v>
      </c>
      <c r="S13" s="74">
        <v>0</v>
      </c>
      <c r="T13" s="74">
        <v>0</v>
      </c>
      <c r="U13" s="74">
        <v>0</v>
      </c>
      <c r="V13" s="74">
        <v>0</v>
      </c>
      <c r="W13" s="74">
        <f t="shared" si="8"/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434325</v>
      </c>
      <c r="AC13" s="74">
        <v>0</v>
      </c>
      <c r="AD13" s="74">
        <v>0</v>
      </c>
      <c r="AE13" s="74">
        <f t="shared" si="9"/>
        <v>0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182624</v>
      </c>
      <c r="AO13" s="74">
        <f t="shared" si="13"/>
        <v>44629</v>
      </c>
      <c r="AP13" s="74">
        <v>44629</v>
      </c>
      <c r="AQ13" s="74">
        <v>0</v>
      </c>
      <c r="AR13" s="74">
        <v>0</v>
      </c>
      <c r="AS13" s="74">
        <v>0</v>
      </c>
      <c r="AT13" s="74">
        <f t="shared" si="14"/>
        <v>83632</v>
      </c>
      <c r="AU13" s="74">
        <v>0</v>
      </c>
      <c r="AV13" s="74">
        <v>83632</v>
      </c>
      <c r="AW13" s="74">
        <v>0</v>
      </c>
      <c r="AX13" s="74">
        <v>0</v>
      </c>
      <c r="AY13" s="74">
        <f t="shared" si="15"/>
        <v>54363</v>
      </c>
      <c r="AZ13" s="74">
        <v>54363</v>
      </c>
      <c r="BA13" s="74">
        <v>0</v>
      </c>
      <c r="BB13" s="74">
        <v>0</v>
      </c>
      <c r="BC13" s="74">
        <v>0</v>
      </c>
      <c r="BD13" s="75">
        <v>0</v>
      </c>
      <c r="BE13" s="74">
        <v>0</v>
      </c>
      <c r="BF13" s="74">
        <v>0</v>
      </c>
      <c r="BG13" s="74">
        <f t="shared" si="16"/>
        <v>182624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182624</v>
      </c>
      <c r="BQ13" s="74">
        <f t="shared" si="26"/>
        <v>44629</v>
      </c>
      <c r="BR13" s="74">
        <f t="shared" si="27"/>
        <v>44629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83632</v>
      </c>
      <c r="BW13" s="74">
        <f t="shared" si="32"/>
        <v>0</v>
      </c>
      <c r="BX13" s="74">
        <f t="shared" si="33"/>
        <v>83632</v>
      </c>
      <c r="BY13" s="74">
        <f t="shared" si="34"/>
        <v>0</v>
      </c>
      <c r="BZ13" s="74">
        <f t="shared" si="35"/>
        <v>0</v>
      </c>
      <c r="CA13" s="74">
        <f t="shared" si="36"/>
        <v>54363</v>
      </c>
      <c r="CB13" s="74">
        <f t="shared" si="37"/>
        <v>54363</v>
      </c>
      <c r="CC13" s="74">
        <f t="shared" si="38"/>
        <v>0</v>
      </c>
      <c r="CD13" s="74">
        <f t="shared" si="39"/>
        <v>0</v>
      </c>
      <c r="CE13" s="74">
        <f t="shared" si="40"/>
        <v>0</v>
      </c>
      <c r="CF13" s="75">
        <f t="shared" si="41"/>
        <v>434325</v>
      </c>
      <c r="CG13" s="74">
        <f t="shared" si="42"/>
        <v>0</v>
      </c>
      <c r="CH13" s="74">
        <f t="shared" si="43"/>
        <v>0</v>
      </c>
      <c r="CI13" s="74">
        <f t="shared" si="44"/>
        <v>182624</v>
      </c>
    </row>
    <row r="14" spans="1:87" s="50" customFormat="1" ht="12" customHeight="1">
      <c r="A14" s="53" t="s">
        <v>542</v>
      </c>
      <c r="B14" s="54" t="s">
        <v>556</v>
      </c>
      <c r="C14" s="53" t="s">
        <v>557</v>
      </c>
      <c r="D14" s="74">
        <f t="shared" si="3"/>
        <v>40571</v>
      </c>
      <c r="E14" s="74">
        <f t="shared" si="4"/>
        <v>40571</v>
      </c>
      <c r="F14" s="74">
        <v>0</v>
      </c>
      <c r="G14" s="74">
        <v>40404</v>
      </c>
      <c r="H14" s="74">
        <v>11</v>
      </c>
      <c r="I14" s="74">
        <v>156</v>
      </c>
      <c r="J14" s="74">
        <v>0</v>
      </c>
      <c r="K14" s="75">
        <v>0</v>
      </c>
      <c r="L14" s="74">
        <f t="shared" si="5"/>
        <v>5686777</v>
      </c>
      <c r="M14" s="74">
        <f t="shared" si="6"/>
        <v>2256192</v>
      </c>
      <c r="N14" s="74">
        <v>840940</v>
      </c>
      <c r="O14" s="74">
        <v>1186372</v>
      </c>
      <c r="P14" s="74">
        <v>228880</v>
      </c>
      <c r="Q14" s="74">
        <v>0</v>
      </c>
      <c r="R14" s="74">
        <f t="shared" si="7"/>
        <v>1407730</v>
      </c>
      <c r="S14" s="74">
        <v>82740</v>
      </c>
      <c r="T14" s="74">
        <v>1297104</v>
      </c>
      <c r="U14" s="74">
        <v>27886</v>
      </c>
      <c r="V14" s="74">
        <v>69510</v>
      </c>
      <c r="W14" s="74">
        <f t="shared" si="8"/>
        <v>1953345</v>
      </c>
      <c r="X14" s="74">
        <v>336222</v>
      </c>
      <c r="Y14" s="74">
        <v>1201750</v>
      </c>
      <c r="Z14" s="74">
        <v>328152</v>
      </c>
      <c r="AA14" s="74">
        <v>87221</v>
      </c>
      <c r="AB14" s="75">
        <v>0</v>
      </c>
      <c r="AC14" s="74">
        <v>0</v>
      </c>
      <c r="AD14" s="74">
        <v>238971</v>
      </c>
      <c r="AE14" s="74">
        <f t="shared" si="9"/>
        <v>5966319</v>
      </c>
      <c r="AF14" s="74">
        <f t="shared" si="10"/>
        <v>685587</v>
      </c>
      <c r="AG14" s="74">
        <f t="shared" si="11"/>
        <v>685587</v>
      </c>
      <c r="AH14" s="74">
        <v>0</v>
      </c>
      <c r="AI14" s="74">
        <v>685472</v>
      </c>
      <c r="AJ14" s="74">
        <v>0</v>
      </c>
      <c r="AK14" s="74">
        <v>115</v>
      </c>
      <c r="AL14" s="74">
        <v>0</v>
      </c>
      <c r="AM14" s="75">
        <v>0</v>
      </c>
      <c r="AN14" s="74">
        <f t="shared" si="12"/>
        <v>76118</v>
      </c>
      <c r="AO14" s="74">
        <f t="shared" si="13"/>
        <v>11816</v>
      </c>
      <c r="AP14" s="74">
        <v>10162</v>
      </c>
      <c r="AQ14" s="74">
        <v>1654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64302</v>
      </c>
      <c r="AZ14" s="74">
        <v>27026</v>
      </c>
      <c r="BA14" s="74">
        <v>18606</v>
      </c>
      <c r="BB14" s="74">
        <v>0</v>
      </c>
      <c r="BC14" s="74">
        <v>18670</v>
      </c>
      <c r="BD14" s="75">
        <v>0</v>
      </c>
      <c r="BE14" s="74">
        <v>0</v>
      </c>
      <c r="BF14" s="74">
        <v>820</v>
      </c>
      <c r="BG14" s="74">
        <f t="shared" si="16"/>
        <v>762525</v>
      </c>
      <c r="BH14" s="74">
        <f t="shared" si="17"/>
        <v>726158</v>
      </c>
      <c r="BI14" s="74">
        <f t="shared" si="18"/>
        <v>726158</v>
      </c>
      <c r="BJ14" s="74">
        <f t="shared" si="19"/>
        <v>0</v>
      </c>
      <c r="BK14" s="74">
        <f t="shared" si="20"/>
        <v>725876</v>
      </c>
      <c r="BL14" s="74">
        <f t="shared" si="21"/>
        <v>11</v>
      </c>
      <c r="BM14" s="74">
        <f t="shared" si="22"/>
        <v>271</v>
      </c>
      <c r="BN14" s="74">
        <f t="shared" si="23"/>
        <v>0</v>
      </c>
      <c r="BO14" s="75">
        <f t="shared" si="24"/>
        <v>0</v>
      </c>
      <c r="BP14" s="74">
        <f t="shared" si="25"/>
        <v>5762895</v>
      </c>
      <c r="BQ14" s="74">
        <f t="shared" si="26"/>
        <v>2268008</v>
      </c>
      <c r="BR14" s="74">
        <f t="shared" si="27"/>
        <v>851102</v>
      </c>
      <c r="BS14" s="74">
        <f t="shared" si="28"/>
        <v>1188026</v>
      </c>
      <c r="BT14" s="74">
        <f t="shared" si="29"/>
        <v>228880</v>
      </c>
      <c r="BU14" s="74">
        <f t="shared" si="30"/>
        <v>0</v>
      </c>
      <c r="BV14" s="74">
        <f t="shared" si="31"/>
        <v>1407730</v>
      </c>
      <c r="BW14" s="74">
        <f t="shared" si="32"/>
        <v>82740</v>
      </c>
      <c r="BX14" s="74">
        <f t="shared" si="33"/>
        <v>1297104</v>
      </c>
      <c r="BY14" s="74">
        <f t="shared" si="34"/>
        <v>27886</v>
      </c>
      <c r="BZ14" s="74">
        <f t="shared" si="35"/>
        <v>69510</v>
      </c>
      <c r="CA14" s="74">
        <f t="shared" si="36"/>
        <v>2017647</v>
      </c>
      <c r="CB14" s="74">
        <f t="shared" si="37"/>
        <v>363248</v>
      </c>
      <c r="CC14" s="74">
        <f t="shared" si="38"/>
        <v>1220356</v>
      </c>
      <c r="CD14" s="74">
        <f t="shared" si="39"/>
        <v>328152</v>
      </c>
      <c r="CE14" s="74">
        <f t="shared" si="40"/>
        <v>105891</v>
      </c>
      <c r="CF14" s="75">
        <f t="shared" si="41"/>
        <v>0</v>
      </c>
      <c r="CG14" s="74">
        <f t="shared" si="42"/>
        <v>0</v>
      </c>
      <c r="CH14" s="74">
        <f t="shared" si="43"/>
        <v>239791</v>
      </c>
      <c r="CI14" s="74">
        <f t="shared" si="44"/>
        <v>6728844</v>
      </c>
    </row>
    <row r="15" spans="1:87" s="50" customFormat="1" ht="12" customHeight="1">
      <c r="A15" s="53" t="s">
        <v>542</v>
      </c>
      <c r="B15" s="54" t="s">
        <v>558</v>
      </c>
      <c r="C15" s="53" t="s">
        <v>559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708594</v>
      </c>
      <c r="M15" s="74">
        <f t="shared" si="6"/>
        <v>140863</v>
      </c>
      <c r="N15" s="74">
        <v>108111</v>
      </c>
      <c r="O15" s="74">
        <v>0</v>
      </c>
      <c r="P15" s="74">
        <v>32752</v>
      </c>
      <c r="Q15" s="74">
        <v>0</v>
      </c>
      <c r="R15" s="74">
        <f t="shared" si="7"/>
        <v>134261</v>
      </c>
      <c r="S15" s="74">
        <v>585</v>
      </c>
      <c r="T15" s="74">
        <v>133676</v>
      </c>
      <c r="U15" s="74">
        <v>0</v>
      </c>
      <c r="V15" s="74">
        <v>0</v>
      </c>
      <c r="W15" s="74">
        <f t="shared" si="8"/>
        <v>433470</v>
      </c>
      <c r="X15" s="74">
        <v>268239</v>
      </c>
      <c r="Y15" s="74">
        <v>129129</v>
      </c>
      <c r="Z15" s="74">
        <v>7661</v>
      </c>
      <c r="AA15" s="74">
        <v>28441</v>
      </c>
      <c r="AB15" s="75">
        <v>0</v>
      </c>
      <c r="AC15" s="74">
        <v>0</v>
      </c>
      <c r="AD15" s="74">
        <v>378711</v>
      </c>
      <c r="AE15" s="74">
        <f t="shared" si="9"/>
        <v>1087305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101118</v>
      </c>
      <c r="AO15" s="74">
        <f t="shared" si="13"/>
        <v>8251</v>
      </c>
      <c r="AP15" s="74">
        <v>8251</v>
      </c>
      <c r="AQ15" s="74">
        <v>0</v>
      </c>
      <c r="AR15" s="74">
        <v>0</v>
      </c>
      <c r="AS15" s="74">
        <v>0</v>
      </c>
      <c r="AT15" s="74">
        <f t="shared" si="14"/>
        <v>9900</v>
      </c>
      <c r="AU15" s="74">
        <v>0</v>
      </c>
      <c r="AV15" s="74">
        <v>9900</v>
      </c>
      <c r="AW15" s="74">
        <v>0</v>
      </c>
      <c r="AX15" s="74">
        <v>0</v>
      </c>
      <c r="AY15" s="74">
        <f t="shared" si="15"/>
        <v>82967</v>
      </c>
      <c r="AZ15" s="74">
        <v>0</v>
      </c>
      <c r="BA15" s="74">
        <v>0</v>
      </c>
      <c r="BB15" s="74">
        <v>0</v>
      </c>
      <c r="BC15" s="74">
        <v>82967</v>
      </c>
      <c r="BD15" s="75">
        <v>0</v>
      </c>
      <c r="BE15" s="74">
        <v>0</v>
      </c>
      <c r="BF15" s="74">
        <v>60558</v>
      </c>
      <c r="BG15" s="74">
        <f t="shared" si="16"/>
        <v>161676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809712</v>
      </c>
      <c r="BQ15" s="74">
        <f t="shared" si="26"/>
        <v>149114</v>
      </c>
      <c r="BR15" s="74">
        <f t="shared" si="27"/>
        <v>116362</v>
      </c>
      <c r="BS15" s="74">
        <f t="shared" si="28"/>
        <v>0</v>
      </c>
      <c r="BT15" s="74">
        <f t="shared" si="29"/>
        <v>32752</v>
      </c>
      <c r="BU15" s="74">
        <f t="shared" si="30"/>
        <v>0</v>
      </c>
      <c r="BV15" s="74">
        <f t="shared" si="31"/>
        <v>144161</v>
      </c>
      <c r="BW15" s="74">
        <f t="shared" si="32"/>
        <v>585</v>
      </c>
      <c r="BX15" s="74">
        <f t="shared" si="33"/>
        <v>143576</v>
      </c>
      <c r="BY15" s="74">
        <f t="shared" si="34"/>
        <v>0</v>
      </c>
      <c r="BZ15" s="74">
        <f t="shared" si="35"/>
        <v>0</v>
      </c>
      <c r="CA15" s="74">
        <f t="shared" si="36"/>
        <v>516437</v>
      </c>
      <c r="CB15" s="74">
        <f t="shared" si="37"/>
        <v>268239</v>
      </c>
      <c r="CC15" s="74">
        <f t="shared" si="38"/>
        <v>129129</v>
      </c>
      <c r="CD15" s="74">
        <f t="shared" si="39"/>
        <v>7661</v>
      </c>
      <c r="CE15" s="74">
        <f t="shared" si="40"/>
        <v>111408</v>
      </c>
      <c r="CF15" s="75">
        <f t="shared" si="41"/>
        <v>0</v>
      </c>
      <c r="CG15" s="74">
        <f t="shared" si="42"/>
        <v>0</v>
      </c>
      <c r="CH15" s="74">
        <f t="shared" si="43"/>
        <v>439269</v>
      </c>
      <c r="CI15" s="74">
        <f t="shared" si="44"/>
        <v>1248981</v>
      </c>
    </row>
    <row r="16" spans="1:87" s="50" customFormat="1" ht="12" customHeight="1">
      <c r="A16" s="53" t="s">
        <v>542</v>
      </c>
      <c r="B16" s="54" t="s">
        <v>560</v>
      </c>
      <c r="C16" s="53" t="s">
        <v>561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1158011</v>
      </c>
      <c r="M16" s="74">
        <f t="shared" si="6"/>
        <v>146936</v>
      </c>
      <c r="N16" s="74">
        <v>107407</v>
      </c>
      <c r="O16" s="74">
        <v>39529</v>
      </c>
      <c r="P16" s="74">
        <v>0</v>
      </c>
      <c r="Q16" s="74">
        <v>0</v>
      </c>
      <c r="R16" s="74">
        <f t="shared" si="7"/>
        <v>334606</v>
      </c>
      <c r="S16" s="74">
        <v>0</v>
      </c>
      <c r="T16" s="74">
        <v>334606</v>
      </c>
      <c r="U16" s="74">
        <v>0</v>
      </c>
      <c r="V16" s="74">
        <v>0</v>
      </c>
      <c r="W16" s="74">
        <f t="shared" si="8"/>
        <v>673560</v>
      </c>
      <c r="X16" s="74">
        <v>329890</v>
      </c>
      <c r="Y16" s="74">
        <v>225338</v>
      </c>
      <c r="Z16" s="74">
        <v>118332</v>
      </c>
      <c r="AA16" s="74">
        <v>0</v>
      </c>
      <c r="AB16" s="75">
        <v>0</v>
      </c>
      <c r="AC16" s="74">
        <v>2909</v>
      </c>
      <c r="AD16" s="74">
        <v>202</v>
      </c>
      <c r="AE16" s="74">
        <f t="shared" si="9"/>
        <v>1158213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176465</v>
      </c>
      <c r="AO16" s="74">
        <f t="shared" si="13"/>
        <v>8923</v>
      </c>
      <c r="AP16" s="74">
        <v>8923</v>
      </c>
      <c r="AQ16" s="74"/>
      <c r="AR16" s="74">
        <v>0</v>
      </c>
      <c r="AS16" s="74">
        <v>0</v>
      </c>
      <c r="AT16" s="74">
        <f t="shared" si="14"/>
        <v>91089</v>
      </c>
      <c r="AU16" s="74">
        <v>0</v>
      </c>
      <c r="AV16" s="74">
        <v>91089</v>
      </c>
      <c r="AW16" s="74">
        <v>0</v>
      </c>
      <c r="AX16" s="74">
        <v>0</v>
      </c>
      <c r="AY16" s="74">
        <f t="shared" si="15"/>
        <v>76453</v>
      </c>
      <c r="AZ16" s="74">
        <v>0</v>
      </c>
      <c r="BA16" s="74">
        <v>74281</v>
      </c>
      <c r="BB16" s="74">
        <v>2172</v>
      </c>
      <c r="BC16" s="74">
        <v>0</v>
      </c>
      <c r="BD16" s="75">
        <v>0</v>
      </c>
      <c r="BE16" s="74">
        <v>0</v>
      </c>
      <c r="BF16" s="74">
        <v>0</v>
      </c>
      <c r="BG16" s="74">
        <f t="shared" si="16"/>
        <v>176465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1334476</v>
      </c>
      <c r="BQ16" s="74">
        <f t="shared" si="26"/>
        <v>155859</v>
      </c>
      <c r="BR16" s="74">
        <f t="shared" si="27"/>
        <v>116330</v>
      </c>
      <c r="BS16" s="74">
        <f t="shared" si="28"/>
        <v>39529</v>
      </c>
      <c r="BT16" s="74">
        <f t="shared" si="29"/>
        <v>0</v>
      </c>
      <c r="BU16" s="74">
        <f t="shared" si="30"/>
        <v>0</v>
      </c>
      <c r="BV16" s="74">
        <f t="shared" si="31"/>
        <v>425695</v>
      </c>
      <c r="BW16" s="74">
        <f t="shared" si="32"/>
        <v>0</v>
      </c>
      <c r="BX16" s="74">
        <f t="shared" si="33"/>
        <v>425695</v>
      </c>
      <c r="BY16" s="74">
        <f t="shared" si="34"/>
        <v>0</v>
      </c>
      <c r="BZ16" s="74">
        <f t="shared" si="35"/>
        <v>0</v>
      </c>
      <c r="CA16" s="74">
        <f t="shared" si="36"/>
        <v>750013</v>
      </c>
      <c r="CB16" s="74">
        <f t="shared" si="37"/>
        <v>329890</v>
      </c>
      <c r="CC16" s="74">
        <f t="shared" si="38"/>
        <v>299619</v>
      </c>
      <c r="CD16" s="74">
        <f t="shared" si="39"/>
        <v>120504</v>
      </c>
      <c r="CE16" s="74">
        <f t="shared" si="40"/>
        <v>0</v>
      </c>
      <c r="CF16" s="75">
        <f t="shared" si="41"/>
        <v>0</v>
      </c>
      <c r="CG16" s="74">
        <f t="shared" si="42"/>
        <v>2909</v>
      </c>
      <c r="CH16" s="74">
        <f t="shared" si="43"/>
        <v>202</v>
      </c>
      <c r="CI16" s="74">
        <f t="shared" si="44"/>
        <v>1334678</v>
      </c>
    </row>
    <row r="17" spans="1:87" s="50" customFormat="1" ht="12" customHeight="1">
      <c r="A17" s="53" t="s">
        <v>542</v>
      </c>
      <c r="B17" s="54" t="s">
        <v>562</v>
      </c>
      <c r="C17" s="53" t="s">
        <v>563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248678</v>
      </c>
      <c r="M17" s="74">
        <f t="shared" si="6"/>
        <v>76493</v>
      </c>
      <c r="N17" s="74">
        <v>55174</v>
      </c>
      <c r="O17" s="74">
        <v>21319</v>
      </c>
      <c r="P17" s="74">
        <v>0</v>
      </c>
      <c r="Q17" s="74">
        <v>0</v>
      </c>
      <c r="R17" s="74">
        <f t="shared" si="7"/>
        <v>1096</v>
      </c>
      <c r="S17" s="74">
        <v>1096</v>
      </c>
      <c r="T17" s="74">
        <v>0</v>
      </c>
      <c r="U17" s="74">
        <v>0</v>
      </c>
      <c r="V17" s="74">
        <v>0</v>
      </c>
      <c r="W17" s="74">
        <f t="shared" si="8"/>
        <v>171089</v>
      </c>
      <c r="X17" s="74">
        <v>170533</v>
      </c>
      <c r="Y17" s="74">
        <v>258</v>
      </c>
      <c r="Z17" s="74">
        <v>0</v>
      </c>
      <c r="AA17" s="74">
        <v>298</v>
      </c>
      <c r="AB17" s="75">
        <v>400252</v>
      </c>
      <c r="AC17" s="74">
        <v>0</v>
      </c>
      <c r="AD17" s="74">
        <v>28151</v>
      </c>
      <c r="AE17" s="74">
        <f t="shared" si="9"/>
        <v>276829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0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78603</v>
      </c>
      <c r="BE17" s="74">
        <v>0</v>
      </c>
      <c r="BF17" s="74">
        <v>0</v>
      </c>
      <c r="BG17" s="74">
        <f t="shared" si="16"/>
        <v>0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248678</v>
      </c>
      <c r="BQ17" s="74">
        <f t="shared" si="26"/>
        <v>76493</v>
      </c>
      <c r="BR17" s="74">
        <f t="shared" si="27"/>
        <v>55174</v>
      </c>
      <c r="BS17" s="74">
        <f t="shared" si="28"/>
        <v>21319</v>
      </c>
      <c r="BT17" s="74">
        <f t="shared" si="29"/>
        <v>0</v>
      </c>
      <c r="BU17" s="74">
        <f t="shared" si="30"/>
        <v>0</v>
      </c>
      <c r="BV17" s="74">
        <f t="shared" si="31"/>
        <v>1096</v>
      </c>
      <c r="BW17" s="74">
        <f t="shared" si="32"/>
        <v>1096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171089</v>
      </c>
      <c r="CB17" s="74">
        <f t="shared" si="37"/>
        <v>170533</v>
      </c>
      <c r="CC17" s="74">
        <f t="shared" si="38"/>
        <v>258</v>
      </c>
      <c r="CD17" s="74">
        <f t="shared" si="39"/>
        <v>0</v>
      </c>
      <c r="CE17" s="74">
        <f t="shared" si="40"/>
        <v>298</v>
      </c>
      <c r="CF17" s="75">
        <f t="shared" si="41"/>
        <v>478855</v>
      </c>
      <c r="CG17" s="74">
        <f t="shared" si="42"/>
        <v>0</v>
      </c>
      <c r="CH17" s="74">
        <f t="shared" si="43"/>
        <v>28151</v>
      </c>
      <c r="CI17" s="74">
        <f t="shared" si="44"/>
        <v>276829</v>
      </c>
    </row>
    <row r="18" spans="1:87" s="50" customFormat="1" ht="12" customHeight="1">
      <c r="A18" s="53" t="s">
        <v>542</v>
      </c>
      <c r="B18" s="54" t="s">
        <v>564</v>
      </c>
      <c r="C18" s="53" t="s">
        <v>565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953589</v>
      </c>
      <c r="M18" s="74">
        <f t="shared" si="6"/>
        <v>158307</v>
      </c>
      <c r="N18" s="74">
        <v>56936</v>
      </c>
      <c r="O18" s="74">
        <v>101371</v>
      </c>
      <c r="P18" s="74">
        <v>0</v>
      </c>
      <c r="Q18" s="74">
        <v>0</v>
      </c>
      <c r="R18" s="74">
        <f t="shared" si="7"/>
        <v>287137</v>
      </c>
      <c r="S18" s="74">
        <v>8475</v>
      </c>
      <c r="T18" s="74">
        <v>265874</v>
      </c>
      <c r="U18" s="74">
        <v>12788</v>
      </c>
      <c r="V18" s="74">
        <v>0</v>
      </c>
      <c r="W18" s="74">
        <f t="shared" si="8"/>
        <v>508145</v>
      </c>
      <c r="X18" s="74">
        <v>173045</v>
      </c>
      <c r="Y18" s="74">
        <v>323936</v>
      </c>
      <c r="Z18" s="74">
        <v>11164</v>
      </c>
      <c r="AA18" s="74">
        <v>0</v>
      </c>
      <c r="AB18" s="75">
        <v>0</v>
      </c>
      <c r="AC18" s="74">
        <v>0</v>
      </c>
      <c r="AD18" s="74">
        <v>0</v>
      </c>
      <c r="AE18" s="74">
        <f t="shared" si="9"/>
        <v>953589</v>
      </c>
      <c r="AF18" s="74">
        <f t="shared" si="10"/>
        <v>137755</v>
      </c>
      <c r="AG18" s="74">
        <f t="shared" si="11"/>
        <v>134500</v>
      </c>
      <c r="AH18" s="74">
        <v>0</v>
      </c>
      <c r="AI18" s="74">
        <v>134500</v>
      </c>
      <c r="AJ18" s="74">
        <v>0</v>
      </c>
      <c r="AK18" s="74">
        <v>0</v>
      </c>
      <c r="AL18" s="74">
        <v>3255</v>
      </c>
      <c r="AM18" s="75">
        <v>0</v>
      </c>
      <c r="AN18" s="74">
        <f t="shared" si="12"/>
        <v>212919</v>
      </c>
      <c r="AO18" s="74">
        <f t="shared" si="13"/>
        <v>30563</v>
      </c>
      <c r="AP18" s="74">
        <v>30563</v>
      </c>
      <c r="AQ18" s="74">
        <v>0</v>
      </c>
      <c r="AR18" s="74">
        <v>0</v>
      </c>
      <c r="AS18" s="74">
        <v>0</v>
      </c>
      <c r="AT18" s="74">
        <f t="shared" si="14"/>
        <v>59841</v>
      </c>
      <c r="AU18" s="74">
        <v>1664</v>
      </c>
      <c r="AV18" s="74">
        <v>58177</v>
      </c>
      <c r="AW18" s="74">
        <v>0</v>
      </c>
      <c r="AX18" s="74">
        <v>0</v>
      </c>
      <c r="AY18" s="74">
        <f t="shared" si="15"/>
        <v>122515</v>
      </c>
      <c r="AZ18" s="74">
        <v>42420</v>
      </c>
      <c r="BA18" s="74">
        <v>80095</v>
      </c>
      <c r="BB18" s="74">
        <v>0</v>
      </c>
      <c r="BC18" s="74">
        <v>0</v>
      </c>
      <c r="BD18" s="75">
        <v>0</v>
      </c>
      <c r="BE18" s="74">
        <v>0</v>
      </c>
      <c r="BF18" s="74">
        <v>0</v>
      </c>
      <c r="BG18" s="74">
        <f t="shared" si="16"/>
        <v>350674</v>
      </c>
      <c r="BH18" s="74">
        <f t="shared" si="17"/>
        <v>137755</v>
      </c>
      <c r="BI18" s="74">
        <f t="shared" si="18"/>
        <v>134500</v>
      </c>
      <c r="BJ18" s="74">
        <f t="shared" si="19"/>
        <v>0</v>
      </c>
      <c r="BK18" s="74">
        <f t="shared" si="20"/>
        <v>134500</v>
      </c>
      <c r="BL18" s="74">
        <f t="shared" si="21"/>
        <v>0</v>
      </c>
      <c r="BM18" s="74">
        <f t="shared" si="22"/>
        <v>0</v>
      </c>
      <c r="BN18" s="74">
        <f t="shared" si="23"/>
        <v>3255</v>
      </c>
      <c r="BO18" s="75">
        <f t="shared" si="24"/>
        <v>0</v>
      </c>
      <c r="BP18" s="74">
        <f t="shared" si="25"/>
        <v>1166508</v>
      </c>
      <c r="BQ18" s="74">
        <f t="shared" si="26"/>
        <v>188870</v>
      </c>
      <c r="BR18" s="74">
        <f t="shared" si="27"/>
        <v>87499</v>
      </c>
      <c r="BS18" s="74">
        <f t="shared" si="28"/>
        <v>101371</v>
      </c>
      <c r="BT18" s="74">
        <f t="shared" si="29"/>
        <v>0</v>
      </c>
      <c r="BU18" s="74">
        <f t="shared" si="30"/>
        <v>0</v>
      </c>
      <c r="BV18" s="74">
        <f t="shared" si="31"/>
        <v>346978</v>
      </c>
      <c r="BW18" s="74">
        <f t="shared" si="32"/>
        <v>10139</v>
      </c>
      <c r="BX18" s="74">
        <f t="shared" si="33"/>
        <v>324051</v>
      </c>
      <c r="BY18" s="74">
        <f t="shared" si="34"/>
        <v>12788</v>
      </c>
      <c r="BZ18" s="74">
        <f t="shared" si="35"/>
        <v>0</v>
      </c>
      <c r="CA18" s="74">
        <f t="shared" si="36"/>
        <v>630660</v>
      </c>
      <c r="CB18" s="74">
        <f t="shared" si="37"/>
        <v>215465</v>
      </c>
      <c r="CC18" s="74">
        <f t="shared" si="38"/>
        <v>404031</v>
      </c>
      <c r="CD18" s="74">
        <f t="shared" si="39"/>
        <v>11164</v>
      </c>
      <c r="CE18" s="74">
        <f t="shared" si="40"/>
        <v>0</v>
      </c>
      <c r="CF18" s="75">
        <f t="shared" si="41"/>
        <v>0</v>
      </c>
      <c r="CG18" s="74">
        <f t="shared" si="42"/>
        <v>0</v>
      </c>
      <c r="CH18" s="74">
        <f t="shared" si="43"/>
        <v>0</v>
      </c>
      <c r="CI18" s="74">
        <f t="shared" si="44"/>
        <v>1304263</v>
      </c>
    </row>
    <row r="19" spans="1:87" s="50" customFormat="1" ht="12" customHeight="1">
      <c r="A19" s="53" t="s">
        <v>542</v>
      </c>
      <c r="B19" s="54" t="s">
        <v>566</v>
      </c>
      <c r="C19" s="53" t="s">
        <v>567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2314240</v>
      </c>
      <c r="M19" s="74">
        <f t="shared" si="6"/>
        <v>259733</v>
      </c>
      <c r="N19" s="74">
        <v>214058</v>
      </c>
      <c r="O19" s="74">
        <v>0</v>
      </c>
      <c r="P19" s="74">
        <v>45566</v>
      </c>
      <c r="Q19" s="74">
        <v>109</v>
      </c>
      <c r="R19" s="74">
        <f t="shared" si="7"/>
        <v>485742</v>
      </c>
      <c r="S19" s="74">
        <v>7444</v>
      </c>
      <c r="T19" s="74">
        <v>473657</v>
      </c>
      <c r="U19" s="74">
        <v>4641</v>
      </c>
      <c r="V19" s="74">
        <v>0</v>
      </c>
      <c r="W19" s="74">
        <f t="shared" si="8"/>
        <v>1568765</v>
      </c>
      <c r="X19" s="74">
        <v>918229</v>
      </c>
      <c r="Y19" s="74">
        <v>472151</v>
      </c>
      <c r="Z19" s="74">
        <v>167152</v>
      </c>
      <c r="AA19" s="74">
        <v>11233</v>
      </c>
      <c r="AB19" s="75">
        <v>0</v>
      </c>
      <c r="AC19" s="74">
        <v>0</v>
      </c>
      <c r="AD19" s="74">
        <v>24666</v>
      </c>
      <c r="AE19" s="74">
        <f t="shared" si="9"/>
        <v>2338906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104797</v>
      </c>
      <c r="AO19" s="74">
        <f t="shared" si="13"/>
        <v>66937</v>
      </c>
      <c r="AP19" s="74">
        <v>44161</v>
      </c>
      <c r="AQ19" s="74">
        <v>0</v>
      </c>
      <c r="AR19" s="74">
        <v>22776</v>
      </c>
      <c r="AS19" s="74">
        <v>0</v>
      </c>
      <c r="AT19" s="74">
        <f t="shared" si="14"/>
        <v>1103</v>
      </c>
      <c r="AU19" s="74">
        <v>192</v>
      </c>
      <c r="AV19" s="74">
        <v>911</v>
      </c>
      <c r="AW19" s="74">
        <v>0</v>
      </c>
      <c r="AX19" s="74">
        <v>0</v>
      </c>
      <c r="AY19" s="74">
        <f t="shared" si="15"/>
        <v>35602</v>
      </c>
      <c r="AZ19" s="74">
        <v>20526</v>
      </c>
      <c r="BA19" s="74">
        <v>15076</v>
      </c>
      <c r="BB19" s="74">
        <v>0</v>
      </c>
      <c r="BC19" s="74">
        <v>0</v>
      </c>
      <c r="BD19" s="75">
        <v>0</v>
      </c>
      <c r="BE19" s="74">
        <v>1155</v>
      </c>
      <c r="BF19" s="74">
        <v>144</v>
      </c>
      <c r="BG19" s="74">
        <f t="shared" si="16"/>
        <v>104941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2419037</v>
      </c>
      <c r="BQ19" s="74">
        <f t="shared" si="26"/>
        <v>326670</v>
      </c>
      <c r="BR19" s="74">
        <f t="shared" si="27"/>
        <v>258219</v>
      </c>
      <c r="BS19" s="74">
        <f t="shared" si="28"/>
        <v>0</v>
      </c>
      <c r="BT19" s="74">
        <f t="shared" si="29"/>
        <v>68342</v>
      </c>
      <c r="BU19" s="74">
        <f t="shared" si="30"/>
        <v>109</v>
      </c>
      <c r="BV19" s="74">
        <f t="shared" si="31"/>
        <v>486845</v>
      </c>
      <c r="BW19" s="74">
        <f t="shared" si="32"/>
        <v>7636</v>
      </c>
      <c r="BX19" s="74">
        <f t="shared" si="33"/>
        <v>474568</v>
      </c>
      <c r="BY19" s="74">
        <f t="shared" si="34"/>
        <v>4641</v>
      </c>
      <c r="BZ19" s="74">
        <f t="shared" si="35"/>
        <v>0</v>
      </c>
      <c r="CA19" s="74">
        <f t="shared" si="36"/>
        <v>1604367</v>
      </c>
      <c r="CB19" s="74">
        <f t="shared" si="37"/>
        <v>938755</v>
      </c>
      <c r="CC19" s="74">
        <f t="shared" si="38"/>
        <v>487227</v>
      </c>
      <c r="CD19" s="74">
        <f t="shared" si="39"/>
        <v>167152</v>
      </c>
      <c r="CE19" s="74">
        <f t="shared" si="40"/>
        <v>11233</v>
      </c>
      <c r="CF19" s="75">
        <f t="shared" si="41"/>
        <v>0</v>
      </c>
      <c r="CG19" s="74">
        <f t="shared" si="42"/>
        <v>1155</v>
      </c>
      <c r="CH19" s="74">
        <f t="shared" si="43"/>
        <v>24810</v>
      </c>
      <c r="CI19" s="74">
        <f t="shared" si="44"/>
        <v>2443847</v>
      </c>
    </row>
    <row r="20" spans="1:87" s="50" customFormat="1" ht="12" customHeight="1">
      <c r="A20" s="53" t="s">
        <v>542</v>
      </c>
      <c r="B20" s="54" t="s">
        <v>568</v>
      </c>
      <c r="C20" s="53" t="s">
        <v>569</v>
      </c>
      <c r="D20" s="74">
        <f t="shared" si="3"/>
        <v>137604</v>
      </c>
      <c r="E20" s="74">
        <f t="shared" si="4"/>
        <v>133581</v>
      </c>
      <c r="F20" s="74">
        <v>0</v>
      </c>
      <c r="G20" s="74">
        <v>133581</v>
      </c>
      <c r="H20" s="74">
        <v>0</v>
      </c>
      <c r="I20" s="74">
        <v>0</v>
      </c>
      <c r="J20" s="74">
        <v>4023</v>
      </c>
      <c r="K20" s="75">
        <v>0</v>
      </c>
      <c r="L20" s="74">
        <f t="shared" si="5"/>
        <v>1876230</v>
      </c>
      <c r="M20" s="74">
        <f t="shared" si="6"/>
        <v>333731</v>
      </c>
      <c r="N20" s="74">
        <v>105453</v>
      </c>
      <c r="O20" s="74">
        <v>111768</v>
      </c>
      <c r="P20" s="74">
        <v>116510</v>
      </c>
      <c r="Q20" s="74">
        <v>0</v>
      </c>
      <c r="R20" s="74">
        <f t="shared" si="7"/>
        <v>375127</v>
      </c>
      <c r="S20" s="74">
        <v>4375</v>
      </c>
      <c r="T20" s="74">
        <v>363422</v>
      </c>
      <c r="U20" s="74">
        <v>7330</v>
      </c>
      <c r="V20" s="74">
        <v>0</v>
      </c>
      <c r="W20" s="74">
        <f t="shared" si="8"/>
        <v>1150913</v>
      </c>
      <c r="X20" s="74">
        <v>406886</v>
      </c>
      <c r="Y20" s="74">
        <v>582027</v>
      </c>
      <c r="Z20" s="74">
        <v>162000</v>
      </c>
      <c r="AA20" s="74">
        <v>0</v>
      </c>
      <c r="AB20" s="75">
        <v>0</v>
      </c>
      <c r="AC20" s="74">
        <v>16459</v>
      </c>
      <c r="AD20" s="74">
        <v>6385</v>
      </c>
      <c r="AE20" s="74">
        <f t="shared" si="9"/>
        <v>2020219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111403</v>
      </c>
      <c r="AO20" s="74">
        <f t="shared" si="13"/>
        <v>12324</v>
      </c>
      <c r="AP20" s="74">
        <v>2535</v>
      </c>
      <c r="AQ20" s="74">
        <v>0</v>
      </c>
      <c r="AR20" s="74">
        <v>9789</v>
      </c>
      <c r="AS20" s="74">
        <v>0</v>
      </c>
      <c r="AT20" s="74">
        <f t="shared" si="14"/>
        <v>40771</v>
      </c>
      <c r="AU20" s="74">
        <v>0</v>
      </c>
      <c r="AV20" s="74">
        <v>40771</v>
      </c>
      <c r="AW20" s="74">
        <v>0</v>
      </c>
      <c r="AX20" s="74">
        <v>0</v>
      </c>
      <c r="AY20" s="74">
        <f t="shared" si="15"/>
        <v>57951</v>
      </c>
      <c r="AZ20" s="74">
        <v>13283</v>
      </c>
      <c r="BA20" s="74">
        <v>34709</v>
      </c>
      <c r="BB20" s="74">
        <v>9959</v>
      </c>
      <c r="BC20" s="74">
        <v>0</v>
      </c>
      <c r="BD20" s="75">
        <v>0</v>
      </c>
      <c r="BE20" s="74">
        <v>357</v>
      </c>
      <c r="BF20" s="74">
        <v>132</v>
      </c>
      <c r="BG20" s="74">
        <f t="shared" si="16"/>
        <v>111535</v>
      </c>
      <c r="BH20" s="74">
        <f t="shared" si="17"/>
        <v>137604</v>
      </c>
      <c r="BI20" s="74">
        <f t="shared" si="18"/>
        <v>133581</v>
      </c>
      <c r="BJ20" s="74">
        <f t="shared" si="19"/>
        <v>0</v>
      </c>
      <c r="BK20" s="74">
        <f t="shared" si="20"/>
        <v>133581</v>
      </c>
      <c r="BL20" s="74">
        <f t="shared" si="21"/>
        <v>0</v>
      </c>
      <c r="BM20" s="74">
        <f t="shared" si="22"/>
        <v>0</v>
      </c>
      <c r="BN20" s="74">
        <f t="shared" si="23"/>
        <v>4023</v>
      </c>
      <c r="BO20" s="75">
        <f t="shared" si="24"/>
        <v>0</v>
      </c>
      <c r="BP20" s="74">
        <f t="shared" si="25"/>
        <v>1987633</v>
      </c>
      <c r="BQ20" s="74">
        <f t="shared" si="26"/>
        <v>346055</v>
      </c>
      <c r="BR20" s="74">
        <f t="shared" si="27"/>
        <v>107988</v>
      </c>
      <c r="BS20" s="74">
        <f t="shared" si="28"/>
        <v>111768</v>
      </c>
      <c r="BT20" s="74">
        <f t="shared" si="29"/>
        <v>126299</v>
      </c>
      <c r="BU20" s="74">
        <f t="shared" si="30"/>
        <v>0</v>
      </c>
      <c r="BV20" s="74">
        <f t="shared" si="31"/>
        <v>415898</v>
      </c>
      <c r="BW20" s="74">
        <f t="shared" si="32"/>
        <v>4375</v>
      </c>
      <c r="BX20" s="74">
        <f t="shared" si="33"/>
        <v>404193</v>
      </c>
      <c r="BY20" s="74">
        <f t="shared" si="34"/>
        <v>7330</v>
      </c>
      <c r="BZ20" s="74">
        <f t="shared" si="35"/>
        <v>0</v>
      </c>
      <c r="CA20" s="74">
        <f t="shared" si="36"/>
        <v>1208864</v>
      </c>
      <c r="CB20" s="74">
        <f t="shared" si="37"/>
        <v>420169</v>
      </c>
      <c r="CC20" s="74">
        <f t="shared" si="38"/>
        <v>616736</v>
      </c>
      <c r="CD20" s="74">
        <f t="shared" si="39"/>
        <v>171959</v>
      </c>
      <c r="CE20" s="74">
        <f t="shared" si="40"/>
        <v>0</v>
      </c>
      <c r="CF20" s="75">
        <f t="shared" si="41"/>
        <v>0</v>
      </c>
      <c r="CG20" s="74">
        <f t="shared" si="42"/>
        <v>16816</v>
      </c>
      <c r="CH20" s="74">
        <f t="shared" si="43"/>
        <v>6517</v>
      </c>
      <c r="CI20" s="74">
        <f t="shared" si="44"/>
        <v>2131754</v>
      </c>
    </row>
    <row r="21" spans="1:87" s="50" customFormat="1" ht="12" customHeight="1">
      <c r="A21" s="53" t="s">
        <v>542</v>
      </c>
      <c r="B21" s="54" t="s">
        <v>570</v>
      </c>
      <c r="C21" s="53" t="s">
        <v>571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701787</v>
      </c>
      <c r="M21" s="74">
        <f t="shared" si="6"/>
        <v>131688</v>
      </c>
      <c r="N21" s="74">
        <v>66669</v>
      </c>
      <c r="O21" s="74">
        <v>6571</v>
      </c>
      <c r="P21" s="74">
        <v>58448</v>
      </c>
      <c r="Q21" s="74">
        <v>0</v>
      </c>
      <c r="R21" s="74">
        <f t="shared" si="7"/>
        <v>179692</v>
      </c>
      <c r="S21" s="74">
        <v>8933</v>
      </c>
      <c r="T21" s="74">
        <v>167151</v>
      </c>
      <c r="U21" s="74">
        <v>3608</v>
      </c>
      <c r="V21" s="74">
        <v>0</v>
      </c>
      <c r="W21" s="74">
        <f t="shared" si="8"/>
        <v>390407</v>
      </c>
      <c r="X21" s="74">
        <v>221442</v>
      </c>
      <c r="Y21" s="74">
        <v>145207</v>
      </c>
      <c r="Z21" s="74">
        <v>18509</v>
      </c>
      <c r="AA21" s="74">
        <v>5249</v>
      </c>
      <c r="AB21" s="75">
        <v>0</v>
      </c>
      <c r="AC21" s="74">
        <v>0</v>
      </c>
      <c r="AD21" s="74">
        <v>2128</v>
      </c>
      <c r="AE21" s="74">
        <f t="shared" si="9"/>
        <v>703915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153439</v>
      </c>
      <c r="AO21" s="74">
        <f t="shared" si="13"/>
        <v>7284</v>
      </c>
      <c r="AP21" s="74">
        <v>7284</v>
      </c>
      <c r="AQ21" s="74">
        <v>0</v>
      </c>
      <c r="AR21" s="74">
        <v>0</v>
      </c>
      <c r="AS21" s="74">
        <v>0</v>
      </c>
      <c r="AT21" s="74">
        <f t="shared" si="14"/>
        <v>95052</v>
      </c>
      <c r="AU21" s="74">
        <v>252</v>
      </c>
      <c r="AV21" s="74">
        <v>94800</v>
      </c>
      <c r="AW21" s="74">
        <v>0</v>
      </c>
      <c r="AX21" s="74">
        <v>0</v>
      </c>
      <c r="AY21" s="74">
        <f t="shared" si="15"/>
        <v>51103</v>
      </c>
      <c r="AZ21" s="74">
        <v>0</v>
      </c>
      <c r="BA21" s="74">
        <v>48417</v>
      </c>
      <c r="BB21" s="74">
        <v>0</v>
      </c>
      <c r="BC21" s="74">
        <v>2686</v>
      </c>
      <c r="BD21" s="75">
        <v>0</v>
      </c>
      <c r="BE21" s="74">
        <v>0</v>
      </c>
      <c r="BF21" s="74">
        <v>12277</v>
      </c>
      <c r="BG21" s="74">
        <f t="shared" si="16"/>
        <v>165716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855226</v>
      </c>
      <c r="BQ21" s="74">
        <f t="shared" si="26"/>
        <v>138972</v>
      </c>
      <c r="BR21" s="74">
        <f t="shared" si="27"/>
        <v>73953</v>
      </c>
      <c r="BS21" s="74">
        <f t="shared" si="28"/>
        <v>6571</v>
      </c>
      <c r="BT21" s="74">
        <f t="shared" si="29"/>
        <v>58448</v>
      </c>
      <c r="BU21" s="74">
        <f t="shared" si="30"/>
        <v>0</v>
      </c>
      <c r="BV21" s="74">
        <f t="shared" si="31"/>
        <v>274744</v>
      </c>
      <c r="BW21" s="74">
        <f t="shared" si="32"/>
        <v>9185</v>
      </c>
      <c r="BX21" s="74">
        <f t="shared" si="33"/>
        <v>261951</v>
      </c>
      <c r="BY21" s="74">
        <f t="shared" si="34"/>
        <v>3608</v>
      </c>
      <c r="BZ21" s="74">
        <f t="shared" si="35"/>
        <v>0</v>
      </c>
      <c r="CA21" s="74">
        <f t="shared" si="36"/>
        <v>441510</v>
      </c>
      <c r="CB21" s="74">
        <f t="shared" si="37"/>
        <v>221442</v>
      </c>
      <c r="CC21" s="74">
        <f t="shared" si="38"/>
        <v>193624</v>
      </c>
      <c r="CD21" s="74">
        <f t="shared" si="39"/>
        <v>18509</v>
      </c>
      <c r="CE21" s="74">
        <f t="shared" si="40"/>
        <v>7935</v>
      </c>
      <c r="CF21" s="75">
        <f t="shared" si="41"/>
        <v>0</v>
      </c>
      <c r="CG21" s="74">
        <f t="shared" si="42"/>
        <v>0</v>
      </c>
      <c r="CH21" s="74">
        <f t="shared" si="43"/>
        <v>14405</v>
      </c>
      <c r="CI21" s="74">
        <f t="shared" si="44"/>
        <v>869631</v>
      </c>
    </row>
    <row r="22" spans="1:87" s="50" customFormat="1" ht="12" customHeight="1">
      <c r="A22" s="53" t="s">
        <v>542</v>
      </c>
      <c r="B22" s="54" t="s">
        <v>572</v>
      </c>
      <c r="C22" s="53" t="s">
        <v>573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12243</v>
      </c>
      <c r="L22" s="74">
        <f t="shared" si="5"/>
        <v>801147</v>
      </c>
      <c r="M22" s="74">
        <f t="shared" si="6"/>
        <v>43495</v>
      </c>
      <c r="N22" s="74">
        <v>34922</v>
      </c>
      <c r="O22" s="74">
        <v>8573</v>
      </c>
      <c r="P22" s="74">
        <v>0</v>
      </c>
      <c r="Q22" s="74">
        <v>0</v>
      </c>
      <c r="R22" s="74">
        <f t="shared" si="7"/>
        <v>871</v>
      </c>
      <c r="S22" s="74">
        <v>871</v>
      </c>
      <c r="T22" s="74">
        <v>0</v>
      </c>
      <c r="U22" s="74">
        <v>0</v>
      </c>
      <c r="V22" s="74">
        <v>0</v>
      </c>
      <c r="W22" s="74">
        <f t="shared" si="8"/>
        <v>756781</v>
      </c>
      <c r="X22" s="74">
        <v>489556</v>
      </c>
      <c r="Y22" s="74">
        <v>261848</v>
      </c>
      <c r="Z22" s="74">
        <v>967</v>
      </c>
      <c r="AA22" s="74">
        <v>4410</v>
      </c>
      <c r="AB22" s="75">
        <v>460127</v>
      </c>
      <c r="AC22" s="74">
        <v>0</v>
      </c>
      <c r="AD22" s="74">
        <v>0</v>
      </c>
      <c r="AE22" s="74">
        <f t="shared" si="9"/>
        <v>801147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15019</v>
      </c>
      <c r="AO22" s="74">
        <f t="shared" si="13"/>
        <v>4639</v>
      </c>
      <c r="AP22" s="74">
        <v>4639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10380</v>
      </c>
      <c r="AZ22" s="74">
        <v>10380</v>
      </c>
      <c r="BA22" s="74">
        <v>0</v>
      </c>
      <c r="BB22" s="74">
        <v>0</v>
      </c>
      <c r="BC22" s="74">
        <v>0</v>
      </c>
      <c r="BD22" s="75">
        <v>137700</v>
      </c>
      <c r="BE22" s="74">
        <v>0</v>
      </c>
      <c r="BF22" s="74">
        <v>0</v>
      </c>
      <c r="BG22" s="74">
        <f t="shared" si="16"/>
        <v>15019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12243</v>
      </c>
      <c r="BP22" s="74">
        <f t="shared" si="25"/>
        <v>816166</v>
      </c>
      <c r="BQ22" s="74">
        <f t="shared" si="26"/>
        <v>48134</v>
      </c>
      <c r="BR22" s="74">
        <f t="shared" si="27"/>
        <v>39561</v>
      </c>
      <c r="BS22" s="74">
        <f t="shared" si="28"/>
        <v>8573</v>
      </c>
      <c r="BT22" s="74">
        <f t="shared" si="29"/>
        <v>0</v>
      </c>
      <c r="BU22" s="74">
        <f t="shared" si="30"/>
        <v>0</v>
      </c>
      <c r="BV22" s="74">
        <f t="shared" si="31"/>
        <v>871</v>
      </c>
      <c r="BW22" s="74">
        <f t="shared" si="32"/>
        <v>871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767161</v>
      </c>
      <c r="CB22" s="74">
        <f t="shared" si="37"/>
        <v>499936</v>
      </c>
      <c r="CC22" s="74">
        <f t="shared" si="38"/>
        <v>261848</v>
      </c>
      <c r="CD22" s="74">
        <f t="shared" si="39"/>
        <v>967</v>
      </c>
      <c r="CE22" s="74">
        <f t="shared" si="40"/>
        <v>4410</v>
      </c>
      <c r="CF22" s="75">
        <f t="shared" si="41"/>
        <v>597827</v>
      </c>
      <c r="CG22" s="74">
        <f t="shared" si="42"/>
        <v>0</v>
      </c>
      <c r="CH22" s="74">
        <f t="shared" si="43"/>
        <v>0</v>
      </c>
      <c r="CI22" s="74">
        <f t="shared" si="44"/>
        <v>816166</v>
      </c>
    </row>
    <row r="23" spans="1:87" s="50" customFormat="1" ht="12" customHeight="1">
      <c r="A23" s="53" t="s">
        <v>542</v>
      </c>
      <c r="B23" s="54" t="s">
        <v>574</v>
      </c>
      <c r="C23" s="53" t="s">
        <v>575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106965</v>
      </c>
      <c r="L23" s="74">
        <f t="shared" si="5"/>
        <v>437097</v>
      </c>
      <c r="M23" s="74">
        <f t="shared" si="6"/>
        <v>75055</v>
      </c>
      <c r="N23" s="74">
        <v>63055</v>
      </c>
      <c r="O23" s="74">
        <v>12000</v>
      </c>
      <c r="P23" s="74">
        <v>0</v>
      </c>
      <c r="Q23" s="74">
        <v>0</v>
      </c>
      <c r="R23" s="74">
        <f t="shared" si="7"/>
        <v>2751</v>
      </c>
      <c r="S23" s="74">
        <v>0</v>
      </c>
      <c r="T23" s="74">
        <v>0</v>
      </c>
      <c r="U23" s="74">
        <v>2751</v>
      </c>
      <c r="V23" s="74">
        <v>0</v>
      </c>
      <c r="W23" s="74">
        <f t="shared" si="8"/>
        <v>359291</v>
      </c>
      <c r="X23" s="74">
        <v>359291</v>
      </c>
      <c r="Y23" s="74">
        <v>0</v>
      </c>
      <c r="Z23" s="74">
        <v>0</v>
      </c>
      <c r="AA23" s="74">
        <v>0</v>
      </c>
      <c r="AB23" s="75">
        <v>865051</v>
      </c>
      <c r="AC23" s="74">
        <v>0</v>
      </c>
      <c r="AD23" s="74">
        <v>42269</v>
      </c>
      <c r="AE23" s="74">
        <f t="shared" si="9"/>
        <v>479366</v>
      </c>
      <c r="AF23" s="74">
        <f t="shared" si="10"/>
        <v>4410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4410</v>
      </c>
      <c r="AM23" s="75">
        <v>0</v>
      </c>
      <c r="AN23" s="74">
        <f t="shared" si="12"/>
        <v>141353</v>
      </c>
      <c r="AO23" s="74">
        <f t="shared" si="13"/>
        <v>54306</v>
      </c>
      <c r="AP23" s="74">
        <v>31032</v>
      </c>
      <c r="AQ23" s="74">
        <v>0</v>
      </c>
      <c r="AR23" s="74">
        <v>23274</v>
      </c>
      <c r="AS23" s="74">
        <v>0</v>
      </c>
      <c r="AT23" s="74">
        <f t="shared" si="14"/>
        <v>40079</v>
      </c>
      <c r="AU23" s="74">
        <v>0</v>
      </c>
      <c r="AV23" s="74">
        <v>40079</v>
      </c>
      <c r="AW23" s="74">
        <v>0</v>
      </c>
      <c r="AX23" s="74">
        <v>0</v>
      </c>
      <c r="AY23" s="74">
        <f t="shared" si="15"/>
        <v>46968</v>
      </c>
      <c r="AZ23" s="74">
        <v>0</v>
      </c>
      <c r="BA23" s="74">
        <v>46968</v>
      </c>
      <c r="BB23" s="74">
        <v>0</v>
      </c>
      <c r="BC23" s="74">
        <v>0</v>
      </c>
      <c r="BD23" s="75">
        <v>0</v>
      </c>
      <c r="BE23" s="74">
        <v>0</v>
      </c>
      <c r="BF23" s="74">
        <v>74084</v>
      </c>
      <c r="BG23" s="74">
        <f t="shared" si="16"/>
        <v>219847</v>
      </c>
      <c r="BH23" s="74">
        <f t="shared" si="17"/>
        <v>4410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4410</v>
      </c>
      <c r="BO23" s="75">
        <f t="shared" si="24"/>
        <v>106965</v>
      </c>
      <c r="BP23" s="74">
        <f t="shared" si="25"/>
        <v>578450</v>
      </c>
      <c r="BQ23" s="74">
        <f t="shared" si="26"/>
        <v>129361</v>
      </c>
      <c r="BR23" s="74">
        <f t="shared" si="27"/>
        <v>94087</v>
      </c>
      <c r="BS23" s="74">
        <f t="shared" si="28"/>
        <v>12000</v>
      </c>
      <c r="BT23" s="74">
        <f t="shared" si="29"/>
        <v>23274</v>
      </c>
      <c r="BU23" s="74">
        <f t="shared" si="30"/>
        <v>0</v>
      </c>
      <c r="BV23" s="74">
        <f t="shared" si="31"/>
        <v>42830</v>
      </c>
      <c r="BW23" s="74">
        <f t="shared" si="32"/>
        <v>0</v>
      </c>
      <c r="BX23" s="74">
        <f t="shared" si="33"/>
        <v>40079</v>
      </c>
      <c r="BY23" s="74">
        <f t="shared" si="34"/>
        <v>2751</v>
      </c>
      <c r="BZ23" s="74">
        <f t="shared" si="35"/>
        <v>0</v>
      </c>
      <c r="CA23" s="74">
        <f t="shared" si="36"/>
        <v>406259</v>
      </c>
      <c r="CB23" s="74">
        <f t="shared" si="37"/>
        <v>359291</v>
      </c>
      <c r="CC23" s="74">
        <f t="shared" si="38"/>
        <v>46968</v>
      </c>
      <c r="CD23" s="74">
        <f t="shared" si="39"/>
        <v>0</v>
      </c>
      <c r="CE23" s="74">
        <f t="shared" si="40"/>
        <v>0</v>
      </c>
      <c r="CF23" s="75">
        <f t="shared" si="41"/>
        <v>865051</v>
      </c>
      <c r="CG23" s="74">
        <f t="shared" si="42"/>
        <v>0</v>
      </c>
      <c r="CH23" s="74">
        <f t="shared" si="43"/>
        <v>116353</v>
      </c>
      <c r="CI23" s="74">
        <f t="shared" si="44"/>
        <v>699213</v>
      </c>
    </row>
    <row r="24" spans="1:87" s="50" customFormat="1" ht="12" customHeight="1">
      <c r="A24" s="53" t="s">
        <v>542</v>
      </c>
      <c r="B24" s="54" t="s">
        <v>576</v>
      </c>
      <c r="C24" s="53" t="s">
        <v>577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2139580</v>
      </c>
      <c r="M24" s="74">
        <f t="shared" si="6"/>
        <v>397544</v>
      </c>
      <c r="N24" s="74">
        <v>155561</v>
      </c>
      <c r="O24" s="74">
        <v>146918</v>
      </c>
      <c r="P24" s="74">
        <v>95065</v>
      </c>
      <c r="Q24" s="74">
        <v>0</v>
      </c>
      <c r="R24" s="74">
        <f t="shared" si="7"/>
        <v>279799</v>
      </c>
      <c r="S24" s="74">
        <v>26558</v>
      </c>
      <c r="T24" s="74">
        <v>253241</v>
      </c>
      <c r="U24" s="74">
        <v>0</v>
      </c>
      <c r="V24" s="74">
        <v>0</v>
      </c>
      <c r="W24" s="74">
        <f t="shared" si="8"/>
        <v>1462237</v>
      </c>
      <c r="X24" s="74">
        <v>595213</v>
      </c>
      <c r="Y24" s="74">
        <v>559331</v>
      </c>
      <c r="Z24" s="74">
        <v>307693</v>
      </c>
      <c r="AA24" s="74"/>
      <c r="AB24" s="75">
        <v>0</v>
      </c>
      <c r="AC24" s="74">
        <v>0</v>
      </c>
      <c r="AD24" s="74">
        <v>79532</v>
      </c>
      <c r="AE24" s="74">
        <f t="shared" si="9"/>
        <v>2219112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19161</v>
      </c>
      <c r="AO24" s="74">
        <f t="shared" si="13"/>
        <v>8523</v>
      </c>
      <c r="AP24" s="74">
        <v>8523</v>
      </c>
      <c r="AQ24" s="74">
        <v>0</v>
      </c>
      <c r="AR24" s="74">
        <v>0</v>
      </c>
      <c r="AS24" s="74">
        <v>0</v>
      </c>
      <c r="AT24" s="74">
        <f t="shared" si="14"/>
        <v>10638</v>
      </c>
      <c r="AU24" s="74">
        <v>10638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201477</v>
      </c>
      <c r="BE24" s="74">
        <v>0</v>
      </c>
      <c r="BF24" s="74">
        <v>0</v>
      </c>
      <c r="BG24" s="74">
        <f t="shared" si="16"/>
        <v>19161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2158741</v>
      </c>
      <c r="BQ24" s="74">
        <f t="shared" si="26"/>
        <v>406067</v>
      </c>
      <c r="BR24" s="74">
        <f t="shared" si="27"/>
        <v>164084</v>
      </c>
      <c r="BS24" s="74">
        <f t="shared" si="28"/>
        <v>146918</v>
      </c>
      <c r="BT24" s="74">
        <f t="shared" si="29"/>
        <v>95065</v>
      </c>
      <c r="BU24" s="74">
        <f t="shared" si="30"/>
        <v>0</v>
      </c>
      <c r="BV24" s="74">
        <f t="shared" si="31"/>
        <v>290437</v>
      </c>
      <c r="BW24" s="74">
        <f t="shared" si="32"/>
        <v>37196</v>
      </c>
      <c r="BX24" s="74">
        <f t="shared" si="33"/>
        <v>253241</v>
      </c>
      <c r="BY24" s="74">
        <f t="shared" si="34"/>
        <v>0</v>
      </c>
      <c r="BZ24" s="74">
        <f t="shared" si="35"/>
        <v>0</v>
      </c>
      <c r="CA24" s="74">
        <f t="shared" si="36"/>
        <v>1462237</v>
      </c>
      <c r="CB24" s="74">
        <f t="shared" si="37"/>
        <v>595213</v>
      </c>
      <c r="CC24" s="74">
        <f t="shared" si="38"/>
        <v>559331</v>
      </c>
      <c r="CD24" s="74">
        <f t="shared" si="39"/>
        <v>307693</v>
      </c>
      <c r="CE24" s="74">
        <f t="shared" si="40"/>
        <v>0</v>
      </c>
      <c r="CF24" s="75">
        <f t="shared" si="41"/>
        <v>201477</v>
      </c>
      <c r="CG24" s="74">
        <f t="shared" si="42"/>
        <v>0</v>
      </c>
      <c r="CH24" s="74">
        <f t="shared" si="43"/>
        <v>79532</v>
      </c>
      <c r="CI24" s="74">
        <f t="shared" si="44"/>
        <v>2238273</v>
      </c>
    </row>
    <row r="25" spans="1:87" s="50" customFormat="1" ht="12" customHeight="1">
      <c r="A25" s="53" t="s">
        <v>542</v>
      </c>
      <c r="B25" s="54" t="s">
        <v>578</v>
      </c>
      <c r="C25" s="53" t="s">
        <v>579</v>
      </c>
      <c r="D25" s="74">
        <f t="shared" si="3"/>
        <v>21281</v>
      </c>
      <c r="E25" s="74">
        <f t="shared" si="4"/>
        <v>21281</v>
      </c>
      <c r="F25" s="74">
        <v>8768</v>
      </c>
      <c r="G25" s="74">
        <v>0</v>
      </c>
      <c r="H25" s="74">
        <v>0</v>
      </c>
      <c r="I25" s="74">
        <v>12513</v>
      </c>
      <c r="J25" s="74">
        <v>0</v>
      </c>
      <c r="K25" s="75">
        <v>51150</v>
      </c>
      <c r="L25" s="74">
        <f t="shared" si="5"/>
        <v>1238138</v>
      </c>
      <c r="M25" s="74">
        <f t="shared" si="6"/>
        <v>142311</v>
      </c>
      <c r="N25" s="74">
        <v>96323</v>
      </c>
      <c r="O25" s="74">
        <v>45988</v>
      </c>
      <c r="P25" s="74">
        <v>0</v>
      </c>
      <c r="Q25" s="74">
        <v>0</v>
      </c>
      <c r="R25" s="74">
        <f t="shared" si="7"/>
        <v>23145</v>
      </c>
      <c r="S25" s="74">
        <v>12866</v>
      </c>
      <c r="T25" s="74">
        <v>10279</v>
      </c>
      <c r="U25" s="74">
        <v>0</v>
      </c>
      <c r="V25" s="74">
        <v>1775</v>
      </c>
      <c r="W25" s="74">
        <f t="shared" si="8"/>
        <v>1070907</v>
      </c>
      <c r="X25" s="74">
        <v>852596</v>
      </c>
      <c r="Y25" s="74">
        <v>159715</v>
      </c>
      <c r="Z25" s="74">
        <v>44447</v>
      </c>
      <c r="AA25" s="74">
        <v>14149</v>
      </c>
      <c r="AB25" s="75">
        <v>1174343</v>
      </c>
      <c r="AC25" s="74"/>
      <c r="AD25" s="74">
        <v>10126</v>
      </c>
      <c r="AE25" s="74">
        <f t="shared" si="9"/>
        <v>1269545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21675</v>
      </c>
      <c r="AO25" s="74">
        <f t="shared" si="13"/>
        <v>7471</v>
      </c>
      <c r="AP25" s="74">
        <v>7471</v>
      </c>
      <c r="AQ25" s="74">
        <v>0</v>
      </c>
      <c r="AR25" s="74">
        <v>0</v>
      </c>
      <c r="AS25" s="74">
        <v>0</v>
      </c>
      <c r="AT25" s="74">
        <f t="shared" si="14"/>
        <v>438</v>
      </c>
      <c r="AU25" s="74">
        <v>438</v>
      </c>
      <c r="AV25" s="74">
        <v>0</v>
      </c>
      <c r="AW25" s="74">
        <v>0</v>
      </c>
      <c r="AX25" s="74">
        <v>0</v>
      </c>
      <c r="AY25" s="74">
        <f t="shared" si="15"/>
        <v>13766</v>
      </c>
      <c r="AZ25" s="74">
        <v>13766</v>
      </c>
      <c r="BA25" s="74">
        <v>0</v>
      </c>
      <c r="BB25" s="74">
        <v>0</v>
      </c>
      <c r="BC25" s="74">
        <v>0</v>
      </c>
      <c r="BD25" s="75">
        <v>100975</v>
      </c>
      <c r="BE25" s="74">
        <v>0</v>
      </c>
      <c r="BF25" s="74">
        <v>0</v>
      </c>
      <c r="BG25" s="74">
        <f t="shared" si="16"/>
        <v>21675</v>
      </c>
      <c r="BH25" s="74">
        <f t="shared" si="17"/>
        <v>21281</v>
      </c>
      <c r="BI25" s="74">
        <f t="shared" si="18"/>
        <v>21281</v>
      </c>
      <c r="BJ25" s="74">
        <f t="shared" si="19"/>
        <v>8768</v>
      </c>
      <c r="BK25" s="74">
        <f t="shared" si="20"/>
        <v>0</v>
      </c>
      <c r="BL25" s="74">
        <f t="shared" si="21"/>
        <v>0</v>
      </c>
      <c r="BM25" s="74">
        <f t="shared" si="22"/>
        <v>12513</v>
      </c>
      <c r="BN25" s="74">
        <f t="shared" si="23"/>
        <v>0</v>
      </c>
      <c r="BO25" s="75">
        <f t="shared" si="24"/>
        <v>51150</v>
      </c>
      <c r="BP25" s="74">
        <f t="shared" si="25"/>
        <v>1259813</v>
      </c>
      <c r="BQ25" s="74">
        <f t="shared" si="26"/>
        <v>149782</v>
      </c>
      <c r="BR25" s="74">
        <f t="shared" si="27"/>
        <v>103794</v>
      </c>
      <c r="BS25" s="74">
        <f t="shared" si="28"/>
        <v>45988</v>
      </c>
      <c r="BT25" s="74">
        <f t="shared" si="29"/>
        <v>0</v>
      </c>
      <c r="BU25" s="74">
        <f t="shared" si="30"/>
        <v>0</v>
      </c>
      <c r="BV25" s="74">
        <f t="shared" si="31"/>
        <v>23583</v>
      </c>
      <c r="BW25" s="74">
        <f t="shared" si="32"/>
        <v>13304</v>
      </c>
      <c r="BX25" s="74">
        <f t="shared" si="33"/>
        <v>10279</v>
      </c>
      <c r="BY25" s="74">
        <f t="shared" si="34"/>
        <v>0</v>
      </c>
      <c r="BZ25" s="74">
        <f t="shared" si="35"/>
        <v>1775</v>
      </c>
      <c r="CA25" s="74">
        <f t="shared" si="36"/>
        <v>1084673</v>
      </c>
      <c r="CB25" s="74">
        <f t="shared" si="37"/>
        <v>866362</v>
      </c>
      <c r="CC25" s="74">
        <f t="shared" si="38"/>
        <v>159715</v>
      </c>
      <c r="CD25" s="74">
        <f t="shared" si="39"/>
        <v>44447</v>
      </c>
      <c r="CE25" s="74">
        <f t="shared" si="40"/>
        <v>14149</v>
      </c>
      <c r="CF25" s="75">
        <f t="shared" si="41"/>
        <v>1275318</v>
      </c>
      <c r="CG25" s="74">
        <f t="shared" si="42"/>
        <v>0</v>
      </c>
      <c r="CH25" s="74">
        <f t="shared" si="43"/>
        <v>10126</v>
      </c>
      <c r="CI25" s="74">
        <f t="shared" si="44"/>
        <v>1291220</v>
      </c>
    </row>
    <row r="26" spans="1:87" s="50" customFormat="1" ht="12" customHeight="1">
      <c r="A26" s="53" t="s">
        <v>542</v>
      </c>
      <c r="B26" s="54" t="s">
        <v>580</v>
      </c>
      <c r="C26" s="53" t="s">
        <v>581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66092</v>
      </c>
      <c r="L26" s="74">
        <f t="shared" si="5"/>
        <v>1442163</v>
      </c>
      <c r="M26" s="74">
        <f t="shared" si="6"/>
        <v>444959</v>
      </c>
      <c r="N26" s="74">
        <v>123125</v>
      </c>
      <c r="O26" s="74">
        <v>278923</v>
      </c>
      <c r="P26" s="74">
        <v>42911</v>
      </c>
      <c r="Q26" s="74">
        <v>0</v>
      </c>
      <c r="R26" s="74">
        <f t="shared" si="7"/>
        <v>146758</v>
      </c>
      <c r="S26" s="74">
        <v>19875</v>
      </c>
      <c r="T26" s="74">
        <v>97604</v>
      </c>
      <c r="U26" s="74">
        <v>29279</v>
      </c>
      <c r="V26" s="74">
        <v>12369</v>
      </c>
      <c r="W26" s="74">
        <f t="shared" si="8"/>
        <v>838077</v>
      </c>
      <c r="X26" s="74">
        <v>637932</v>
      </c>
      <c r="Y26" s="74">
        <v>200145</v>
      </c>
      <c r="Z26" s="74">
        <v>0</v>
      </c>
      <c r="AA26" s="74">
        <v>0</v>
      </c>
      <c r="AB26" s="75">
        <v>1517397</v>
      </c>
      <c r="AC26" s="74">
        <v>0</v>
      </c>
      <c r="AD26" s="74">
        <v>168849</v>
      </c>
      <c r="AE26" s="74">
        <f t="shared" si="9"/>
        <v>1611012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58652</v>
      </c>
      <c r="AO26" s="74">
        <f t="shared" si="13"/>
        <v>21456</v>
      </c>
      <c r="AP26" s="74">
        <v>21456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37196</v>
      </c>
      <c r="AZ26" s="74">
        <v>37196</v>
      </c>
      <c r="BA26" s="74">
        <v>0</v>
      </c>
      <c r="BB26" s="74">
        <v>0</v>
      </c>
      <c r="BC26" s="74">
        <v>0</v>
      </c>
      <c r="BD26" s="75">
        <v>214681</v>
      </c>
      <c r="BE26" s="74">
        <v>0</v>
      </c>
      <c r="BF26" s="74">
        <v>17195</v>
      </c>
      <c r="BG26" s="74">
        <f t="shared" si="16"/>
        <v>75847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66092</v>
      </c>
      <c r="BP26" s="74">
        <f t="shared" si="25"/>
        <v>1500815</v>
      </c>
      <c r="BQ26" s="74">
        <f t="shared" si="26"/>
        <v>466415</v>
      </c>
      <c r="BR26" s="74">
        <f t="shared" si="27"/>
        <v>144581</v>
      </c>
      <c r="BS26" s="74">
        <f t="shared" si="28"/>
        <v>278923</v>
      </c>
      <c r="BT26" s="74">
        <f t="shared" si="29"/>
        <v>42911</v>
      </c>
      <c r="BU26" s="74">
        <f t="shared" si="30"/>
        <v>0</v>
      </c>
      <c r="BV26" s="74">
        <f t="shared" si="31"/>
        <v>146758</v>
      </c>
      <c r="BW26" s="74">
        <f t="shared" si="32"/>
        <v>19875</v>
      </c>
      <c r="BX26" s="74">
        <f t="shared" si="33"/>
        <v>97604</v>
      </c>
      <c r="BY26" s="74">
        <f t="shared" si="34"/>
        <v>29279</v>
      </c>
      <c r="BZ26" s="74">
        <f t="shared" si="35"/>
        <v>12369</v>
      </c>
      <c r="CA26" s="74">
        <f t="shared" si="36"/>
        <v>875273</v>
      </c>
      <c r="CB26" s="74">
        <f t="shared" si="37"/>
        <v>675128</v>
      </c>
      <c r="CC26" s="74">
        <f t="shared" si="38"/>
        <v>200145</v>
      </c>
      <c r="CD26" s="74">
        <f t="shared" si="39"/>
        <v>0</v>
      </c>
      <c r="CE26" s="74">
        <f t="shared" si="40"/>
        <v>0</v>
      </c>
      <c r="CF26" s="75">
        <f t="shared" si="41"/>
        <v>1732078</v>
      </c>
      <c r="CG26" s="74">
        <f t="shared" si="42"/>
        <v>0</v>
      </c>
      <c r="CH26" s="74">
        <f t="shared" si="43"/>
        <v>186044</v>
      </c>
      <c r="CI26" s="74">
        <f t="shared" si="44"/>
        <v>1686859</v>
      </c>
    </row>
    <row r="27" spans="1:87" s="50" customFormat="1" ht="12" customHeight="1">
      <c r="A27" s="53" t="s">
        <v>542</v>
      </c>
      <c r="B27" s="54" t="s">
        <v>582</v>
      </c>
      <c r="C27" s="53" t="s">
        <v>583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323460</v>
      </c>
      <c r="M27" s="74">
        <f t="shared" si="6"/>
        <v>13890</v>
      </c>
      <c r="N27" s="74">
        <v>13890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309570</v>
      </c>
      <c r="X27" s="74">
        <v>304085</v>
      </c>
      <c r="Y27" s="74">
        <v>0</v>
      </c>
      <c r="Z27" s="74">
        <v>0</v>
      </c>
      <c r="AA27" s="74">
        <v>5485</v>
      </c>
      <c r="AB27" s="75">
        <v>427270</v>
      </c>
      <c r="AC27" s="74">
        <v>0</v>
      </c>
      <c r="AD27" s="74">
        <v>21533</v>
      </c>
      <c r="AE27" s="74">
        <f t="shared" si="9"/>
        <v>344993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8949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8949</v>
      </c>
      <c r="AZ27" s="74">
        <v>8694</v>
      </c>
      <c r="BA27" s="74">
        <v>0</v>
      </c>
      <c r="BB27" s="74">
        <v>0</v>
      </c>
      <c r="BC27" s="74">
        <v>255</v>
      </c>
      <c r="BD27" s="75">
        <v>24434</v>
      </c>
      <c r="BE27" s="74">
        <v>0</v>
      </c>
      <c r="BF27" s="74">
        <v>274</v>
      </c>
      <c r="BG27" s="74">
        <f t="shared" si="16"/>
        <v>9223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332409</v>
      </c>
      <c r="BQ27" s="74">
        <f t="shared" si="26"/>
        <v>13890</v>
      </c>
      <c r="BR27" s="74">
        <f t="shared" si="27"/>
        <v>13890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318519</v>
      </c>
      <c r="CB27" s="74">
        <f t="shared" si="37"/>
        <v>312779</v>
      </c>
      <c r="CC27" s="74">
        <f t="shared" si="38"/>
        <v>0</v>
      </c>
      <c r="CD27" s="74">
        <f t="shared" si="39"/>
        <v>0</v>
      </c>
      <c r="CE27" s="74">
        <f t="shared" si="40"/>
        <v>5740</v>
      </c>
      <c r="CF27" s="75">
        <f t="shared" si="41"/>
        <v>451704</v>
      </c>
      <c r="CG27" s="74">
        <f t="shared" si="42"/>
        <v>0</v>
      </c>
      <c r="CH27" s="74">
        <f t="shared" si="43"/>
        <v>21807</v>
      </c>
      <c r="CI27" s="74">
        <f t="shared" si="44"/>
        <v>354216</v>
      </c>
    </row>
    <row r="28" spans="1:87" s="50" customFormat="1" ht="12" customHeight="1">
      <c r="A28" s="53" t="s">
        <v>542</v>
      </c>
      <c r="B28" s="54" t="s">
        <v>584</v>
      </c>
      <c r="C28" s="53" t="s">
        <v>585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557307</v>
      </c>
      <c r="M28" s="74">
        <f t="shared" si="6"/>
        <v>25584</v>
      </c>
      <c r="N28" s="74">
        <v>25584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531723</v>
      </c>
      <c r="X28" s="74">
        <v>531723</v>
      </c>
      <c r="Y28" s="74">
        <v>0</v>
      </c>
      <c r="Z28" s="74">
        <v>0</v>
      </c>
      <c r="AA28" s="74">
        <v>0</v>
      </c>
      <c r="AB28" s="75">
        <v>528165</v>
      </c>
      <c r="AC28" s="74">
        <v>0</v>
      </c>
      <c r="AD28" s="74">
        <v>13884</v>
      </c>
      <c r="AE28" s="74">
        <f t="shared" si="9"/>
        <v>571191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11317</v>
      </c>
      <c r="AO28" s="74">
        <f t="shared" si="13"/>
        <v>8528</v>
      </c>
      <c r="AP28" s="74">
        <v>8528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2789</v>
      </c>
      <c r="AZ28" s="74">
        <v>2789</v>
      </c>
      <c r="BA28" s="74">
        <v>0</v>
      </c>
      <c r="BB28" s="74">
        <v>0</v>
      </c>
      <c r="BC28" s="74">
        <v>0</v>
      </c>
      <c r="BD28" s="75">
        <v>30203</v>
      </c>
      <c r="BE28" s="74">
        <v>0</v>
      </c>
      <c r="BF28" s="74">
        <v>1320</v>
      </c>
      <c r="BG28" s="74">
        <f t="shared" si="16"/>
        <v>12637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568624</v>
      </c>
      <c r="BQ28" s="74">
        <f t="shared" si="26"/>
        <v>34112</v>
      </c>
      <c r="BR28" s="74">
        <f t="shared" si="27"/>
        <v>34112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0</v>
      </c>
      <c r="BW28" s="74">
        <f t="shared" si="32"/>
        <v>0</v>
      </c>
      <c r="BX28" s="74">
        <f t="shared" si="33"/>
        <v>0</v>
      </c>
      <c r="BY28" s="74">
        <f t="shared" si="34"/>
        <v>0</v>
      </c>
      <c r="BZ28" s="74">
        <f t="shared" si="35"/>
        <v>0</v>
      </c>
      <c r="CA28" s="74">
        <f t="shared" si="36"/>
        <v>534512</v>
      </c>
      <c r="CB28" s="74">
        <f t="shared" si="37"/>
        <v>534512</v>
      </c>
      <c r="CC28" s="74">
        <f t="shared" si="38"/>
        <v>0</v>
      </c>
      <c r="CD28" s="74">
        <f t="shared" si="39"/>
        <v>0</v>
      </c>
      <c r="CE28" s="74">
        <f t="shared" si="40"/>
        <v>0</v>
      </c>
      <c r="CF28" s="75">
        <f t="shared" si="41"/>
        <v>558368</v>
      </c>
      <c r="CG28" s="74">
        <f t="shared" si="42"/>
        <v>0</v>
      </c>
      <c r="CH28" s="74">
        <f t="shared" si="43"/>
        <v>15204</v>
      </c>
      <c r="CI28" s="74">
        <f t="shared" si="44"/>
        <v>583828</v>
      </c>
    </row>
    <row r="29" spans="1:87" s="50" customFormat="1" ht="12" customHeight="1">
      <c r="A29" s="53" t="s">
        <v>542</v>
      </c>
      <c r="B29" s="54" t="s">
        <v>586</v>
      </c>
      <c r="C29" s="53" t="s">
        <v>587</v>
      </c>
      <c r="D29" s="74">
        <f t="shared" si="3"/>
        <v>924</v>
      </c>
      <c r="E29" s="74">
        <f t="shared" si="4"/>
        <v>924</v>
      </c>
      <c r="F29" s="74">
        <v>0</v>
      </c>
      <c r="G29" s="74">
        <v>924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1596939</v>
      </c>
      <c r="M29" s="74">
        <f t="shared" si="6"/>
        <v>133191</v>
      </c>
      <c r="N29" s="74">
        <v>114672</v>
      </c>
      <c r="O29" s="74">
        <v>18519</v>
      </c>
      <c r="P29" s="74">
        <v>0</v>
      </c>
      <c r="Q29" s="74">
        <v>0</v>
      </c>
      <c r="R29" s="74">
        <f t="shared" si="7"/>
        <v>447170</v>
      </c>
      <c r="S29" s="74">
        <v>9647</v>
      </c>
      <c r="T29" s="74">
        <v>417580</v>
      </c>
      <c r="U29" s="74">
        <v>19943</v>
      </c>
      <c r="V29" s="74">
        <v>0</v>
      </c>
      <c r="W29" s="74">
        <f t="shared" si="8"/>
        <v>1016578</v>
      </c>
      <c r="X29" s="74">
        <v>504110</v>
      </c>
      <c r="Y29" s="74">
        <v>399745</v>
      </c>
      <c r="Z29" s="74">
        <v>105692</v>
      </c>
      <c r="AA29" s="74">
        <v>7031</v>
      </c>
      <c r="AB29" s="75">
        <v>0</v>
      </c>
      <c r="AC29" s="74">
        <v>0</v>
      </c>
      <c r="AD29" s="74">
        <v>70231</v>
      </c>
      <c r="AE29" s="74">
        <f t="shared" si="9"/>
        <v>1668094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5688</v>
      </c>
      <c r="AO29" s="74">
        <f t="shared" si="13"/>
        <v>5688</v>
      </c>
      <c r="AP29" s="74">
        <v>5688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270381</v>
      </c>
      <c r="BE29" s="74">
        <v>0</v>
      </c>
      <c r="BF29" s="74">
        <v>2385</v>
      </c>
      <c r="BG29" s="74">
        <f t="shared" si="16"/>
        <v>8073</v>
      </c>
      <c r="BH29" s="74">
        <f t="shared" si="17"/>
        <v>924</v>
      </c>
      <c r="BI29" s="74">
        <f t="shared" si="18"/>
        <v>924</v>
      </c>
      <c r="BJ29" s="74">
        <f t="shared" si="19"/>
        <v>0</v>
      </c>
      <c r="BK29" s="74">
        <f t="shared" si="20"/>
        <v>924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1602627</v>
      </c>
      <c r="BQ29" s="74">
        <f t="shared" si="26"/>
        <v>138879</v>
      </c>
      <c r="BR29" s="74">
        <f t="shared" si="27"/>
        <v>120360</v>
      </c>
      <c r="BS29" s="74">
        <f t="shared" si="28"/>
        <v>18519</v>
      </c>
      <c r="BT29" s="74">
        <f t="shared" si="29"/>
        <v>0</v>
      </c>
      <c r="BU29" s="74">
        <f t="shared" si="30"/>
        <v>0</v>
      </c>
      <c r="BV29" s="74">
        <f t="shared" si="31"/>
        <v>447170</v>
      </c>
      <c r="BW29" s="74">
        <f t="shared" si="32"/>
        <v>9647</v>
      </c>
      <c r="BX29" s="74">
        <f t="shared" si="33"/>
        <v>417580</v>
      </c>
      <c r="BY29" s="74">
        <f t="shared" si="34"/>
        <v>19943</v>
      </c>
      <c r="BZ29" s="74">
        <f t="shared" si="35"/>
        <v>0</v>
      </c>
      <c r="CA29" s="74">
        <f t="shared" si="36"/>
        <v>1016578</v>
      </c>
      <c r="CB29" s="74">
        <f t="shared" si="37"/>
        <v>504110</v>
      </c>
      <c r="CC29" s="74">
        <f t="shared" si="38"/>
        <v>399745</v>
      </c>
      <c r="CD29" s="74">
        <f t="shared" si="39"/>
        <v>105692</v>
      </c>
      <c r="CE29" s="74">
        <f t="shared" si="40"/>
        <v>7031</v>
      </c>
      <c r="CF29" s="75">
        <f t="shared" si="41"/>
        <v>270381</v>
      </c>
      <c r="CG29" s="74">
        <f t="shared" si="42"/>
        <v>0</v>
      </c>
      <c r="CH29" s="74">
        <f t="shared" si="43"/>
        <v>72616</v>
      </c>
      <c r="CI29" s="74">
        <f t="shared" si="44"/>
        <v>1676167</v>
      </c>
    </row>
    <row r="30" spans="1:87" s="50" customFormat="1" ht="12" customHeight="1">
      <c r="A30" s="53" t="s">
        <v>542</v>
      </c>
      <c r="B30" s="54" t="s">
        <v>588</v>
      </c>
      <c r="C30" s="53" t="s">
        <v>589</v>
      </c>
      <c r="D30" s="74">
        <f t="shared" si="3"/>
        <v>288475</v>
      </c>
      <c r="E30" s="74">
        <f t="shared" si="4"/>
        <v>288475</v>
      </c>
      <c r="F30" s="74">
        <v>0</v>
      </c>
      <c r="G30" s="74">
        <v>288475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1227359</v>
      </c>
      <c r="M30" s="74">
        <f t="shared" si="6"/>
        <v>108133</v>
      </c>
      <c r="N30" s="74">
        <v>108133</v>
      </c>
      <c r="O30" s="74">
        <v>0</v>
      </c>
      <c r="P30" s="74">
        <v>0</v>
      </c>
      <c r="Q30" s="74">
        <v>0</v>
      </c>
      <c r="R30" s="74">
        <f t="shared" si="7"/>
        <v>255282</v>
      </c>
      <c r="S30" s="74">
        <v>0</v>
      </c>
      <c r="T30" s="74">
        <v>255282</v>
      </c>
      <c r="U30" s="74">
        <v>0</v>
      </c>
      <c r="V30" s="74">
        <v>0</v>
      </c>
      <c r="W30" s="74">
        <f t="shared" si="8"/>
        <v>863944</v>
      </c>
      <c r="X30" s="74">
        <v>446787</v>
      </c>
      <c r="Y30" s="74">
        <v>266274</v>
      </c>
      <c r="Z30" s="74">
        <v>150883</v>
      </c>
      <c r="AA30" s="74">
        <v>0</v>
      </c>
      <c r="AB30" s="75">
        <v>0</v>
      </c>
      <c r="AC30" s="74">
        <v>0</v>
      </c>
      <c r="AD30" s="74">
        <v>33688</v>
      </c>
      <c r="AE30" s="74">
        <f t="shared" si="9"/>
        <v>1549522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28465</v>
      </c>
      <c r="BE30" s="74">
        <v>0</v>
      </c>
      <c r="BF30" s="74">
        <v>0</v>
      </c>
      <c r="BG30" s="74">
        <f t="shared" si="16"/>
        <v>0</v>
      </c>
      <c r="BH30" s="74">
        <f t="shared" si="17"/>
        <v>288475</v>
      </c>
      <c r="BI30" s="74">
        <f t="shared" si="18"/>
        <v>288475</v>
      </c>
      <c r="BJ30" s="74">
        <f t="shared" si="19"/>
        <v>0</v>
      </c>
      <c r="BK30" s="74">
        <f t="shared" si="20"/>
        <v>288475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1227359</v>
      </c>
      <c r="BQ30" s="74">
        <f t="shared" si="26"/>
        <v>108133</v>
      </c>
      <c r="BR30" s="74">
        <f t="shared" si="27"/>
        <v>108133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255282</v>
      </c>
      <c r="BW30" s="74">
        <f t="shared" si="32"/>
        <v>0</v>
      </c>
      <c r="BX30" s="74">
        <f t="shared" si="33"/>
        <v>255282</v>
      </c>
      <c r="BY30" s="74">
        <f t="shared" si="34"/>
        <v>0</v>
      </c>
      <c r="BZ30" s="74">
        <f t="shared" si="35"/>
        <v>0</v>
      </c>
      <c r="CA30" s="74">
        <f t="shared" si="36"/>
        <v>863944</v>
      </c>
      <c r="CB30" s="74">
        <f t="shared" si="37"/>
        <v>446787</v>
      </c>
      <c r="CC30" s="74">
        <f t="shared" si="38"/>
        <v>266274</v>
      </c>
      <c r="CD30" s="74">
        <f t="shared" si="39"/>
        <v>150883</v>
      </c>
      <c r="CE30" s="74">
        <f t="shared" si="40"/>
        <v>0</v>
      </c>
      <c r="CF30" s="75">
        <f t="shared" si="41"/>
        <v>28465</v>
      </c>
      <c r="CG30" s="74">
        <f t="shared" si="42"/>
        <v>0</v>
      </c>
      <c r="CH30" s="74">
        <f t="shared" si="43"/>
        <v>33688</v>
      </c>
      <c r="CI30" s="74">
        <f t="shared" si="44"/>
        <v>1549522</v>
      </c>
    </row>
    <row r="31" spans="1:87" s="50" customFormat="1" ht="12" customHeight="1">
      <c r="A31" s="53" t="s">
        <v>542</v>
      </c>
      <c r="B31" s="54" t="s">
        <v>590</v>
      </c>
      <c r="C31" s="53" t="s">
        <v>591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219183</v>
      </c>
      <c r="M31" s="74">
        <f t="shared" si="6"/>
        <v>20692</v>
      </c>
      <c r="N31" s="74">
        <v>20692</v>
      </c>
      <c r="O31" s="74">
        <v>0</v>
      </c>
      <c r="P31" s="74">
        <v>0</v>
      </c>
      <c r="Q31" s="74">
        <v>0</v>
      </c>
      <c r="R31" s="74">
        <f t="shared" si="7"/>
        <v>6207</v>
      </c>
      <c r="S31" s="74">
        <v>6207</v>
      </c>
      <c r="T31" s="74">
        <v>0</v>
      </c>
      <c r="U31" s="74">
        <v>0</v>
      </c>
      <c r="V31" s="74">
        <v>0</v>
      </c>
      <c r="W31" s="74">
        <f t="shared" si="8"/>
        <v>192273</v>
      </c>
      <c r="X31" s="74">
        <v>192273</v>
      </c>
      <c r="Y31" s="74">
        <v>0</v>
      </c>
      <c r="Z31" s="74">
        <v>0</v>
      </c>
      <c r="AA31" s="74">
        <v>0</v>
      </c>
      <c r="AB31" s="75">
        <v>313116</v>
      </c>
      <c r="AC31" s="74">
        <v>11</v>
      </c>
      <c r="AD31" s="74">
        <v>1849</v>
      </c>
      <c r="AE31" s="74">
        <f t="shared" si="9"/>
        <v>221032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15410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219183</v>
      </c>
      <c r="BQ31" s="74">
        <f t="shared" si="26"/>
        <v>20692</v>
      </c>
      <c r="BR31" s="74">
        <f t="shared" si="27"/>
        <v>20692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6207</v>
      </c>
      <c r="BW31" s="74">
        <f t="shared" si="32"/>
        <v>6207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192273</v>
      </c>
      <c r="CB31" s="74">
        <f t="shared" si="37"/>
        <v>192273</v>
      </c>
      <c r="CC31" s="74">
        <f t="shared" si="38"/>
        <v>0</v>
      </c>
      <c r="CD31" s="74">
        <f t="shared" si="39"/>
        <v>0</v>
      </c>
      <c r="CE31" s="74">
        <f t="shared" si="40"/>
        <v>0</v>
      </c>
      <c r="CF31" s="75">
        <f t="shared" si="41"/>
        <v>328526</v>
      </c>
      <c r="CG31" s="74">
        <f t="shared" si="42"/>
        <v>11</v>
      </c>
      <c r="CH31" s="74">
        <f t="shared" si="43"/>
        <v>1849</v>
      </c>
      <c r="CI31" s="74">
        <f t="shared" si="44"/>
        <v>221032</v>
      </c>
    </row>
    <row r="32" spans="1:87" s="50" customFormat="1" ht="12" customHeight="1">
      <c r="A32" s="53" t="s">
        <v>542</v>
      </c>
      <c r="B32" s="54" t="s">
        <v>592</v>
      </c>
      <c r="C32" s="53" t="s">
        <v>593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801257</v>
      </c>
      <c r="M32" s="74">
        <f t="shared" si="6"/>
        <v>39283</v>
      </c>
      <c r="N32" s="74">
        <v>39283</v>
      </c>
      <c r="O32" s="74">
        <v>0</v>
      </c>
      <c r="P32" s="74">
        <v>0</v>
      </c>
      <c r="Q32" s="74">
        <v>0</v>
      </c>
      <c r="R32" s="74">
        <f t="shared" si="7"/>
        <v>147654</v>
      </c>
      <c r="S32" s="74"/>
      <c r="T32" s="74">
        <v>147654</v>
      </c>
      <c r="U32" s="74">
        <v>0</v>
      </c>
      <c r="V32" s="74">
        <v>0</v>
      </c>
      <c r="W32" s="74">
        <f t="shared" si="8"/>
        <v>614320</v>
      </c>
      <c r="X32" s="74">
        <v>263648</v>
      </c>
      <c r="Y32" s="74">
        <v>319118</v>
      </c>
      <c r="Z32" s="74">
        <v>31554</v>
      </c>
      <c r="AA32" s="74">
        <v>0</v>
      </c>
      <c r="AB32" s="75">
        <v>0</v>
      </c>
      <c r="AC32" s="74">
        <v>0</v>
      </c>
      <c r="AD32" s="74">
        <v>0</v>
      </c>
      <c r="AE32" s="74">
        <f t="shared" si="9"/>
        <v>801257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2068</v>
      </c>
      <c r="AO32" s="74">
        <f t="shared" si="13"/>
        <v>2068</v>
      </c>
      <c r="AP32" s="74">
        <v>2068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19992</v>
      </c>
      <c r="BE32" s="74">
        <v>0</v>
      </c>
      <c r="BF32" s="74">
        <v>0</v>
      </c>
      <c r="BG32" s="74">
        <f t="shared" si="16"/>
        <v>2068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803325</v>
      </c>
      <c r="BQ32" s="74">
        <f t="shared" si="26"/>
        <v>41351</v>
      </c>
      <c r="BR32" s="74">
        <f t="shared" si="27"/>
        <v>41351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147654</v>
      </c>
      <c r="BW32" s="74">
        <f t="shared" si="32"/>
        <v>0</v>
      </c>
      <c r="BX32" s="74">
        <f t="shared" si="33"/>
        <v>147654</v>
      </c>
      <c r="BY32" s="74">
        <f t="shared" si="34"/>
        <v>0</v>
      </c>
      <c r="BZ32" s="74">
        <f t="shared" si="35"/>
        <v>0</v>
      </c>
      <c r="CA32" s="74">
        <f t="shared" si="36"/>
        <v>614320</v>
      </c>
      <c r="CB32" s="74">
        <f t="shared" si="37"/>
        <v>263648</v>
      </c>
      <c r="CC32" s="74">
        <f t="shared" si="38"/>
        <v>319118</v>
      </c>
      <c r="CD32" s="74">
        <f t="shared" si="39"/>
        <v>31554</v>
      </c>
      <c r="CE32" s="74">
        <f t="shared" si="40"/>
        <v>0</v>
      </c>
      <c r="CF32" s="75">
        <f t="shared" si="41"/>
        <v>19992</v>
      </c>
      <c r="CG32" s="74">
        <f t="shared" si="42"/>
        <v>0</v>
      </c>
      <c r="CH32" s="74">
        <f t="shared" si="43"/>
        <v>0</v>
      </c>
      <c r="CI32" s="74">
        <f t="shared" si="44"/>
        <v>803325</v>
      </c>
    </row>
    <row r="33" spans="1:87" s="50" customFormat="1" ht="12" customHeight="1">
      <c r="A33" s="53" t="s">
        <v>542</v>
      </c>
      <c r="B33" s="54" t="s">
        <v>594</v>
      </c>
      <c r="C33" s="53" t="s">
        <v>595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507489</v>
      </c>
      <c r="M33" s="74">
        <f t="shared" si="6"/>
        <v>46542</v>
      </c>
      <c r="N33" s="74">
        <v>46542</v>
      </c>
      <c r="O33" s="74">
        <v>0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460947</v>
      </c>
      <c r="X33" s="74">
        <v>460947</v>
      </c>
      <c r="Y33" s="74">
        <v>0</v>
      </c>
      <c r="Z33" s="74">
        <v>0</v>
      </c>
      <c r="AA33" s="74">
        <v>0</v>
      </c>
      <c r="AB33" s="75">
        <v>584185</v>
      </c>
      <c r="AC33" s="74">
        <v>0</v>
      </c>
      <c r="AD33" s="74">
        <v>45413</v>
      </c>
      <c r="AE33" s="74">
        <f t="shared" si="9"/>
        <v>552902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32278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507489</v>
      </c>
      <c r="BQ33" s="74">
        <f t="shared" si="26"/>
        <v>46542</v>
      </c>
      <c r="BR33" s="74">
        <f t="shared" si="27"/>
        <v>46542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0</v>
      </c>
      <c r="BW33" s="74">
        <f t="shared" si="32"/>
        <v>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460947</v>
      </c>
      <c r="CB33" s="74">
        <f t="shared" si="37"/>
        <v>460947</v>
      </c>
      <c r="CC33" s="74">
        <f t="shared" si="38"/>
        <v>0</v>
      </c>
      <c r="CD33" s="74">
        <f t="shared" si="39"/>
        <v>0</v>
      </c>
      <c r="CE33" s="74">
        <f t="shared" si="40"/>
        <v>0</v>
      </c>
      <c r="CF33" s="75">
        <f t="shared" si="41"/>
        <v>616463</v>
      </c>
      <c r="CG33" s="74">
        <f t="shared" si="42"/>
        <v>0</v>
      </c>
      <c r="CH33" s="74">
        <f t="shared" si="43"/>
        <v>45413</v>
      </c>
      <c r="CI33" s="74">
        <f t="shared" si="44"/>
        <v>552902</v>
      </c>
    </row>
    <row r="34" spans="1:87" s="50" customFormat="1" ht="12" customHeight="1">
      <c r="A34" s="53" t="s">
        <v>542</v>
      </c>
      <c r="B34" s="54" t="s">
        <v>596</v>
      </c>
      <c r="C34" s="53" t="s">
        <v>597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855257</v>
      </c>
      <c r="M34" s="74">
        <f t="shared" si="6"/>
        <v>165558</v>
      </c>
      <c r="N34" s="74">
        <v>56386</v>
      </c>
      <c r="O34" s="74">
        <v>79139</v>
      </c>
      <c r="P34" s="74">
        <v>30033</v>
      </c>
      <c r="Q34" s="74">
        <v>0</v>
      </c>
      <c r="R34" s="74">
        <f t="shared" si="7"/>
        <v>161251</v>
      </c>
      <c r="S34" s="74">
        <v>7764</v>
      </c>
      <c r="T34" s="74">
        <v>153487</v>
      </c>
      <c r="U34" s="74">
        <v>0</v>
      </c>
      <c r="V34" s="74">
        <v>10299</v>
      </c>
      <c r="W34" s="74">
        <f t="shared" si="8"/>
        <v>518149</v>
      </c>
      <c r="X34" s="74">
        <v>181206</v>
      </c>
      <c r="Y34" s="74">
        <v>228253</v>
      </c>
      <c r="Z34" s="74">
        <v>108690</v>
      </c>
      <c r="AA34" s="74">
        <v>0</v>
      </c>
      <c r="AB34" s="75">
        <v>0</v>
      </c>
      <c r="AC34" s="74">
        <v>0</v>
      </c>
      <c r="AD34" s="74">
        <v>3287</v>
      </c>
      <c r="AE34" s="74">
        <f t="shared" si="9"/>
        <v>858544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9664</v>
      </c>
      <c r="AO34" s="74">
        <f t="shared" si="13"/>
        <v>2262</v>
      </c>
      <c r="AP34" s="74">
        <v>2262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7402</v>
      </c>
      <c r="AZ34" s="74">
        <v>7402</v>
      </c>
      <c r="BA34" s="74">
        <v>0</v>
      </c>
      <c r="BB34" s="74">
        <v>0</v>
      </c>
      <c r="BC34" s="74">
        <v>0</v>
      </c>
      <c r="BD34" s="75">
        <v>67412</v>
      </c>
      <c r="BE34" s="74">
        <v>0</v>
      </c>
      <c r="BF34" s="74">
        <v>0</v>
      </c>
      <c r="BG34" s="74">
        <f t="shared" si="16"/>
        <v>9664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864921</v>
      </c>
      <c r="BQ34" s="74">
        <f t="shared" si="26"/>
        <v>167820</v>
      </c>
      <c r="BR34" s="74">
        <f t="shared" si="27"/>
        <v>58648</v>
      </c>
      <c r="BS34" s="74">
        <f t="shared" si="28"/>
        <v>79139</v>
      </c>
      <c r="BT34" s="74">
        <f t="shared" si="29"/>
        <v>30033</v>
      </c>
      <c r="BU34" s="74">
        <f t="shared" si="30"/>
        <v>0</v>
      </c>
      <c r="BV34" s="74">
        <f t="shared" si="31"/>
        <v>161251</v>
      </c>
      <c r="BW34" s="74">
        <f t="shared" si="32"/>
        <v>7764</v>
      </c>
      <c r="BX34" s="74">
        <f t="shared" si="33"/>
        <v>153487</v>
      </c>
      <c r="BY34" s="74">
        <f t="shared" si="34"/>
        <v>0</v>
      </c>
      <c r="BZ34" s="74">
        <f t="shared" si="35"/>
        <v>10299</v>
      </c>
      <c r="CA34" s="74">
        <f t="shared" si="36"/>
        <v>525551</v>
      </c>
      <c r="CB34" s="74">
        <f t="shared" si="37"/>
        <v>188608</v>
      </c>
      <c r="CC34" s="74">
        <f t="shared" si="38"/>
        <v>228253</v>
      </c>
      <c r="CD34" s="74">
        <f t="shared" si="39"/>
        <v>108690</v>
      </c>
      <c r="CE34" s="74">
        <f t="shared" si="40"/>
        <v>0</v>
      </c>
      <c r="CF34" s="75">
        <f t="shared" si="41"/>
        <v>67412</v>
      </c>
      <c r="CG34" s="74">
        <f t="shared" si="42"/>
        <v>0</v>
      </c>
      <c r="CH34" s="74">
        <f t="shared" si="43"/>
        <v>3287</v>
      </c>
      <c r="CI34" s="74">
        <f t="shared" si="44"/>
        <v>868208</v>
      </c>
    </row>
    <row r="35" spans="1:87" s="50" customFormat="1" ht="12" customHeight="1">
      <c r="A35" s="53" t="s">
        <v>542</v>
      </c>
      <c r="B35" s="54" t="s">
        <v>598</v>
      </c>
      <c r="C35" s="53" t="s">
        <v>599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0</v>
      </c>
      <c r="M35" s="74">
        <f t="shared" si="6"/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7"/>
        <v>0</v>
      </c>
      <c r="S35" s="74">
        <v>0</v>
      </c>
      <c r="T35" s="74">
        <v>0</v>
      </c>
      <c r="U35" s="74">
        <v>0</v>
      </c>
      <c r="V35" s="74">
        <v>0</v>
      </c>
      <c r="W35" s="74">
        <f t="shared" si="8"/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1541296</v>
      </c>
      <c r="AC35" s="74">
        <v>0</v>
      </c>
      <c r="AD35" s="74">
        <v>0</v>
      </c>
      <c r="AE35" s="74">
        <f t="shared" si="9"/>
        <v>0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254267</v>
      </c>
      <c r="BE35" s="74">
        <v>0</v>
      </c>
      <c r="BF35" s="74">
        <v>0</v>
      </c>
      <c r="BG35" s="74">
        <f t="shared" si="16"/>
        <v>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0</v>
      </c>
      <c r="BP35" s="74">
        <f t="shared" si="25"/>
        <v>0</v>
      </c>
      <c r="BQ35" s="74">
        <f t="shared" si="26"/>
        <v>0</v>
      </c>
      <c r="BR35" s="74">
        <f t="shared" si="27"/>
        <v>0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0</v>
      </c>
      <c r="BW35" s="74">
        <f t="shared" si="32"/>
        <v>0</v>
      </c>
      <c r="BX35" s="74">
        <f t="shared" si="33"/>
        <v>0</v>
      </c>
      <c r="BY35" s="74">
        <f t="shared" si="34"/>
        <v>0</v>
      </c>
      <c r="BZ35" s="74">
        <f t="shared" si="35"/>
        <v>0</v>
      </c>
      <c r="CA35" s="74">
        <f t="shared" si="36"/>
        <v>0</v>
      </c>
      <c r="CB35" s="74">
        <f t="shared" si="37"/>
        <v>0</v>
      </c>
      <c r="CC35" s="74">
        <f t="shared" si="38"/>
        <v>0</v>
      </c>
      <c r="CD35" s="74">
        <f t="shared" si="39"/>
        <v>0</v>
      </c>
      <c r="CE35" s="74">
        <f t="shared" si="40"/>
        <v>0</v>
      </c>
      <c r="CF35" s="75">
        <f t="shared" si="41"/>
        <v>1795563</v>
      </c>
      <c r="CG35" s="74">
        <f t="shared" si="42"/>
        <v>0</v>
      </c>
      <c r="CH35" s="74">
        <f t="shared" si="43"/>
        <v>0</v>
      </c>
      <c r="CI35" s="74">
        <f t="shared" si="44"/>
        <v>0</v>
      </c>
    </row>
    <row r="36" spans="1:87" s="50" customFormat="1" ht="12" customHeight="1">
      <c r="A36" s="53" t="s">
        <v>542</v>
      </c>
      <c r="B36" s="54" t="s">
        <v>600</v>
      </c>
      <c r="C36" s="53" t="s">
        <v>601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9587</v>
      </c>
      <c r="L36" s="74">
        <f t="shared" si="5"/>
        <v>454371</v>
      </c>
      <c r="M36" s="74">
        <f t="shared" si="6"/>
        <v>67779</v>
      </c>
      <c r="N36" s="74">
        <v>38789</v>
      </c>
      <c r="O36" s="74">
        <v>28990</v>
      </c>
      <c r="P36" s="74">
        <v>0</v>
      </c>
      <c r="Q36" s="74">
        <v>0</v>
      </c>
      <c r="R36" s="74">
        <f t="shared" si="7"/>
        <v>1142</v>
      </c>
      <c r="S36" s="74">
        <v>1142</v>
      </c>
      <c r="T36" s="74">
        <v>0</v>
      </c>
      <c r="U36" s="74">
        <v>0</v>
      </c>
      <c r="V36" s="74">
        <v>0</v>
      </c>
      <c r="W36" s="74">
        <f t="shared" si="8"/>
        <v>385450</v>
      </c>
      <c r="X36" s="74">
        <v>271094</v>
      </c>
      <c r="Y36" s="74">
        <v>114356</v>
      </c>
      <c r="Z36" s="74">
        <v>0</v>
      </c>
      <c r="AA36" s="74">
        <v>0</v>
      </c>
      <c r="AB36" s="75">
        <v>223480</v>
      </c>
      <c r="AC36" s="74">
        <v>0</v>
      </c>
      <c r="AD36" s="74">
        <v>51974</v>
      </c>
      <c r="AE36" s="74">
        <f t="shared" si="9"/>
        <v>506345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12177</v>
      </c>
      <c r="AO36" s="74">
        <f t="shared" si="13"/>
        <v>10448</v>
      </c>
      <c r="AP36" s="74">
        <v>10448</v>
      </c>
      <c r="AQ36" s="74">
        <v>0</v>
      </c>
      <c r="AR36" s="74">
        <v>0</v>
      </c>
      <c r="AS36" s="74">
        <v>0</v>
      </c>
      <c r="AT36" s="74">
        <f t="shared" si="14"/>
        <v>38</v>
      </c>
      <c r="AU36" s="74">
        <v>38</v>
      </c>
      <c r="AV36" s="74">
        <v>0</v>
      </c>
      <c r="AW36" s="74">
        <v>0</v>
      </c>
      <c r="AX36" s="74">
        <v>0</v>
      </c>
      <c r="AY36" s="74">
        <f t="shared" si="15"/>
        <v>1691</v>
      </c>
      <c r="AZ36" s="74">
        <v>0</v>
      </c>
      <c r="BA36" s="74">
        <v>1691</v>
      </c>
      <c r="BB36" s="74">
        <v>0</v>
      </c>
      <c r="BC36" s="74">
        <v>0</v>
      </c>
      <c r="BD36" s="75">
        <v>62034</v>
      </c>
      <c r="BE36" s="74">
        <v>0</v>
      </c>
      <c r="BF36" s="74">
        <v>15131</v>
      </c>
      <c r="BG36" s="74">
        <f t="shared" si="16"/>
        <v>27308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9587</v>
      </c>
      <c r="BP36" s="74">
        <f t="shared" si="25"/>
        <v>466548</v>
      </c>
      <c r="BQ36" s="74">
        <f t="shared" si="26"/>
        <v>78227</v>
      </c>
      <c r="BR36" s="74">
        <f t="shared" si="27"/>
        <v>49237</v>
      </c>
      <c r="BS36" s="74">
        <f t="shared" si="28"/>
        <v>28990</v>
      </c>
      <c r="BT36" s="74">
        <f t="shared" si="29"/>
        <v>0</v>
      </c>
      <c r="BU36" s="74">
        <f t="shared" si="30"/>
        <v>0</v>
      </c>
      <c r="BV36" s="74">
        <f t="shared" si="31"/>
        <v>1180</v>
      </c>
      <c r="BW36" s="74">
        <f t="shared" si="32"/>
        <v>1180</v>
      </c>
      <c r="BX36" s="74">
        <f t="shared" si="33"/>
        <v>0</v>
      </c>
      <c r="BY36" s="74">
        <f t="shared" si="34"/>
        <v>0</v>
      </c>
      <c r="BZ36" s="74">
        <f t="shared" si="35"/>
        <v>0</v>
      </c>
      <c r="CA36" s="74">
        <f t="shared" si="36"/>
        <v>387141</v>
      </c>
      <c r="CB36" s="74">
        <f t="shared" si="37"/>
        <v>271094</v>
      </c>
      <c r="CC36" s="74">
        <f t="shared" si="38"/>
        <v>116047</v>
      </c>
      <c r="CD36" s="74">
        <f t="shared" si="39"/>
        <v>0</v>
      </c>
      <c r="CE36" s="74">
        <f t="shared" si="40"/>
        <v>0</v>
      </c>
      <c r="CF36" s="75">
        <f t="shared" si="41"/>
        <v>285514</v>
      </c>
      <c r="CG36" s="74">
        <f t="shared" si="42"/>
        <v>0</v>
      </c>
      <c r="CH36" s="74">
        <f t="shared" si="43"/>
        <v>67105</v>
      </c>
      <c r="CI36" s="74">
        <f t="shared" si="44"/>
        <v>533653</v>
      </c>
    </row>
    <row r="37" spans="1:87" s="50" customFormat="1" ht="12" customHeight="1">
      <c r="A37" s="53" t="s">
        <v>542</v>
      </c>
      <c r="B37" s="54" t="s">
        <v>602</v>
      </c>
      <c r="C37" s="53" t="s">
        <v>603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22217</v>
      </c>
      <c r="L37" s="74">
        <f t="shared" si="5"/>
        <v>565934</v>
      </c>
      <c r="M37" s="74">
        <f t="shared" si="6"/>
        <v>133345</v>
      </c>
      <c r="N37" s="74">
        <v>95246</v>
      </c>
      <c r="O37" s="74">
        <v>19049</v>
      </c>
      <c r="P37" s="74">
        <v>9525</v>
      </c>
      <c r="Q37" s="74">
        <v>9525</v>
      </c>
      <c r="R37" s="74">
        <f t="shared" si="7"/>
        <v>40149</v>
      </c>
      <c r="S37" s="74">
        <v>7607</v>
      </c>
      <c r="T37" s="74">
        <v>32542</v>
      </c>
      <c r="U37" s="74">
        <v>0</v>
      </c>
      <c r="V37" s="74">
        <v>0</v>
      </c>
      <c r="W37" s="74">
        <f t="shared" si="8"/>
        <v>392305</v>
      </c>
      <c r="X37" s="74">
        <v>285582</v>
      </c>
      <c r="Y37" s="74">
        <v>100455</v>
      </c>
      <c r="Z37" s="74">
        <v>6268</v>
      </c>
      <c r="AA37" s="74">
        <v>0</v>
      </c>
      <c r="AB37" s="75">
        <v>510074</v>
      </c>
      <c r="AC37" s="74">
        <v>135</v>
      </c>
      <c r="AD37" s="74">
        <v>17638</v>
      </c>
      <c r="AE37" s="74">
        <f t="shared" si="9"/>
        <v>583572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25304</v>
      </c>
      <c r="AO37" s="74">
        <f t="shared" si="13"/>
        <v>9525</v>
      </c>
      <c r="AP37" s="74">
        <v>9525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15779</v>
      </c>
      <c r="AZ37" s="74">
        <v>15779</v>
      </c>
      <c r="BA37" s="74">
        <v>0</v>
      </c>
      <c r="BB37" s="74">
        <v>0</v>
      </c>
      <c r="BC37" s="74">
        <v>0</v>
      </c>
      <c r="BD37" s="75">
        <v>125031</v>
      </c>
      <c r="BE37" s="74">
        <v>0</v>
      </c>
      <c r="BF37" s="74">
        <v>349</v>
      </c>
      <c r="BG37" s="74">
        <f t="shared" si="16"/>
        <v>25653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22217</v>
      </c>
      <c r="BP37" s="74">
        <f t="shared" si="25"/>
        <v>591238</v>
      </c>
      <c r="BQ37" s="74">
        <f t="shared" si="26"/>
        <v>142870</v>
      </c>
      <c r="BR37" s="74">
        <f t="shared" si="27"/>
        <v>104771</v>
      </c>
      <c r="BS37" s="74">
        <f t="shared" si="28"/>
        <v>19049</v>
      </c>
      <c r="BT37" s="74">
        <f t="shared" si="29"/>
        <v>9525</v>
      </c>
      <c r="BU37" s="74">
        <f t="shared" si="30"/>
        <v>9525</v>
      </c>
      <c r="BV37" s="74">
        <f t="shared" si="31"/>
        <v>40149</v>
      </c>
      <c r="BW37" s="74">
        <f t="shared" si="32"/>
        <v>7607</v>
      </c>
      <c r="BX37" s="74">
        <f t="shared" si="33"/>
        <v>32542</v>
      </c>
      <c r="BY37" s="74">
        <f t="shared" si="34"/>
        <v>0</v>
      </c>
      <c r="BZ37" s="74">
        <f t="shared" si="35"/>
        <v>0</v>
      </c>
      <c r="CA37" s="74">
        <f t="shared" si="36"/>
        <v>408084</v>
      </c>
      <c r="CB37" s="74">
        <f t="shared" si="37"/>
        <v>301361</v>
      </c>
      <c r="CC37" s="74">
        <f t="shared" si="38"/>
        <v>100455</v>
      </c>
      <c r="CD37" s="74">
        <f t="shared" si="39"/>
        <v>6268</v>
      </c>
      <c r="CE37" s="74">
        <f t="shared" si="40"/>
        <v>0</v>
      </c>
      <c r="CF37" s="75">
        <f t="shared" si="41"/>
        <v>635105</v>
      </c>
      <c r="CG37" s="74">
        <f t="shared" si="42"/>
        <v>135</v>
      </c>
      <c r="CH37" s="74">
        <f t="shared" si="43"/>
        <v>17987</v>
      </c>
      <c r="CI37" s="74">
        <f t="shared" si="44"/>
        <v>609225</v>
      </c>
    </row>
    <row r="38" spans="1:87" s="50" customFormat="1" ht="12" customHeight="1">
      <c r="A38" s="53" t="s">
        <v>542</v>
      </c>
      <c r="B38" s="54" t="s">
        <v>604</v>
      </c>
      <c r="C38" s="53" t="s">
        <v>605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339464</v>
      </c>
      <c r="M38" s="74">
        <f t="shared" si="6"/>
        <v>144416</v>
      </c>
      <c r="N38" s="74">
        <v>42599</v>
      </c>
      <c r="O38" s="74">
        <v>101817</v>
      </c>
      <c r="P38" s="74">
        <v>0</v>
      </c>
      <c r="Q38" s="74">
        <v>0</v>
      </c>
      <c r="R38" s="74">
        <f t="shared" si="7"/>
        <v>9337</v>
      </c>
      <c r="S38" s="74">
        <v>9337</v>
      </c>
      <c r="T38" s="74">
        <v>0</v>
      </c>
      <c r="U38" s="74">
        <v>0</v>
      </c>
      <c r="V38" s="74">
        <v>0</v>
      </c>
      <c r="W38" s="74">
        <f t="shared" si="8"/>
        <v>185711</v>
      </c>
      <c r="X38" s="74">
        <v>185711</v>
      </c>
      <c r="Y38" s="74">
        <v>0</v>
      </c>
      <c r="Z38" s="74">
        <v>0</v>
      </c>
      <c r="AA38" s="74">
        <v>0</v>
      </c>
      <c r="AB38" s="75">
        <v>419950</v>
      </c>
      <c r="AC38" s="74">
        <v>0</v>
      </c>
      <c r="AD38" s="74">
        <v>34195</v>
      </c>
      <c r="AE38" s="74">
        <f t="shared" si="9"/>
        <v>373659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0</v>
      </c>
      <c r="AO38" s="74">
        <f t="shared" si="13"/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69595</v>
      </c>
      <c r="BE38" s="74">
        <v>0</v>
      </c>
      <c r="BF38" s="74">
        <v>0</v>
      </c>
      <c r="BG38" s="74">
        <f t="shared" si="16"/>
        <v>0</v>
      </c>
      <c r="BH38" s="74">
        <f t="shared" si="17"/>
        <v>0</v>
      </c>
      <c r="BI38" s="74">
        <f t="shared" si="18"/>
        <v>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0</v>
      </c>
      <c r="BP38" s="74">
        <f t="shared" si="25"/>
        <v>339464</v>
      </c>
      <c r="BQ38" s="74">
        <f t="shared" si="26"/>
        <v>144416</v>
      </c>
      <c r="BR38" s="74">
        <f t="shared" si="27"/>
        <v>42599</v>
      </c>
      <c r="BS38" s="74">
        <f t="shared" si="28"/>
        <v>101817</v>
      </c>
      <c r="BT38" s="74">
        <f t="shared" si="29"/>
        <v>0</v>
      </c>
      <c r="BU38" s="74">
        <f t="shared" si="30"/>
        <v>0</v>
      </c>
      <c r="BV38" s="74">
        <f t="shared" si="31"/>
        <v>9337</v>
      </c>
      <c r="BW38" s="74">
        <f t="shared" si="32"/>
        <v>9337</v>
      </c>
      <c r="BX38" s="74">
        <f t="shared" si="33"/>
        <v>0</v>
      </c>
      <c r="BY38" s="74">
        <f t="shared" si="34"/>
        <v>0</v>
      </c>
      <c r="BZ38" s="74">
        <f t="shared" si="35"/>
        <v>0</v>
      </c>
      <c r="CA38" s="74">
        <f t="shared" si="36"/>
        <v>185711</v>
      </c>
      <c r="CB38" s="74">
        <f t="shared" si="37"/>
        <v>185711</v>
      </c>
      <c r="CC38" s="74">
        <f t="shared" si="38"/>
        <v>0</v>
      </c>
      <c r="CD38" s="74">
        <f t="shared" si="39"/>
        <v>0</v>
      </c>
      <c r="CE38" s="74">
        <f t="shared" si="40"/>
        <v>0</v>
      </c>
      <c r="CF38" s="75">
        <f t="shared" si="41"/>
        <v>489545</v>
      </c>
      <c r="CG38" s="74">
        <f t="shared" si="42"/>
        <v>0</v>
      </c>
      <c r="CH38" s="74">
        <f t="shared" si="43"/>
        <v>34195</v>
      </c>
      <c r="CI38" s="74">
        <f t="shared" si="44"/>
        <v>373659</v>
      </c>
    </row>
    <row r="39" spans="1:87" s="50" customFormat="1" ht="12" customHeight="1">
      <c r="A39" s="53" t="s">
        <v>542</v>
      </c>
      <c r="B39" s="54" t="s">
        <v>606</v>
      </c>
      <c r="C39" s="53" t="s">
        <v>607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31919</v>
      </c>
      <c r="L39" s="74">
        <f t="shared" si="5"/>
        <v>652045</v>
      </c>
      <c r="M39" s="74">
        <f t="shared" si="6"/>
        <v>48937</v>
      </c>
      <c r="N39" s="74">
        <v>48937</v>
      </c>
      <c r="O39" s="74">
        <v>0</v>
      </c>
      <c r="P39" s="74">
        <v>0</v>
      </c>
      <c r="Q39" s="74">
        <v>0</v>
      </c>
      <c r="R39" s="74">
        <f t="shared" si="7"/>
        <v>2085</v>
      </c>
      <c r="S39" s="74">
        <v>0</v>
      </c>
      <c r="T39" s="74">
        <v>0</v>
      </c>
      <c r="U39" s="74">
        <v>2085</v>
      </c>
      <c r="V39" s="74">
        <v>0</v>
      </c>
      <c r="W39" s="74">
        <f t="shared" si="8"/>
        <v>598873</v>
      </c>
      <c r="X39" s="74">
        <v>427244</v>
      </c>
      <c r="Y39" s="74">
        <v>162451</v>
      </c>
      <c r="Z39" s="74">
        <v>6206</v>
      </c>
      <c r="AA39" s="74">
        <v>2972</v>
      </c>
      <c r="AB39" s="75">
        <v>732833</v>
      </c>
      <c r="AC39" s="74">
        <v>2150</v>
      </c>
      <c r="AD39" s="74">
        <v>27608</v>
      </c>
      <c r="AE39" s="74">
        <f t="shared" si="9"/>
        <v>679653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34386</v>
      </c>
      <c r="AO39" s="74">
        <f t="shared" si="13"/>
        <v>7801</v>
      </c>
      <c r="AP39" s="74">
        <v>7801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26585</v>
      </c>
      <c r="AZ39" s="74">
        <v>26585</v>
      </c>
      <c r="BA39" s="74">
        <v>0</v>
      </c>
      <c r="BB39" s="74">
        <v>0</v>
      </c>
      <c r="BC39" s="74">
        <v>0</v>
      </c>
      <c r="BD39" s="75">
        <v>138337</v>
      </c>
      <c r="BE39" s="74">
        <v>0</v>
      </c>
      <c r="BF39" s="74">
        <v>530</v>
      </c>
      <c r="BG39" s="74">
        <f t="shared" si="16"/>
        <v>34916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31919</v>
      </c>
      <c r="BP39" s="74">
        <f t="shared" si="25"/>
        <v>686431</v>
      </c>
      <c r="BQ39" s="74">
        <f t="shared" si="26"/>
        <v>56738</v>
      </c>
      <c r="BR39" s="74">
        <f t="shared" si="27"/>
        <v>56738</v>
      </c>
      <c r="BS39" s="74">
        <f t="shared" si="28"/>
        <v>0</v>
      </c>
      <c r="BT39" s="74">
        <f t="shared" si="29"/>
        <v>0</v>
      </c>
      <c r="BU39" s="74">
        <f t="shared" si="30"/>
        <v>0</v>
      </c>
      <c r="BV39" s="74">
        <f t="shared" si="31"/>
        <v>2085</v>
      </c>
      <c r="BW39" s="74">
        <f t="shared" si="32"/>
        <v>0</v>
      </c>
      <c r="BX39" s="74">
        <f t="shared" si="33"/>
        <v>0</v>
      </c>
      <c r="BY39" s="74">
        <f t="shared" si="34"/>
        <v>2085</v>
      </c>
      <c r="BZ39" s="74">
        <f t="shared" si="35"/>
        <v>0</v>
      </c>
      <c r="CA39" s="74">
        <f t="shared" si="36"/>
        <v>625458</v>
      </c>
      <c r="CB39" s="74">
        <f t="shared" si="37"/>
        <v>453829</v>
      </c>
      <c r="CC39" s="74">
        <f t="shared" si="38"/>
        <v>162451</v>
      </c>
      <c r="CD39" s="74">
        <f t="shared" si="39"/>
        <v>6206</v>
      </c>
      <c r="CE39" s="74">
        <f t="shared" si="40"/>
        <v>2972</v>
      </c>
      <c r="CF39" s="75">
        <f t="shared" si="41"/>
        <v>871170</v>
      </c>
      <c r="CG39" s="74">
        <f t="shared" si="42"/>
        <v>2150</v>
      </c>
      <c r="CH39" s="74">
        <f t="shared" si="43"/>
        <v>28138</v>
      </c>
      <c r="CI39" s="74">
        <f t="shared" si="44"/>
        <v>714569</v>
      </c>
    </row>
    <row r="40" spans="1:87" s="50" customFormat="1" ht="12" customHeight="1">
      <c r="A40" s="53" t="s">
        <v>542</v>
      </c>
      <c r="B40" s="54" t="s">
        <v>608</v>
      </c>
      <c r="C40" s="53" t="s">
        <v>609</v>
      </c>
      <c r="D40" s="74">
        <f aca="true" t="shared" si="45" ref="D40:D71">+SUM(E40,J40)</f>
        <v>0</v>
      </c>
      <c r="E40" s="74">
        <f aca="true" t="shared" si="46" ref="E40:E71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50214</v>
      </c>
      <c r="L40" s="74">
        <f aca="true" t="shared" si="47" ref="L40:L71">+SUM(M40,R40,V40,W40,AC40)</f>
        <v>52437</v>
      </c>
      <c r="M40" s="74">
        <f aca="true" t="shared" si="48" ref="M40:M71">+SUM(N40:Q40)</f>
        <v>52437</v>
      </c>
      <c r="N40" s="74">
        <v>52437</v>
      </c>
      <c r="O40" s="74">
        <v>0</v>
      </c>
      <c r="P40" s="74">
        <v>0</v>
      </c>
      <c r="Q40" s="74">
        <v>0</v>
      </c>
      <c r="R40" s="74">
        <f aca="true" t="shared" si="49" ref="R40:R71">+SUM(S40:U40)</f>
        <v>0</v>
      </c>
      <c r="S40" s="74">
        <v>0</v>
      </c>
      <c r="T40" s="74">
        <v>0</v>
      </c>
      <c r="U40" s="74">
        <v>0</v>
      </c>
      <c r="V40" s="74">
        <v>0</v>
      </c>
      <c r="W40" s="74">
        <f aca="true" t="shared" si="50" ref="W40:W71">+SUM(X40:AA40)</f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339156</v>
      </c>
      <c r="AC40" s="74">
        <v>0</v>
      </c>
      <c r="AD40" s="74">
        <v>0</v>
      </c>
      <c r="AE40" s="74">
        <f aca="true" t="shared" si="51" ref="AE40:AE71">+SUM(D40,L40,AD40)</f>
        <v>52437</v>
      </c>
      <c r="AF40" s="74">
        <f aca="true" t="shared" si="52" ref="AF40:AF71">+SUM(AG40,AL40)</f>
        <v>0</v>
      </c>
      <c r="AG40" s="74">
        <f aca="true" t="shared" si="53" ref="AG40:AG71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134</v>
      </c>
      <c r="AN40" s="74">
        <f aca="true" t="shared" si="54" ref="AN40:AN71">+SUM(AO40,AT40,AX40,AY40,BE40)</f>
        <v>9987</v>
      </c>
      <c r="AO40" s="74">
        <f aca="true" t="shared" si="55" ref="AO40:AO71">+SUM(AP40:AS40)</f>
        <v>9987</v>
      </c>
      <c r="AP40" s="74">
        <v>9987</v>
      </c>
      <c r="AQ40" s="74">
        <v>0</v>
      </c>
      <c r="AR40" s="74">
        <v>0</v>
      </c>
      <c r="AS40" s="74">
        <v>0</v>
      </c>
      <c r="AT40" s="74">
        <f aca="true" t="shared" si="56" ref="AT40:AT71">+SUM(AU40:AW40)</f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aca="true" t="shared" si="57" ref="AY40:AY71">+SUM(AZ40:BC40)</f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73333</v>
      </c>
      <c r="BE40" s="74">
        <v>0</v>
      </c>
      <c r="BF40" s="74">
        <v>0</v>
      </c>
      <c r="BG40" s="74">
        <f aca="true" t="shared" si="58" ref="BG40:BG71">+SUM(BF40,AN40,AF40)</f>
        <v>9987</v>
      </c>
      <c r="BH40" s="74">
        <f aca="true" t="shared" si="59" ref="BH40:BH70">SUM(D40,AF40)</f>
        <v>0</v>
      </c>
      <c r="BI40" s="74">
        <f aca="true" t="shared" si="60" ref="BI40:BI70">SUM(E40,AG40)</f>
        <v>0</v>
      </c>
      <c r="BJ40" s="74">
        <f aca="true" t="shared" si="61" ref="BJ40:BJ70">SUM(F40,AH40)</f>
        <v>0</v>
      </c>
      <c r="BK40" s="74">
        <f aca="true" t="shared" si="62" ref="BK40:BK70">SUM(G40,AI40)</f>
        <v>0</v>
      </c>
      <c r="BL40" s="74">
        <f aca="true" t="shared" si="63" ref="BL40:BL70">SUM(H40,AJ40)</f>
        <v>0</v>
      </c>
      <c r="BM40" s="74">
        <f aca="true" t="shared" si="64" ref="BM40:BM70">SUM(I40,AK40)</f>
        <v>0</v>
      </c>
      <c r="BN40" s="74">
        <f aca="true" t="shared" si="65" ref="BN40:BN70">SUM(J40,AL40)</f>
        <v>0</v>
      </c>
      <c r="BO40" s="75">
        <f aca="true" t="shared" si="66" ref="BO40:BO70">SUM(K40,AM40)</f>
        <v>50348</v>
      </c>
      <c r="BP40" s="74">
        <f aca="true" t="shared" si="67" ref="BP40:BP70">SUM(L40,AN40)</f>
        <v>62424</v>
      </c>
      <c r="BQ40" s="74">
        <f aca="true" t="shared" si="68" ref="BQ40:BQ70">SUM(M40,AO40)</f>
        <v>62424</v>
      </c>
      <c r="BR40" s="74">
        <f aca="true" t="shared" si="69" ref="BR40:BR70">SUM(N40,AP40)</f>
        <v>62424</v>
      </c>
      <c r="BS40" s="74">
        <f aca="true" t="shared" si="70" ref="BS40:BS70">SUM(O40,AQ40)</f>
        <v>0</v>
      </c>
      <c r="BT40" s="74">
        <f aca="true" t="shared" si="71" ref="BT40:BT70">SUM(P40,AR40)</f>
        <v>0</v>
      </c>
      <c r="BU40" s="74">
        <f aca="true" t="shared" si="72" ref="BU40:BU70">SUM(Q40,AS40)</f>
        <v>0</v>
      </c>
      <c r="BV40" s="74">
        <f aca="true" t="shared" si="73" ref="BV40:BV70">SUM(R40,AT40)</f>
        <v>0</v>
      </c>
      <c r="BW40" s="74">
        <f aca="true" t="shared" si="74" ref="BW40:BW70">SUM(S40,AU40)</f>
        <v>0</v>
      </c>
      <c r="BX40" s="74">
        <f aca="true" t="shared" si="75" ref="BX40:BX70">SUM(T40,AV40)</f>
        <v>0</v>
      </c>
      <c r="BY40" s="74">
        <f aca="true" t="shared" si="76" ref="BY40:BY70">SUM(U40,AW40)</f>
        <v>0</v>
      </c>
      <c r="BZ40" s="74">
        <f aca="true" t="shared" si="77" ref="BZ40:BZ70">SUM(V40,AX40)</f>
        <v>0</v>
      </c>
      <c r="CA40" s="74">
        <f aca="true" t="shared" si="78" ref="CA40:CA70">SUM(W40,AY40)</f>
        <v>0</v>
      </c>
      <c r="CB40" s="74">
        <f aca="true" t="shared" si="79" ref="CB40:CB70">SUM(X40,AZ40)</f>
        <v>0</v>
      </c>
      <c r="CC40" s="74">
        <f aca="true" t="shared" si="80" ref="CC40:CC70">SUM(Y40,BA40)</f>
        <v>0</v>
      </c>
      <c r="CD40" s="74">
        <f aca="true" t="shared" si="81" ref="CD40:CD70">SUM(Z40,BB40)</f>
        <v>0</v>
      </c>
      <c r="CE40" s="74">
        <f aca="true" t="shared" si="82" ref="CE40:CE70">SUM(AA40,BC40)</f>
        <v>0</v>
      </c>
      <c r="CF40" s="75">
        <f aca="true" t="shared" si="83" ref="CF40:CF70">SUM(AB40,BD40)</f>
        <v>412489</v>
      </c>
      <c r="CG40" s="74">
        <f aca="true" t="shared" si="84" ref="CG40:CG70">SUM(AC40,BE40)</f>
        <v>0</v>
      </c>
      <c r="CH40" s="74">
        <f aca="true" t="shared" si="85" ref="CH40:CH70">SUM(AD40,BF40)</f>
        <v>0</v>
      </c>
      <c r="CI40" s="74">
        <f aca="true" t="shared" si="86" ref="CI40:CI70">SUM(AE40,BG40)</f>
        <v>62424</v>
      </c>
    </row>
    <row r="41" spans="1:87" s="50" customFormat="1" ht="12" customHeight="1">
      <c r="A41" s="53" t="s">
        <v>542</v>
      </c>
      <c r="B41" s="54" t="s">
        <v>610</v>
      </c>
      <c r="C41" s="53" t="s">
        <v>611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47"/>
        <v>1071612</v>
      </c>
      <c r="M41" s="74">
        <f t="shared" si="48"/>
        <v>210336</v>
      </c>
      <c r="N41" s="74">
        <v>120828</v>
      </c>
      <c r="O41" s="74">
        <v>89508</v>
      </c>
      <c r="P41" s="74">
        <v>0</v>
      </c>
      <c r="Q41" s="74">
        <v>0</v>
      </c>
      <c r="R41" s="74">
        <f t="shared" si="49"/>
        <v>165405</v>
      </c>
      <c r="S41" s="74">
        <v>9390</v>
      </c>
      <c r="T41" s="74">
        <v>141544</v>
      </c>
      <c r="U41" s="74">
        <v>14471</v>
      </c>
      <c r="V41" s="74">
        <v>0</v>
      </c>
      <c r="W41" s="74">
        <f t="shared" si="50"/>
        <v>695871</v>
      </c>
      <c r="X41" s="74">
        <v>278199</v>
      </c>
      <c r="Y41" s="74">
        <v>315815</v>
      </c>
      <c r="Z41" s="74">
        <v>101857</v>
      </c>
      <c r="AA41" s="74">
        <v>0</v>
      </c>
      <c r="AB41" s="75">
        <v>0</v>
      </c>
      <c r="AC41" s="74">
        <v>0</v>
      </c>
      <c r="AD41" s="74">
        <v>0</v>
      </c>
      <c r="AE41" s="74">
        <f t="shared" si="51"/>
        <v>1071612</v>
      </c>
      <c r="AF41" s="74">
        <f t="shared" si="52"/>
        <v>0</v>
      </c>
      <c r="AG41" s="74">
        <f t="shared" si="53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54"/>
        <v>0</v>
      </c>
      <c r="AO41" s="74">
        <f t="shared" si="55"/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56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57"/>
        <v>0</v>
      </c>
      <c r="AZ41" s="74">
        <v>0</v>
      </c>
      <c r="BA41" s="74">
        <v>0</v>
      </c>
      <c r="BB41" s="74">
        <v>0</v>
      </c>
      <c r="BC41" s="74">
        <v>0</v>
      </c>
      <c r="BD41" s="75">
        <v>124611</v>
      </c>
      <c r="BE41" s="74">
        <v>0</v>
      </c>
      <c r="BF41" s="74">
        <v>0</v>
      </c>
      <c r="BG41" s="74">
        <f t="shared" si="58"/>
        <v>0</v>
      </c>
      <c r="BH41" s="74">
        <f t="shared" si="59"/>
        <v>0</v>
      </c>
      <c r="BI41" s="74">
        <f t="shared" si="60"/>
        <v>0</v>
      </c>
      <c r="BJ41" s="74">
        <f t="shared" si="61"/>
        <v>0</v>
      </c>
      <c r="BK41" s="74">
        <f t="shared" si="62"/>
        <v>0</v>
      </c>
      <c r="BL41" s="74">
        <f t="shared" si="63"/>
        <v>0</v>
      </c>
      <c r="BM41" s="74">
        <f t="shared" si="64"/>
        <v>0</v>
      </c>
      <c r="BN41" s="74">
        <f t="shared" si="65"/>
        <v>0</v>
      </c>
      <c r="BO41" s="75">
        <f t="shared" si="66"/>
        <v>0</v>
      </c>
      <c r="BP41" s="74">
        <f t="shared" si="67"/>
        <v>1071612</v>
      </c>
      <c r="BQ41" s="74">
        <f t="shared" si="68"/>
        <v>210336</v>
      </c>
      <c r="BR41" s="74">
        <f t="shared" si="69"/>
        <v>120828</v>
      </c>
      <c r="BS41" s="74">
        <f t="shared" si="70"/>
        <v>89508</v>
      </c>
      <c r="BT41" s="74">
        <f t="shared" si="71"/>
        <v>0</v>
      </c>
      <c r="BU41" s="74">
        <f t="shared" si="72"/>
        <v>0</v>
      </c>
      <c r="BV41" s="74">
        <f t="shared" si="73"/>
        <v>165405</v>
      </c>
      <c r="BW41" s="74">
        <f t="shared" si="74"/>
        <v>9390</v>
      </c>
      <c r="BX41" s="74">
        <f t="shared" si="75"/>
        <v>141544</v>
      </c>
      <c r="BY41" s="74">
        <f t="shared" si="76"/>
        <v>14471</v>
      </c>
      <c r="BZ41" s="74">
        <f t="shared" si="77"/>
        <v>0</v>
      </c>
      <c r="CA41" s="74">
        <f t="shared" si="78"/>
        <v>695871</v>
      </c>
      <c r="CB41" s="74">
        <f t="shared" si="79"/>
        <v>278199</v>
      </c>
      <c r="CC41" s="74">
        <f t="shared" si="80"/>
        <v>315815</v>
      </c>
      <c r="CD41" s="74">
        <f t="shared" si="81"/>
        <v>101857</v>
      </c>
      <c r="CE41" s="74">
        <f t="shared" si="82"/>
        <v>0</v>
      </c>
      <c r="CF41" s="75">
        <f t="shared" si="83"/>
        <v>124611</v>
      </c>
      <c r="CG41" s="74">
        <f t="shared" si="84"/>
        <v>0</v>
      </c>
      <c r="CH41" s="74">
        <f t="shared" si="85"/>
        <v>0</v>
      </c>
      <c r="CI41" s="74">
        <f t="shared" si="86"/>
        <v>1071612</v>
      </c>
    </row>
    <row r="42" spans="1:87" s="50" customFormat="1" ht="12" customHeight="1">
      <c r="A42" s="53" t="s">
        <v>542</v>
      </c>
      <c r="B42" s="54" t="s">
        <v>612</v>
      </c>
      <c r="C42" s="53" t="s">
        <v>613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47"/>
        <v>652023</v>
      </c>
      <c r="M42" s="74">
        <f t="shared" si="48"/>
        <v>36566</v>
      </c>
      <c r="N42" s="74">
        <v>31066</v>
      </c>
      <c r="O42" s="74">
        <v>5500</v>
      </c>
      <c r="P42" s="74">
        <v>0</v>
      </c>
      <c r="Q42" s="74">
        <v>0</v>
      </c>
      <c r="R42" s="74">
        <f t="shared" si="49"/>
        <v>5661</v>
      </c>
      <c r="S42" s="74">
        <v>0</v>
      </c>
      <c r="T42" s="74">
        <v>4470</v>
      </c>
      <c r="U42" s="74">
        <v>1191</v>
      </c>
      <c r="V42" s="74">
        <v>0</v>
      </c>
      <c r="W42" s="74">
        <f t="shared" si="50"/>
        <v>608808</v>
      </c>
      <c r="X42" s="74">
        <v>123480</v>
      </c>
      <c r="Y42" s="74">
        <v>379985</v>
      </c>
      <c r="Z42" s="74">
        <v>6843</v>
      </c>
      <c r="AA42" s="74">
        <v>98500</v>
      </c>
      <c r="AB42" s="75">
        <v>0</v>
      </c>
      <c r="AC42" s="74">
        <v>988</v>
      </c>
      <c r="AD42" s="74">
        <v>21058</v>
      </c>
      <c r="AE42" s="74">
        <f t="shared" si="51"/>
        <v>673081</v>
      </c>
      <c r="AF42" s="74">
        <f t="shared" si="52"/>
        <v>0</v>
      </c>
      <c r="AG42" s="74">
        <f t="shared" si="53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54"/>
        <v>164948</v>
      </c>
      <c r="AO42" s="74">
        <f t="shared" si="55"/>
        <v>14627</v>
      </c>
      <c r="AP42" s="74">
        <v>14627</v>
      </c>
      <c r="AQ42" s="74">
        <v>0</v>
      </c>
      <c r="AR42" s="74">
        <v>0</v>
      </c>
      <c r="AS42" s="74">
        <v>0</v>
      </c>
      <c r="AT42" s="74">
        <f t="shared" si="56"/>
        <v>102811</v>
      </c>
      <c r="AU42" s="74">
        <v>0</v>
      </c>
      <c r="AV42" s="74">
        <v>102811</v>
      </c>
      <c r="AW42" s="74">
        <v>0</v>
      </c>
      <c r="AX42" s="74">
        <v>0</v>
      </c>
      <c r="AY42" s="74">
        <f t="shared" si="57"/>
        <v>45990</v>
      </c>
      <c r="AZ42" s="74">
        <v>0</v>
      </c>
      <c r="BA42" s="74">
        <v>45990</v>
      </c>
      <c r="BB42" s="74">
        <v>0</v>
      </c>
      <c r="BC42" s="74">
        <v>0</v>
      </c>
      <c r="BD42" s="75">
        <v>0</v>
      </c>
      <c r="BE42" s="74">
        <v>1520</v>
      </c>
      <c r="BF42" s="74">
        <v>5182</v>
      </c>
      <c r="BG42" s="74">
        <f t="shared" si="58"/>
        <v>170130</v>
      </c>
      <c r="BH42" s="74">
        <f t="shared" si="59"/>
        <v>0</v>
      </c>
      <c r="BI42" s="74">
        <f t="shared" si="60"/>
        <v>0</v>
      </c>
      <c r="BJ42" s="74">
        <f t="shared" si="61"/>
        <v>0</v>
      </c>
      <c r="BK42" s="74">
        <f t="shared" si="62"/>
        <v>0</v>
      </c>
      <c r="BL42" s="74">
        <f t="shared" si="63"/>
        <v>0</v>
      </c>
      <c r="BM42" s="74">
        <f t="shared" si="64"/>
        <v>0</v>
      </c>
      <c r="BN42" s="74">
        <f t="shared" si="65"/>
        <v>0</v>
      </c>
      <c r="BO42" s="75">
        <f t="shared" si="66"/>
        <v>0</v>
      </c>
      <c r="BP42" s="74">
        <f t="shared" si="67"/>
        <v>816971</v>
      </c>
      <c r="BQ42" s="74">
        <f t="shared" si="68"/>
        <v>51193</v>
      </c>
      <c r="BR42" s="74">
        <f t="shared" si="69"/>
        <v>45693</v>
      </c>
      <c r="BS42" s="74">
        <f t="shared" si="70"/>
        <v>5500</v>
      </c>
      <c r="BT42" s="74">
        <f t="shared" si="71"/>
        <v>0</v>
      </c>
      <c r="BU42" s="74">
        <f t="shared" si="72"/>
        <v>0</v>
      </c>
      <c r="BV42" s="74">
        <f t="shared" si="73"/>
        <v>108472</v>
      </c>
      <c r="BW42" s="74">
        <f t="shared" si="74"/>
        <v>0</v>
      </c>
      <c r="BX42" s="74">
        <f t="shared" si="75"/>
        <v>107281</v>
      </c>
      <c r="BY42" s="74">
        <f t="shared" si="76"/>
        <v>1191</v>
      </c>
      <c r="BZ42" s="74">
        <f t="shared" si="77"/>
        <v>0</v>
      </c>
      <c r="CA42" s="74">
        <f t="shared" si="78"/>
        <v>654798</v>
      </c>
      <c r="CB42" s="74">
        <f t="shared" si="79"/>
        <v>123480</v>
      </c>
      <c r="CC42" s="74">
        <f t="shared" si="80"/>
        <v>425975</v>
      </c>
      <c r="CD42" s="74">
        <f t="shared" si="81"/>
        <v>6843</v>
      </c>
      <c r="CE42" s="74">
        <f t="shared" si="82"/>
        <v>98500</v>
      </c>
      <c r="CF42" s="75">
        <f t="shared" si="83"/>
        <v>0</v>
      </c>
      <c r="CG42" s="74">
        <f t="shared" si="84"/>
        <v>2508</v>
      </c>
      <c r="CH42" s="74">
        <f t="shared" si="85"/>
        <v>26240</v>
      </c>
      <c r="CI42" s="74">
        <f t="shared" si="86"/>
        <v>843211</v>
      </c>
    </row>
    <row r="43" spans="1:87" s="50" customFormat="1" ht="12" customHeight="1">
      <c r="A43" s="53" t="s">
        <v>542</v>
      </c>
      <c r="B43" s="54" t="s">
        <v>614</v>
      </c>
      <c r="C43" s="53" t="s">
        <v>615</v>
      </c>
      <c r="D43" s="74">
        <f t="shared" si="45"/>
        <v>0</v>
      </c>
      <c r="E43" s="74">
        <f t="shared" si="46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47"/>
        <v>19091</v>
      </c>
      <c r="M43" s="74">
        <f t="shared" si="48"/>
        <v>19091</v>
      </c>
      <c r="N43" s="74">
        <v>19091</v>
      </c>
      <c r="O43" s="74">
        <v>0</v>
      </c>
      <c r="P43" s="74">
        <v>0</v>
      </c>
      <c r="Q43" s="74">
        <v>0</v>
      </c>
      <c r="R43" s="74">
        <f t="shared" si="49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50"/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693535</v>
      </c>
      <c r="AC43" s="74">
        <v>0</v>
      </c>
      <c r="AD43" s="74">
        <v>0</v>
      </c>
      <c r="AE43" s="74">
        <f t="shared" si="51"/>
        <v>19091</v>
      </c>
      <c r="AF43" s="74">
        <f t="shared" si="52"/>
        <v>0</v>
      </c>
      <c r="AG43" s="74">
        <f t="shared" si="53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54"/>
        <v>9546</v>
      </c>
      <c r="AO43" s="74">
        <f t="shared" si="55"/>
        <v>9546</v>
      </c>
      <c r="AP43" s="74">
        <v>9546</v>
      </c>
      <c r="AQ43" s="74">
        <v>0</v>
      </c>
      <c r="AR43" s="74">
        <v>0</v>
      </c>
      <c r="AS43" s="74">
        <v>0</v>
      </c>
      <c r="AT43" s="74">
        <f t="shared" si="56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57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85825</v>
      </c>
      <c r="BE43" s="74">
        <v>0</v>
      </c>
      <c r="BF43" s="74">
        <v>0</v>
      </c>
      <c r="BG43" s="74">
        <f t="shared" si="58"/>
        <v>9546</v>
      </c>
      <c r="BH43" s="74">
        <f t="shared" si="59"/>
        <v>0</v>
      </c>
      <c r="BI43" s="74">
        <f t="shared" si="60"/>
        <v>0</v>
      </c>
      <c r="BJ43" s="74">
        <f t="shared" si="61"/>
        <v>0</v>
      </c>
      <c r="BK43" s="74">
        <f t="shared" si="62"/>
        <v>0</v>
      </c>
      <c r="BL43" s="74">
        <f t="shared" si="63"/>
        <v>0</v>
      </c>
      <c r="BM43" s="74">
        <f t="shared" si="64"/>
        <v>0</v>
      </c>
      <c r="BN43" s="74">
        <f t="shared" si="65"/>
        <v>0</v>
      </c>
      <c r="BO43" s="75">
        <f t="shared" si="66"/>
        <v>0</v>
      </c>
      <c r="BP43" s="74">
        <f t="shared" si="67"/>
        <v>28637</v>
      </c>
      <c r="BQ43" s="74">
        <f t="shared" si="68"/>
        <v>28637</v>
      </c>
      <c r="BR43" s="74">
        <f t="shared" si="69"/>
        <v>28637</v>
      </c>
      <c r="BS43" s="74">
        <f t="shared" si="70"/>
        <v>0</v>
      </c>
      <c r="BT43" s="74">
        <f t="shared" si="71"/>
        <v>0</v>
      </c>
      <c r="BU43" s="74">
        <f t="shared" si="72"/>
        <v>0</v>
      </c>
      <c r="BV43" s="74">
        <f t="shared" si="73"/>
        <v>0</v>
      </c>
      <c r="BW43" s="74">
        <f t="shared" si="74"/>
        <v>0</v>
      </c>
      <c r="BX43" s="74">
        <f t="shared" si="75"/>
        <v>0</v>
      </c>
      <c r="BY43" s="74">
        <f t="shared" si="76"/>
        <v>0</v>
      </c>
      <c r="BZ43" s="74">
        <f t="shared" si="77"/>
        <v>0</v>
      </c>
      <c r="CA43" s="74">
        <f t="shared" si="78"/>
        <v>0</v>
      </c>
      <c r="CB43" s="74">
        <f t="shared" si="79"/>
        <v>0</v>
      </c>
      <c r="CC43" s="74">
        <f t="shared" si="80"/>
        <v>0</v>
      </c>
      <c r="CD43" s="74">
        <f t="shared" si="81"/>
        <v>0</v>
      </c>
      <c r="CE43" s="74">
        <f t="shared" si="82"/>
        <v>0</v>
      </c>
      <c r="CF43" s="75">
        <f t="shared" si="83"/>
        <v>779360</v>
      </c>
      <c r="CG43" s="74">
        <f t="shared" si="84"/>
        <v>0</v>
      </c>
      <c r="CH43" s="74">
        <f t="shared" si="85"/>
        <v>0</v>
      </c>
      <c r="CI43" s="74">
        <f t="shared" si="86"/>
        <v>28637</v>
      </c>
    </row>
    <row r="44" spans="1:87" s="50" customFormat="1" ht="12" customHeight="1">
      <c r="A44" s="53" t="s">
        <v>542</v>
      </c>
      <c r="B44" s="54" t="s">
        <v>616</v>
      </c>
      <c r="C44" s="53" t="s">
        <v>617</v>
      </c>
      <c r="D44" s="74">
        <f t="shared" si="45"/>
        <v>0</v>
      </c>
      <c r="E44" s="74">
        <f t="shared" si="46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47"/>
        <v>909195</v>
      </c>
      <c r="M44" s="74">
        <f t="shared" si="48"/>
        <v>75276</v>
      </c>
      <c r="N44" s="74">
        <v>51122</v>
      </c>
      <c r="O44" s="74">
        <v>0</v>
      </c>
      <c r="P44" s="74">
        <v>16544</v>
      </c>
      <c r="Q44" s="74">
        <v>7610</v>
      </c>
      <c r="R44" s="74">
        <f t="shared" si="49"/>
        <v>4312</v>
      </c>
      <c r="S44" s="74">
        <v>1168</v>
      </c>
      <c r="T44" s="74">
        <v>1517</v>
      </c>
      <c r="U44" s="74">
        <v>1627</v>
      </c>
      <c r="V44" s="74">
        <v>0</v>
      </c>
      <c r="W44" s="74">
        <f t="shared" si="50"/>
        <v>829607</v>
      </c>
      <c r="X44" s="74">
        <v>143496</v>
      </c>
      <c r="Y44" s="74">
        <v>662091</v>
      </c>
      <c r="Z44" s="74">
        <v>22384</v>
      </c>
      <c r="AA44" s="74">
        <v>1636</v>
      </c>
      <c r="AB44" s="75">
        <v>0</v>
      </c>
      <c r="AC44" s="74">
        <v>0</v>
      </c>
      <c r="AD44" s="74">
        <v>24345</v>
      </c>
      <c r="AE44" s="74">
        <f t="shared" si="51"/>
        <v>933540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54"/>
        <v>7251</v>
      </c>
      <c r="AO44" s="74">
        <f t="shared" si="55"/>
        <v>7251</v>
      </c>
      <c r="AP44" s="74">
        <v>7251</v>
      </c>
      <c r="AQ44" s="74">
        <v>0</v>
      </c>
      <c r="AR44" s="74">
        <v>0</v>
      </c>
      <c r="AS44" s="74">
        <v>0</v>
      </c>
      <c r="AT44" s="74">
        <f t="shared" si="56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57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98821</v>
      </c>
      <c r="BE44" s="74">
        <v>0</v>
      </c>
      <c r="BF44" s="74">
        <v>2330</v>
      </c>
      <c r="BG44" s="74">
        <f t="shared" si="58"/>
        <v>9581</v>
      </c>
      <c r="BH44" s="74">
        <f t="shared" si="59"/>
        <v>0</v>
      </c>
      <c r="BI44" s="74">
        <f t="shared" si="60"/>
        <v>0</v>
      </c>
      <c r="BJ44" s="74">
        <f t="shared" si="61"/>
        <v>0</v>
      </c>
      <c r="BK44" s="74">
        <f t="shared" si="62"/>
        <v>0</v>
      </c>
      <c r="BL44" s="74">
        <f t="shared" si="63"/>
        <v>0</v>
      </c>
      <c r="BM44" s="74">
        <f t="shared" si="64"/>
        <v>0</v>
      </c>
      <c r="BN44" s="74">
        <f t="shared" si="65"/>
        <v>0</v>
      </c>
      <c r="BO44" s="75">
        <f t="shared" si="66"/>
        <v>0</v>
      </c>
      <c r="BP44" s="74">
        <f t="shared" si="67"/>
        <v>916446</v>
      </c>
      <c r="BQ44" s="74">
        <f t="shared" si="68"/>
        <v>82527</v>
      </c>
      <c r="BR44" s="74">
        <f t="shared" si="69"/>
        <v>58373</v>
      </c>
      <c r="BS44" s="74">
        <f t="shared" si="70"/>
        <v>0</v>
      </c>
      <c r="BT44" s="74">
        <f t="shared" si="71"/>
        <v>16544</v>
      </c>
      <c r="BU44" s="74">
        <f t="shared" si="72"/>
        <v>7610</v>
      </c>
      <c r="BV44" s="74">
        <f t="shared" si="73"/>
        <v>4312</v>
      </c>
      <c r="BW44" s="74">
        <f t="shared" si="74"/>
        <v>1168</v>
      </c>
      <c r="BX44" s="74">
        <f t="shared" si="75"/>
        <v>1517</v>
      </c>
      <c r="BY44" s="74">
        <f t="shared" si="76"/>
        <v>1627</v>
      </c>
      <c r="BZ44" s="74">
        <f t="shared" si="77"/>
        <v>0</v>
      </c>
      <c r="CA44" s="74">
        <f t="shared" si="78"/>
        <v>829607</v>
      </c>
      <c r="CB44" s="74">
        <f t="shared" si="79"/>
        <v>143496</v>
      </c>
      <c r="CC44" s="74">
        <f t="shared" si="80"/>
        <v>662091</v>
      </c>
      <c r="CD44" s="74">
        <f t="shared" si="81"/>
        <v>22384</v>
      </c>
      <c r="CE44" s="74">
        <f t="shared" si="82"/>
        <v>1636</v>
      </c>
      <c r="CF44" s="75">
        <f t="shared" si="83"/>
        <v>98821</v>
      </c>
      <c r="CG44" s="74">
        <f t="shared" si="84"/>
        <v>0</v>
      </c>
      <c r="CH44" s="74">
        <f t="shared" si="85"/>
        <v>26675</v>
      </c>
      <c r="CI44" s="74">
        <f t="shared" si="86"/>
        <v>943121</v>
      </c>
    </row>
    <row r="45" spans="1:87" s="50" customFormat="1" ht="12" customHeight="1">
      <c r="A45" s="53" t="s">
        <v>542</v>
      </c>
      <c r="B45" s="54" t="s">
        <v>618</v>
      </c>
      <c r="C45" s="53" t="s">
        <v>619</v>
      </c>
      <c r="D45" s="74">
        <f t="shared" si="45"/>
        <v>0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17338</v>
      </c>
      <c r="L45" s="74">
        <f t="shared" si="47"/>
        <v>340678</v>
      </c>
      <c r="M45" s="74">
        <f t="shared" si="48"/>
        <v>90604</v>
      </c>
      <c r="N45" s="74">
        <v>54536</v>
      </c>
      <c r="O45" s="74">
        <v>18762</v>
      </c>
      <c r="P45" s="74">
        <v>8662</v>
      </c>
      <c r="Q45" s="74">
        <v>8644</v>
      </c>
      <c r="R45" s="74">
        <f t="shared" si="49"/>
        <v>14448</v>
      </c>
      <c r="S45" s="74">
        <v>2061</v>
      </c>
      <c r="T45" s="74">
        <v>12387</v>
      </c>
      <c r="U45" s="74">
        <v>0</v>
      </c>
      <c r="V45" s="74">
        <v>0</v>
      </c>
      <c r="W45" s="74">
        <f t="shared" si="50"/>
        <v>235626</v>
      </c>
      <c r="X45" s="74">
        <v>124845</v>
      </c>
      <c r="Y45" s="74">
        <v>96655</v>
      </c>
      <c r="Z45" s="74">
        <v>8050</v>
      </c>
      <c r="AA45" s="74">
        <v>6076</v>
      </c>
      <c r="AB45" s="75">
        <v>398064</v>
      </c>
      <c r="AC45" s="74">
        <v>0</v>
      </c>
      <c r="AD45" s="74">
        <v>0</v>
      </c>
      <c r="AE45" s="74">
        <f t="shared" si="51"/>
        <v>340678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54"/>
        <v>17388</v>
      </c>
      <c r="AO45" s="74">
        <f t="shared" si="55"/>
        <v>7608</v>
      </c>
      <c r="AP45" s="74">
        <v>7608</v>
      </c>
      <c r="AQ45" s="74">
        <v>0</v>
      </c>
      <c r="AR45" s="74">
        <v>0</v>
      </c>
      <c r="AS45" s="74">
        <v>0</v>
      </c>
      <c r="AT45" s="74">
        <f t="shared" si="56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57"/>
        <v>9780</v>
      </c>
      <c r="AZ45" s="74">
        <v>9135</v>
      </c>
      <c r="BA45" s="74">
        <v>0</v>
      </c>
      <c r="BB45" s="74">
        <v>0</v>
      </c>
      <c r="BC45" s="74">
        <v>645</v>
      </c>
      <c r="BD45" s="75">
        <v>72974</v>
      </c>
      <c r="BE45" s="74">
        <v>0</v>
      </c>
      <c r="BF45" s="74">
        <v>0</v>
      </c>
      <c r="BG45" s="74">
        <f t="shared" si="58"/>
        <v>17388</v>
      </c>
      <c r="BH45" s="74">
        <f t="shared" si="59"/>
        <v>0</v>
      </c>
      <c r="BI45" s="74">
        <f t="shared" si="60"/>
        <v>0</v>
      </c>
      <c r="BJ45" s="74">
        <f t="shared" si="61"/>
        <v>0</v>
      </c>
      <c r="BK45" s="74">
        <f t="shared" si="62"/>
        <v>0</v>
      </c>
      <c r="BL45" s="74">
        <f t="shared" si="63"/>
        <v>0</v>
      </c>
      <c r="BM45" s="74">
        <f t="shared" si="64"/>
        <v>0</v>
      </c>
      <c r="BN45" s="74">
        <f t="shared" si="65"/>
        <v>0</v>
      </c>
      <c r="BO45" s="75">
        <f t="shared" si="66"/>
        <v>17338</v>
      </c>
      <c r="BP45" s="74">
        <f t="shared" si="67"/>
        <v>358066</v>
      </c>
      <c r="BQ45" s="74">
        <f t="shared" si="68"/>
        <v>98212</v>
      </c>
      <c r="BR45" s="74">
        <f t="shared" si="69"/>
        <v>62144</v>
      </c>
      <c r="BS45" s="74">
        <f t="shared" si="70"/>
        <v>18762</v>
      </c>
      <c r="BT45" s="74">
        <f t="shared" si="71"/>
        <v>8662</v>
      </c>
      <c r="BU45" s="74">
        <f t="shared" si="72"/>
        <v>8644</v>
      </c>
      <c r="BV45" s="74">
        <f t="shared" si="73"/>
        <v>14448</v>
      </c>
      <c r="BW45" s="74">
        <f t="shared" si="74"/>
        <v>2061</v>
      </c>
      <c r="BX45" s="74">
        <f t="shared" si="75"/>
        <v>12387</v>
      </c>
      <c r="BY45" s="74">
        <f t="shared" si="76"/>
        <v>0</v>
      </c>
      <c r="BZ45" s="74">
        <f t="shared" si="77"/>
        <v>0</v>
      </c>
      <c r="CA45" s="74">
        <f t="shared" si="78"/>
        <v>245406</v>
      </c>
      <c r="CB45" s="74">
        <f t="shared" si="79"/>
        <v>133980</v>
      </c>
      <c r="CC45" s="74">
        <f t="shared" si="80"/>
        <v>96655</v>
      </c>
      <c r="CD45" s="74">
        <f t="shared" si="81"/>
        <v>8050</v>
      </c>
      <c r="CE45" s="74">
        <f t="shared" si="82"/>
        <v>6721</v>
      </c>
      <c r="CF45" s="75">
        <f t="shared" si="83"/>
        <v>471038</v>
      </c>
      <c r="CG45" s="74">
        <f t="shared" si="84"/>
        <v>0</v>
      </c>
      <c r="CH45" s="74">
        <f t="shared" si="85"/>
        <v>0</v>
      </c>
      <c r="CI45" s="74">
        <f t="shared" si="86"/>
        <v>358066</v>
      </c>
    </row>
    <row r="46" spans="1:87" s="50" customFormat="1" ht="12" customHeight="1">
      <c r="A46" s="53" t="s">
        <v>542</v>
      </c>
      <c r="B46" s="54" t="s">
        <v>620</v>
      </c>
      <c r="C46" s="53" t="s">
        <v>621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0</v>
      </c>
      <c r="L46" s="74">
        <f t="shared" si="47"/>
        <v>1885098</v>
      </c>
      <c r="M46" s="74">
        <f t="shared" si="48"/>
        <v>64283</v>
      </c>
      <c r="N46" s="74">
        <v>47284</v>
      </c>
      <c r="O46" s="74">
        <v>0</v>
      </c>
      <c r="P46" s="74">
        <v>16999</v>
      </c>
      <c r="Q46" s="74">
        <v>0</v>
      </c>
      <c r="R46" s="74">
        <f t="shared" si="49"/>
        <v>568924</v>
      </c>
      <c r="S46" s="74">
        <v>0</v>
      </c>
      <c r="T46" s="74">
        <v>568850</v>
      </c>
      <c r="U46" s="74">
        <v>74</v>
      </c>
      <c r="V46" s="74">
        <v>0</v>
      </c>
      <c r="W46" s="74">
        <f t="shared" si="50"/>
        <v>1249287</v>
      </c>
      <c r="X46" s="74">
        <v>584289</v>
      </c>
      <c r="Y46" s="74">
        <v>606950</v>
      </c>
      <c r="Z46" s="74">
        <v>58048</v>
      </c>
      <c r="AA46" s="74">
        <v>0</v>
      </c>
      <c r="AB46" s="75">
        <v>0</v>
      </c>
      <c r="AC46" s="74">
        <v>2604</v>
      </c>
      <c r="AD46" s="74">
        <v>68888</v>
      </c>
      <c r="AE46" s="74">
        <f t="shared" si="51"/>
        <v>1953986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54"/>
        <v>0</v>
      </c>
      <c r="AO46" s="74">
        <f t="shared" si="55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56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57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74412</v>
      </c>
      <c r="BE46" s="74">
        <v>0</v>
      </c>
      <c r="BF46" s="74">
        <v>0</v>
      </c>
      <c r="BG46" s="74">
        <f t="shared" si="58"/>
        <v>0</v>
      </c>
      <c r="BH46" s="74">
        <f t="shared" si="59"/>
        <v>0</v>
      </c>
      <c r="BI46" s="74">
        <f t="shared" si="60"/>
        <v>0</v>
      </c>
      <c r="BJ46" s="74">
        <f t="shared" si="61"/>
        <v>0</v>
      </c>
      <c r="BK46" s="74">
        <f t="shared" si="62"/>
        <v>0</v>
      </c>
      <c r="BL46" s="74">
        <f t="shared" si="63"/>
        <v>0</v>
      </c>
      <c r="BM46" s="74">
        <f t="shared" si="64"/>
        <v>0</v>
      </c>
      <c r="BN46" s="74">
        <f t="shared" si="65"/>
        <v>0</v>
      </c>
      <c r="BO46" s="75">
        <f t="shared" si="66"/>
        <v>0</v>
      </c>
      <c r="BP46" s="74">
        <f t="shared" si="67"/>
        <v>1885098</v>
      </c>
      <c r="BQ46" s="74">
        <f t="shared" si="68"/>
        <v>64283</v>
      </c>
      <c r="BR46" s="74">
        <f t="shared" si="69"/>
        <v>47284</v>
      </c>
      <c r="BS46" s="74">
        <f t="shared" si="70"/>
        <v>0</v>
      </c>
      <c r="BT46" s="74">
        <f t="shared" si="71"/>
        <v>16999</v>
      </c>
      <c r="BU46" s="74">
        <f t="shared" si="72"/>
        <v>0</v>
      </c>
      <c r="BV46" s="74">
        <f t="shared" si="73"/>
        <v>568924</v>
      </c>
      <c r="BW46" s="74">
        <f t="shared" si="74"/>
        <v>0</v>
      </c>
      <c r="BX46" s="74">
        <f t="shared" si="75"/>
        <v>568850</v>
      </c>
      <c r="BY46" s="74">
        <f t="shared" si="76"/>
        <v>74</v>
      </c>
      <c r="BZ46" s="74">
        <f t="shared" si="77"/>
        <v>0</v>
      </c>
      <c r="CA46" s="74">
        <f t="shared" si="78"/>
        <v>1249287</v>
      </c>
      <c r="CB46" s="74">
        <f t="shared" si="79"/>
        <v>584289</v>
      </c>
      <c r="CC46" s="74">
        <f t="shared" si="80"/>
        <v>606950</v>
      </c>
      <c r="CD46" s="74">
        <f t="shared" si="81"/>
        <v>58048</v>
      </c>
      <c r="CE46" s="74">
        <f t="shared" si="82"/>
        <v>0</v>
      </c>
      <c r="CF46" s="75">
        <f t="shared" si="83"/>
        <v>74412</v>
      </c>
      <c r="CG46" s="74">
        <f t="shared" si="84"/>
        <v>2604</v>
      </c>
      <c r="CH46" s="74">
        <f t="shared" si="85"/>
        <v>68888</v>
      </c>
      <c r="CI46" s="74">
        <f t="shared" si="86"/>
        <v>1953986</v>
      </c>
    </row>
    <row r="47" spans="1:87" s="50" customFormat="1" ht="12" customHeight="1">
      <c r="A47" s="53" t="s">
        <v>542</v>
      </c>
      <c r="B47" s="54" t="s">
        <v>622</v>
      </c>
      <c r="C47" s="53" t="s">
        <v>623</v>
      </c>
      <c r="D47" s="74">
        <f t="shared" si="45"/>
        <v>0</v>
      </c>
      <c r="E47" s="74">
        <f t="shared" si="46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47"/>
        <v>522822</v>
      </c>
      <c r="M47" s="74">
        <f t="shared" si="48"/>
        <v>61996</v>
      </c>
      <c r="N47" s="74">
        <v>61996</v>
      </c>
      <c r="O47" s="74">
        <v>0</v>
      </c>
      <c r="P47" s="74">
        <v>0</v>
      </c>
      <c r="Q47" s="74">
        <v>0</v>
      </c>
      <c r="R47" s="74">
        <f t="shared" si="49"/>
        <v>119833</v>
      </c>
      <c r="S47" s="74">
        <v>0</v>
      </c>
      <c r="T47" s="74">
        <v>119833</v>
      </c>
      <c r="U47" s="74">
        <v>0</v>
      </c>
      <c r="V47" s="74">
        <v>0</v>
      </c>
      <c r="W47" s="74">
        <f t="shared" si="50"/>
        <v>340993</v>
      </c>
      <c r="X47" s="74">
        <v>105683</v>
      </c>
      <c r="Y47" s="74">
        <v>139090</v>
      </c>
      <c r="Z47" s="74">
        <v>49424</v>
      </c>
      <c r="AA47" s="74">
        <v>46796</v>
      </c>
      <c r="AB47" s="75">
        <v>0</v>
      </c>
      <c r="AC47" s="74">
        <v>0</v>
      </c>
      <c r="AD47" s="74">
        <v>0</v>
      </c>
      <c r="AE47" s="74">
        <f t="shared" si="51"/>
        <v>522822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54"/>
        <v>10360</v>
      </c>
      <c r="AO47" s="74">
        <f t="shared" si="55"/>
        <v>3885</v>
      </c>
      <c r="AP47" s="74">
        <v>3885</v>
      </c>
      <c r="AQ47" s="74">
        <v>0</v>
      </c>
      <c r="AR47" s="74">
        <v>0</v>
      </c>
      <c r="AS47" s="74">
        <v>0</v>
      </c>
      <c r="AT47" s="74">
        <f t="shared" si="56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57"/>
        <v>6475</v>
      </c>
      <c r="AZ47" s="74">
        <v>6475</v>
      </c>
      <c r="BA47" s="74">
        <v>0</v>
      </c>
      <c r="BB47" s="74">
        <v>0</v>
      </c>
      <c r="BC47" s="74">
        <v>0</v>
      </c>
      <c r="BD47" s="75">
        <v>37928</v>
      </c>
      <c r="BE47" s="74">
        <v>0</v>
      </c>
      <c r="BF47" s="74">
        <v>0</v>
      </c>
      <c r="BG47" s="74">
        <f t="shared" si="58"/>
        <v>10360</v>
      </c>
      <c r="BH47" s="74">
        <f t="shared" si="59"/>
        <v>0</v>
      </c>
      <c r="BI47" s="74">
        <f t="shared" si="60"/>
        <v>0</v>
      </c>
      <c r="BJ47" s="74">
        <f t="shared" si="61"/>
        <v>0</v>
      </c>
      <c r="BK47" s="74">
        <f t="shared" si="62"/>
        <v>0</v>
      </c>
      <c r="BL47" s="74">
        <f t="shared" si="63"/>
        <v>0</v>
      </c>
      <c r="BM47" s="74">
        <f t="shared" si="64"/>
        <v>0</v>
      </c>
      <c r="BN47" s="74">
        <f t="shared" si="65"/>
        <v>0</v>
      </c>
      <c r="BO47" s="75">
        <f t="shared" si="66"/>
        <v>0</v>
      </c>
      <c r="BP47" s="74">
        <f t="shared" si="67"/>
        <v>533182</v>
      </c>
      <c r="BQ47" s="74">
        <f t="shared" si="68"/>
        <v>65881</v>
      </c>
      <c r="BR47" s="74">
        <f t="shared" si="69"/>
        <v>65881</v>
      </c>
      <c r="BS47" s="74">
        <f t="shared" si="70"/>
        <v>0</v>
      </c>
      <c r="BT47" s="74">
        <f t="shared" si="71"/>
        <v>0</v>
      </c>
      <c r="BU47" s="74">
        <f t="shared" si="72"/>
        <v>0</v>
      </c>
      <c r="BV47" s="74">
        <f t="shared" si="73"/>
        <v>119833</v>
      </c>
      <c r="BW47" s="74">
        <f t="shared" si="74"/>
        <v>0</v>
      </c>
      <c r="BX47" s="74">
        <f t="shared" si="75"/>
        <v>119833</v>
      </c>
      <c r="BY47" s="74">
        <f t="shared" si="76"/>
        <v>0</v>
      </c>
      <c r="BZ47" s="74">
        <f t="shared" si="77"/>
        <v>0</v>
      </c>
      <c r="CA47" s="74">
        <f t="shared" si="78"/>
        <v>347468</v>
      </c>
      <c r="CB47" s="74">
        <f t="shared" si="79"/>
        <v>112158</v>
      </c>
      <c r="CC47" s="74">
        <f t="shared" si="80"/>
        <v>139090</v>
      </c>
      <c r="CD47" s="74">
        <f t="shared" si="81"/>
        <v>49424</v>
      </c>
      <c r="CE47" s="74">
        <f t="shared" si="82"/>
        <v>46796</v>
      </c>
      <c r="CF47" s="75">
        <f t="shared" si="83"/>
        <v>37928</v>
      </c>
      <c r="CG47" s="74">
        <f t="shared" si="84"/>
        <v>0</v>
      </c>
      <c r="CH47" s="74">
        <f t="shared" si="85"/>
        <v>0</v>
      </c>
      <c r="CI47" s="74">
        <f t="shared" si="86"/>
        <v>533182</v>
      </c>
    </row>
    <row r="48" spans="1:87" s="50" customFormat="1" ht="12" customHeight="1">
      <c r="A48" s="53" t="s">
        <v>542</v>
      </c>
      <c r="B48" s="54" t="s">
        <v>624</v>
      </c>
      <c r="C48" s="53" t="s">
        <v>625</v>
      </c>
      <c r="D48" s="74">
        <f t="shared" si="45"/>
        <v>0</v>
      </c>
      <c r="E48" s="74">
        <f t="shared" si="46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0</v>
      </c>
      <c r="L48" s="74">
        <f t="shared" si="47"/>
        <v>447860</v>
      </c>
      <c r="M48" s="74">
        <f t="shared" si="48"/>
        <v>79241</v>
      </c>
      <c r="N48" s="74">
        <v>71953</v>
      </c>
      <c r="O48" s="74">
        <v>0</v>
      </c>
      <c r="P48" s="74">
        <v>7288</v>
      </c>
      <c r="Q48" s="74">
        <v>0</v>
      </c>
      <c r="R48" s="74">
        <f t="shared" si="49"/>
        <v>31877</v>
      </c>
      <c r="S48" s="74">
        <v>0</v>
      </c>
      <c r="T48" s="74">
        <v>31333</v>
      </c>
      <c r="U48" s="74">
        <v>544</v>
      </c>
      <c r="V48" s="74">
        <v>0</v>
      </c>
      <c r="W48" s="74">
        <f t="shared" si="50"/>
        <v>336742</v>
      </c>
      <c r="X48" s="74">
        <v>217595</v>
      </c>
      <c r="Y48" s="74">
        <v>108024</v>
      </c>
      <c r="Z48" s="74">
        <v>11123</v>
      </c>
      <c r="AA48" s="74">
        <v>0</v>
      </c>
      <c r="AB48" s="75">
        <v>0</v>
      </c>
      <c r="AC48" s="74">
        <v>0</v>
      </c>
      <c r="AD48" s="74">
        <v>0</v>
      </c>
      <c r="AE48" s="74">
        <f t="shared" si="51"/>
        <v>447860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54"/>
        <v>0</v>
      </c>
      <c r="AO48" s="74">
        <f t="shared" si="55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56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57"/>
        <v>0</v>
      </c>
      <c r="AZ48" s="74">
        <v>0</v>
      </c>
      <c r="BA48" s="74">
        <v>0</v>
      </c>
      <c r="BB48" s="74">
        <v>0</v>
      </c>
      <c r="BC48" s="74">
        <v>0</v>
      </c>
      <c r="BD48" s="75">
        <v>26535</v>
      </c>
      <c r="BE48" s="74">
        <v>0</v>
      </c>
      <c r="BF48" s="74">
        <v>0</v>
      </c>
      <c r="BG48" s="74">
        <f t="shared" si="58"/>
        <v>0</v>
      </c>
      <c r="BH48" s="74">
        <f t="shared" si="59"/>
        <v>0</v>
      </c>
      <c r="BI48" s="74">
        <f t="shared" si="60"/>
        <v>0</v>
      </c>
      <c r="BJ48" s="74">
        <f t="shared" si="61"/>
        <v>0</v>
      </c>
      <c r="BK48" s="74">
        <f t="shared" si="62"/>
        <v>0</v>
      </c>
      <c r="BL48" s="74">
        <f t="shared" si="63"/>
        <v>0</v>
      </c>
      <c r="BM48" s="74">
        <f t="shared" si="64"/>
        <v>0</v>
      </c>
      <c r="BN48" s="74">
        <f t="shared" si="65"/>
        <v>0</v>
      </c>
      <c r="BO48" s="75">
        <f t="shared" si="66"/>
        <v>0</v>
      </c>
      <c r="BP48" s="74">
        <f t="shared" si="67"/>
        <v>447860</v>
      </c>
      <c r="BQ48" s="74">
        <f t="shared" si="68"/>
        <v>79241</v>
      </c>
      <c r="BR48" s="74">
        <f t="shared" si="69"/>
        <v>71953</v>
      </c>
      <c r="BS48" s="74">
        <f t="shared" si="70"/>
        <v>0</v>
      </c>
      <c r="BT48" s="74">
        <f t="shared" si="71"/>
        <v>7288</v>
      </c>
      <c r="BU48" s="74">
        <f t="shared" si="72"/>
        <v>0</v>
      </c>
      <c r="BV48" s="74">
        <f t="shared" si="73"/>
        <v>31877</v>
      </c>
      <c r="BW48" s="74">
        <f t="shared" si="74"/>
        <v>0</v>
      </c>
      <c r="BX48" s="74">
        <f t="shared" si="75"/>
        <v>31333</v>
      </c>
      <c r="BY48" s="74">
        <f t="shared" si="76"/>
        <v>544</v>
      </c>
      <c r="BZ48" s="74">
        <f t="shared" si="77"/>
        <v>0</v>
      </c>
      <c r="CA48" s="74">
        <f t="shared" si="78"/>
        <v>336742</v>
      </c>
      <c r="CB48" s="74">
        <f t="shared" si="79"/>
        <v>217595</v>
      </c>
      <c r="CC48" s="74">
        <f t="shared" si="80"/>
        <v>108024</v>
      </c>
      <c r="CD48" s="74">
        <f t="shared" si="81"/>
        <v>11123</v>
      </c>
      <c r="CE48" s="74">
        <f t="shared" si="82"/>
        <v>0</v>
      </c>
      <c r="CF48" s="75">
        <f t="shared" si="83"/>
        <v>26535</v>
      </c>
      <c r="CG48" s="74">
        <f t="shared" si="84"/>
        <v>0</v>
      </c>
      <c r="CH48" s="74">
        <f t="shared" si="85"/>
        <v>0</v>
      </c>
      <c r="CI48" s="74">
        <f t="shared" si="86"/>
        <v>447860</v>
      </c>
    </row>
    <row r="49" spans="1:87" s="50" customFormat="1" ht="12" customHeight="1">
      <c r="A49" s="53" t="s">
        <v>542</v>
      </c>
      <c r="B49" s="54" t="s">
        <v>626</v>
      </c>
      <c r="C49" s="53" t="s">
        <v>627</v>
      </c>
      <c r="D49" s="74">
        <f t="shared" si="45"/>
        <v>0</v>
      </c>
      <c r="E49" s="74">
        <f t="shared" si="46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47"/>
        <v>15420</v>
      </c>
      <c r="M49" s="74">
        <f t="shared" si="48"/>
        <v>15079</v>
      </c>
      <c r="N49" s="74">
        <v>15079</v>
      </c>
      <c r="O49" s="74">
        <v>0</v>
      </c>
      <c r="P49" s="74">
        <v>0</v>
      </c>
      <c r="Q49" s="74">
        <v>0</v>
      </c>
      <c r="R49" s="74">
        <f t="shared" si="49"/>
        <v>0</v>
      </c>
      <c r="S49" s="74">
        <v>0</v>
      </c>
      <c r="T49" s="74">
        <v>0</v>
      </c>
      <c r="U49" s="74">
        <v>0</v>
      </c>
      <c r="V49" s="74">
        <v>0</v>
      </c>
      <c r="W49" s="74">
        <f t="shared" si="50"/>
        <v>341</v>
      </c>
      <c r="X49" s="74">
        <v>132</v>
      </c>
      <c r="Y49" s="74">
        <v>209</v>
      </c>
      <c r="Z49" s="74">
        <v>0</v>
      </c>
      <c r="AA49" s="74">
        <v>0</v>
      </c>
      <c r="AB49" s="75">
        <v>396394</v>
      </c>
      <c r="AC49" s="74">
        <v>0</v>
      </c>
      <c r="AD49" s="74">
        <v>0</v>
      </c>
      <c r="AE49" s="74">
        <f t="shared" si="51"/>
        <v>15420</v>
      </c>
      <c r="AF49" s="74">
        <f t="shared" si="52"/>
        <v>0</v>
      </c>
      <c r="AG49" s="74">
        <f t="shared" si="53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13195</v>
      </c>
      <c r="AN49" s="74">
        <f t="shared" si="54"/>
        <v>6660</v>
      </c>
      <c r="AO49" s="74">
        <f t="shared" si="55"/>
        <v>6660</v>
      </c>
      <c r="AP49" s="74">
        <v>6660</v>
      </c>
      <c r="AQ49" s="74">
        <v>0</v>
      </c>
      <c r="AR49" s="74">
        <v>0</v>
      </c>
      <c r="AS49" s="74">
        <v>0</v>
      </c>
      <c r="AT49" s="74">
        <f t="shared" si="56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f t="shared" si="57"/>
        <v>0</v>
      </c>
      <c r="AZ49" s="74">
        <v>0</v>
      </c>
      <c r="BA49" s="74">
        <v>0</v>
      </c>
      <c r="BB49" s="74">
        <v>0</v>
      </c>
      <c r="BC49" s="74">
        <v>0</v>
      </c>
      <c r="BD49" s="75">
        <v>50074</v>
      </c>
      <c r="BE49" s="74">
        <v>0</v>
      </c>
      <c r="BF49" s="74">
        <v>0</v>
      </c>
      <c r="BG49" s="74">
        <f t="shared" si="58"/>
        <v>6660</v>
      </c>
      <c r="BH49" s="74">
        <f t="shared" si="59"/>
        <v>0</v>
      </c>
      <c r="BI49" s="74">
        <f t="shared" si="60"/>
        <v>0</v>
      </c>
      <c r="BJ49" s="74">
        <f t="shared" si="61"/>
        <v>0</v>
      </c>
      <c r="BK49" s="74">
        <f t="shared" si="62"/>
        <v>0</v>
      </c>
      <c r="BL49" s="74">
        <f t="shared" si="63"/>
        <v>0</v>
      </c>
      <c r="BM49" s="74">
        <f t="shared" si="64"/>
        <v>0</v>
      </c>
      <c r="BN49" s="74">
        <f t="shared" si="65"/>
        <v>0</v>
      </c>
      <c r="BO49" s="75">
        <f t="shared" si="66"/>
        <v>13195</v>
      </c>
      <c r="BP49" s="74">
        <f t="shared" si="67"/>
        <v>22080</v>
      </c>
      <c r="BQ49" s="74">
        <f t="shared" si="68"/>
        <v>21739</v>
      </c>
      <c r="BR49" s="74">
        <f t="shared" si="69"/>
        <v>21739</v>
      </c>
      <c r="BS49" s="74">
        <f t="shared" si="70"/>
        <v>0</v>
      </c>
      <c r="BT49" s="74">
        <f t="shared" si="71"/>
        <v>0</v>
      </c>
      <c r="BU49" s="74">
        <f t="shared" si="72"/>
        <v>0</v>
      </c>
      <c r="BV49" s="74">
        <f t="shared" si="73"/>
        <v>0</v>
      </c>
      <c r="BW49" s="74">
        <f t="shared" si="74"/>
        <v>0</v>
      </c>
      <c r="BX49" s="74">
        <f t="shared" si="75"/>
        <v>0</v>
      </c>
      <c r="BY49" s="74">
        <f t="shared" si="76"/>
        <v>0</v>
      </c>
      <c r="BZ49" s="74">
        <f t="shared" si="77"/>
        <v>0</v>
      </c>
      <c r="CA49" s="74">
        <f t="shared" si="78"/>
        <v>341</v>
      </c>
      <c r="CB49" s="74">
        <f t="shared" si="79"/>
        <v>132</v>
      </c>
      <c r="CC49" s="74">
        <f t="shared" si="80"/>
        <v>209</v>
      </c>
      <c r="CD49" s="74">
        <f t="shared" si="81"/>
        <v>0</v>
      </c>
      <c r="CE49" s="74">
        <f t="shared" si="82"/>
        <v>0</v>
      </c>
      <c r="CF49" s="75">
        <f t="shared" si="83"/>
        <v>446468</v>
      </c>
      <c r="CG49" s="74">
        <f t="shared" si="84"/>
        <v>0</v>
      </c>
      <c r="CH49" s="74">
        <f t="shared" si="85"/>
        <v>0</v>
      </c>
      <c r="CI49" s="74">
        <f t="shared" si="86"/>
        <v>22080</v>
      </c>
    </row>
    <row r="50" spans="1:87" s="50" customFormat="1" ht="12" customHeight="1">
      <c r="A50" s="53" t="s">
        <v>542</v>
      </c>
      <c r="B50" s="54" t="s">
        <v>628</v>
      </c>
      <c r="C50" s="53" t="s">
        <v>629</v>
      </c>
      <c r="D50" s="74">
        <f t="shared" si="45"/>
        <v>0</v>
      </c>
      <c r="E50" s="74">
        <f t="shared" si="46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0</v>
      </c>
      <c r="L50" s="74">
        <f t="shared" si="47"/>
        <v>0</v>
      </c>
      <c r="M50" s="74">
        <f t="shared" si="48"/>
        <v>0</v>
      </c>
      <c r="N50" s="74">
        <v>0</v>
      </c>
      <c r="O50" s="74">
        <v>0</v>
      </c>
      <c r="P50" s="74">
        <v>0</v>
      </c>
      <c r="Q50" s="74">
        <v>0</v>
      </c>
      <c r="R50" s="74">
        <f t="shared" si="49"/>
        <v>0</v>
      </c>
      <c r="S50" s="74">
        <v>0</v>
      </c>
      <c r="T50" s="74">
        <v>0</v>
      </c>
      <c r="U50" s="74">
        <v>0</v>
      </c>
      <c r="V50" s="74">
        <v>0</v>
      </c>
      <c r="W50" s="74">
        <f t="shared" si="50"/>
        <v>0</v>
      </c>
      <c r="X50" s="74">
        <v>0</v>
      </c>
      <c r="Y50" s="74">
        <v>0</v>
      </c>
      <c r="Z50" s="74">
        <v>0</v>
      </c>
      <c r="AA50" s="74">
        <v>0</v>
      </c>
      <c r="AB50" s="75">
        <v>167614</v>
      </c>
      <c r="AC50" s="74">
        <v>0</v>
      </c>
      <c r="AD50" s="74">
        <v>28678</v>
      </c>
      <c r="AE50" s="74">
        <f t="shared" si="51"/>
        <v>28678</v>
      </c>
      <c r="AF50" s="74">
        <f t="shared" si="52"/>
        <v>0</v>
      </c>
      <c r="AG50" s="74">
        <f t="shared" si="53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6560</v>
      </c>
      <c r="AN50" s="74">
        <f t="shared" si="54"/>
        <v>0</v>
      </c>
      <c r="AO50" s="74">
        <f t="shared" si="55"/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f t="shared" si="56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f t="shared" si="57"/>
        <v>0</v>
      </c>
      <c r="AZ50" s="74">
        <v>0</v>
      </c>
      <c r="BA50" s="74">
        <v>0</v>
      </c>
      <c r="BB50" s="74">
        <v>0</v>
      </c>
      <c r="BC50" s="74">
        <v>0</v>
      </c>
      <c r="BD50" s="75">
        <v>32226</v>
      </c>
      <c r="BE50" s="74">
        <v>0</v>
      </c>
      <c r="BF50" s="74">
        <v>7289</v>
      </c>
      <c r="BG50" s="74">
        <f t="shared" si="58"/>
        <v>7289</v>
      </c>
      <c r="BH50" s="74">
        <f t="shared" si="59"/>
        <v>0</v>
      </c>
      <c r="BI50" s="74">
        <f t="shared" si="60"/>
        <v>0</v>
      </c>
      <c r="BJ50" s="74">
        <f t="shared" si="61"/>
        <v>0</v>
      </c>
      <c r="BK50" s="74">
        <f t="shared" si="62"/>
        <v>0</v>
      </c>
      <c r="BL50" s="74">
        <f t="shared" si="63"/>
        <v>0</v>
      </c>
      <c r="BM50" s="74">
        <f t="shared" si="64"/>
        <v>0</v>
      </c>
      <c r="BN50" s="74">
        <f t="shared" si="65"/>
        <v>0</v>
      </c>
      <c r="BO50" s="75">
        <f t="shared" si="66"/>
        <v>6560</v>
      </c>
      <c r="BP50" s="74">
        <f t="shared" si="67"/>
        <v>0</v>
      </c>
      <c r="BQ50" s="74">
        <f t="shared" si="68"/>
        <v>0</v>
      </c>
      <c r="BR50" s="74">
        <f t="shared" si="69"/>
        <v>0</v>
      </c>
      <c r="BS50" s="74">
        <f t="shared" si="70"/>
        <v>0</v>
      </c>
      <c r="BT50" s="74">
        <f t="shared" si="71"/>
        <v>0</v>
      </c>
      <c r="BU50" s="74">
        <f t="shared" si="72"/>
        <v>0</v>
      </c>
      <c r="BV50" s="74">
        <f t="shared" si="73"/>
        <v>0</v>
      </c>
      <c r="BW50" s="74">
        <f t="shared" si="74"/>
        <v>0</v>
      </c>
      <c r="BX50" s="74">
        <f t="shared" si="75"/>
        <v>0</v>
      </c>
      <c r="BY50" s="74">
        <f t="shared" si="76"/>
        <v>0</v>
      </c>
      <c r="BZ50" s="74">
        <f t="shared" si="77"/>
        <v>0</v>
      </c>
      <c r="CA50" s="74">
        <f t="shared" si="78"/>
        <v>0</v>
      </c>
      <c r="CB50" s="74">
        <f t="shared" si="79"/>
        <v>0</v>
      </c>
      <c r="CC50" s="74">
        <f t="shared" si="80"/>
        <v>0</v>
      </c>
      <c r="CD50" s="74">
        <f t="shared" si="81"/>
        <v>0</v>
      </c>
      <c r="CE50" s="74">
        <f t="shared" si="82"/>
        <v>0</v>
      </c>
      <c r="CF50" s="75">
        <f t="shared" si="83"/>
        <v>199840</v>
      </c>
      <c r="CG50" s="74">
        <f t="shared" si="84"/>
        <v>0</v>
      </c>
      <c r="CH50" s="74">
        <f t="shared" si="85"/>
        <v>35967</v>
      </c>
      <c r="CI50" s="74">
        <f t="shared" si="86"/>
        <v>35967</v>
      </c>
    </row>
    <row r="51" spans="1:87" s="50" customFormat="1" ht="12" customHeight="1">
      <c r="A51" s="53" t="s">
        <v>542</v>
      </c>
      <c r="B51" s="54" t="s">
        <v>630</v>
      </c>
      <c r="C51" s="53" t="s">
        <v>631</v>
      </c>
      <c r="D51" s="74">
        <f t="shared" si="45"/>
        <v>0</v>
      </c>
      <c r="E51" s="74">
        <f t="shared" si="46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5">
        <v>0</v>
      </c>
      <c r="L51" s="74">
        <f t="shared" si="47"/>
        <v>74602</v>
      </c>
      <c r="M51" s="74">
        <f t="shared" si="48"/>
        <v>17902</v>
      </c>
      <c r="N51" s="74">
        <v>17902</v>
      </c>
      <c r="O51" s="74">
        <v>0</v>
      </c>
      <c r="P51" s="74">
        <v>0</v>
      </c>
      <c r="Q51" s="74">
        <v>0</v>
      </c>
      <c r="R51" s="74">
        <f t="shared" si="49"/>
        <v>56700</v>
      </c>
      <c r="S51" s="74">
        <v>56700</v>
      </c>
      <c r="T51" s="74">
        <v>0</v>
      </c>
      <c r="U51" s="74">
        <v>0</v>
      </c>
      <c r="V51" s="74">
        <v>0</v>
      </c>
      <c r="W51" s="74">
        <f t="shared" si="50"/>
        <v>0</v>
      </c>
      <c r="X51" s="74">
        <v>0</v>
      </c>
      <c r="Y51" s="74">
        <v>0</v>
      </c>
      <c r="Z51" s="74">
        <v>0</v>
      </c>
      <c r="AA51" s="74">
        <v>0</v>
      </c>
      <c r="AB51" s="75">
        <v>154325</v>
      </c>
      <c r="AC51" s="74">
        <v>0</v>
      </c>
      <c r="AD51" s="74">
        <v>0</v>
      </c>
      <c r="AE51" s="74">
        <f t="shared" si="51"/>
        <v>74602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54"/>
        <v>3380</v>
      </c>
      <c r="AO51" s="74">
        <f t="shared" si="55"/>
        <v>3380</v>
      </c>
      <c r="AP51" s="74">
        <v>3380</v>
      </c>
      <c r="AQ51" s="74">
        <v>0</v>
      </c>
      <c r="AR51" s="74">
        <v>0</v>
      </c>
      <c r="AS51" s="74">
        <v>0</v>
      </c>
      <c r="AT51" s="74">
        <f t="shared" si="56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f t="shared" si="57"/>
        <v>0</v>
      </c>
      <c r="AZ51" s="74">
        <v>0</v>
      </c>
      <c r="BA51" s="74">
        <v>0</v>
      </c>
      <c r="BB51" s="74">
        <v>0</v>
      </c>
      <c r="BC51" s="74">
        <v>0</v>
      </c>
      <c r="BD51" s="75">
        <v>46182</v>
      </c>
      <c r="BE51" s="74">
        <v>0</v>
      </c>
      <c r="BF51" s="74">
        <v>0</v>
      </c>
      <c r="BG51" s="74">
        <f t="shared" si="58"/>
        <v>3380</v>
      </c>
      <c r="BH51" s="74">
        <f t="shared" si="59"/>
        <v>0</v>
      </c>
      <c r="BI51" s="74">
        <f t="shared" si="60"/>
        <v>0</v>
      </c>
      <c r="BJ51" s="74">
        <f t="shared" si="61"/>
        <v>0</v>
      </c>
      <c r="BK51" s="74">
        <f t="shared" si="62"/>
        <v>0</v>
      </c>
      <c r="BL51" s="74">
        <f t="shared" si="63"/>
        <v>0</v>
      </c>
      <c r="BM51" s="74">
        <f t="shared" si="64"/>
        <v>0</v>
      </c>
      <c r="BN51" s="74">
        <f t="shared" si="65"/>
        <v>0</v>
      </c>
      <c r="BO51" s="75">
        <f t="shared" si="66"/>
        <v>0</v>
      </c>
      <c r="BP51" s="74">
        <f t="shared" si="67"/>
        <v>77982</v>
      </c>
      <c r="BQ51" s="74">
        <f t="shared" si="68"/>
        <v>21282</v>
      </c>
      <c r="BR51" s="74">
        <f t="shared" si="69"/>
        <v>21282</v>
      </c>
      <c r="BS51" s="74">
        <f t="shared" si="70"/>
        <v>0</v>
      </c>
      <c r="BT51" s="74">
        <f t="shared" si="71"/>
        <v>0</v>
      </c>
      <c r="BU51" s="74">
        <f t="shared" si="72"/>
        <v>0</v>
      </c>
      <c r="BV51" s="74">
        <f t="shared" si="73"/>
        <v>56700</v>
      </c>
      <c r="BW51" s="74">
        <f t="shared" si="74"/>
        <v>56700</v>
      </c>
      <c r="BX51" s="74">
        <f t="shared" si="75"/>
        <v>0</v>
      </c>
      <c r="BY51" s="74">
        <f t="shared" si="76"/>
        <v>0</v>
      </c>
      <c r="BZ51" s="74">
        <f t="shared" si="77"/>
        <v>0</v>
      </c>
      <c r="CA51" s="74">
        <f t="shared" si="78"/>
        <v>0</v>
      </c>
      <c r="CB51" s="74">
        <f t="shared" si="79"/>
        <v>0</v>
      </c>
      <c r="CC51" s="74">
        <f t="shared" si="80"/>
        <v>0</v>
      </c>
      <c r="CD51" s="74">
        <f t="shared" si="81"/>
        <v>0</v>
      </c>
      <c r="CE51" s="74">
        <f t="shared" si="82"/>
        <v>0</v>
      </c>
      <c r="CF51" s="75">
        <f t="shared" si="83"/>
        <v>200507</v>
      </c>
      <c r="CG51" s="74">
        <f t="shared" si="84"/>
        <v>0</v>
      </c>
      <c r="CH51" s="74">
        <f t="shared" si="85"/>
        <v>0</v>
      </c>
      <c r="CI51" s="74">
        <f t="shared" si="86"/>
        <v>77982</v>
      </c>
    </row>
    <row r="52" spans="1:87" s="50" customFormat="1" ht="12" customHeight="1">
      <c r="A52" s="53" t="s">
        <v>542</v>
      </c>
      <c r="B52" s="54" t="s">
        <v>632</v>
      </c>
      <c r="C52" s="53" t="s">
        <v>633</v>
      </c>
      <c r="D52" s="74">
        <f t="shared" si="45"/>
        <v>0</v>
      </c>
      <c r="E52" s="74">
        <f t="shared" si="46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47"/>
        <v>70936</v>
      </c>
      <c r="M52" s="74">
        <f t="shared" si="48"/>
        <v>9490</v>
      </c>
      <c r="N52" s="74">
        <v>9490</v>
      </c>
      <c r="O52" s="74">
        <v>0</v>
      </c>
      <c r="P52" s="74">
        <v>0</v>
      </c>
      <c r="Q52" s="74">
        <v>0</v>
      </c>
      <c r="R52" s="74">
        <f t="shared" si="49"/>
        <v>0</v>
      </c>
      <c r="S52" s="74">
        <v>0</v>
      </c>
      <c r="T52" s="74">
        <v>0</v>
      </c>
      <c r="U52" s="74">
        <v>0</v>
      </c>
      <c r="V52" s="74">
        <v>0</v>
      </c>
      <c r="W52" s="74">
        <f t="shared" si="50"/>
        <v>61446</v>
      </c>
      <c r="X52" s="74">
        <v>61446</v>
      </c>
      <c r="Y52" s="74">
        <v>0</v>
      </c>
      <c r="Z52" s="74">
        <v>0</v>
      </c>
      <c r="AA52" s="74">
        <v>0</v>
      </c>
      <c r="AB52" s="75">
        <v>180191</v>
      </c>
      <c r="AC52" s="74">
        <v>0</v>
      </c>
      <c r="AD52" s="74">
        <v>0</v>
      </c>
      <c r="AE52" s="74">
        <f t="shared" si="51"/>
        <v>70936</v>
      </c>
      <c r="AF52" s="74">
        <f t="shared" si="52"/>
        <v>0</v>
      </c>
      <c r="AG52" s="74">
        <f t="shared" si="53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54"/>
        <v>3163</v>
      </c>
      <c r="AO52" s="74">
        <f t="shared" si="55"/>
        <v>3163</v>
      </c>
      <c r="AP52" s="74">
        <v>3163</v>
      </c>
      <c r="AQ52" s="74">
        <v>0</v>
      </c>
      <c r="AR52" s="74">
        <v>0</v>
      </c>
      <c r="AS52" s="74">
        <v>0</v>
      </c>
      <c r="AT52" s="74">
        <f t="shared" si="56"/>
        <v>0</v>
      </c>
      <c r="AU52" s="74">
        <v>0</v>
      </c>
      <c r="AV52" s="74">
        <v>0</v>
      </c>
      <c r="AW52" s="74">
        <v>0</v>
      </c>
      <c r="AX52" s="74">
        <v>0</v>
      </c>
      <c r="AY52" s="74">
        <f t="shared" si="57"/>
        <v>0</v>
      </c>
      <c r="AZ52" s="74">
        <v>0</v>
      </c>
      <c r="BA52" s="74">
        <v>0</v>
      </c>
      <c r="BB52" s="74">
        <v>0</v>
      </c>
      <c r="BC52" s="74">
        <v>0</v>
      </c>
      <c r="BD52" s="75">
        <v>56199</v>
      </c>
      <c r="BE52" s="74">
        <v>0</v>
      </c>
      <c r="BF52" s="74">
        <v>0</v>
      </c>
      <c r="BG52" s="74">
        <f t="shared" si="58"/>
        <v>3163</v>
      </c>
      <c r="BH52" s="74">
        <f t="shared" si="59"/>
        <v>0</v>
      </c>
      <c r="BI52" s="74">
        <f t="shared" si="60"/>
        <v>0</v>
      </c>
      <c r="BJ52" s="74">
        <f t="shared" si="61"/>
        <v>0</v>
      </c>
      <c r="BK52" s="74">
        <f t="shared" si="62"/>
        <v>0</v>
      </c>
      <c r="BL52" s="74">
        <f t="shared" si="63"/>
        <v>0</v>
      </c>
      <c r="BM52" s="74">
        <f t="shared" si="64"/>
        <v>0</v>
      </c>
      <c r="BN52" s="74">
        <f t="shared" si="65"/>
        <v>0</v>
      </c>
      <c r="BO52" s="75">
        <f t="shared" si="66"/>
        <v>0</v>
      </c>
      <c r="BP52" s="74">
        <f t="shared" si="67"/>
        <v>74099</v>
      </c>
      <c r="BQ52" s="74">
        <f t="shared" si="68"/>
        <v>12653</v>
      </c>
      <c r="BR52" s="74">
        <f t="shared" si="69"/>
        <v>12653</v>
      </c>
      <c r="BS52" s="74">
        <f t="shared" si="70"/>
        <v>0</v>
      </c>
      <c r="BT52" s="74">
        <f t="shared" si="71"/>
        <v>0</v>
      </c>
      <c r="BU52" s="74">
        <f t="shared" si="72"/>
        <v>0</v>
      </c>
      <c r="BV52" s="74">
        <f t="shared" si="73"/>
        <v>0</v>
      </c>
      <c r="BW52" s="74">
        <f t="shared" si="74"/>
        <v>0</v>
      </c>
      <c r="BX52" s="74">
        <f t="shared" si="75"/>
        <v>0</v>
      </c>
      <c r="BY52" s="74">
        <f t="shared" si="76"/>
        <v>0</v>
      </c>
      <c r="BZ52" s="74">
        <f t="shared" si="77"/>
        <v>0</v>
      </c>
      <c r="CA52" s="74">
        <f t="shared" si="78"/>
        <v>61446</v>
      </c>
      <c r="CB52" s="74">
        <f t="shared" si="79"/>
        <v>61446</v>
      </c>
      <c r="CC52" s="74">
        <f t="shared" si="80"/>
        <v>0</v>
      </c>
      <c r="CD52" s="74">
        <f t="shared" si="81"/>
        <v>0</v>
      </c>
      <c r="CE52" s="74">
        <f t="shared" si="82"/>
        <v>0</v>
      </c>
      <c r="CF52" s="75">
        <f t="shared" si="83"/>
        <v>236390</v>
      </c>
      <c r="CG52" s="74">
        <f t="shared" si="84"/>
        <v>0</v>
      </c>
      <c r="CH52" s="74">
        <f t="shared" si="85"/>
        <v>0</v>
      </c>
      <c r="CI52" s="74">
        <f t="shared" si="86"/>
        <v>74099</v>
      </c>
    </row>
    <row r="53" spans="1:87" s="50" customFormat="1" ht="12" customHeight="1">
      <c r="A53" s="53" t="s">
        <v>542</v>
      </c>
      <c r="B53" s="54" t="s">
        <v>634</v>
      </c>
      <c r="C53" s="53" t="s">
        <v>635</v>
      </c>
      <c r="D53" s="74">
        <f t="shared" si="45"/>
        <v>0</v>
      </c>
      <c r="E53" s="74">
        <f t="shared" si="46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0</v>
      </c>
      <c r="L53" s="74">
        <f t="shared" si="47"/>
        <v>96051</v>
      </c>
      <c r="M53" s="74">
        <f t="shared" si="48"/>
        <v>6241</v>
      </c>
      <c r="N53" s="74">
        <v>6241</v>
      </c>
      <c r="O53" s="74">
        <v>0</v>
      </c>
      <c r="P53" s="74">
        <v>0</v>
      </c>
      <c r="Q53" s="74">
        <v>0</v>
      </c>
      <c r="R53" s="74">
        <f t="shared" si="49"/>
        <v>338</v>
      </c>
      <c r="S53" s="74">
        <v>338</v>
      </c>
      <c r="T53" s="74">
        <v>0</v>
      </c>
      <c r="U53" s="74">
        <v>0</v>
      </c>
      <c r="V53" s="74">
        <v>0</v>
      </c>
      <c r="W53" s="74">
        <f t="shared" si="50"/>
        <v>89472</v>
      </c>
      <c r="X53" s="74">
        <v>89472</v>
      </c>
      <c r="Y53" s="74">
        <v>0</v>
      </c>
      <c r="Z53" s="74">
        <v>0</v>
      </c>
      <c r="AA53" s="74">
        <v>0</v>
      </c>
      <c r="AB53" s="75">
        <v>308684</v>
      </c>
      <c r="AC53" s="74">
        <v>0</v>
      </c>
      <c r="AD53" s="74">
        <v>2676</v>
      </c>
      <c r="AE53" s="74">
        <f t="shared" si="51"/>
        <v>98727</v>
      </c>
      <c r="AF53" s="74">
        <f t="shared" si="52"/>
        <v>0</v>
      </c>
      <c r="AG53" s="74">
        <f t="shared" si="53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82</v>
      </c>
      <c r="AO53" s="74">
        <f t="shared" si="55"/>
        <v>82</v>
      </c>
      <c r="AP53" s="74">
        <v>82</v>
      </c>
      <c r="AQ53" s="74">
        <v>0</v>
      </c>
      <c r="AR53" s="74">
        <v>0</v>
      </c>
      <c r="AS53" s="74">
        <v>0</v>
      </c>
      <c r="AT53" s="74">
        <f t="shared" si="56"/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f t="shared" si="57"/>
        <v>0</v>
      </c>
      <c r="AZ53" s="74">
        <v>0</v>
      </c>
      <c r="BA53" s="74">
        <v>0</v>
      </c>
      <c r="BB53" s="74">
        <v>0</v>
      </c>
      <c r="BC53" s="74">
        <v>0</v>
      </c>
      <c r="BD53" s="75">
        <v>95093</v>
      </c>
      <c r="BE53" s="74">
        <v>0</v>
      </c>
      <c r="BF53" s="74">
        <v>0</v>
      </c>
      <c r="BG53" s="74">
        <f t="shared" si="58"/>
        <v>82</v>
      </c>
      <c r="BH53" s="74">
        <f t="shared" si="59"/>
        <v>0</v>
      </c>
      <c r="BI53" s="74">
        <f t="shared" si="60"/>
        <v>0</v>
      </c>
      <c r="BJ53" s="74">
        <f t="shared" si="61"/>
        <v>0</v>
      </c>
      <c r="BK53" s="74">
        <f t="shared" si="62"/>
        <v>0</v>
      </c>
      <c r="BL53" s="74">
        <f t="shared" si="63"/>
        <v>0</v>
      </c>
      <c r="BM53" s="74">
        <f t="shared" si="64"/>
        <v>0</v>
      </c>
      <c r="BN53" s="74">
        <f t="shared" si="65"/>
        <v>0</v>
      </c>
      <c r="BO53" s="75">
        <f t="shared" si="66"/>
        <v>0</v>
      </c>
      <c r="BP53" s="74">
        <f t="shared" si="67"/>
        <v>96133</v>
      </c>
      <c r="BQ53" s="74">
        <f t="shared" si="68"/>
        <v>6323</v>
      </c>
      <c r="BR53" s="74">
        <f t="shared" si="69"/>
        <v>6323</v>
      </c>
      <c r="BS53" s="74">
        <f t="shared" si="70"/>
        <v>0</v>
      </c>
      <c r="BT53" s="74">
        <f t="shared" si="71"/>
        <v>0</v>
      </c>
      <c r="BU53" s="74">
        <f t="shared" si="72"/>
        <v>0</v>
      </c>
      <c r="BV53" s="74">
        <f t="shared" si="73"/>
        <v>338</v>
      </c>
      <c r="BW53" s="74">
        <f t="shared" si="74"/>
        <v>338</v>
      </c>
      <c r="BX53" s="74">
        <f t="shared" si="75"/>
        <v>0</v>
      </c>
      <c r="BY53" s="74">
        <f t="shared" si="76"/>
        <v>0</v>
      </c>
      <c r="BZ53" s="74">
        <f t="shared" si="77"/>
        <v>0</v>
      </c>
      <c r="CA53" s="74">
        <f t="shared" si="78"/>
        <v>89472</v>
      </c>
      <c r="CB53" s="74">
        <f t="shared" si="79"/>
        <v>89472</v>
      </c>
      <c r="CC53" s="74">
        <f t="shared" si="80"/>
        <v>0</v>
      </c>
      <c r="CD53" s="74">
        <f t="shared" si="81"/>
        <v>0</v>
      </c>
      <c r="CE53" s="74">
        <f t="shared" si="82"/>
        <v>0</v>
      </c>
      <c r="CF53" s="75">
        <f t="shared" si="83"/>
        <v>403777</v>
      </c>
      <c r="CG53" s="74">
        <f t="shared" si="84"/>
        <v>0</v>
      </c>
      <c r="CH53" s="74">
        <f t="shared" si="85"/>
        <v>2676</v>
      </c>
      <c r="CI53" s="74">
        <f t="shared" si="86"/>
        <v>98809</v>
      </c>
    </row>
    <row r="54" spans="1:87" s="50" customFormat="1" ht="12" customHeight="1">
      <c r="A54" s="53" t="s">
        <v>542</v>
      </c>
      <c r="B54" s="54" t="s">
        <v>636</v>
      </c>
      <c r="C54" s="53" t="s">
        <v>637</v>
      </c>
      <c r="D54" s="74">
        <f t="shared" si="45"/>
        <v>0</v>
      </c>
      <c r="E54" s="74">
        <f t="shared" si="46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0</v>
      </c>
      <c r="L54" s="74">
        <f t="shared" si="47"/>
        <v>272507</v>
      </c>
      <c r="M54" s="74">
        <f t="shared" si="48"/>
        <v>11389</v>
      </c>
      <c r="N54" s="74">
        <v>11389</v>
      </c>
      <c r="O54" s="74">
        <v>0</v>
      </c>
      <c r="P54" s="74">
        <v>0</v>
      </c>
      <c r="Q54" s="74">
        <v>0</v>
      </c>
      <c r="R54" s="74">
        <f t="shared" si="49"/>
        <v>89998</v>
      </c>
      <c r="S54" s="74">
        <v>411</v>
      </c>
      <c r="T54" s="74">
        <v>89587</v>
      </c>
      <c r="U54" s="74">
        <v>0</v>
      </c>
      <c r="V54" s="74">
        <v>0</v>
      </c>
      <c r="W54" s="74">
        <f t="shared" si="50"/>
        <v>167512</v>
      </c>
      <c r="X54" s="74">
        <v>60560</v>
      </c>
      <c r="Y54" s="74">
        <v>98544</v>
      </c>
      <c r="Z54" s="74">
        <v>2332</v>
      </c>
      <c r="AA54" s="74">
        <v>6076</v>
      </c>
      <c r="AB54" s="75">
        <v>0</v>
      </c>
      <c r="AC54" s="74">
        <v>3608</v>
      </c>
      <c r="AD54" s="74">
        <v>2732</v>
      </c>
      <c r="AE54" s="74">
        <f t="shared" si="51"/>
        <v>275239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91637</v>
      </c>
      <c r="AO54" s="74">
        <f t="shared" si="55"/>
        <v>9263</v>
      </c>
      <c r="AP54" s="74">
        <v>9263</v>
      </c>
      <c r="AQ54" s="74">
        <v>0</v>
      </c>
      <c r="AR54" s="74">
        <v>0</v>
      </c>
      <c r="AS54" s="74">
        <v>0</v>
      </c>
      <c r="AT54" s="74">
        <f t="shared" si="56"/>
        <v>57238</v>
      </c>
      <c r="AU54" s="74">
        <v>0</v>
      </c>
      <c r="AV54" s="74">
        <v>57238</v>
      </c>
      <c r="AW54" s="74">
        <v>0</v>
      </c>
      <c r="AX54" s="74">
        <v>0</v>
      </c>
      <c r="AY54" s="74">
        <f t="shared" si="57"/>
        <v>25136</v>
      </c>
      <c r="AZ54" s="74">
        <v>0</v>
      </c>
      <c r="BA54" s="74">
        <v>25136</v>
      </c>
      <c r="BB54" s="74">
        <v>0</v>
      </c>
      <c r="BC54" s="74">
        <v>0</v>
      </c>
      <c r="BD54" s="75">
        <v>0</v>
      </c>
      <c r="BE54" s="74">
        <v>0</v>
      </c>
      <c r="BF54" s="74">
        <v>1711</v>
      </c>
      <c r="BG54" s="74">
        <f t="shared" si="58"/>
        <v>93348</v>
      </c>
      <c r="BH54" s="74">
        <f t="shared" si="59"/>
        <v>0</v>
      </c>
      <c r="BI54" s="74">
        <f t="shared" si="60"/>
        <v>0</v>
      </c>
      <c r="BJ54" s="74">
        <f t="shared" si="61"/>
        <v>0</v>
      </c>
      <c r="BK54" s="74">
        <f t="shared" si="62"/>
        <v>0</v>
      </c>
      <c r="BL54" s="74">
        <f t="shared" si="63"/>
        <v>0</v>
      </c>
      <c r="BM54" s="74">
        <f t="shared" si="64"/>
        <v>0</v>
      </c>
      <c r="BN54" s="74">
        <f t="shared" si="65"/>
        <v>0</v>
      </c>
      <c r="BO54" s="75">
        <f t="shared" si="66"/>
        <v>0</v>
      </c>
      <c r="BP54" s="74">
        <f t="shared" si="67"/>
        <v>364144</v>
      </c>
      <c r="BQ54" s="74">
        <f t="shared" si="68"/>
        <v>20652</v>
      </c>
      <c r="BR54" s="74">
        <f t="shared" si="69"/>
        <v>20652</v>
      </c>
      <c r="BS54" s="74">
        <f t="shared" si="70"/>
        <v>0</v>
      </c>
      <c r="BT54" s="74">
        <f t="shared" si="71"/>
        <v>0</v>
      </c>
      <c r="BU54" s="74">
        <f t="shared" si="72"/>
        <v>0</v>
      </c>
      <c r="BV54" s="74">
        <f t="shared" si="73"/>
        <v>147236</v>
      </c>
      <c r="BW54" s="74">
        <f t="shared" si="74"/>
        <v>411</v>
      </c>
      <c r="BX54" s="74">
        <f t="shared" si="75"/>
        <v>146825</v>
      </c>
      <c r="BY54" s="74">
        <f t="shared" si="76"/>
        <v>0</v>
      </c>
      <c r="BZ54" s="74">
        <f t="shared" si="77"/>
        <v>0</v>
      </c>
      <c r="CA54" s="74">
        <f t="shared" si="78"/>
        <v>192648</v>
      </c>
      <c r="CB54" s="74">
        <f t="shared" si="79"/>
        <v>60560</v>
      </c>
      <c r="CC54" s="74">
        <f t="shared" si="80"/>
        <v>123680</v>
      </c>
      <c r="CD54" s="74">
        <f t="shared" si="81"/>
        <v>2332</v>
      </c>
      <c r="CE54" s="74">
        <f t="shared" si="82"/>
        <v>6076</v>
      </c>
      <c r="CF54" s="75">
        <f t="shared" si="83"/>
        <v>0</v>
      </c>
      <c r="CG54" s="74">
        <f t="shared" si="84"/>
        <v>3608</v>
      </c>
      <c r="CH54" s="74">
        <f t="shared" si="85"/>
        <v>4443</v>
      </c>
      <c r="CI54" s="74">
        <f t="shared" si="86"/>
        <v>368587</v>
      </c>
    </row>
    <row r="55" spans="1:87" s="50" customFormat="1" ht="12" customHeight="1">
      <c r="A55" s="53" t="s">
        <v>542</v>
      </c>
      <c r="B55" s="54" t="s">
        <v>638</v>
      </c>
      <c r="C55" s="53" t="s">
        <v>639</v>
      </c>
      <c r="D55" s="74">
        <f t="shared" si="45"/>
        <v>0</v>
      </c>
      <c r="E55" s="74">
        <f t="shared" si="46"/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5">
        <v>2399</v>
      </c>
      <c r="L55" s="74">
        <f t="shared" si="47"/>
        <v>95258</v>
      </c>
      <c r="M55" s="74">
        <f t="shared" si="48"/>
        <v>20748</v>
      </c>
      <c r="N55" s="74">
        <v>20748</v>
      </c>
      <c r="O55" s="74">
        <v>0</v>
      </c>
      <c r="P55" s="74">
        <v>0</v>
      </c>
      <c r="Q55" s="74">
        <v>0</v>
      </c>
      <c r="R55" s="74">
        <f t="shared" si="49"/>
        <v>0</v>
      </c>
      <c r="S55" s="74">
        <v>0</v>
      </c>
      <c r="T55" s="74">
        <v>0</v>
      </c>
      <c r="U55" s="74">
        <v>0</v>
      </c>
      <c r="V55" s="74">
        <v>0</v>
      </c>
      <c r="W55" s="74">
        <f t="shared" si="50"/>
        <v>74510</v>
      </c>
      <c r="X55" s="74">
        <v>26649</v>
      </c>
      <c r="Y55" s="74">
        <v>27388</v>
      </c>
      <c r="Z55" s="74">
        <v>18905</v>
      </c>
      <c r="AA55" s="74">
        <v>1568</v>
      </c>
      <c r="AB55" s="75">
        <v>55912</v>
      </c>
      <c r="AC55" s="74">
        <v>0</v>
      </c>
      <c r="AD55" s="74">
        <v>0</v>
      </c>
      <c r="AE55" s="74">
        <f t="shared" si="51"/>
        <v>95258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0</v>
      </c>
      <c r="AN55" s="74">
        <f t="shared" si="54"/>
        <v>6916</v>
      </c>
      <c r="AO55" s="74">
        <f t="shared" si="55"/>
        <v>6916</v>
      </c>
      <c r="AP55" s="74">
        <v>6916</v>
      </c>
      <c r="AQ55" s="74">
        <v>0</v>
      </c>
      <c r="AR55" s="74">
        <v>0</v>
      </c>
      <c r="AS55" s="74">
        <v>0</v>
      </c>
      <c r="AT55" s="74">
        <f t="shared" si="56"/>
        <v>0</v>
      </c>
      <c r="AU55" s="74">
        <v>0</v>
      </c>
      <c r="AV55" s="74">
        <v>0</v>
      </c>
      <c r="AW55" s="74">
        <v>0</v>
      </c>
      <c r="AX55" s="74">
        <v>0</v>
      </c>
      <c r="AY55" s="74">
        <f t="shared" si="57"/>
        <v>0</v>
      </c>
      <c r="AZ55" s="74">
        <v>0</v>
      </c>
      <c r="BA55" s="74">
        <v>0</v>
      </c>
      <c r="BB55" s="74">
        <v>0</v>
      </c>
      <c r="BC55" s="74">
        <v>0</v>
      </c>
      <c r="BD55" s="75">
        <v>58986</v>
      </c>
      <c r="BE55" s="74">
        <v>0</v>
      </c>
      <c r="BF55" s="74">
        <v>0</v>
      </c>
      <c r="BG55" s="74">
        <f t="shared" si="58"/>
        <v>6916</v>
      </c>
      <c r="BH55" s="74">
        <f t="shared" si="59"/>
        <v>0</v>
      </c>
      <c r="BI55" s="74">
        <f t="shared" si="60"/>
        <v>0</v>
      </c>
      <c r="BJ55" s="74">
        <f t="shared" si="61"/>
        <v>0</v>
      </c>
      <c r="BK55" s="74">
        <f t="shared" si="62"/>
        <v>0</v>
      </c>
      <c r="BL55" s="74">
        <f t="shared" si="63"/>
        <v>0</v>
      </c>
      <c r="BM55" s="74">
        <f t="shared" si="64"/>
        <v>0</v>
      </c>
      <c r="BN55" s="74">
        <f t="shared" si="65"/>
        <v>0</v>
      </c>
      <c r="BO55" s="75">
        <f t="shared" si="66"/>
        <v>2399</v>
      </c>
      <c r="BP55" s="74">
        <f t="shared" si="67"/>
        <v>102174</v>
      </c>
      <c r="BQ55" s="74">
        <f t="shared" si="68"/>
        <v>27664</v>
      </c>
      <c r="BR55" s="74">
        <f t="shared" si="69"/>
        <v>27664</v>
      </c>
      <c r="BS55" s="74">
        <f t="shared" si="70"/>
        <v>0</v>
      </c>
      <c r="BT55" s="74">
        <f t="shared" si="71"/>
        <v>0</v>
      </c>
      <c r="BU55" s="74">
        <f t="shared" si="72"/>
        <v>0</v>
      </c>
      <c r="BV55" s="74">
        <f t="shared" si="73"/>
        <v>0</v>
      </c>
      <c r="BW55" s="74">
        <f t="shared" si="74"/>
        <v>0</v>
      </c>
      <c r="BX55" s="74">
        <f t="shared" si="75"/>
        <v>0</v>
      </c>
      <c r="BY55" s="74">
        <f t="shared" si="76"/>
        <v>0</v>
      </c>
      <c r="BZ55" s="74">
        <f t="shared" si="77"/>
        <v>0</v>
      </c>
      <c r="CA55" s="74">
        <f t="shared" si="78"/>
        <v>74510</v>
      </c>
      <c r="CB55" s="74">
        <f t="shared" si="79"/>
        <v>26649</v>
      </c>
      <c r="CC55" s="74">
        <f t="shared" si="80"/>
        <v>27388</v>
      </c>
      <c r="CD55" s="74">
        <f t="shared" si="81"/>
        <v>18905</v>
      </c>
      <c r="CE55" s="74">
        <f t="shared" si="82"/>
        <v>1568</v>
      </c>
      <c r="CF55" s="75">
        <f t="shared" si="83"/>
        <v>114898</v>
      </c>
      <c r="CG55" s="74">
        <f t="shared" si="84"/>
        <v>0</v>
      </c>
      <c r="CH55" s="74">
        <f t="shared" si="85"/>
        <v>0</v>
      </c>
      <c r="CI55" s="74">
        <f t="shared" si="86"/>
        <v>102174</v>
      </c>
    </row>
    <row r="56" spans="1:87" s="50" customFormat="1" ht="12" customHeight="1">
      <c r="A56" s="53" t="s">
        <v>542</v>
      </c>
      <c r="B56" s="54" t="s">
        <v>640</v>
      </c>
      <c r="C56" s="53" t="s">
        <v>641</v>
      </c>
      <c r="D56" s="74">
        <f t="shared" si="45"/>
        <v>0</v>
      </c>
      <c r="E56" s="74">
        <f t="shared" si="46"/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5">
        <v>0</v>
      </c>
      <c r="L56" s="74">
        <f t="shared" si="47"/>
        <v>21271</v>
      </c>
      <c r="M56" s="74">
        <f t="shared" si="48"/>
        <v>21063</v>
      </c>
      <c r="N56" s="74">
        <v>21063</v>
      </c>
      <c r="O56" s="74">
        <v>0</v>
      </c>
      <c r="P56" s="74">
        <v>0</v>
      </c>
      <c r="Q56" s="74">
        <v>0</v>
      </c>
      <c r="R56" s="74">
        <f t="shared" si="49"/>
        <v>0</v>
      </c>
      <c r="S56" s="74">
        <v>0</v>
      </c>
      <c r="T56" s="74">
        <v>0</v>
      </c>
      <c r="U56" s="74">
        <v>0</v>
      </c>
      <c r="V56" s="74">
        <v>0</v>
      </c>
      <c r="W56" s="74">
        <f t="shared" si="50"/>
        <v>208</v>
      </c>
      <c r="X56" s="74">
        <v>58</v>
      </c>
      <c r="Y56" s="74">
        <v>150</v>
      </c>
      <c r="Z56" s="74">
        <v>0</v>
      </c>
      <c r="AA56" s="74">
        <v>0</v>
      </c>
      <c r="AB56" s="75">
        <v>199541</v>
      </c>
      <c r="AC56" s="74">
        <v>0</v>
      </c>
      <c r="AD56" s="74">
        <v>0</v>
      </c>
      <c r="AE56" s="74">
        <f t="shared" si="51"/>
        <v>21271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4771</v>
      </c>
      <c r="AN56" s="74">
        <f t="shared" si="54"/>
        <v>7021</v>
      </c>
      <c r="AO56" s="74">
        <f t="shared" si="55"/>
        <v>7021</v>
      </c>
      <c r="AP56" s="74">
        <v>7021</v>
      </c>
      <c r="AQ56" s="74">
        <v>0</v>
      </c>
      <c r="AR56" s="74">
        <v>0</v>
      </c>
      <c r="AS56" s="74">
        <v>0</v>
      </c>
      <c r="AT56" s="74">
        <f t="shared" si="56"/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f t="shared" si="57"/>
        <v>0</v>
      </c>
      <c r="AZ56" s="74">
        <v>0</v>
      </c>
      <c r="BA56" s="74">
        <v>0</v>
      </c>
      <c r="BB56" s="74">
        <v>0</v>
      </c>
      <c r="BC56" s="74">
        <v>0</v>
      </c>
      <c r="BD56" s="75">
        <v>26588</v>
      </c>
      <c r="BE56" s="74">
        <v>0</v>
      </c>
      <c r="BF56" s="74">
        <v>0</v>
      </c>
      <c r="BG56" s="74">
        <f t="shared" si="58"/>
        <v>7021</v>
      </c>
      <c r="BH56" s="74">
        <f t="shared" si="59"/>
        <v>0</v>
      </c>
      <c r="BI56" s="74">
        <f t="shared" si="60"/>
        <v>0</v>
      </c>
      <c r="BJ56" s="74">
        <f t="shared" si="61"/>
        <v>0</v>
      </c>
      <c r="BK56" s="74">
        <f t="shared" si="62"/>
        <v>0</v>
      </c>
      <c r="BL56" s="74">
        <f t="shared" si="63"/>
        <v>0</v>
      </c>
      <c r="BM56" s="74">
        <f t="shared" si="64"/>
        <v>0</v>
      </c>
      <c r="BN56" s="74">
        <f t="shared" si="65"/>
        <v>0</v>
      </c>
      <c r="BO56" s="75">
        <f t="shared" si="66"/>
        <v>4771</v>
      </c>
      <c r="BP56" s="74">
        <f t="shared" si="67"/>
        <v>28292</v>
      </c>
      <c r="BQ56" s="74">
        <f t="shared" si="68"/>
        <v>28084</v>
      </c>
      <c r="BR56" s="74">
        <f t="shared" si="69"/>
        <v>28084</v>
      </c>
      <c r="BS56" s="74">
        <f t="shared" si="70"/>
        <v>0</v>
      </c>
      <c r="BT56" s="74">
        <f t="shared" si="71"/>
        <v>0</v>
      </c>
      <c r="BU56" s="74">
        <f t="shared" si="72"/>
        <v>0</v>
      </c>
      <c r="BV56" s="74">
        <f t="shared" si="73"/>
        <v>0</v>
      </c>
      <c r="BW56" s="74">
        <f t="shared" si="74"/>
        <v>0</v>
      </c>
      <c r="BX56" s="74">
        <f t="shared" si="75"/>
        <v>0</v>
      </c>
      <c r="BY56" s="74">
        <f t="shared" si="76"/>
        <v>0</v>
      </c>
      <c r="BZ56" s="74">
        <f t="shared" si="77"/>
        <v>0</v>
      </c>
      <c r="CA56" s="74">
        <f t="shared" si="78"/>
        <v>208</v>
      </c>
      <c r="CB56" s="74">
        <f t="shared" si="79"/>
        <v>58</v>
      </c>
      <c r="CC56" s="74">
        <f t="shared" si="80"/>
        <v>150</v>
      </c>
      <c r="CD56" s="74">
        <f t="shared" si="81"/>
        <v>0</v>
      </c>
      <c r="CE56" s="74">
        <f t="shared" si="82"/>
        <v>0</v>
      </c>
      <c r="CF56" s="75">
        <f t="shared" si="83"/>
        <v>226129</v>
      </c>
      <c r="CG56" s="74">
        <f t="shared" si="84"/>
        <v>0</v>
      </c>
      <c r="CH56" s="74">
        <f t="shared" si="85"/>
        <v>0</v>
      </c>
      <c r="CI56" s="74">
        <f t="shared" si="86"/>
        <v>28292</v>
      </c>
    </row>
    <row r="57" spans="1:87" s="50" customFormat="1" ht="12" customHeight="1">
      <c r="A57" s="53" t="s">
        <v>542</v>
      </c>
      <c r="B57" s="54" t="s">
        <v>642</v>
      </c>
      <c r="C57" s="53" t="s">
        <v>643</v>
      </c>
      <c r="D57" s="74">
        <f t="shared" si="45"/>
        <v>0</v>
      </c>
      <c r="E57" s="74">
        <f t="shared" si="46"/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5">
        <v>0</v>
      </c>
      <c r="L57" s="74">
        <f t="shared" si="47"/>
        <v>77078</v>
      </c>
      <c r="M57" s="74">
        <f t="shared" si="48"/>
        <v>23771</v>
      </c>
      <c r="N57" s="74">
        <v>23771</v>
      </c>
      <c r="O57" s="74">
        <v>0</v>
      </c>
      <c r="P57" s="74">
        <v>0</v>
      </c>
      <c r="Q57" s="74">
        <v>0</v>
      </c>
      <c r="R57" s="74">
        <f t="shared" si="49"/>
        <v>0</v>
      </c>
      <c r="S57" s="74">
        <v>0</v>
      </c>
      <c r="T57" s="74">
        <v>0</v>
      </c>
      <c r="U57" s="74">
        <v>0</v>
      </c>
      <c r="V57" s="74">
        <v>0</v>
      </c>
      <c r="W57" s="74">
        <f t="shared" si="50"/>
        <v>53307</v>
      </c>
      <c r="X57" s="74">
        <v>53307</v>
      </c>
      <c r="Y57" s="74">
        <v>0</v>
      </c>
      <c r="Z57" s="74">
        <v>0</v>
      </c>
      <c r="AA57" s="74">
        <v>0</v>
      </c>
      <c r="AB57" s="75">
        <v>123616</v>
      </c>
      <c r="AC57" s="74">
        <v>0</v>
      </c>
      <c r="AD57" s="74">
        <v>0</v>
      </c>
      <c r="AE57" s="74">
        <f t="shared" si="51"/>
        <v>77078</v>
      </c>
      <c r="AF57" s="74">
        <f t="shared" si="52"/>
        <v>0</v>
      </c>
      <c r="AG57" s="74">
        <f t="shared" si="53"/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5">
        <v>0</v>
      </c>
      <c r="AN57" s="74">
        <f t="shared" si="54"/>
        <v>2641</v>
      </c>
      <c r="AO57" s="74">
        <f t="shared" si="55"/>
        <v>2641</v>
      </c>
      <c r="AP57" s="74">
        <v>2641</v>
      </c>
      <c r="AQ57" s="74">
        <v>0</v>
      </c>
      <c r="AR57" s="74">
        <v>0</v>
      </c>
      <c r="AS57" s="74">
        <v>0</v>
      </c>
      <c r="AT57" s="74">
        <f t="shared" si="56"/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f t="shared" si="57"/>
        <v>0</v>
      </c>
      <c r="AZ57" s="74">
        <v>0</v>
      </c>
      <c r="BA57" s="74">
        <v>0</v>
      </c>
      <c r="BB57" s="74">
        <v>0</v>
      </c>
      <c r="BC57" s="74">
        <v>0</v>
      </c>
      <c r="BD57" s="75">
        <v>64395</v>
      </c>
      <c r="BE57" s="74">
        <v>0</v>
      </c>
      <c r="BF57" s="74">
        <v>0</v>
      </c>
      <c r="BG57" s="74">
        <f t="shared" si="58"/>
        <v>2641</v>
      </c>
      <c r="BH57" s="74">
        <f t="shared" si="59"/>
        <v>0</v>
      </c>
      <c r="BI57" s="74">
        <f t="shared" si="60"/>
        <v>0</v>
      </c>
      <c r="BJ57" s="74">
        <f t="shared" si="61"/>
        <v>0</v>
      </c>
      <c r="BK57" s="74">
        <f t="shared" si="62"/>
        <v>0</v>
      </c>
      <c r="BL57" s="74">
        <f t="shared" si="63"/>
        <v>0</v>
      </c>
      <c r="BM57" s="74">
        <f t="shared" si="64"/>
        <v>0</v>
      </c>
      <c r="BN57" s="74">
        <f t="shared" si="65"/>
        <v>0</v>
      </c>
      <c r="BO57" s="75">
        <f t="shared" si="66"/>
        <v>0</v>
      </c>
      <c r="BP57" s="74">
        <f t="shared" si="67"/>
        <v>79719</v>
      </c>
      <c r="BQ57" s="74">
        <f t="shared" si="68"/>
        <v>26412</v>
      </c>
      <c r="BR57" s="74">
        <f t="shared" si="69"/>
        <v>26412</v>
      </c>
      <c r="BS57" s="74">
        <f t="shared" si="70"/>
        <v>0</v>
      </c>
      <c r="BT57" s="74">
        <f t="shared" si="71"/>
        <v>0</v>
      </c>
      <c r="BU57" s="74">
        <f t="shared" si="72"/>
        <v>0</v>
      </c>
      <c r="BV57" s="74">
        <f t="shared" si="73"/>
        <v>0</v>
      </c>
      <c r="BW57" s="74">
        <f t="shared" si="74"/>
        <v>0</v>
      </c>
      <c r="BX57" s="74">
        <f t="shared" si="75"/>
        <v>0</v>
      </c>
      <c r="BY57" s="74">
        <f t="shared" si="76"/>
        <v>0</v>
      </c>
      <c r="BZ57" s="74">
        <f t="shared" si="77"/>
        <v>0</v>
      </c>
      <c r="CA57" s="74">
        <f t="shared" si="78"/>
        <v>53307</v>
      </c>
      <c r="CB57" s="74">
        <f t="shared" si="79"/>
        <v>53307</v>
      </c>
      <c r="CC57" s="74">
        <f t="shared" si="80"/>
        <v>0</v>
      </c>
      <c r="CD57" s="74">
        <f t="shared" si="81"/>
        <v>0</v>
      </c>
      <c r="CE57" s="74">
        <f t="shared" si="82"/>
        <v>0</v>
      </c>
      <c r="CF57" s="75">
        <f t="shared" si="83"/>
        <v>188011</v>
      </c>
      <c r="CG57" s="74">
        <f t="shared" si="84"/>
        <v>0</v>
      </c>
      <c r="CH57" s="74">
        <f t="shared" si="85"/>
        <v>0</v>
      </c>
      <c r="CI57" s="74">
        <f t="shared" si="86"/>
        <v>79719</v>
      </c>
    </row>
    <row r="58" spans="1:87" s="50" customFormat="1" ht="12" customHeight="1">
      <c r="A58" s="53" t="s">
        <v>542</v>
      </c>
      <c r="B58" s="54" t="s">
        <v>644</v>
      </c>
      <c r="C58" s="53" t="s">
        <v>645</v>
      </c>
      <c r="D58" s="74">
        <f t="shared" si="45"/>
        <v>0</v>
      </c>
      <c r="E58" s="74">
        <f t="shared" si="46"/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5">
        <v>0</v>
      </c>
      <c r="L58" s="74">
        <f t="shared" si="47"/>
        <v>1428</v>
      </c>
      <c r="M58" s="74">
        <f t="shared" si="48"/>
        <v>1428</v>
      </c>
      <c r="N58" s="74">
        <v>1428</v>
      </c>
      <c r="O58" s="74">
        <v>0</v>
      </c>
      <c r="P58" s="74">
        <v>0</v>
      </c>
      <c r="Q58" s="74">
        <v>0</v>
      </c>
      <c r="R58" s="74">
        <f t="shared" si="49"/>
        <v>0</v>
      </c>
      <c r="S58" s="74">
        <v>0</v>
      </c>
      <c r="T58" s="74">
        <v>0</v>
      </c>
      <c r="U58" s="74">
        <v>0</v>
      </c>
      <c r="V58" s="74">
        <v>0</v>
      </c>
      <c r="W58" s="74">
        <f t="shared" si="50"/>
        <v>0</v>
      </c>
      <c r="X58" s="74">
        <v>0</v>
      </c>
      <c r="Y58" s="74">
        <v>0</v>
      </c>
      <c r="Z58" s="74">
        <v>0</v>
      </c>
      <c r="AA58" s="74">
        <v>0</v>
      </c>
      <c r="AB58" s="75">
        <v>57721</v>
      </c>
      <c r="AC58" s="74">
        <v>0</v>
      </c>
      <c r="AD58" s="74">
        <v>0</v>
      </c>
      <c r="AE58" s="74">
        <f t="shared" si="51"/>
        <v>1428</v>
      </c>
      <c r="AF58" s="74">
        <f t="shared" si="52"/>
        <v>0</v>
      </c>
      <c r="AG58" s="74">
        <f t="shared" si="53"/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5">
        <v>0</v>
      </c>
      <c r="AN58" s="74">
        <f t="shared" si="54"/>
        <v>26244</v>
      </c>
      <c r="AO58" s="74">
        <f t="shared" si="55"/>
        <v>952</v>
      </c>
      <c r="AP58" s="74">
        <v>952</v>
      </c>
      <c r="AQ58" s="74">
        <v>0</v>
      </c>
      <c r="AR58" s="74">
        <v>0</v>
      </c>
      <c r="AS58" s="74">
        <v>0</v>
      </c>
      <c r="AT58" s="74">
        <f t="shared" si="56"/>
        <v>0</v>
      </c>
      <c r="AU58" s="74">
        <v>0</v>
      </c>
      <c r="AV58" s="74">
        <v>0</v>
      </c>
      <c r="AW58" s="74">
        <v>0</v>
      </c>
      <c r="AX58" s="74">
        <v>0</v>
      </c>
      <c r="AY58" s="74">
        <f t="shared" si="57"/>
        <v>25292</v>
      </c>
      <c r="AZ58" s="74">
        <v>0</v>
      </c>
      <c r="BA58" s="74">
        <v>0</v>
      </c>
      <c r="BB58" s="74">
        <v>25292</v>
      </c>
      <c r="BC58" s="74">
        <v>0</v>
      </c>
      <c r="BD58" s="75">
        <v>0</v>
      </c>
      <c r="BE58" s="74">
        <v>0</v>
      </c>
      <c r="BF58" s="74">
        <v>0</v>
      </c>
      <c r="BG58" s="74">
        <f t="shared" si="58"/>
        <v>26244</v>
      </c>
      <c r="BH58" s="74">
        <f t="shared" si="59"/>
        <v>0</v>
      </c>
      <c r="BI58" s="74">
        <f t="shared" si="60"/>
        <v>0</v>
      </c>
      <c r="BJ58" s="74">
        <f t="shared" si="61"/>
        <v>0</v>
      </c>
      <c r="BK58" s="74">
        <f t="shared" si="62"/>
        <v>0</v>
      </c>
      <c r="BL58" s="74">
        <f t="shared" si="63"/>
        <v>0</v>
      </c>
      <c r="BM58" s="74">
        <f t="shared" si="64"/>
        <v>0</v>
      </c>
      <c r="BN58" s="74">
        <f t="shared" si="65"/>
        <v>0</v>
      </c>
      <c r="BO58" s="75">
        <f t="shared" si="66"/>
        <v>0</v>
      </c>
      <c r="BP58" s="74">
        <f t="shared" si="67"/>
        <v>27672</v>
      </c>
      <c r="BQ58" s="74">
        <f t="shared" si="68"/>
        <v>2380</v>
      </c>
      <c r="BR58" s="74">
        <f t="shared" si="69"/>
        <v>2380</v>
      </c>
      <c r="BS58" s="74">
        <f t="shared" si="70"/>
        <v>0</v>
      </c>
      <c r="BT58" s="74">
        <f t="shared" si="71"/>
        <v>0</v>
      </c>
      <c r="BU58" s="74">
        <f t="shared" si="72"/>
        <v>0</v>
      </c>
      <c r="BV58" s="74">
        <f t="shared" si="73"/>
        <v>0</v>
      </c>
      <c r="BW58" s="74">
        <f t="shared" si="74"/>
        <v>0</v>
      </c>
      <c r="BX58" s="74">
        <f t="shared" si="75"/>
        <v>0</v>
      </c>
      <c r="BY58" s="74">
        <f t="shared" si="76"/>
        <v>0</v>
      </c>
      <c r="BZ58" s="74">
        <f t="shared" si="77"/>
        <v>0</v>
      </c>
      <c r="CA58" s="74">
        <f t="shared" si="78"/>
        <v>25292</v>
      </c>
      <c r="CB58" s="74">
        <f t="shared" si="79"/>
        <v>0</v>
      </c>
      <c r="CC58" s="74">
        <f t="shared" si="80"/>
        <v>0</v>
      </c>
      <c r="CD58" s="74">
        <f t="shared" si="81"/>
        <v>25292</v>
      </c>
      <c r="CE58" s="74">
        <f t="shared" si="82"/>
        <v>0</v>
      </c>
      <c r="CF58" s="75">
        <f t="shared" si="83"/>
        <v>57721</v>
      </c>
      <c r="CG58" s="74">
        <f t="shared" si="84"/>
        <v>0</v>
      </c>
      <c r="CH58" s="74">
        <f t="shared" si="85"/>
        <v>0</v>
      </c>
      <c r="CI58" s="74">
        <f t="shared" si="86"/>
        <v>27672</v>
      </c>
    </row>
    <row r="59" spans="1:87" s="50" customFormat="1" ht="12" customHeight="1">
      <c r="A59" s="53" t="s">
        <v>542</v>
      </c>
      <c r="B59" s="54" t="s">
        <v>646</v>
      </c>
      <c r="C59" s="53" t="s">
        <v>647</v>
      </c>
      <c r="D59" s="74">
        <f t="shared" si="45"/>
        <v>0</v>
      </c>
      <c r="E59" s="74">
        <f t="shared" si="46"/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5">
        <v>0</v>
      </c>
      <c r="L59" s="74">
        <f t="shared" si="47"/>
        <v>7822</v>
      </c>
      <c r="M59" s="74">
        <f t="shared" si="48"/>
        <v>7822</v>
      </c>
      <c r="N59" s="74">
        <v>7822</v>
      </c>
      <c r="O59" s="74">
        <v>0</v>
      </c>
      <c r="P59" s="74">
        <v>0</v>
      </c>
      <c r="Q59" s="74">
        <v>0</v>
      </c>
      <c r="R59" s="74">
        <f t="shared" si="49"/>
        <v>0</v>
      </c>
      <c r="S59" s="74">
        <v>0</v>
      </c>
      <c r="T59" s="74">
        <v>0</v>
      </c>
      <c r="U59" s="74">
        <v>0</v>
      </c>
      <c r="V59" s="74">
        <v>0</v>
      </c>
      <c r="W59" s="74">
        <f t="shared" si="50"/>
        <v>0</v>
      </c>
      <c r="X59" s="74">
        <v>0</v>
      </c>
      <c r="Y59" s="74">
        <v>0</v>
      </c>
      <c r="Z59" s="74">
        <v>0</v>
      </c>
      <c r="AA59" s="74">
        <v>0</v>
      </c>
      <c r="AB59" s="75">
        <v>64996</v>
      </c>
      <c r="AC59" s="74">
        <v>0</v>
      </c>
      <c r="AD59" s="74">
        <v>0</v>
      </c>
      <c r="AE59" s="74">
        <f t="shared" si="51"/>
        <v>7822</v>
      </c>
      <c r="AF59" s="74">
        <f t="shared" si="52"/>
        <v>0</v>
      </c>
      <c r="AG59" s="74">
        <f t="shared" si="53"/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5">
        <v>183065</v>
      </c>
      <c r="AN59" s="74">
        <f t="shared" si="54"/>
        <v>1564</v>
      </c>
      <c r="AO59" s="74">
        <f t="shared" si="55"/>
        <v>1564</v>
      </c>
      <c r="AP59" s="74">
        <v>1564</v>
      </c>
      <c r="AQ59" s="74">
        <v>0</v>
      </c>
      <c r="AR59" s="74">
        <v>0</v>
      </c>
      <c r="AS59" s="74">
        <v>0</v>
      </c>
      <c r="AT59" s="74">
        <f t="shared" si="56"/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f t="shared" si="57"/>
        <v>0</v>
      </c>
      <c r="AZ59" s="74">
        <v>0</v>
      </c>
      <c r="BA59" s="74">
        <v>0</v>
      </c>
      <c r="BB59" s="74">
        <v>0</v>
      </c>
      <c r="BC59" s="74">
        <v>0</v>
      </c>
      <c r="BD59" s="75">
        <v>52217</v>
      </c>
      <c r="BE59" s="74">
        <v>0</v>
      </c>
      <c r="BF59" s="74">
        <v>0</v>
      </c>
      <c r="BG59" s="74">
        <f t="shared" si="58"/>
        <v>1564</v>
      </c>
      <c r="BH59" s="74">
        <f t="shared" si="59"/>
        <v>0</v>
      </c>
      <c r="BI59" s="74">
        <f t="shared" si="60"/>
        <v>0</v>
      </c>
      <c r="BJ59" s="74">
        <f t="shared" si="61"/>
        <v>0</v>
      </c>
      <c r="BK59" s="74">
        <f t="shared" si="62"/>
        <v>0</v>
      </c>
      <c r="BL59" s="74">
        <f t="shared" si="63"/>
        <v>0</v>
      </c>
      <c r="BM59" s="74">
        <f t="shared" si="64"/>
        <v>0</v>
      </c>
      <c r="BN59" s="74">
        <f t="shared" si="65"/>
        <v>0</v>
      </c>
      <c r="BO59" s="75">
        <f t="shared" si="66"/>
        <v>183065</v>
      </c>
      <c r="BP59" s="74">
        <f t="shared" si="67"/>
        <v>9386</v>
      </c>
      <c r="BQ59" s="74">
        <f t="shared" si="68"/>
        <v>9386</v>
      </c>
      <c r="BR59" s="74">
        <f t="shared" si="69"/>
        <v>9386</v>
      </c>
      <c r="BS59" s="74">
        <f t="shared" si="70"/>
        <v>0</v>
      </c>
      <c r="BT59" s="74">
        <f t="shared" si="71"/>
        <v>0</v>
      </c>
      <c r="BU59" s="74">
        <f t="shared" si="72"/>
        <v>0</v>
      </c>
      <c r="BV59" s="74">
        <f t="shared" si="73"/>
        <v>0</v>
      </c>
      <c r="BW59" s="74">
        <f t="shared" si="74"/>
        <v>0</v>
      </c>
      <c r="BX59" s="74">
        <f t="shared" si="75"/>
        <v>0</v>
      </c>
      <c r="BY59" s="74">
        <f t="shared" si="76"/>
        <v>0</v>
      </c>
      <c r="BZ59" s="74">
        <f t="shared" si="77"/>
        <v>0</v>
      </c>
      <c r="CA59" s="74">
        <f t="shared" si="78"/>
        <v>0</v>
      </c>
      <c r="CB59" s="74">
        <f t="shared" si="79"/>
        <v>0</v>
      </c>
      <c r="CC59" s="74">
        <f t="shared" si="80"/>
        <v>0</v>
      </c>
      <c r="CD59" s="74">
        <f t="shared" si="81"/>
        <v>0</v>
      </c>
      <c r="CE59" s="74">
        <f t="shared" si="82"/>
        <v>0</v>
      </c>
      <c r="CF59" s="75">
        <f t="shared" si="83"/>
        <v>117213</v>
      </c>
      <c r="CG59" s="74">
        <f t="shared" si="84"/>
        <v>0</v>
      </c>
      <c r="CH59" s="74">
        <f t="shared" si="85"/>
        <v>0</v>
      </c>
      <c r="CI59" s="74">
        <f t="shared" si="86"/>
        <v>9386</v>
      </c>
    </row>
    <row r="60" spans="1:87" s="50" customFormat="1" ht="12" customHeight="1">
      <c r="A60" s="53" t="s">
        <v>542</v>
      </c>
      <c r="B60" s="54" t="s">
        <v>648</v>
      </c>
      <c r="C60" s="53" t="s">
        <v>649</v>
      </c>
      <c r="D60" s="74">
        <f t="shared" si="45"/>
        <v>0</v>
      </c>
      <c r="E60" s="74">
        <f t="shared" si="46"/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5">
        <v>0</v>
      </c>
      <c r="L60" s="74">
        <f t="shared" si="47"/>
        <v>0</v>
      </c>
      <c r="M60" s="74">
        <f t="shared" si="48"/>
        <v>0</v>
      </c>
      <c r="N60" s="74">
        <v>0</v>
      </c>
      <c r="O60" s="74">
        <v>0</v>
      </c>
      <c r="P60" s="74">
        <v>0</v>
      </c>
      <c r="Q60" s="74">
        <v>0</v>
      </c>
      <c r="R60" s="74">
        <f t="shared" si="49"/>
        <v>0</v>
      </c>
      <c r="S60" s="74">
        <v>0</v>
      </c>
      <c r="T60" s="74">
        <v>0</v>
      </c>
      <c r="U60" s="74">
        <v>0</v>
      </c>
      <c r="V60" s="74">
        <v>0</v>
      </c>
      <c r="W60" s="74">
        <f t="shared" si="50"/>
        <v>0</v>
      </c>
      <c r="X60" s="74">
        <v>0</v>
      </c>
      <c r="Y60" s="74">
        <v>0</v>
      </c>
      <c r="Z60" s="74">
        <v>0</v>
      </c>
      <c r="AA60" s="74">
        <v>0</v>
      </c>
      <c r="AB60" s="75">
        <v>52246</v>
      </c>
      <c r="AC60" s="74">
        <v>0</v>
      </c>
      <c r="AD60" s="74">
        <v>0</v>
      </c>
      <c r="AE60" s="74">
        <f t="shared" si="51"/>
        <v>0</v>
      </c>
      <c r="AF60" s="74">
        <f t="shared" si="52"/>
        <v>0</v>
      </c>
      <c r="AG60" s="74">
        <f t="shared" si="53"/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5">
        <v>238638</v>
      </c>
      <c r="AN60" s="74">
        <f t="shared" si="54"/>
        <v>0</v>
      </c>
      <c r="AO60" s="74">
        <f t="shared" si="55"/>
        <v>0</v>
      </c>
      <c r="AP60" s="74">
        <v>0</v>
      </c>
      <c r="AQ60" s="74">
        <v>0</v>
      </c>
      <c r="AR60" s="74">
        <v>0</v>
      </c>
      <c r="AS60" s="74">
        <v>0</v>
      </c>
      <c r="AT60" s="74">
        <f t="shared" si="56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f t="shared" si="57"/>
        <v>0</v>
      </c>
      <c r="AZ60" s="74">
        <v>0</v>
      </c>
      <c r="BA60" s="74">
        <v>0</v>
      </c>
      <c r="BB60" s="74">
        <v>0</v>
      </c>
      <c r="BC60" s="74">
        <v>0</v>
      </c>
      <c r="BD60" s="75">
        <v>52217</v>
      </c>
      <c r="BE60" s="74">
        <v>0</v>
      </c>
      <c r="BF60" s="74">
        <v>0</v>
      </c>
      <c r="BG60" s="74">
        <f t="shared" si="58"/>
        <v>0</v>
      </c>
      <c r="BH60" s="74">
        <f t="shared" si="59"/>
        <v>0</v>
      </c>
      <c r="BI60" s="74">
        <f t="shared" si="60"/>
        <v>0</v>
      </c>
      <c r="BJ60" s="74">
        <f t="shared" si="61"/>
        <v>0</v>
      </c>
      <c r="BK60" s="74">
        <f t="shared" si="62"/>
        <v>0</v>
      </c>
      <c r="BL60" s="74">
        <f t="shared" si="63"/>
        <v>0</v>
      </c>
      <c r="BM60" s="74">
        <f t="shared" si="64"/>
        <v>0</v>
      </c>
      <c r="BN60" s="74">
        <f t="shared" si="65"/>
        <v>0</v>
      </c>
      <c r="BO60" s="75">
        <f t="shared" si="66"/>
        <v>238638</v>
      </c>
      <c r="BP60" s="74">
        <f t="shared" si="67"/>
        <v>0</v>
      </c>
      <c r="BQ60" s="74">
        <f t="shared" si="68"/>
        <v>0</v>
      </c>
      <c r="BR60" s="74">
        <f t="shared" si="69"/>
        <v>0</v>
      </c>
      <c r="BS60" s="74">
        <f t="shared" si="70"/>
        <v>0</v>
      </c>
      <c r="BT60" s="74">
        <f t="shared" si="71"/>
        <v>0</v>
      </c>
      <c r="BU60" s="74">
        <f t="shared" si="72"/>
        <v>0</v>
      </c>
      <c r="BV60" s="74">
        <f t="shared" si="73"/>
        <v>0</v>
      </c>
      <c r="BW60" s="74">
        <f t="shared" si="74"/>
        <v>0</v>
      </c>
      <c r="BX60" s="74">
        <f t="shared" si="75"/>
        <v>0</v>
      </c>
      <c r="BY60" s="74">
        <f t="shared" si="76"/>
        <v>0</v>
      </c>
      <c r="BZ60" s="74">
        <f t="shared" si="77"/>
        <v>0</v>
      </c>
      <c r="CA60" s="74">
        <f t="shared" si="78"/>
        <v>0</v>
      </c>
      <c r="CB60" s="74">
        <f t="shared" si="79"/>
        <v>0</v>
      </c>
      <c r="CC60" s="74">
        <f t="shared" si="80"/>
        <v>0</v>
      </c>
      <c r="CD60" s="74">
        <f t="shared" si="81"/>
        <v>0</v>
      </c>
      <c r="CE60" s="74">
        <f t="shared" si="82"/>
        <v>0</v>
      </c>
      <c r="CF60" s="75">
        <f t="shared" si="83"/>
        <v>104463</v>
      </c>
      <c r="CG60" s="74">
        <f t="shared" si="84"/>
        <v>0</v>
      </c>
      <c r="CH60" s="74">
        <f t="shared" si="85"/>
        <v>0</v>
      </c>
      <c r="CI60" s="74">
        <f t="shared" si="86"/>
        <v>0</v>
      </c>
    </row>
    <row r="61" spans="1:87" s="50" customFormat="1" ht="12" customHeight="1">
      <c r="A61" s="53" t="s">
        <v>542</v>
      </c>
      <c r="B61" s="54" t="s">
        <v>650</v>
      </c>
      <c r="C61" s="53" t="s">
        <v>651</v>
      </c>
      <c r="D61" s="74">
        <f t="shared" si="45"/>
        <v>0</v>
      </c>
      <c r="E61" s="74">
        <f t="shared" si="46"/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5">
        <v>0</v>
      </c>
      <c r="L61" s="74">
        <f t="shared" si="47"/>
        <v>2364</v>
      </c>
      <c r="M61" s="74">
        <f t="shared" si="48"/>
        <v>2364</v>
      </c>
      <c r="N61" s="74">
        <v>2364</v>
      </c>
      <c r="O61" s="74">
        <v>0</v>
      </c>
      <c r="P61" s="74">
        <v>0</v>
      </c>
      <c r="Q61" s="74">
        <v>0</v>
      </c>
      <c r="R61" s="74">
        <f t="shared" si="49"/>
        <v>0</v>
      </c>
      <c r="S61" s="74">
        <v>0</v>
      </c>
      <c r="T61" s="74">
        <v>0</v>
      </c>
      <c r="U61" s="74">
        <v>0</v>
      </c>
      <c r="V61" s="74">
        <v>0</v>
      </c>
      <c r="W61" s="74">
        <f t="shared" si="50"/>
        <v>0</v>
      </c>
      <c r="X61" s="74">
        <v>0</v>
      </c>
      <c r="Y61" s="74">
        <v>0</v>
      </c>
      <c r="Z61" s="74">
        <v>0</v>
      </c>
      <c r="AA61" s="74">
        <v>0</v>
      </c>
      <c r="AB61" s="75">
        <v>83636</v>
      </c>
      <c r="AC61" s="74">
        <v>0</v>
      </c>
      <c r="AD61" s="74">
        <v>0</v>
      </c>
      <c r="AE61" s="74">
        <f t="shared" si="51"/>
        <v>2364</v>
      </c>
      <c r="AF61" s="74">
        <f t="shared" si="52"/>
        <v>0</v>
      </c>
      <c r="AG61" s="74">
        <f t="shared" si="53"/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5">
        <v>0</v>
      </c>
      <c r="AN61" s="74">
        <f t="shared" si="54"/>
        <v>145609</v>
      </c>
      <c r="AO61" s="74">
        <f t="shared" si="55"/>
        <v>47628</v>
      </c>
      <c r="AP61" s="74">
        <v>22757</v>
      </c>
      <c r="AQ61" s="74">
        <v>0</v>
      </c>
      <c r="AR61" s="74">
        <v>24871</v>
      </c>
      <c r="AS61" s="74">
        <v>0</v>
      </c>
      <c r="AT61" s="74">
        <f t="shared" si="56"/>
        <v>63197</v>
      </c>
      <c r="AU61" s="74">
        <v>0</v>
      </c>
      <c r="AV61" s="74">
        <v>63197</v>
      </c>
      <c r="AW61" s="74">
        <v>0</v>
      </c>
      <c r="AX61" s="74">
        <v>0</v>
      </c>
      <c r="AY61" s="74">
        <f t="shared" si="57"/>
        <v>34784</v>
      </c>
      <c r="AZ61" s="74">
        <v>29733</v>
      </c>
      <c r="BA61" s="74">
        <v>0</v>
      </c>
      <c r="BB61" s="74">
        <v>0</v>
      </c>
      <c r="BC61" s="74">
        <v>5051</v>
      </c>
      <c r="BD61" s="75">
        <v>0</v>
      </c>
      <c r="BE61" s="74">
        <v>0</v>
      </c>
      <c r="BF61" s="74">
        <v>0</v>
      </c>
      <c r="BG61" s="74">
        <f t="shared" si="58"/>
        <v>145609</v>
      </c>
      <c r="BH61" s="74">
        <f t="shared" si="59"/>
        <v>0</v>
      </c>
      <c r="BI61" s="74">
        <f t="shared" si="60"/>
        <v>0</v>
      </c>
      <c r="BJ61" s="74">
        <f t="shared" si="61"/>
        <v>0</v>
      </c>
      <c r="BK61" s="74">
        <f t="shared" si="62"/>
        <v>0</v>
      </c>
      <c r="BL61" s="74">
        <f t="shared" si="63"/>
        <v>0</v>
      </c>
      <c r="BM61" s="74">
        <f t="shared" si="64"/>
        <v>0</v>
      </c>
      <c r="BN61" s="74">
        <f t="shared" si="65"/>
        <v>0</v>
      </c>
      <c r="BO61" s="75">
        <f t="shared" si="66"/>
        <v>0</v>
      </c>
      <c r="BP61" s="74">
        <f t="shared" si="67"/>
        <v>147973</v>
      </c>
      <c r="BQ61" s="74">
        <f t="shared" si="68"/>
        <v>49992</v>
      </c>
      <c r="BR61" s="74">
        <f t="shared" si="69"/>
        <v>25121</v>
      </c>
      <c r="BS61" s="74">
        <f t="shared" si="70"/>
        <v>0</v>
      </c>
      <c r="BT61" s="74">
        <f t="shared" si="71"/>
        <v>24871</v>
      </c>
      <c r="BU61" s="74">
        <f t="shared" si="72"/>
        <v>0</v>
      </c>
      <c r="BV61" s="74">
        <f t="shared" si="73"/>
        <v>63197</v>
      </c>
      <c r="BW61" s="74">
        <f t="shared" si="74"/>
        <v>0</v>
      </c>
      <c r="BX61" s="74">
        <f t="shared" si="75"/>
        <v>63197</v>
      </c>
      <c r="BY61" s="74">
        <f t="shared" si="76"/>
        <v>0</v>
      </c>
      <c r="BZ61" s="74">
        <f t="shared" si="77"/>
        <v>0</v>
      </c>
      <c r="CA61" s="74">
        <f t="shared" si="78"/>
        <v>34784</v>
      </c>
      <c r="CB61" s="74">
        <f t="shared" si="79"/>
        <v>29733</v>
      </c>
      <c r="CC61" s="74">
        <f t="shared" si="80"/>
        <v>0</v>
      </c>
      <c r="CD61" s="74">
        <f t="shared" si="81"/>
        <v>0</v>
      </c>
      <c r="CE61" s="74">
        <f t="shared" si="82"/>
        <v>5051</v>
      </c>
      <c r="CF61" s="75">
        <f t="shared" si="83"/>
        <v>83636</v>
      </c>
      <c r="CG61" s="74">
        <f t="shared" si="84"/>
        <v>0</v>
      </c>
      <c r="CH61" s="74">
        <f t="shared" si="85"/>
        <v>0</v>
      </c>
      <c r="CI61" s="74">
        <f t="shared" si="86"/>
        <v>147973</v>
      </c>
    </row>
    <row r="62" spans="1:87" s="50" customFormat="1" ht="12" customHeight="1">
      <c r="A62" s="53" t="s">
        <v>542</v>
      </c>
      <c r="B62" s="54" t="s">
        <v>652</v>
      </c>
      <c r="C62" s="53" t="s">
        <v>653</v>
      </c>
      <c r="D62" s="74">
        <f t="shared" si="45"/>
        <v>0</v>
      </c>
      <c r="E62" s="74">
        <f t="shared" si="46"/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5">
        <v>0</v>
      </c>
      <c r="L62" s="74">
        <f t="shared" si="47"/>
        <v>20912</v>
      </c>
      <c r="M62" s="74">
        <f t="shared" si="48"/>
        <v>1373</v>
      </c>
      <c r="N62" s="74">
        <v>1373</v>
      </c>
      <c r="O62" s="74">
        <v>0</v>
      </c>
      <c r="P62" s="74">
        <v>0</v>
      </c>
      <c r="Q62" s="74">
        <v>0</v>
      </c>
      <c r="R62" s="74">
        <f t="shared" si="49"/>
        <v>0</v>
      </c>
      <c r="S62" s="74">
        <v>0</v>
      </c>
      <c r="T62" s="74">
        <v>0</v>
      </c>
      <c r="U62" s="74">
        <v>0</v>
      </c>
      <c r="V62" s="74">
        <v>0</v>
      </c>
      <c r="W62" s="74">
        <f t="shared" si="50"/>
        <v>19539</v>
      </c>
      <c r="X62" s="74">
        <v>19539</v>
      </c>
      <c r="Y62" s="74">
        <v>0</v>
      </c>
      <c r="Z62" s="74">
        <v>0</v>
      </c>
      <c r="AA62" s="74">
        <v>0</v>
      </c>
      <c r="AB62" s="75">
        <v>58497</v>
      </c>
      <c r="AC62" s="74">
        <v>0</v>
      </c>
      <c r="AD62" s="74">
        <v>0</v>
      </c>
      <c r="AE62" s="74">
        <f t="shared" si="51"/>
        <v>20912</v>
      </c>
      <c r="AF62" s="74">
        <f t="shared" si="52"/>
        <v>0</v>
      </c>
      <c r="AG62" s="74">
        <f t="shared" si="53"/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5">
        <v>0</v>
      </c>
      <c r="AN62" s="74">
        <f t="shared" si="54"/>
        <v>589</v>
      </c>
      <c r="AO62" s="74">
        <f t="shared" si="55"/>
        <v>589</v>
      </c>
      <c r="AP62" s="74">
        <v>589</v>
      </c>
      <c r="AQ62" s="74">
        <v>0</v>
      </c>
      <c r="AR62" s="74">
        <v>0</v>
      </c>
      <c r="AS62" s="74">
        <v>0</v>
      </c>
      <c r="AT62" s="74">
        <f t="shared" si="56"/>
        <v>0</v>
      </c>
      <c r="AU62" s="74">
        <v>0</v>
      </c>
      <c r="AV62" s="74">
        <v>0</v>
      </c>
      <c r="AW62" s="74">
        <v>0</v>
      </c>
      <c r="AX62" s="74">
        <v>0</v>
      </c>
      <c r="AY62" s="74">
        <f t="shared" si="57"/>
        <v>0</v>
      </c>
      <c r="AZ62" s="74">
        <v>0</v>
      </c>
      <c r="BA62" s="74">
        <v>0</v>
      </c>
      <c r="BB62" s="74">
        <v>0</v>
      </c>
      <c r="BC62" s="74">
        <v>0</v>
      </c>
      <c r="BD62" s="75">
        <v>26895</v>
      </c>
      <c r="BE62" s="74">
        <v>0</v>
      </c>
      <c r="BF62" s="74">
        <v>0</v>
      </c>
      <c r="BG62" s="74">
        <f t="shared" si="58"/>
        <v>589</v>
      </c>
      <c r="BH62" s="74">
        <f t="shared" si="59"/>
        <v>0</v>
      </c>
      <c r="BI62" s="74">
        <f t="shared" si="60"/>
        <v>0</v>
      </c>
      <c r="BJ62" s="74">
        <f t="shared" si="61"/>
        <v>0</v>
      </c>
      <c r="BK62" s="74">
        <f t="shared" si="62"/>
        <v>0</v>
      </c>
      <c r="BL62" s="74">
        <f t="shared" si="63"/>
        <v>0</v>
      </c>
      <c r="BM62" s="74">
        <f t="shared" si="64"/>
        <v>0</v>
      </c>
      <c r="BN62" s="74">
        <f t="shared" si="65"/>
        <v>0</v>
      </c>
      <c r="BO62" s="75">
        <f t="shared" si="66"/>
        <v>0</v>
      </c>
      <c r="BP62" s="74">
        <f t="shared" si="67"/>
        <v>21501</v>
      </c>
      <c r="BQ62" s="74">
        <f t="shared" si="68"/>
        <v>1962</v>
      </c>
      <c r="BR62" s="74">
        <f t="shared" si="69"/>
        <v>1962</v>
      </c>
      <c r="BS62" s="74">
        <f t="shared" si="70"/>
        <v>0</v>
      </c>
      <c r="BT62" s="74">
        <f t="shared" si="71"/>
        <v>0</v>
      </c>
      <c r="BU62" s="74">
        <f t="shared" si="72"/>
        <v>0</v>
      </c>
      <c r="BV62" s="74">
        <f t="shared" si="73"/>
        <v>0</v>
      </c>
      <c r="BW62" s="74">
        <f t="shared" si="74"/>
        <v>0</v>
      </c>
      <c r="BX62" s="74">
        <f t="shared" si="75"/>
        <v>0</v>
      </c>
      <c r="BY62" s="74">
        <f t="shared" si="76"/>
        <v>0</v>
      </c>
      <c r="BZ62" s="74">
        <f t="shared" si="77"/>
        <v>0</v>
      </c>
      <c r="CA62" s="74">
        <f t="shared" si="78"/>
        <v>19539</v>
      </c>
      <c r="CB62" s="74">
        <f t="shared" si="79"/>
        <v>19539</v>
      </c>
      <c r="CC62" s="74">
        <f t="shared" si="80"/>
        <v>0</v>
      </c>
      <c r="CD62" s="74">
        <f t="shared" si="81"/>
        <v>0</v>
      </c>
      <c r="CE62" s="74">
        <f t="shared" si="82"/>
        <v>0</v>
      </c>
      <c r="CF62" s="75">
        <f t="shared" si="83"/>
        <v>85392</v>
      </c>
      <c r="CG62" s="74">
        <f t="shared" si="84"/>
        <v>0</v>
      </c>
      <c r="CH62" s="74">
        <f t="shared" si="85"/>
        <v>0</v>
      </c>
      <c r="CI62" s="74">
        <f t="shared" si="86"/>
        <v>21501</v>
      </c>
    </row>
    <row r="63" spans="1:87" s="50" customFormat="1" ht="12" customHeight="1">
      <c r="A63" s="53" t="s">
        <v>542</v>
      </c>
      <c r="B63" s="54" t="s">
        <v>654</v>
      </c>
      <c r="C63" s="53" t="s">
        <v>655</v>
      </c>
      <c r="D63" s="74">
        <f t="shared" si="45"/>
        <v>0</v>
      </c>
      <c r="E63" s="74">
        <f t="shared" si="46"/>
        <v>0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5">
        <v>0</v>
      </c>
      <c r="L63" s="74">
        <f t="shared" si="47"/>
        <v>0</v>
      </c>
      <c r="M63" s="74">
        <f t="shared" si="48"/>
        <v>0</v>
      </c>
      <c r="N63" s="74">
        <v>0</v>
      </c>
      <c r="O63" s="74">
        <v>0</v>
      </c>
      <c r="P63" s="74">
        <v>0</v>
      </c>
      <c r="Q63" s="74">
        <v>0</v>
      </c>
      <c r="R63" s="74">
        <f t="shared" si="49"/>
        <v>0</v>
      </c>
      <c r="S63" s="74">
        <v>0</v>
      </c>
      <c r="T63" s="74">
        <v>0</v>
      </c>
      <c r="U63" s="74">
        <v>0</v>
      </c>
      <c r="V63" s="74">
        <v>0</v>
      </c>
      <c r="W63" s="74">
        <f t="shared" si="50"/>
        <v>0</v>
      </c>
      <c r="X63" s="74">
        <v>0</v>
      </c>
      <c r="Y63" s="74">
        <v>0</v>
      </c>
      <c r="Z63" s="74">
        <v>0</v>
      </c>
      <c r="AA63" s="74">
        <v>0</v>
      </c>
      <c r="AB63" s="75">
        <v>78696</v>
      </c>
      <c r="AC63" s="74">
        <v>0</v>
      </c>
      <c r="AD63" s="74">
        <v>0</v>
      </c>
      <c r="AE63" s="74">
        <f t="shared" si="51"/>
        <v>0</v>
      </c>
      <c r="AF63" s="74">
        <f t="shared" si="52"/>
        <v>0</v>
      </c>
      <c r="AG63" s="74">
        <f t="shared" si="53"/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5">
        <v>0</v>
      </c>
      <c r="AN63" s="74">
        <f t="shared" si="54"/>
        <v>0</v>
      </c>
      <c r="AO63" s="74">
        <f t="shared" si="55"/>
        <v>0</v>
      </c>
      <c r="AP63" s="74">
        <v>0</v>
      </c>
      <c r="AQ63" s="74">
        <v>0</v>
      </c>
      <c r="AR63" s="74">
        <v>0</v>
      </c>
      <c r="AS63" s="74">
        <v>0</v>
      </c>
      <c r="AT63" s="74">
        <f t="shared" si="56"/>
        <v>0</v>
      </c>
      <c r="AU63" s="74">
        <v>0</v>
      </c>
      <c r="AV63" s="74">
        <v>0</v>
      </c>
      <c r="AW63" s="74">
        <v>0</v>
      </c>
      <c r="AX63" s="74">
        <v>0</v>
      </c>
      <c r="AY63" s="74">
        <f t="shared" si="57"/>
        <v>0</v>
      </c>
      <c r="AZ63" s="74">
        <v>0</v>
      </c>
      <c r="BA63" s="74">
        <v>0</v>
      </c>
      <c r="BB63" s="74">
        <v>0</v>
      </c>
      <c r="BC63" s="74">
        <v>0</v>
      </c>
      <c r="BD63" s="75">
        <v>23173</v>
      </c>
      <c r="BE63" s="74">
        <v>0</v>
      </c>
      <c r="BF63" s="74">
        <v>0</v>
      </c>
      <c r="BG63" s="74">
        <f t="shared" si="58"/>
        <v>0</v>
      </c>
      <c r="BH63" s="74">
        <f t="shared" si="59"/>
        <v>0</v>
      </c>
      <c r="BI63" s="74">
        <f t="shared" si="60"/>
        <v>0</v>
      </c>
      <c r="BJ63" s="74">
        <f t="shared" si="61"/>
        <v>0</v>
      </c>
      <c r="BK63" s="74">
        <f t="shared" si="62"/>
        <v>0</v>
      </c>
      <c r="BL63" s="74">
        <f t="shared" si="63"/>
        <v>0</v>
      </c>
      <c r="BM63" s="74">
        <f t="shared" si="64"/>
        <v>0</v>
      </c>
      <c r="BN63" s="74">
        <f t="shared" si="65"/>
        <v>0</v>
      </c>
      <c r="BO63" s="75">
        <f t="shared" si="66"/>
        <v>0</v>
      </c>
      <c r="BP63" s="74">
        <f t="shared" si="67"/>
        <v>0</v>
      </c>
      <c r="BQ63" s="74">
        <f t="shared" si="68"/>
        <v>0</v>
      </c>
      <c r="BR63" s="74">
        <f t="shared" si="69"/>
        <v>0</v>
      </c>
      <c r="BS63" s="74">
        <f t="shared" si="70"/>
        <v>0</v>
      </c>
      <c r="BT63" s="74">
        <f t="shared" si="71"/>
        <v>0</v>
      </c>
      <c r="BU63" s="74">
        <f t="shared" si="72"/>
        <v>0</v>
      </c>
      <c r="BV63" s="74">
        <f t="shared" si="73"/>
        <v>0</v>
      </c>
      <c r="BW63" s="74">
        <f t="shared" si="74"/>
        <v>0</v>
      </c>
      <c r="BX63" s="74">
        <f t="shared" si="75"/>
        <v>0</v>
      </c>
      <c r="BY63" s="74">
        <f t="shared" si="76"/>
        <v>0</v>
      </c>
      <c r="BZ63" s="74">
        <f t="shared" si="77"/>
        <v>0</v>
      </c>
      <c r="CA63" s="74">
        <f t="shared" si="78"/>
        <v>0</v>
      </c>
      <c r="CB63" s="74">
        <f t="shared" si="79"/>
        <v>0</v>
      </c>
      <c r="CC63" s="74">
        <f t="shared" si="80"/>
        <v>0</v>
      </c>
      <c r="CD63" s="74">
        <f t="shared" si="81"/>
        <v>0</v>
      </c>
      <c r="CE63" s="74">
        <f t="shared" si="82"/>
        <v>0</v>
      </c>
      <c r="CF63" s="75">
        <f t="shared" si="83"/>
        <v>101869</v>
      </c>
      <c r="CG63" s="74">
        <f t="shared" si="84"/>
        <v>0</v>
      </c>
      <c r="CH63" s="74">
        <f t="shared" si="85"/>
        <v>0</v>
      </c>
      <c r="CI63" s="74">
        <f t="shared" si="86"/>
        <v>0</v>
      </c>
    </row>
    <row r="64" spans="1:87" s="50" customFormat="1" ht="12" customHeight="1">
      <c r="A64" s="53" t="s">
        <v>542</v>
      </c>
      <c r="B64" s="54" t="s">
        <v>656</v>
      </c>
      <c r="C64" s="53" t="s">
        <v>657</v>
      </c>
      <c r="D64" s="74">
        <f t="shared" si="45"/>
        <v>0</v>
      </c>
      <c r="E64" s="74">
        <f t="shared" si="46"/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5">
        <v>0</v>
      </c>
      <c r="L64" s="74">
        <f t="shared" si="47"/>
        <v>26650</v>
      </c>
      <c r="M64" s="74">
        <f t="shared" si="48"/>
        <v>7344</v>
      </c>
      <c r="N64" s="74">
        <v>7147</v>
      </c>
      <c r="O64" s="74">
        <v>197</v>
      </c>
      <c r="P64" s="74">
        <v>0</v>
      </c>
      <c r="Q64" s="74">
        <v>0</v>
      </c>
      <c r="R64" s="74">
        <f t="shared" si="49"/>
        <v>45</v>
      </c>
      <c r="S64" s="74">
        <v>45</v>
      </c>
      <c r="T64" s="74">
        <v>0</v>
      </c>
      <c r="U64" s="74">
        <v>0</v>
      </c>
      <c r="V64" s="74">
        <v>0</v>
      </c>
      <c r="W64" s="74">
        <f t="shared" si="50"/>
        <v>19261</v>
      </c>
      <c r="X64" s="74">
        <v>19261</v>
      </c>
      <c r="Y64" s="74">
        <v>0</v>
      </c>
      <c r="Z64" s="74">
        <v>0</v>
      </c>
      <c r="AA64" s="74">
        <v>0</v>
      </c>
      <c r="AB64" s="75">
        <v>98696</v>
      </c>
      <c r="AC64" s="74">
        <v>0</v>
      </c>
      <c r="AD64" s="74">
        <v>0</v>
      </c>
      <c r="AE64" s="74">
        <f t="shared" si="51"/>
        <v>26650</v>
      </c>
      <c r="AF64" s="74">
        <f t="shared" si="52"/>
        <v>0</v>
      </c>
      <c r="AG64" s="74">
        <f t="shared" si="53"/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5">
        <v>0</v>
      </c>
      <c r="AN64" s="74">
        <f t="shared" si="54"/>
        <v>7436</v>
      </c>
      <c r="AO64" s="74">
        <f t="shared" si="55"/>
        <v>7310</v>
      </c>
      <c r="AP64" s="74">
        <v>7310</v>
      </c>
      <c r="AQ64" s="74">
        <v>0</v>
      </c>
      <c r="AR64" s="74">
        <v>0</v>
      </c>
      <c r="AS64" s="74">
        <v>0</v>
      </c>
      <c r="AT64" s="74">
        <f t="shared" si="56"/>
        <v>0</v>
      </c>
      <c r="AU64" s="74">
        <v>0</v>
      </c>
      <c r="AV64" s="74">
        <v>0</v>
      </c>
      <c r="AW64" s="74">
        <v>0</v>
      </c>
      <c r="AX64" s="74">
        <v>0</v>
      </c>
      <c r="AY64" s="74">
        <f t="shared" si="57"/>
        <v>126</v>
      </c>
      <c r="AZ64" s="74">
        <v>126</v>
      </c>
      <c r="BA64" s="74">
        <v>0</v>
      </c>
      <c r="BB64" s="74">
        <v>0</v>
      </c>
      <c r="BC64" s="74">
        <v>0</v>
      </c>
      <c r="BD64" s="75">
        <v>26360</v>
      </c>
      <c r="BE64" s="74">
        <v>0</v>
      </c>
      <c r="BF64" s="74">
        <v>0</v>
      </c>
      <c r="BG64" s="74">
        <f t="shared" si="58"/>
        <v>7436</v>
      </c>
      <c r="BH64" s="74">
        <f t="shared" si="59"/>
        <v>0</v>
      </c>
      <c r="BI64" s="74">
        <f t="shared" si="60"/>
        <v>0</v>
      </c>
      <c r="BJ64" s="74">
        <f t="shared" si="61"/>
        <v>0</v>
      </c>
      <c r="BK64" s="74">
        <f t="shared" si="62"/>
        <v>0</v>
      </c>
      <c r="BL64" s="74">
        <f t="shared" si="63"/>
        <v>0</v>
      </c>
      <c r="BM64" s="74">
        <f t="shared" si="64"/>
        <v>0</v>
      </c>
      <c r="BN64" s="74">
        <f t="shared" si="65"/>
        <v>0</v>
      </c>
      <c r="BO64" s="75">
        <f t="shared" si="66"/>
        <v>0</v>
      </c>
      <c r="BP64" s="74">
        <f t="shared" si="67"/>
        <v>34086</v>
      </c>
      <c r="BQ64" s="74">
        <f t="shared" si="68"/>
        <v>14654</v>
      </c>
      <c r="BR64" s="74">
        <f t="shared" si="69"/>
        <v>14457</v>
      </c>
      <c r="BS64" s="74">
        <f t="shared" si="70"/>
        <v>197</v>
      </c>
      <c r="BT64" s="74">
        <f t="shared" si="71"/>
        <v>0</v>
      </c>
      <c r="BU64" s="74">
        <f t="shared" si="72"/>
        <v>0</v>
      </c>
      <c r="BV64" s="74">
        <f t="shared" si="73"/>
        <v>45</v>
      </c>
      <c r="BW64" s="74">
        <f t="shared" si="74"/>
        <v>45</v>
      </c>
      <c r="BX64" s="74">
        <f t="shared" si="75"/>
        <v>0</v>
      </c>
      <c r="BY64" s="74">
        <f t="shared" si="76"/>
        <v>0</v>
      </c>
      <c r="BZ64" s="74">
        <f t="shared" si="77"/>
        <v>0</v>
      </c>
      <c r="CA64" s="74">
        <f t="shared" si="78"/>
        <v>19387</v>
      </c>
      <c r="CB64" s="74">
        <f t="shared" si="79"/>
        <v>19387</v>
      </c>
      <c r="CC64" s="74">
        <f t="shared" si="80"/>
        <v>0</v>
      </c>
      <c r="CD64" s="74">
        <f t="shared" si="81"/>
        <v>0</v>
      </c>
      <c r="CE64" s="74">
        <f t="shared" si="82"/>
        <v>0</v>
      </c>
      <c r="CF64" s="75">
        <f t="shared" si="83"/>
        <v>125056</v>
      </c>
      <c r="CG64" s="74">
        <f t="shared" si="84"/>
        <v>0</v>
      </c>
      <c r="CH64" s="74">
        <f t="shared" si="85"/>
        <v>0</v>
      </c>
      <c r="CI64" s="74">
        <f t="shared" si="86"/>
        <v>34086</v>
      </c>
    </row>
    <row r="65" spans="1:87" s="50" customFormat="1" ht="12" customHeight="1">
      <c r="A65" s="53" t="s">
        <v>542</v>
      </c>
      <c r="B65" s="54" t="s">
        <v>658</v>
      </c>
      <c r="C65" s="53" t="s">
        <v>659</v>
      </c>
      <c r="D65" s="74">
        <f t="shared" si="45"/>
        <v>0</v>
      </c>
      <c r="E65" s="74">
        <f t="shared" si="46"/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5">
        <v>0</v>
      </c>
      <c r="L65" s="74">
        <f t="shared" si="47"/>
        <v>60569</v>
      </c>
      <c r="M65" s="74">
        <f t="shared" si="48"/>
        <v>5801</v>
      </c>
      <c r="N65" s="74">
        <v>5801</v>
      </c>
      <c r="O65" s="74">
        <v>0</v>
      </c>
      <c r="P65" s="74">
        <v>0</v>
      </c>
      <c r="Q65" s="74">
        <v>0</v>
      </c>
      <c r="R65" s="74">
        <f t="shared" si="49"/>
        <v>0</v>
      </c>
      <c r="S65" s="74">
        <v>0</v>
      </c>
      <c r="T65" s="74">
        <v>0</v>
      </c>
      <c r="U65" s="74">
        <v>0</v>
      </c>
      <c r="V65" s="74">
        <v>0</v>
      </c>
      <c r="W65" s="74">
        <f t="shared" si="50"/>
        <v>54768</v>
      </c>
      <c r="X65" s="74">
        <v>54768</v>
      </c>
      <c r="Y65" s="74">
        <v>0</v>
      </c>
      <c r="Z65" s="74">
        <v>0</v>
      </c>
      <c r="AA65" s="74">
        <v>0</v>
      </c>
      <c r="AB65" s="75">
        <v>160110</v>
      </c>
      <c r="AC65" s="74">
        <v>0</v>
      </c>
      <c r="AD65" s="74">
        <v>0</v>
      </c>
      <c r="AE65" s="74">
        <f t="shared" si="51"/>
        <v>60569</v>
      </c>
      <c r="AF65" s="74">
        <f t="shared" si="52"/>
        <v>0</v>
      </c>
      <c r="AG65" s="74">
        <f t="shared" si="53"/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5">
        <v>0</v>
      </c>
      <c r="AN65" s="74">
        <f t="shared" si="54"/>
        <v>645</v>
      </c>
      <c r="AO65" s="74">
        <f t="shared" si="55"/>
        <v>645</v>
      </c>
      <c r="AP65" s="74">
        <v>645</v>
      </c>
      <c r="AQ65" s="74">
        <v>0</v>
      </c>
      <c r="AR65" s="74">
        <v>0</v>
      </c>
      <c r="AS65" s="74">
        <v>0</v>
      </c>
      <c r="AT65" s="74">
        <f t="shared" si="56"/>
        <v>0</v>
      </c>
      <c r="AU65" s="74">
        <v>0</v>
      </c>
      <c r="AV65" s="74">
        <v>0</v>
      </c>
      <c r="AW65" s="74">
        <v>0</v>
      </c>
      <c r="AX65" s="74">
        <v>0</v>
      </c>
      <c r="AY65" s="74">
        <f t="shared" si="57"/>
        <v>0</v>
      </c>
      <c r="AZ65" s="74">
        <v>0</v>
      </c>
      <c r="BA65" s="74">
        <v>0</v>
      </c>
      <c r="BB65" s="74">
        <v>0</v>
      </c>
      <c r="BC65" s="74">
        <v>0</v>
      </c>
      <c r="BD65" s="75">
        <v>49057</v>
      </c>
      <c r="BE65" s="74">
        <v>0</v>
      </c>
      <c r="BF65" s="74">
        <v>0</v>
      </c>
      <c r="BG65" s="74">
        <f t="shared" si="58"/>
        <v>645</v>
      </c>
      <c r="BH65" s="74">
        <f t="shared" si="59"/>
        <v>0</v>
      </c>
      <c r="BI65" s="74">
        <f t="shared" si="60"/>
        <v>0</v>
      </c>
      <c r="BJ65" s="74">
        <f t="shared" si="61"/>
        <v>0</v>
      </c>
      <c r="BK65" s="74">
        <f t="shared" si="62"/>
        <v>0</v>
      </c>
      <c r="BL65" s="74">
        <f t="shared" si="63"/>
        <v>0</v>
      </c>
      <c r="BM65" s="74">
        <f t="shared" si="64"/>
        <v>0</v>
      </c>
      <c r="BN65" s="74">
        <f t="shared" si="65"/>
        <v>0</v>
      </c>
      <c r="BO65" s="75">
        <f t="shared" si="66"/>
        <v>0</v>
      </c>
      <c r="BP65" s="74">
        <f t="shared" si="67"/>
        <v>61214</v>
      </c>
      <c r="BQ65" s="74">
        <f t="shared" si="68"/>
        <v>6446</v>
      </c>
      <c r="BR65" s="74">
        <f t="shared" si="69"/>
        <v>6446</v>
      </c>
      <c r="BS65" s="74">
        <f t="shared" si="70"/>
        <v>0</v>
      </c>
      <c r="BT65" s="74">
        <f t="shared" si="71"/>
        <v>0</v>
      </c>
      <c r="BU65" s="74">
        <f t="shared" si="72"/>
        <v>0</v>
      </c>
      <c r="BV65" s="74">
        <f t="shared" si="73"/>
        <v>0</v>
      </c>
      <c r="BW65" s="74">
        <f t="shared" si="74"/>
        <v>0</v>
      </c>
      <c r="BX65" s="74">
        <f t="shared" si="75"/>
        <v>0</v>
      </c>
      <c r="BY65" s="74">
        <f t="shared" si="76"/>
        <v>0</v>
      </c>
      <c r="BZ65" s="74">
        <f t="shared" si="77"/>
        <v>0</v>
      </c>
      <c r="CA65" s="74">
        <f t="shared" si="78"/>
        <v>54768</v>
      </c>
      <c r="CB65" s="74">
        <f t="shared" si="79"/>
        <v>54768</v>
      </c>
      <c r="CC65" s="74">
        <f t="shared" si="80"/>
        <v>0</v>
      </c>
      <c r="CD65" s="74">
        <f t="shared" si="81"/>
        <v>0</v>
      </c>
      <c r="CE65" s="74">
        <f t="shared" si="82"/>
        <v>0</v>
      </c>
      <c r="CF65" s="75">
        <f t="shared" si="83"/>
        <v>209167</v>
      </c>
      <c r="CG65" s="74">
        <f t="shared" si="84"/>
        <v>0</v>
      </c>
      <c r="CH65" s="74">
        <f t="shared" si="85"/>
        <v>0</v>
      </c>
      <c r="CI65" s="74">
        <f t="shared" si="86"/>
        <v>61214</v>
      </c>
    </row>
    <row r="66" spans="1:87" s="50" customFormat="1" ht="12" customHeight="1">
      <c r="A66" s="53" t="s">
        <v>542</v>
      </c>
      <c r="B66" s="54" t="s">
        <v>660</v>
      </c>
      <c r="C66" s="53" t="s">
        <v>661</v>
      </c>
      <c r="D66" s="74">
        <f t="shared" si="45"/>
        <v>0</v>
      </c>
      <c r="E66" s="74">
        <f t="shared" si="46"/>
        <v>0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5">
        <v>31129</v>
      </c>
      <c r="L66" s="74">
        <f t="shared" si="47"/>
        <v>104090</v>
      </c>
      <c r="M66" s="74">
        <f t="shared" si="48"/>
        <v>8714</v>
      </c>
      <c r="N66" s="74">
        <v>8714</v>
      </c>
      <c r="O66" s="74">
        <v>0</v>
      </c>
      <c r="P66" s="74">
        <v>0</v>
      </c>
      <c r="Q66" s="74">
        <v>0</v>
      </c>
      <c r="R66" s="74">
        <f t="shared" si="49"/>
        <v>0</v>
      </c>
      <c r="S66" s="74">
        <v>0</v>
      </c>
      <c r="T66" s="74">
        <v>0</v>
      </c>
      <c r="U66" s="74">
        <v>0</v>
      </c>
      <c r="V66" s="74">
        <v>0</v>
      </c>
      <c r="W66" s="74">
        <f t="shared" si="50"/>
        <v>95376</v>
      </c>
      <c r="X66" s="74">
        <v>93993</v>
      </c>
      <c r="Y66" s="74">
        <v>278</v>
      </c>
      <c r="Z66" s="74">
        <v>1105</v>
      </c>
      <c r="AA66" s="74">
        <v>0</v>
      </c>
      <c r="AB66" s="75">
        <v>256634</v>
      </c>
      <c r="AC66" s="74">
        <v>0</v>
      </c>
      <c r="AD66" s="74">
        <v>0</v>
      </c>
      <c r="AE66" s="74">
        <f t="shared" si="51"/>
        <v>104090</v>
      </c>
      <c r="AF66" s="74">
        <f t="shared" si="52"/>
        <v>0</v>
      </c>
      <c r="AG66" s="74">
        <f t="shared" si="53"/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5">
        <v>0</v>
      </c>
      <c r="AN66" s="74">
        <f t="shared" si="54"/>
        <v>338354</v>
      </c>
      <c r="AO66" s="74">
        <f t="shared" si="55"/>
        <v>13893</v>
      </c>
      <c r="AP66" s="74">
        <v>8417</v>
      </c>
      <c r="AQ66" s="74">
        <v>0</v>
      </c>
      <c r="AR66" s="74">
        <v>5476</v>
      </c>
      <c r="AS66" s="74">
        <v>0</v>
      </c>
      <c r="AT66" s="74">
        <f t="shared" si="56"/>
        <v>81775</v>
      </c>
      <c r="AU66" s="74">
        <v>0</v>
      </c>
      <c r="AV66" s="74">
        <v>81775</v>
      </c>
      <c r="AW66" s="74">
        <v>0</v>
      </c>
      <c r="AX66" s="74">
        <v>0</v>
      </c>
      <c r="AY66" s="74">
        <f t="shared" si="57"/>
        <v>242686</v>
      </c>
      <c r="AZ66" s="74">
        <v>239389</v>
      </c>
      <c r="BA66" s="74">
        <v>0</v>
      </c>
      <c r="BB66" s="74">
        <v>3297</v>
      </c>
      <c r="BC66" s="74">
        <v>0</v>
      </c>
      <c r="BD66" s="75">
        <v>0</v>
      </c>
      <c r="BE66" s="74">
        <v>0</v>
      </c>
      <c r="BF66" s="74">
        <v>2325</v>
      </c>
      <c r="BG66" s="74">
        <f t="shared" si="58"/>
        <v>340679</v>
      </c>
      <c r="BH66" s="74">
        <f t="shared" si="59"/>
        <v>0</v>
      </c>
      <c r="BI66" s="74">
        <f t="shared" si="60"/>
        <v>0</v>
      </c>
      <c r="BJ66" s="74">
        <f t="shared" si="61"/>
        <v>0</v>
      </c>
      <c r="BK66" s="74">
        <f t="shared" si="62"/>
        <v>0</v>
      </c>
      <c r="BL66" s="74">
        <f t="shared" si="63"/>
        <v>0</v>
      </c>
      <c r="BM66" s="74">
        <f t="shared" si="64"/>
        <v>0</v>
      </c>
      <c r="BN66" s="74">
        <f t="shared" si="65"/>
        <v>0</v>
      </c>
      <c r="BO66" s="75">
        <f t="shared" si="66"/>
        <v>31129</v>
      </c>
      <c r="BP66" s="74">
        <f t="shared" si="67"/>
        <v>442444</v>
      </c>
      <c r="BQ66" s="74">
        <f t="shared" si="68"/>
        <v>22607</v>
      </c>
      <c r="BR66" s="74">
        <f t="shared" si="69"/>
        <v>17131</v>
      </c>
      <c r="BS66" s="74">
        <f t="shared" si="70"/>
        <v>0</v>
      </c>
      <c r="BT66" s="74">
        <f t="shared" si="71"/>
        <v>5476</v>
      </c>
      <c r="BU66" s="74">
        <f t="shared" si="72"/>
        <v>0</v>
      </c>
      <c r="BV66" s="74">
        <f t="shared" si="73"/>
        <v>81775</v>
      </c>
      <c r="BW66" s="74">
        <f t="shared" si="74"/>
        <v>0</v>
      </c>
      <c r="BX66" s="74">
        <f t="shared" si="75"/>
        <v>81775</v>
      </c>
      <c r="BY66" s="74">
        <f t="shared" si="76"/>
        <v>0</v>
      </c>
      <c r="BZ66" s="74">
        <f t="shared" si="77"/>
        <v>0</v>
      </c>
      <c r="CA66" s="74">
        <f t="shared" si="78"/>
        <v>338062</v>
      </c>
      <c r="CB66" s="74">
        <f t="shared" si="79"/>
        <v>333382</v>
      </c>
      <c r="CC66" s="74">
        <f t="shared" si="80"/>
        <v>278</v>
      </c>
      <c r="CD66" s="74">
        <f t="shared" si="81"/>
        <v>4402</v>
      </c>
      <c r="CE66" s="74">
        <f t="shared" si="82"/>
        <v>0</v>
      </c>
      <c r="CF66" s="75">
        <f t="shared" si="83"/>
        <v>256634</v>
      </c>
      <c r="CG66" s="74">
        <f t="shared" si="84"/>
        <v>0</v>
      </c>
      <c r="CH66" s="74">
        <f t="shared" si="85"/>
        <v>2325</v>
      </c>
      <c r="CI66" s="74">
        <f t="shared" si="86"/>
        <v>444769</v>
      </c>
    </row>
    <row r="67" spans="1:87" s="50" customFormat="1" ht="12" customHeight="1">
      <c r="A67" s="53" t="s">
        <v>542</v>
      </c>
      <c r="B67" s="54" t="s">
        <v>662</v>
      </c>
      <c r="C67" s="53" t="s">
        <v>663</v>
      </c>
      <c r="D67" s="74">
        <f t="shared" si="45"/>
        <v>0</v>
      </c>
      <c r="E67" s="74">
        <f t="shared" si="46"/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5">
        <v>0</v>
      </c>
      <c r="L67" s="74">
        <f t="shared" si="47"/>
        <v>0</v>
      </c>
      <c r="M67" s="74">
        <f t="shared" si="48"/>
        <v>0</v>
      </c>
      <c r="N67" s="74">
        <v>0</v>
      </c>
      <c r="O67" s="74">
        <v>0</v>
      </c>
      <c r="P67" s="74">
        <v>0</v>
      </c>
      <c r="Q67" s="74">
        <v>0</v>
      </c>
      <c r="R67" s="74">
        <f t="shared" si="49"/>
        <v>0</v>
      </c>
      <c r="S67" s="74">
        <v>0</v>
      </c>
      <c r="T67" s="74">
        <v>0</v>
      </c>
      <c r="U67" s="74">
        <v>0</v>
      </c>
      <c r="V67" s="74">
        <v>0</v>
      </c>
      <c r="W67" s="74">
        <f t="shared" si="50"/>
        <v>0</v>
      </c>
      <c r="X67" s="74">
        <v>0</v>
      </c>
      <c r="Y67" s="74">
        <v>0</v>
      </c>
      <c r="Z67" s="74">
        <v>0</v>
      </c>
      <c r="AA67" s="74">
        <v>0</v>
      </c>
      <c r="AB67" s="75">
        <v>334758</v>
      </c>
      <c r="AC67" s="74">
        <v>0</v>
      </c>
      <c r="AD67" s="74">
        <v>0</v>
      </c>
      <c r="AE67" s="74">
        <f t="shared" si="51"/>
        <v>0</v>
      </c>
      <c r="AF67" s="74">
        <f t="shared" si="52"/>
        <v>0</v>
      </c>
      <c r="AG67" s="74">
        <f t="shared" si="53"/>
        <v>0</v>
      </c>
      <c r="AH67" s="74">
        <v>0</v>
      </c>
      <c r="AI67" s="74">
        <v>0</v>
      </c>
      <c r="AJ67" s="74">
        <v>0</v>
      </c>
      <c r="AK67" s="74">
        <v>0</v>
      </c>
      <c r="AL67" s="74">
        <v>0</v>
      </c>
      <c r="AM67" s="75">
        <v>0</v>
      </c>
      <c r="AN67" s="74">
        <f t="shared" si="54"/>
        <v>0</v>
      </c>
      <c r="AO67" s="74">
        <f t="shared" si="55"/>
        <v>0</v>
      </c>
      <c r="AP67" s="74">
        <v>0</v>
      </c>
      <c r="AQ67" s="74">
        <v>0</v>
      </c>
      <c r="AR67" s="74">
        <v>0</v>
      </c>
      <c r="AS67" s="74">
        <v>0</v>
      </c>
      <c r="AT67" s="74">
        <f t="shared" si="56"/>
        <v>0</v>
      </c>
      <c r="AU67" s="74">
        <v>0</v>
      </c>
      <c r="AV67" s="74">
        <v>0</v>
      </c>
      <c r="AW67" s="74">
        <v>0</v>
      </c>
      <c r="AX67" s="74">
        <v>0</v>
      </c>
      <c r="AY67" s="74">
        <f t="shared" si="57"/>
        <v>0</v>
      </c>
      <c r="AZ67" s="74">
        <v>0</v>
      </c>
      <c r="BA67" s="74">
        <v>0</v>
      </c>
      <c r="BB67" s="74">
        <v>0</v>
      </c>
      <c r="BC67" s="74">
        <v>0</v>
      </c>
      <c r="BD67" s="75">
        <v>49356</v>
      </c>
      <c r="BE67" s="74">
        <v>0</v>
      </c>
      <c r="BF67" s="74">
        <v>0</v>
      </c>
      <c r="BG67" s="74">
        <f t="shared" si="58"/>
        <v>0</v>
      </c>
      <c r="BH67" s="74">
        <f t="shared" si="59"/>
        <v>0</v>
      </c>
      <c r="BI67" s="74">
        <f t="shared" si="60"/>
        <v>0</v>
      </c>
      <c r="BJ67" s="74">
        <f t="shared" si="61"/>
        <v>0</v>
      </c>
      <c r="BK67" s="74">
        <f t="shared" si="62"/>
        <v>0</v>
      </c>
      <c r="BL67" s="74">
        <f t="shared" si="63"/>
        <v>0</v>
      </c>
      <c r="BM67" s="74">
        <f t="shared" si="64"/>
        <v>0</v>
      </c>
      <c r="BN67" s="74">
        <f t="shared" si="65"/>
        <v>0</v>
      </c>
      <c r="BO67" s="75">
        <f t="shared" si="66"/>
        <v>0</v>
      </c>
      <c r="BP67" s="74">
        <f t="shared" si="67"/>
        <v>0</v>
      </c>
      <c r="BQ67" s="74">
        <f t="shared" si="68"/>
        <v>0</v>
      </c>
      <c r="BR67" s="74">
        <f t="shared" si="69"/>
        <v>0</v>
      </c>
      <c r="BS67" s="74">
        <f t="shared" si="70"/>
        <v>0</v>
      </c>
      <c r="BT67" s="74">
        <f t="shared" si="71"/>
        <v>0</v>
      </c>
      <c r="BU67" s="74">
        <f t="shared" si="72"/>
        <v>0</v>
      </c>
      <c r="BV67" s="74">
        <f t="shared" si="73"/>
        <v>0</v>
      </c>
      <c r="BW67" s="74">
        <f t="shared" si="74"/>
        <v>0</v>
      </c>
      <c r="BX67" s="74">
        <f t="shared" si="75"/>
        <v>0</v>
      </c>
      <c r="BY67" s="74">
        <f t="shared" si="76"/>
        <v>0</v>
      </c>
      <c r="BZ67" s="74">
        <f t="shared" si="77"/>
        <v>0</v>
      </c>
      <c r="CA67" s="74">
        <f t="shared" si="78"/>
        <v>0</v>
      </c>
      <c r="CB67" s="74">
        <f t="shared" si="79"/>
        <v>0</v>
      </c>
      <c r="CC67" s="74">
        <f t="shared" si="80"/>
        <v>0</v>
      </c>
      <c r="CD67" s="74">
        <f t="shared" si="81"/>
        <v>0</v>
      </c>
      <c r="CE67" s="74">
        <f t="shared" si="82"/>
        <v>0</v>
      </c>
      <c r="CF67" s="75">
        <f t="shared" si="83"/>
        <v>384114</v>
      </c>
      <c r="CG67" s="74">
        <f t="shared" si="84"/>
        <v>0</v>
      </c>
      <c r="CH67" s="74">
        <f t="shared" si="85"/>
        <v>0</v>
      </c>
      <c r="CI67" s="74">
        <f t="shared" si="86"/>
        <v>0</v>
      </c>
    </row>
    <row r="68" spans="1:87" s="50" customFormat="1" ht="12" customHeight="1">
      <c r="A68" s="53" t="s">
        <v>542</v>
      </c>
      <c r="B68" s="54" t="s">
        <v>664</v>
      </c>
      <c r="C68" s="53" t="s">
        <v>665</v>
      </c>
      <c r="D68" s="74">
        <f t="shared" si="45"/>
        <v>0</v>
      </c>
      <c r="E68" s="74">
        <f t="shared" si="46"/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5">
        <v>41845</v>
      </c>
      <c r="L68" s="74">
        <f t="shared" si="47"/>
        <v>14168</v>
      </c>
      <c r="M68" s="74">
        <f t="shared" si="48"/>
        <v>14168</v>
      </c>
      <c r="N68" s="74">
        <v>14168</v>
      </c>
      <c r="O68" s="74">
        <v>0</v>
      </c>
      <c r="P68" s="74">
        <v>0</v>
      </c>
      <c r="Q68" s="74">
        <v>0</v>
      </c>
      <c r="R68" s="74">
        <f t="shared" si="49"/>
        <v>0</v>
      </c>
      <c r="S68" s="74">
        <v>0</v>
      </c>
      <c r="T68" s="74">
        <v>0</v>
      </c>
      <c r="U68" s="74">
        <v>0</v>
      </c>
      <c r="V68" s="74">
        <v>0</v>
      </c>
      <c r="W68" s="74">
        <f t="shared" si="50"/>
        <v>0</v>
      </c>
      <c r="X68" s="74">
        <v>0</v>
      </c>
      <c r="Y68" s="74">
        <v>0</v>
      </c>
      <c r="Z68" s="74">
        <v>0</v>
      </c>
      <c r="AA68" s="74">
        <v>0</v>
      </c>
      <c r="AB68" s="75">
        <v>282626</v>
      </c>
      <c r="AC68" s="74">
        <v>0</v>
      </c>
      <c r="AD68" s="74">
        <v>0</v>
      </c>
      <c r="AE68" s="74">
        <f t="shared" si="51"/>
        <v>14168</v>
      </c>
      <c r="AF68" s="74">
        <f t="shared" si="52"/>
        <v>0</v>
      </c>
      <c r="AG68" s="74">
        <f t="shared" si="53"/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0</v>
      </c>
      <c r="AM68" s="75">
        <v>112</v>
      </c>
      <c r="AN68" s="74">
        <f t="shared" si="54"/>
        <v>2699</v>
      </c>
      <c r="AO68" s="74">
        <f t="shared" si="55"/>
        <v>2699</v>
      </c>
      <c r="AP68" s="74">
        <v>2699</v>
      </c>
      <c r="AQ68" s="74">
        <v>0</v>
      </c>
      <c r="AR68" s="74">
        <v>0</v>
      </c>
      <c r="AS68" s="74">
        <v>0</v>
      </c>
      <c r="AT68" s="74">
        <f t="shared" si="56"/>
        <v>0</v>
      </c>
      <c r="AU68" s="74">
        <v>0</v>
      </c>
      <c r="AV68" s="74">
        <v>0</v>
      </c>
      <c r="AW68" s="74">
        <v>0</v>
      </c>
      <c r="AX68" s="74">
        <v>0</v>
      </c>
      <c r="AY68" s="74">
        <f t="shared" si="57"/>
        <v>0</v>
      </c>
      <c r="AZ68" s="74">
        <v>0</v>
      </c>
      <c r="BA68" s="74">
        <v>0</v>
      </c>
      <c r="BB68" s="74">
        <v>0</v>
      </c>
      <c r="BC68" s="74">
        <v>0</v>
      </c>
      <c r="BD68" s="75">
        <v>61110</v>
      </c>
      <c r="BE68" s="74">
        <v>0</v>
      </c>
      <c r="BF68" s="74">
        <v>0</v>
      </c>
      <c r="BG68" s="74">
        <f t="shared" si="58"/>
        <v>2699</v>
      </c>
      <c r="BH68" s="74">
        <f t="shared" si="59"/>
        <v>0</v>
      </c>
      <c r="BI68" s="74">
        <f t="shared" si="60"/>
        <v>0</v>
      </c>
      <c r="BJ68" s="74">
        <f t="shared" si="61"/>
        <v>0</v>
      </c>
      <c r="BK68" s="74">
        <f t="shared" si="62"/>
        <v>0</v>
      </c>
      <c r="BL68" s="74">
        <f t="shared" si="63"/>
        <v>0</v>
      </c>
      <c r="BM68" s="74">
        <f t="shared" si="64"/>
        <v>0</v>
      </c>
      <c r="BN68" s="74">
        <f t="shared" si="65"/>
        <v>0</v>
      </c>
      <c r="BO68" s="75">
        <f t="shared" si="66"/>
        <v>41957</v>
      </c>
      <c r="BP68" s="74">
        <f t="shared" si="67"/>
        <v>16867</v>
      </c>
      <c r="BQ68" s="74">
        <f t="shared" si="68"/>
        <v>16867</v>
      </c>
      <c r="BR68" s="74">
        <f t="shared" si="69"/>
        <v>16867</v>
      </c>
      <c r="BS68" s="74">
        <f t="shared" si="70"/>
        <v>0</v>
      </c>
      <c r="BT68" s="74">
        <f t="shared" si="71"/>
        <v>0</v>
      </c>
      <c r="BU68" s="74">
        <f t="shared" si="72"/>
        <v>0</v>
      </c>
      <c r="BV68" s="74">
        <f t="shared" si="73"/>
        <v>0</v>
      </c>
      <c r="BW68" s="74">
        <f t="shared" si="74"/>
        <v>0</v>
      </c>
      <c r="BX68" s="74">
        <f t="shared" si="75"/>
        <v>0</v>
      </c>
      <c r="BY68" s="74">
        <f t="shared" si="76"/>
        <v>0</v>
      </c>
      <c r="BZ68" s="74">
        <f t="shared" si="77"/>
        <v>0</v>
      </c>
      <c r="CA68" s="74">
        <f t="shared" si="78"/>
        <v>0</v>
      </c>
      <c r="CB68" s="74">
        <f t="shared" si="79"/>
        <v>0</v>
      </c>
      <c r="CC68" s="74">
        <f t="shared" si="80"/>
        <v>0</v>
      </c>
      <c r="CD68" s="74">
        <f t="shared" si="81"/>
        <v>0</v>
      </c>
      <c r="CE68" s="74">
        <f t="shared" si="82"/>
        <v>0</v>
      </c>
      <c r="CF68" s="75">
        <f t="shared" si="83"/>
        <v>343736</v>
      </c>
      <c r="CG68" s="74">
        <f t="shared" si="84"/>
        <v>0</v>
      </c>
      <c r="CH68" s="74">
        <f t="shared" si="85"/>
        <v>0</v>
      </c>
      <c r="CI68" s="74">
        <f t="shared" si="86"/>
        <v>16867</v>
      </c>
    </row>
    <row r="69" spans="1:87" s="50" customFormat="1" ht="12" customHeight="1">
      <c r="A69" s="53" t="s">
        <v>542</v>
      </c>
      <c r="B69" s="54" t="s">
        <v>666</v>
      </c>
      <c r="C69" s="53" t="s">
        <v>667</v>
      </c>
      <c r="D69" s="74">
        <f t="shared" si="45"/>
        <v>0</v>
      </c>
      <c r="E69" s="74">
        <f t="shared" si="46"/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5">
        <v>0</v>
      </c>
      <c r="L69" s="74">
        <f t="shared" si="47"/>
        <v>557074</v>
      </c>
      <c r="M69" s="74">
        <f t="shared" si="48"/>
        <v>50401</v>
      </c>
      <c r="N69" s="74">
        <v>50401</v>
      </c>
      <c r="O69" s="74">
        <v>0</v>
      </c>
      <c r="P69" s="74">
        <v>0</v>
      </c>
      <c r="Q69" s="74">
        <v>0</v>
      </c>
      <c r="R69" s="74">
        <f t="shared" si="49"/>
        <v>126438</v>
      </c>
      <c r="S69" s="74">
        <v>0</v>
      </c>
      <c r="T69" s="74">
        <v>126438</v>
      </c>
      <c r="U69" s="74">
        <v>0</v>
      </c>
      <c r="V69" s="74">
        <v>0</v>
      </c>
      <c r="W69" s="74">
        <f t="shared" si="50"/>
        <v>380235</v>
      </c>
      <c r="X69" s="74">
        <v>127799</v>
      </c>
      <c r="Y69" s="74">
        <v>131197</v>
      </c>
      <c r="Z69" s="74">
        <v>71650</v>
      </c>
      <c r="AA69" s="74">
        <v>49589</v>
      </c>
      <c r="AB69" s="75">
        <v>0</v>
      </c>
      <c r="AC69" s="74">
        <v>0</v>
      </c>
      <c r="AD69" s="74">
        <v>32836</v>
      </c>
      <c r="AE69" s="74">
        <f t="shared" si="51"/>
        <v>589910</v>
      </c>
      <c r="AF69" s="74">
        <f t="shared" si="52"/>
        <v>0</v>
      </c>
      <c r="AG69" s="74">
        <f t="shared" si="53"/>
        <v>0</v>
      </c>
      <c r="AH69" s="74">
        <v>0</v>
      </c>
      <c r="AI69" s="74">
        <v>0</v>
      </c>
      <c r="AJ69" s="74">
        <v>0</v>
      </c>
      <c r="AK69" s="74">
        <v>0</v>
      </c>
      <c r="AL69" s="74">
        <v>0</v>
      </c>
      <c r="AM69" s="75">
        <v>0</v>
      </c>
      <c r="AN69" s="74">
        <f t="shared" si="54"/>
        <v>70239</v>
      </c>
      <c r="AO69" s="74">
        <f t="shared" si="55"/>
        <v>6060</v>
      </c>
      <c r="AP69" s="74">
        <v>6060</v>
      </c>
      <c r="AQ69" s="74">
        <v>0</v>
      </c>
      <c r="AR69" s="74">
        <v>0</v>
      </c>
      <c r="AS69" s="74">
        <v>0</v>
      </c>
      <c r="AT69" s="74">
        <f t="shared" si="56"/>
        <v>0</v>
      </c>
      <c r="AU69" s="74">
        <v>0</v>
      </c>
      <c r="AV69" s="74">
        <v>0</v>
      </c>
      <c r="AW69" s="74">
        <v>0</v>
      </c>
      <c r="AX69" s="74">
        <v>0</v>
      </c>
      <c r="AY69" s="74">
        <f t="shared" si="57"/>
        <v>64179</v>
      </c>
      <c r="AZ69" s="74">
        <v>7053</v>
      </c>
      <c r="BA69" s="74">
        <v>55143</v>
      </c>
      <c r="BB69" s="74">
        <v>1242</v>
      </c>
      <c r="BC69" s="74">
        <v>741</v>
      </c>
      <c r="BD69" s="75">
        <v>0</v>
      </c>
      <c r="BE69" s="74">
        <v>0</v>
      </c>
      <c r="BF69" s="74">
        <v>198</v>
      </c>
      <c r="BG69" s="74">
        <f t="shared" si="58"/>
        <v>70437</v>
      </c>
      <c r="BH69" s="74">
        <f t="shared" si="59"/>
        <v>0</v>
      </c>
      <c r="BI69" s="74">
        <f t="shared" si="60"/>
        <v>0</v>
      </c>
      <c r="BJ69" s="74">
        <f t="shared" si="61"/>
        <v>0</v>
      </c>
      <c r="BK69" s="74">
        <f t="shared" si="62"/>
        <v>0</v>
      </c>
      <c r="BL69" s="74">
        <f t="shared" si="63"/>
        <v>0</v>
      </c>
      <c r="BM69" s="74">
        <f t="shared" si="64"/>
        <v>0</v>
      </c>
      <c r="BN69" s="74">
        <f t="shared" si="65"/>
        <v>0</v>
      </c>
      <c r="BO69" s="75">
        <f t="shared" si="66"/>
        <v>0</v>
      </c>
      <c r="BP69" s="74">
        <f t="shared" si="67"/>
        <v>627313</v>
      </c>
      <c r="BQ69" s="74">
        <f t="shared" si="68"/>
        <v>56461</v>
      </c>
      <c r="BR69" s="74">
        <f t="shared" si="69"/>
        <v>56461</v>
      </c>
      <c r="BS69" s="74">
        <f t="shared" si="70"/>
        <v>0</v>
      </c>
      <c r="BT69" s="74">
        <f t="shared" si="71"/>
        <v>0</v>
      </c>
      <c r="BU69" s="74">
        <f t="shared" si="72"/>
        <v>0</v>
      </c>
      <c r="BV69" s="74">
        <f t="shared" si="73"/>
        <v>126438</v>
      </c>
      <c r="BW69" s="74">
        <f t="shared" si="74"/>
        <v>0</v>
      </c>
      <c r="BX69" s="74">
        <f t="shared" si="75"/>
        <v>126438</v>
      </c>
      <c r="BY69" s="74">
        <f t="shared" si="76"/>
        <v>0</v>
      </c>
      <c r="BZ69" s="74">
        <f t="shared" si="77"/>
        <v>0</v>
      </c>
      <c r="CA69" s="74">
        <f t="shared" si="78"/>
        <v>444414</v>
      </c>
      <c r="CB69" s="74">
        <f t="shared" si="79"/>
        <v>134852</v>
      </c>
      <c r="CC69" s="74">
        <f t="shared" si="80"/>
        <v>186340</v>
      </c>
      <c r="CD69" s="74">
        <f t="shared" si="81"/>
        <v>72892</v>
      </c>
      <c r="CE69" s="74">
        <f t="shared" si="82"/>
        <v>50330</v>
      </c>
      <c r="CF69" s="75">
        <f t="shared" si="83"/>
        <v>0</v>
      </c>
      <c r="CG69" s="74">
        <f t="shared" si="84"/>
        <v>0</v>
      </c>
      <c r="CH69" s="74">
        <f t="shared" si="85"/>
        <v>33034</v>
      </c>
      <c r="CI69" s="74">
        <f t="shared" si="86"/>
        <v>660347</v>
      </c>
    </row>
    <row r="70" spans="1:87" s="50" customFormat="1" ht="12" customHeight="1">
      <c r="A70" s="53" t="s">
        <v>542</v>
      </c>
      <c r="B70" s="54" t="s">
        <v>668</v>
      </c>
      <c r="C70" s="53" t="s">
        <v>669</v>
      </c>
      <c r="D70" s="74">
        <f t="shared" si="45"/>
        <v>0</v>
      </c>
      <c r="E70" s="74">
        <f t="shared" si="46"/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5">
        <v>11001</v>
      </c>
      <c r="L70" s="74">
        <f t="shared" si="47"/>
        <v>150217</v>
      </c>
      <c r="M70" s="74">
        <f t="shared" si="48"/>
        <v>40320</v>
      </c>
      <c r="N70" s="74">
        <v>32256</v>
      </c>
      <c r="O70" s="74">
        <v>8064</v>
      </c>
      <c r="P70" s="74">
        <v>0</v>
      </c>
      <c r="Q70" s="74">
        <v>0</v>
      </c>
      <c r="R70" s="74">
        <f t="shared" si="49"/>
        <v>4426</v>
      </c>
      <c r="S70" s="74">
        <v>439</v>
      </c>
      <c r="T70" s="74">
        <v>3987</v>
      </c>
      <c r="U70" s="74">
        <v>0</v>
      </c>
      <c r="V70" s="74">
        <v>0</v>
      </c>
      <c r="W70" s="74">
        <f t="shared" si="50"/>
        <v>105471</v>
      </c>
      <c r="X70" s="74">
        <v>72396</v>
      </c>
      <c r="Y70" s="74">
        <v>27073</v>
      </c>
      <c r="Z70" s="74">
        <v>6002</v>
      </c>
      <c r="AA70" s="74">
        <v>0</v>
      </c>
      <c r="AB70" s="75">
        <v>252572</v>
      </c>
      <c r="AC70" s="74">
        <v>0</v>
      </c>
      <c r="AD70" s="74">
        <v>6957</v>
      </c>
      <c r="AE70" s="74">
        <f t="shared" si="51"/>
        <v>157174</v>
      </c>
      <c r="AF70" s="74">
        <f t="shared" si="52"/>
        <v>0</v>
      </c>
      <c r="AG70" s="74">
        <f t="shared" si="53"/>
        <v>0</v>
      </c>
      <c r="AH70" s="74">
        <v>0</v>
      </c>
      <c r="AI70" s="74">
        <v>0</v>
      </c>
      <c r="AJ70" s="74">
        <v>0</v>
      </c>
      <c r="AK70" s="74">
        <v>0</v>
      </c>
      <c r="AL70" s="74">
        <v>0</v>
      </c>
      <c r="AM70" s="75">
        <v>0</v>
      </c>
      <c r="AN70" s="74">
        <f t="shared" si="54"/>
        <v>19115</v>
      </c>
      <c r="AO70" s="74">
        <f t="shared" si="55"/>
        <v>8064</v>
      </c>
      <c r="AP70" s="74">
        <v>8064</v>
      </c>
      <c r="AQ70" s="74">
        <v>0</v>
      </c>
      <c r="AR70" s="74">
        <v>0</v>
      </c>
      <c r="AS70" s="74">
        <v>0</v>
      </c>
      <c r="AT70" s="74">
        <f t="shared" si="56"/>
        <v>11051</v>
      </c>
      <c r="AU70" s="74">
        <v>11051</v>
      </c>
      <c r="AV70" s="74">
        <v>0</v>
      </c>
      <c r="AW70" s="74">
        <v>0</v>
      </c>
      <c r="AX70" s="74">
        <v>0</v>
      </c>
      <c r="AY70" s="74">
        <f t="shared" si="57"/>
        <v>0</v>
      </c>
      <c r="AZ70" s="74">
        <v>0</v>
      </c>
      <c r="BA70" s="74">
        <v>0</v>
      </c>
      <c r="BB70" s="74">
        <v>0</v>
      </c>
      <c r="BC70" s="74">
        <v>0</v>
      </c>
      <c r="BD70" s="75">
        <v>63002</v>
      </c>
      <c r="BE70" s="74">
        <v>0</v>
      </c>
      <c r="BF70" s="74">
        <v>232</v>
      </c>
      <c r="BG70" s="74">
        <f t="shared" si="58"/>
        <v>19347</v>
      </c>
      <c r="BH70" s="74">
        <f t="shared" si="59"/>
        <v>0</v>
      </c>
      <c r="BI70" s="74">
        <f t="shared" si="60"/>
        <v>0</v>
      </c>
      <c r="BJ70" s="74">
        <f t="shared" si="61"/>
        <v>0</v>
      </c>
      <c r="BK70" s="74">
        <f t="shared" si="62"/>
        <v>0</v>
      </c>
      <c r="BL70" s="74">
        <f t="shared" si="63"/>
        <v>0</v>
      </c>
      <c r="BM70" s="74">
        <f t="shared" si="64"/>
        <v>0</v>
      </c>
      <c r="BN70" s="74">
        <f t="shared" si="65"/>
        <v>0</v>
      </c>
      <c r="BO70" s="75">
        <f t="shared" si="66"/>
        <v>11001</v>
      </c>
      <c r="BP70" s="74">
        <f t="shared" si="67"/>
        <v>169332</v>
      </c>
      <c r="BQ70" s="74">
        <f t="shared" si="68"/>
        <v>48384</v>
      </c>
      <c r="BR70" s="74">
        <f t="shared" si="69"/>
        <v>40320</v>
      </c>
      <c r="BS70" s="74">
        <f t="shared" si="70"/>
        <v>8064</v>
      </c>
      <c r="BT70" s="74">
        <f t="shared" si="71"/>
        <v>0</v>
      </c>
      <c r="BU70" s="74">
        <f t="shared" si="72"/>
        <v>0</v>
      </c>
      <c r="BV70" s="74">
        <f t="shared" si="73"/>
        <v>15477</v>
      </c>
      <c r="BW70" s="74">
        <f t="shared" si="74"/>
        <v>11490</v>
      </c>
      <c r="BX70" s="74">
        <f t="shared" si="75"/>
        <v>3987</v>
      </c>
      <c r="BY70" s="74">
        <f t="shared" si="76"/>
        <v>0</v>
      </c>
      <c r="BZ70" s="74">
        <f t="shared" si="77"/>
        <v>0</v>
      </c>
      <c r="CA70" s="74">
        <f t="shared" si="78"/>
        <v>105471</v>
      </c>
      <c r="CB70" s="74">
        <f t="shared" si="79"/>
        <v>72396</v>
      </c>
      <c r="CC70" s="74">
        <f t="shared" si="80"/>
        <v>27073</v>
      </c>
      <c r="CD70" s="74">
        <f t="shared" si="81"/>
        <v>6002</v>
      </c>
      <c r="CE70" s="74">
        <f t="shared" si="82"/>
        <v>0</v>
      </c>
      <c r="CF70" s="75">
        <f t="shared" si="83"/>
        <v>315574</v>
      </c>
      <c r="CG70" s="74">
        <f t="shared" si="84"/>
        <v>0</v>
      </c>
      <c r="CH70" s="74">
        <f t="shared" si="85"/>
        <v>7189</v>
      </c>
      <c r="CI70" s="74">
        <f t="shared" si="86"/>
        <v>176521</v>
      </c>
    </row>
    <row r="71" spans="1:87" s="50" customFormat="1" ht="12" customHeight="1">
      <c r="A71" s="53" t="s">
        <v>542</v>
      </c>
      <c r="B71" s="54" t="s">
        <v>670</v>
      </c>
      <c r="C71" s="53" t="s">
        <v>671</v>
      </c>
      <c r="D71" s="74">
        <f t="shared" si="45"/>
        <v>159277</v>
      </c>
      <c r="E71" s="74">
        <f t="shared" si="46"/>
        <v>159277</v>
      </c>
      <c r="F71" s="74">
        <v>0</v>
      </c>
      <c r="G71" s="74">
        <v>159277</v>
      </c>
      <c r="H71" s="74">
        <v>0</v>
      </c>
      <c r="I71" s="74">
        <v>0</v>
      </c>
      <c r="J71" s="74">
        <v>0</v>
      </c>
      <c r="K71" s="75">
        <v>0</v>
      </c>
      <c r="L71" s="74">
        <f t="shared" si="47"/>
        <v>1075787</v>
      </c>
      <c r="M71" s="74">
        <f t="shared" si="48"/>
        <v>235921</v>
      </c>
      <c r="N71" s="74">
        <v>235921</v>
      </c>
      <c r="O71" s="74">
        <v>0</v>
      </c>
      <c r="P71" s="74">
        <v>0</v>
      </c>
      <c r="Q71" s="74">
        <v>0</v>
      </c>
      <c r="R71" s="74">
        <f t="shared" si="49"/>
        <v>98948</v>
      </c>
      <c r="S71" s="74">
        <v>0</v>
      </c>
      <c r="T71" s="74">
        <v>98948</v>
      </c>
      <c r="U71" s="74">
        <v>0</v>
      </c>
      <c r="V71" s="74">
        <v>0</v>
      </c>
      <c r="W71" s="74">
        <f t="shared" si="50"/>
        <v>740918</v>
      </c>
      <c r="X71" s="74">
        <v>332577</v>
      </c>
      <c r="Y71" s="74">
        <v>195670</v>
      </c>
      <c r="Z71" s="74">
        <v>108259</v>
      </c>
      <c r="AA71" s="74">
        <v>104412</v>
      </c>
      <c r="AB71" s="75">
        <v>0</v>
      </c>
      <c r="AC71" s="74">
        <v>0</v>
      </c>
      <c r="AD71" s="74">
        <v>0</v>
      </c>
      <c r="AE71" s="74">
        <f t="shared" si="51"/>
        <v>1235064</v>
      </c>
      <c r="AF71" s="74">
        <f t="shared" si="52"/>
        <v>426</v>
      </c>
      <c r="AG71" s="74">
        <f t="shared" si="53"/>
        <v>426</v>
      </c>
      <c r="AH71" s="74">
        <v>0</v>
      </c>
      <c r="AI71" s="74">
        <v>426</v>
      </c>
      <c r="AJ71" s="74">
        <v>0</v>
      </c>
      <c r="AK71" s="74">
        <v>0</v>
      </c>
      <c r="AL71" s="74">
        <v>0</v>
      </c>
      <c r="AM71" s="75">
        <v>0</v>
      </c>
      <c r="AN71" s="74">
        <f t="shared" si="54"/>
        <v>232608</v>
      </c>
      <c r="AO71" s="74">
        <f t="shared" si="55"/>
        <v>74502</v>
      </c>
      <c r="AP71" s="74">
        <v>74502</v>
      </c>
      <c r="AQ71" s="74">
        <v>0</v>
      </c>
      <c r="AR71" s="74">
        <v>0</v>
      </c>
      <c r="AS71" s="74">
        <v>0</v>
      </c>
      <c r="AT71" s="74">
        <f t="shared" si="56"/>
        <v>43077</v>
      </c>
      <c r="AU71" s="74">
        <v>0</v>
      </c>
      <c r="AV71" s="74">
        <v>43077</v>
      </c>
      <c r="AW71" s="74">
        <v>0</v>
      </c>
      <c r="AX71" s="74">
        <v>0</v>
      </c>
      <c r="AY71" s="74">
        <f t="shared" si="57"/>
        <v>115029</v>
      </c>
      <c r="AZ71" s="74">
        <v>23852</v>
      </c>
      <c r="BA71" s="74">
        <v>62740</v>
      </c>
      <c r="BB71" s="74">
        <v>431</v>
      </c>
      <c r="BC71" s="74">
        <v>28006</v>
      </c>
      <c r="BD71" s="75">
        <v>0</v>
      </c>
      <c r="BE71" s="74">
        <v>0</v>
      </c>
      <c r="BF71" s="74">
        <v>0</v>
      </c>
      <c r="BG71" s="74">
        <f t="shared" si="58"/>
        <v>233034</v>
      </c>
      <c r="BH71" s="74">
        <f aca="true" t="shared" si="87" ref="BH71:BH90">SUM(D71,AF71)</f>
        <v>159703</v>
      </c>
      <c r="BI71" s="74">
        <f aca="true" t="shared" si="88" ref="BI71:BI90">SUM(E71,AG71)</f>
        <v>159703</v>
      </c>
      <c r="BJ71" s="74">
        <f aca="true" t="shared" si="89" ref="BJ71:BJ90">SUM(F71,AH71)</f>
        <v>0</v>
      </c>
      <c r="BK71" s="74">
        <f aca="true" t="shared" si="90" ref="BK71:BK90">SUM(G71,AI71)</f>
        <v>159703</v>
      </c>
      <c r="BL71" s="74">
        <f aca="true" t="shared" si="91" ref="BL71:BL90">SUM(H71,AJ71)</f>
        <v>0</v>
      </c>
      <c r="BM71" s="74">
        <f aca="true" t="shared" si="92" ref="BM71:BM90">SUM(I71,AK71)</f>
        <v>0</v>
      </c>
      <c r="BN71" s="74">
        <f aca="true" t="shared" si="93" ref="BN71:BN90">SUM(J71,AL71)</f>
        <v>0</v>
      </c>
      <c r="BO71" s="75">
        <v>0</v>
      </c>
      <c r="BP71" s="74">
        <f aca="true" t="shared" si="94" ref="BP71:BP90">SUM(L71,AN71)</f>
        <v>1308395</v>
      </c>
      <c r="BQ71" s="74">
        <f aca="true" t="shared" si="95" ref="BQ71:BQ90">SUM(M71,AO71)</f>
        <v>310423</v>
      </c>
      <c r="BR71" s="74">
        <f aca="true" t="shared" si="96" ref="BR71:BR90">SUM(N71,AP71)</f>
        <v>310423</v>
      </c>
      <c r="BS71" s="74">
        <f aca="true" t="shared" si="97" ref="BS71:BS90">SUM(O71,AQ71)</f>
        <v>0</v>
      </c>
      <c r="BT71" s="74">
        <f aca="true" t="shared" si="98" ref="BT71:BT90">SUM(P71,AR71)</f>
        <v>0</v>
      </c>
      <c r="BU71" s="74">
        <f aca="true" t="shared" si="99" ref="BU71:BU90">SUM(Q71,AS71)</f>
        <v>0</v>
      </c>
      <c r="BV71" s="74">
        <f aca="true" t="shared" si="100" ref="BV71:BV90">SUM(R71,AT71)</f>
        <v>142025</v>
      </c>
      <c r="BW71" s="74">
        <f aca="true" t="shared" si="101" ref="BW71:BW90">SUM(S71,AU71)</f>
        <v>0</v>
      </c>
      <c r="BX71" s="74">
        <f aca="true" t="shared" si="102" ref="BX71:BX90">SUM(T71,AV71)</f>
        <v>142025</v>
      </c>
      <c r="BY71" s="74">
        <f aca="true" t="shared" si="103" ref="BY71:BY90">SUM(U71,AW71)</f>
        <v>0</v>
      </c>
      <c r="BZ71" s="74">
        <f aca="true" t="shared" si="104" ref="BZ71:BZ90">SUM(V71,AX71)</f>
        <v>0</v>
      </c>
      <c r="CA71" s="74">
        <f aca="true" t="shared" si="105" ref="CA71:CA90">SUM(W71,AY71)</f>
        <v>855947</v>
      </c>
      <c r="CB71" s="74">
        <f aca="true" t="shared" si="106" ref="CB71:CB90">SUM(X71,AZ71)</f>
        <v>356429</v>
      </c>
      <c r="CC71" s="74">
        <f aca="true" t="shared" si="107" ref="CC71:CC90">SUM(Y71,BA71)</f>
        <v>258410</v>
      </c>
      <c r="CD71" s="74">
        <f aca="true" t="shared" si="108" ref="CD71:CD90">SUM(Z71,BB71)</f>
        <v>108690</v>
      </c>
      <c r="CE71" s="74">
        <f aca="true" t="shared" si="109" ref="CE71:CE90">SUM(AA71,BC71)</f>
        <v>132418</v>
      </c>
      <c r="CF71" s="75">
        <v>0</v>
      </c>
      <c r="CG71" s="74">
        <f aca="true" t="shared" si="110" ref="CG71:CG90">SUM(AC71,BE71)</f>
        <v>0</v>
      </c>
      <c r="CH71" s="74">
        <f aca="true" t="shared" si="111" ref="CH71:CH90">SUM(AD71,BF71)</f>
        <v>0</v>
      </c>
      <c r="CI71" s="74">
        <f aca="true" t="shared" si="112" ref="CI71:CI90">SUM(AE71,BG71)</f>
        <v>1468098</v>
      </c>
    </row>
    <row r="72" spans="1:87" s="50" customFormat="1" ht="12" customHeight="1">
      <c r="A72" s="53" t="s">
        <v>542</v>
      </c>
      <c r="B72" s="54" t="s">
        <v>672</v>
      </c>
      <c r="C72" s="53" t="s">
        <v>673</v>
      </c>
      <c r="D72" s="74">
        <f aca="true" t="shared" si="113" ref="D72:D103">+SUM(E72,J72)</f>
        <v>0</v>
      </c>
      <c r="E72" s="74">
        <f aca="true" t="shared" si="114" ref="E72:E103">+SUM(F72:I72)</f>
        <v>0</v>
      </c>
      <c r="F72" s="74">
        <v>0</v>
      </c>
      <c r="G72" s="74">
        <v>0</v>
      </c>
      <c r="H72" s="74">
        <v>0</v>
      </c>
      <c r="I72" s="74">
        <v>0</v>
      </c>
      <c r="J72" s="74">
        <v>0</v>
      </c>
      <c r="K72" s="75">
        <v>0</v>
      </c>
      <c r="L72" s="74">
        <f aca="true" t="shared" si="115" ref="L72:L103">+SUM(M72,R72,V72,W72,AC72)</f>
        <v>2412576</v>
      </c>
      <c r="M72" s="74">
        <f aca="true" t="shared" si="116" ref="M72:M103">+SUM(N72:Q72)</f>
        <v>358573</v>
      </c>
      <c r="N72" s="74">
        <v>358573</v>
      </c>
      <c r="O72" s="74">
        <v>0</v>
      </c>
      <c r="P72" s="74">
        <v>0</v>
      </c>
      <c r="Q72" s="74">
        <v>0</v>
      </c>
      <c r="R72" s="74">
        <f aca="true" t="shared" si="117" ref="R72:R103">+SUM(S72:U72)</f>
        <v>547299</v>
      </c>
      <c r="S72" s="74">
        <v>13038</v>
      </c>
      <c r="T72" s="74">
        <v>534261</v>
      </c>
      <c r="U72" s="74">
        <v>0</v>
      </c>
      <c r="V72" s="74">
        <v>0</v>
      </c>
      <c r="W72" s="74">
        <f aca="true" t="shared" si="118" ref="W72:W103">+SUM(X72:AA72)</f>
        <v>1506704</v>
      </c>
      <c r="X72" s="74">
        <v>683804</v>
      </c>
      <c r="Y72" s="74">
        <v>468944</v>
      </c>
      <c r="Z72" s="74">
        <v>325614</v>
      </c>
      <c r="AA72" s="74">
        <v>28342</v>
      </c>
      <c r="AB72" s="75">
        <v>0</v>
      </c>
      <c r="AC72" s="74">
        <v>0</v>
      </c>
      <c r="AD72" s="74">
        <v>92185</v>
      </c>
      <c r="AE72" s="74">
        <f aca="true" t="shared" si="119" ref="AE72:AE103">+SUM(D72,L72,AD72)</f>
        <v>2504761</v>
      </c>
      <c r="AF72" s="74">
        <f aca="true" t="shared" si="120" ref="AF72:AF103">+SUM(AG72,AL72)</f>
        <v>0</v>
      </c>
      <c r="AG72" s="74">
        <f aca="true" t="shared" si="121" ref="AG72:AG103">+SUM(AH72:AK72)</f>
        <v>0</v>
      </c>
      <c r="AH72" s="74">
        <v>0</v>
      </c>
      <c r="AI72" s="74">
        <v>0</v>
      </c>
      <c r="AJ72" s="74">
        <v>0</v>
      </c>
      <c r="AK72" s="74">
        <v>0</v>
      </c>
      <c r="AL72" s="74">
        <v>0</v>
      </c>
      <c r="AM72" s="75">
        <v>0</v>
      </c>
      <c r="AN72" s="74">
        <f aca="true" t="shared" si="122" ref="AN72:AN103">+SUM(AO72,AT72,AX72,AY72,BE72)</f>
        <v>292357</v>
      </c>
      <c r="AO72" s="74">
        <f aca="true" t="shared" si="123" ref="AO72:AO103">+SUM(AP72:AS72)</f>
        <v>54319</v>
      </c>
      <c r="AP72" s="74">
        <v>54319</v>
      </c>
      <c r="AQ72" s="74">
        <v>0</v>
      </c>
      <c r="AR72" s="74">
        <v>0</v>
      </c>
      <c r="AS72" s="74">
        <v>0</v>
      </c>
      <c r="AT72" s="74">
        <f aca="true" t="shared" si="124" ref="AT72:AT103">+SUM(AU72:AW72)</f>
        <v>90517</v>
      </c>
      <c r="AU72" s="74">
        <v>986</v>
      </c>
      <c r="AV72" s="74">
        <v>89531</v>
      </c>
      <c r="AW72" s="74">
        <v>0</v>
      </c>
      <c r="AX72" s="74">
        <v>0</v>
      </c>
      <c r="AY72" s="74">
        <f aca="true" t="shared" si="125" ref="AY72:AY103">+SUM(AZ72:BC72)</f>
        <v>147521</v>
      </c>
      <c r="AZ72" s="74">
        <v>17385</v>
      </c>
      <c r="BA72" s="74">
        <v>102722</v>
      </c>
      <c r="BB72" s="74">
        <v>18645</v>
      </c>
      <c r="BC72" s="74">
        <v>8769</v>
      </c>
      <c r="BD72" s="75">
        <v>0</v>
      </c>
      <c r="BE72" s="74">
        <v>0</v>
      </c>
      <c r="BF72" s="74">
        <v>10132</v>
      </c>
      <c r="BG72" s="74">
        <f aca="true" t="shared" si="126" ref="BG72:BG103">+SUM(BF72,AN72,AF72)</f>
        <v>302489</v>
      </c>
      <c r="BH72" s="74">
        <f t="shared" si="87"/>
        <v>0</v>
      </c>
      <c r="BI72" s="74">
        <f t="shared" si="88"/>
        <v>0</v>
      </c>
      <c r="BJ72" s="74">
        <f t="shared" si="89"/>
        <v>0</v>
      </c>
      <c r="BK72" s="74">
        <f t="shared" si="90"/>
        <v>0</v>
      </c>
      <c r="BL72" s="74">
        <f t="shared" si="91"/>
        <v>0</v>
      </c>
      <c r="BM72" s="74">
        <f t="shared" si="92"/>
        <v>0</v>
      </c>
      <c r="BN72" s="74">
        <f t="shared" si="93"/>
        <v>0</v>
      </c>
      <c r="BO72" s="75">
        <v>0</v>
      </c>
      <c r="BP72" s="74">
        <f t="shared" si="94"/>
        <v>2704933</v>
      </c>
      <c r="BQ72" s="74">
        <f t="shared" si="95"/>
        <v>412892</v>
      </c>
      <c r="BR72" s="74">
        <f t="shared" si="96"/>
        <v>412892</v>
      </c>
      <c r="BS72" s="74">
        <f t="shared" si="97"/>
        <v>0</v>
      </c>
      <c r="BT72" s="74">
        <f t="shared" si="98"/>
        <v>0</v>
      </c>
      <c r="BU72" s="74">
        <f t="shared" si="99"/>
        <v>0</v>
      </c>
      <c r="BV72" s="74">
        <f t="shared" si="100"/>
        <v>637816</v>
      </c>
      <c r="BW72" s="74">
        <f t="shared" si="101"/>
        <v>14024</v>
      </c>
      <c r="BX72" s="74">
        <f t="shared" si="102"/>
        <v>623792</v>
      </c>
      <c r="BY72" s="74">
        <f t="shared" si="103"/>
        <v>0</v>
      </c>
      <c r="BZ72" s="74">
        <f t="shared" si="104"/>
        <v>0</v>
      </c>
      <c r="CA72" s="74">
        <f t="shared" si="105"/>
        <v>1654225</v>
      </c>
      <c r="CB72" s="74">
        <f t="shared" si="106"/>
        <v>701189</v>
      </c>
      <c r="CC72" s="74">
        <f t="shared" si="107"/>
        <v>571666</v>
      </c>
      <c r="CD72" s="74">
        <f t="shared" si="108"/>
        <v>344259</v>
      </c>
      <c r="CE72" s="74">
        <f t="shared" si="109"/>
        <v>37111</v>
      </c>
      <c r="CF72" s="75">
        <v>0</v>
      </c>
      <c r="CG72" s="74">
        <f t="shared" si="110"/>
        <v>0</v>
      </c>
      <c r="CH72" s="74">
        <f t="shared" si="111"/>
        <v>102317</v>
      </c>
      <c r="CI72" s="74">
        <f t="shared" si="112"/>
        <v>2807250</v>
      </c>
    </row>
    <row r="73" spans="1:87" s="50" customFormat="1" ht="12" customHeight="1">
      <c r="A73" s="53" t="s">
        <v>542</v>
      </c>
      <c r="B73" s="54" t="s">
        <v>674</v>
      </c>
      <c r="C73" s="53" t="s">
        <v>675</v>
      </c>
      <c r="D73" s="74">
        <f t="shared" si="113"/>
        <v>0</v>
      </c>
      <c r="E73" s="74">
        <f t="shared" si="114"/>
        <v>0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75">
        <v>0</v>
      </c>
      <c r="L73" s="74">
        <f t="shared" si="115"/>
        <v>0</v>
      </c>
      <c r="M73" s="74">
        <f t="shared" si="116"/>
        <v>0</v>
      </c>
      <c r="N73" s="74">
        <v>0</v>
      </c>
      <c r="O73" s="74">
        <v>0</v>
      </c>
      <c r="P73" s="74">
        <v>0</v>
      </c>
      <c r="Q73" s="74">
        <v>0</v>
      </c>
      <c r="R73" s="74">
        <f t="shared" si="117"/>
        <v>0</v>
      </c>
      <c r="S73" s="74">
        <v>0</v>
      </c>
      <c r="T73" s="74">
        <v>0</v>
      </c>
      <c r="U73" s="74">
        <v>0</v>
      </c>
      <c r="V73" s="74">
        <v>0</v>
      </c>
      <c r="W73" s="74">
        <f t="shared" si="118"/>
        <v>0</v>
      </c>
      <c r="X73" s="74">
        <v>0</v>
      </c>
      <c r="Y73" s="74">
        <v>0</v>
      </c>
      <c r="Z73" s="74">
        <v>0</v>
      </c>
      <c r="AA73" s="74">
        <v>0</v>
      </c>
      <c r="AB73" s="75">
        <v>0</v>
      </c>
      <c r="AC73" s="74">
        <v>0</v>
      </c>
      <c r="AD73" s="74">
        <v>0</v>
      </c>
      <c r="AE73" s="74">
        <f t="shared" si="119"/>
        <v>0</v>
      </c>
      <c r="AF73" s="74">
        <f t="shared" si="120"/>
        <v>0</v>
      </c>
      <c r="AG73" s="74">
        <f t="shared" si="121"/>
        <v>0</v>
      </c>
      <c r="AH73" s="74">
        <v>0</v>
      </c>
      <c r="AI73" s="74">
        <v>0</v>
      </c>
      <c r="AJ73" s="74">
        <v>0</v>
      </c>
      <c r="AK73" s="74">
        <v>0</v>
      </c>
      <c r="AL73" s="74">
        <v>0</v>
      </c>
      <c r="AM73" s="75">
        <v>0</v>
      </c>
      <c r="AN73" s="74">
        <f t="shared" si="122"/>
        <v>89147</v>
      </c>
      <c r="AO73" s="74">
        <f t="shared" si="123"/>
        <v>58878</v>
      </c>
      <c r="AP73" s="74">
        <v>18829</v>
      </c>
      <c r="AQ73" s="74">
        <v>0</v>
      </c>
      <c r="AR73" s="74">
        <v>40049</v>
      </c>
      <c r="AS73" s="74">
        <v>0</v>
      </c>
      <c r="AT73" s="74">
        <f t="shared" si="124"/>
        <v>23363</v>
      </c>
      <c r="AU73" s="74">
        <v>0</v>
      </c>
      <c r="AV73" s="74">
        <v>23363</v>
      </c>
      <c r="AW73" s="74">
        <v>0</v>
      </c>
      <c r="AX73" s="74">
        <v>0</v>
      </c>
      <c r="AY73" s="74">
        <f t="shared" si="125"/>
        <v>6906</v>
      </c>
      <c r="AZ73" s="74">
        <v>0</v>
      </c>
      <c r="BA73" s="74">
        <v>6906</v>
      </c>
      <c r="BB73" s="74">
        <v>0</v>
      </c>
      <c r="BC73" s="74">
        <v>0</v>
      </c>
      <c r="BD73" s="75">
        <v>0</v>
      </c>
      <c r="BE73" s="74">
        <v>0</v>
      </c>
      <c r="BF73" s="74">
        <v>19850</v>
      </c>
      <c r="BG73" s="74">
        <f t="shared" si="126"/>
        <v>108997</v>
      </c>
      <c r="BH73" s="74">
        <f t="shared" si="87"/>
        <v>0</v>
      </c>
      <c r="BI73" s="74">
        <f t="shared" si="88"/>
        <v>0</v>
      </c>
      <c r="BJ73" s="74">
        <f t="shared" si="89"/>
        <v>0</v>
      </c>
      <c r="BK73" s="74">
        <f t="shared" si="90"/>
        <v>0</v>
      </c>
      <c r="BL73" s="74">
        <f t="shared" si="91"/>
        <v>0</v>
      </c>
      <c r="BM73" s="74">
        <f t="shared" si="92"/>
        <v>0</v>
      </c>
      <c r="BN73" s="74">
        <f t="shared" si="93"/>
        <v>0</v>
      </c>
      <c r="BO73" s="75">
        <v>0</v>
      </c>
      <c r="BP73" s="74">
        <f t="shared" si="94"/>
        <v>89147</v>
      </c>
      <c r="BQ73" s="74">
        <f t="shared" si="95"/>
        <v>58878</v>
      </c>
      <c r="BR73" s="74">
        <f t="shared" si="96"/>
        <v>18829</v>
      </c>
      <c r="BS73" s="74">
        <f t="shared" si="97"/>
        <v>0</v>
      </c>
      <c r="BT73" s="74">
        <f t="shared" si="98"/>
        <v>40049</v>
      </c>
      <c r="BU73" s="74">
        <f t="shared" si="99"/>
        <v>0</v>
      </c>
      <c r="BV73" s="74">
        <f t="shared" si="100"/>
        <v>23363</v>
      </c>
      <c r="BW73" s="74">
        <f t="shared" si="101"/>
        <v>0</v>
      </c>
      <c r="BX73" s="74">
        <f t="shared" si="102"/>
        <v>23363</v>
      </c>
      <c r="BY73" s="74">
        <f t="shared" si="103"/>
        <v>0</v>
      </c>
      <c r="BZ73" s="74">
        <f t="shared" si="104"/>
        <v>0</v>
      </c>
      <c r="CA73" s="74">
        <f t="shared" si="105"/>
        <v>6906</v>
      </c>
      <c r="CB73" s="74">
        <f t="shared" si="106"/>
        <v>0</v>
      </c>
      <c r="CC73" s="74">
        <f t="shared" si="107"/>
        <v>6906</v>
      </c>
      <c r="CD73" s="74">
        <f t="shared" si="108"/>
        <v>0</v>
      </c>
      <c r="CE73" s="74">
        <f t="shared" si="109"/>
        <v>0</v>
      </c>
      <c r="CF73" s="75">
        <v>0</v>
      </c>
      <c r="CG73" s="74">
        <f t="shared" si="110"/>
        <v>0</v>
      </c>
      <c r="CH73" s="74">
        <f t="shared" si="111"/>
        <v>19850</v>
      </c>
      <c r="CI73" s="74">
        <f t="shared" si="112"/>
        <v>108997</v>
      </c>
    </row>
    <row r="74" spans="1:87" s="50" customFormat="1" ht="12" customHeight="1">
      <c r="A74" s="53" t="s">
        <v>542</v>
      </c>
      <c r="B74" s="54" t="s">
        <v>676</v>
      </c>
      <c r="C74" s="53" t="s">
        <v>677</v>
      </c>
      <c r="D74" s="74">
        <f t="shared" si="113"/>
        <v>0</v>
      </c>
      <c r="E74" s="74">
        <f t="shared" si="114"/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5">
        <v>0</v>
      </c>
      <c r="L74" s="74">
        <f t="shared" si="115"/>
        <v>0</v>
      </c>
      <c r="M74" s="74">
        <f t="shared" si="116"/>
        <v>0</v>
      </c>
      <c r="N74" s="74">
        <v>0</v>
      </c>
      <c r="O74" s="74">
        <v>0</v>
      </c>
      <c r="P74" s="74">
        <v>0</v>
      </c>
      <c r="Q74" s="74">
        <v>0</v>
      </c>
      <c r="R74" s="74">
        <f t="shared" si="117"/>
        <v>0</v>
      </c>
      <c r="S74" s="74">
        <v>0</v>
      </c>
      <c r="T74" s="74">
        <v>0</v>
      </c>
      <c r="U74" s="74">
        <v>0</v>
      </c>
      <c r="V74" s="74">
        <v>0</v>
      </c>
      <c r="W74" s="74">
        <f t="shared" si="118"/>
        <v>0</v>
      </c>
      <c r="X74" s="74">
        <v>0</v>
      </c>
      <c r="Y74" s="74">
        <v>0</v>
      </c>
      <c r="Z74" s="74">
        <v>0</v>
      </c>
      <c r="AA74" s="74">
        <v>0</v>
      </c>
      <c r="AB74" s="75">
        <v>0</v>
      </c>
      <c r="AC74" s="74">
        <v>0</v>
      </c>
      <c r="AD74" s="74">
        <v>0</v>
      </c>
      <c r="AE74" s="74">
        <f t="shared" si="119"/>
        <v>0</v>
      </c>
      <c r="AF74" s="74">
        <f t="shared" si="120"/>
        <v>0</v>
      </c>
      <c r="AG74" s="74">
        <f t="shared" si="121"/>
        <v>0</v>
      </c>
      <c r="AH74" s="74">
        <v>0</v>
      </c>
      <c r="AI74" s="74">
        <v>0</v>
      </c>
      <c r="AJ74" s="74">
        <v>0</v>
      </c>
      <c r="AK74" s="74">
        <v>0</v>
      </c>
      <c r="AL74" s="74">
        <v>0</v>
      </c>
      <c r="AM74" s="75">
        <v>0</v>
      </c>
      <c r="AN74" s="74">
        <f t="shared" si="122"/>
        <v>52314</v>
      </c>
      <c r="AO74" s="74">
        <f t="shared" si="123"/>
        <v>17081</v>
      </c>
      <c r="AP74" s="74">
        <v>17081</v>
      </c>
      <c r="AQ74" s="74">
        <v>0</v>
      </c>
      <c r="AR74" s="74">
        <v>0</v>
      </c>
      <c r="AS74" s="74">
        <v>0</v>
      </c>
      <c r="AT74" s="74">
        <f t="shared" si="124"/>
        <v>17878</v>
      </c>
      <c r="AU74" s="74">
        <v>0</v>
      </c>
      <c r="AV74" s="74">
        <v>17878</v>
      </c>
      <c r="AW74" s="74">
        <v>0</v>
      </c>
      <c r="AX74" s="74">
        <v>0</v>
      </c>
      <c r="AY74" s="74">
        <f t="shared" si="125"/>
        <v>17355</v>
      </c>
      <c r="AZ74" s="74">
        <v>10386</v>
      </c>
      <c r="BA74" s="74">
        <v>4638</v>
      </c>
      <c r="BB74" s="74">
        <v>0</v>
      </c>
      <c r="BC74" s="74">
        <v>2331</v>
      </c>
      <c r="BD74" s="75">
        <v>0</v>
      </c>
      <c r="BE74" s="74">
        <v>0</v>
      </c>
      <c r="BF74" s="74">
        <v>513916</v>
      </c>
      <c r="BG74" s="74">
        <f t="shared" si="126"/>
        <v>566230</v>
      </c>
      <c r="BH74" s="74">
        <f t="shared" si="87"/>
        <v>0</v>
      </c>
      <c r="BI74" s="74">
        <f t="shared" si="88"/>
        <v>0</v>
      </c>
      <c r="BJ74" s="74">
        <f t="shared" si="89"/>
        <v>0</v>
      </c>
      <c r="BK74" s="74">
        <f t="shared" si="90"/>
        <v>0</v>
      </c>
      <c r="BL74" s="74">
        <f t="shared" si="91"/>
        <v>0</v>
      </c>
      <c r="BM74" s="74">
        <f t="shared" si="92"/>
        <v>0</v>
      </c>
      <c r="BN74" s="74">
        <f t="shared" si="93"/>
        <v>0</v>
      </c>
      <c r="BO74" s="75">
        <v>0</v>
      </c>
      <c r="BP74" s="74">
        <f t="shared" si="94"/>
        <v>52314</v>
      </c>
      <c r="BQ74" s="74">
        <f t="shared" si="95"/>
        <v>17081</v>
      </c>
      <c r="BR74" s="74">
        <f t="shared" si="96"/>
        <v>17081</v>
      </c>
      <c r="BS74" s="74">
        <f t="shared" si="97"/>
        <v>0</v>
      </c>
      <c r="BT74" s="74">
        <f t="shared" si="98"/>
        <v>0</v>
      </c>
      <c r="BU74" s="74">
        <f t="shared" si="99"/>
        <v>0</v>
      </c>
      <c r="BV74" s="74">
        <f t="shared" si="100"/>
        <v>17878</v>
      </c>
      <c r="BW74" s="74">
        <f t="shared" si="101"/>
        <v>0</v>
      </c>
      <c r="BX74" s="74">
        <f t="shared" si="102"/>
        <v>17878</v>
      </c>
      <c r="BY74" s="74">
        <f t="shared" si="103"/>
        <v>0</v>
      </c>
      <c r="BZ74" s="74">
        <f t="shared" si="104"/>
        <v>0</v>
      </c>
      <c r="CA74" s="74">
        <f t="shared" si="105"/>
        <v>17355</v>
      </c>
      <c r="CB74" s="74">
        <f t="shared" si="106"/>
        <v>10386</v>
      </c>
      <c r="CC74" s="74">
        <f t="shared" si="107"/>
        <v>4638</v>
      </c>
      <c r="CD74" s="74">
        <f t="shared" si="108"/>
        <v>0</v>
      </c>
      <c r="CE74" s="74">
        <f t="shared" si="109"/>
        <v>2331</v>
      </c>
      <c r="CF74" s="75">
        <v>0</v>
      </c>
      <c r="CG74" s="74">
        <f t="shared" si="110"/>
        <v>0</v>
      </c>
      <c r="CH74" s="74">
        <f t="shared" si="111"/>
        <v>513916</v>
      </c>
      <c r="CI74" s="74">
        <f t="shared" si="112"/>
        <v>566230</v>
      </c>
    </row>
    <row r="75" spans="1:87" s="50" customFormat="1" ht="12" customHeight="1">
      <c r="A75" s="53" t="s">
        <v>542</v>
      </c>
      <c r="B75" s="54" t="s">
        <v>678</v>
      </c>
      <c r="C75" s="53" t="s">
        <v>679</v>
      </c>
      <c r="D75" s="74">
        <f t="shared" si="113"/>
        <v>0</v>
      </c>
      <c r="E75" s="74">
        <f t="shared" si="114"/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5">
        <v>0</v>
      </c>
      <c r="L75" s="74">
        <f t="shared" si="115"/>
        <v>0</v>
      </c>
      <c r="M75" s="74">
        <f t="shared" si="116"/>
        <v>0</v>
      </c>
      <c r="N75" s="74">
        <v>0</v>
      </c>
      <c r="O75" s="74">
        <v>0</v>
      </c>
      <c r="P75" s="74">
        <v>0</v>
      </c>
      <c r="Q75" s="74">
        <v>0</v>
      </c>
      <c r="R75" s="74">
        <f t="shared" si="117"/>
        <v>0</v>
      </c>
      <c r="S75" s="74">
        <v>0</v>
      </c>
      <c r="T75" s="74">
        <v>0</v>
      </c>
      <c r="U75" s="74">
        <v>0</v>
      </c>
      <c r="V75" s="74">
        <v>0</v>
      </c>
      <c r="W75" s="74">
        <f t="shared" si="118"/>
        <v>0</v>
      </c>
      <c r="X75" s="74">
        <v>0</v>
      </c>
      <c r="Y75" s="74">
        <v>0</v>
      </c>
      <c r="Z75" s="74">
        <v>0</v>
      </c>
      <c r="AA75" s="74">
        <v>0</v>
      </c>
      <c r="AB75" s="75">
        <v>0</v>
      </c>
      <c r="AC75" s="74">
        <v>0</v>
      </c>
      <c r="AD75" s="74">
        <v>0</v>
      </c>
      <c r="AE75" s="74">
        <f t="shared" si="119"/>
        <v>0</v>
      </c>
      <c r="AF75" s="74">
        <f t="shared" si="120"/>
        <v>0</v>
      </c>
      <c r="AG75" s="74">
        <f t="shared" si="121"/>
        <v>0</v>
      </c>
      <c r="AH75" s="74">
        <v>0</v>
      </c>
      <c r="AI75" s="74">
        <v>0</v>
      </c>
      <c r="AJ75" s="74">
        <v>0</v>
      </c>
      <c r="AK75" s="74">
        <v>0</v>
      </c>
      <c r="AL75" s="74">
        <v>0</v>
      </c>
      <c r="AM75" s="75">
        <v>0</v>
      </c>
      <c r="AN75" s="74">
        <f t="shared" si="122"/>
        <v>337597</v>
      </c>
      <c r="AO75" s="74">
        <f t="shared" si="123"/>
        <v>105741</v>
      </c>
      <c r="AP75" s="74">
        <v>70542</v>
      </c>
      <c r="AQ75" s="74">
        <v>0</v>
      </c>
      <c r="AR75" s="74">
        <v>35199</v>
      </c>
      <c r="AS75" s="74">
        <v>0</v>
      </c>
      <c r="AT75" s="74">
        <f t="shared" si="124"/>
        <v>155488</v>
      </c>
      <c r="AU75" s="74">
        <v>0</v>
      </c>
      <c r="AV75" s="74">
        <v>155488</v>
      </c>
      <c r="AW75" s="74">
        <v>0</v>
      </c>
      <c r="AX75" s="74">
        <v>0</v>
      </c>
      <c r="AY75" s="74">
        <f t="shared" si="125"/>
        <v>76368</v>
      </c>
      <c r="AZ75" s="74">
        <v>0</v>
      </c>
      <c r="BA75" s="74">
        <v>15447</v>
      </c>
      <c r="BB75" s="74">
        <v>1976</v>
      </c>
      <c r="BC75" s="74">
        <v>58945</v>
      </c>
      <c r="BD75" s="75">
        <v>0</v>
      </c>
      <c r="BE75" s="74">
        <v>0</v>
      </c>
      <c r="BF75" s="74">
        <v>8440</v>
      </c>
      <c r="BG75" s="74">
        <f t="shared" si="126"/>
        <v>346037</v>
      </c>
      <c r="BH75" s="74">
        <f t="shared" si="87"/>
        <v>0</v>
      </c>
      <c r="BI75" s="74">
        <f t="shared" si="88"/>
        <v>0</v>
      </c>
      <c r="BJ75" s="74">
        <f t="shared" si="89"/>
        <v>0</v>
      </c>
      <c r="BK75" s="74">
        <f t="shared" si="90"/>
        <v>0</v>
      </c>
      <c r="BL75" s="74">
        <f t="shared" si="91"/>
        <v>0</v>
      </c>
      <c r="BM75" s="74">
        <f t="shared" si="92"/>
        <v>0</v>
      </c>
      <c r="BN75" s="74">
        <f t="shared" si="93"/>
        <v>0</v>
      </c>
      <c r="BO75" s="75">
        <v>0</v>
      </c>
      <c r="BP75" s="74">
        <f t="shared" si="94"/>
        <v>337597</v>
      </c>
      <c r="BQ75" s="74">
        <f t="shared" si="95"/>
        <v>105741</v>
      </c>
      <c r="BR75" s="74">
        <f t="shared" si="96"/>
        <v>70542</v>
      </c>
      <c r="BS75" s="74">
        <f t="shared" si="97"/>
        <v>0</v>
      </c>
      <c r="BT75" s="74">
        <f t="shared" si="98"/>
        <v>35199</v>
      </c>
      <c r="BU75" s="74">
        <f t="shared" si="99"/>
        <v>0</v>
      </c>
      <c r="BV75" s="74">
        <f t="shared" si="100"/>
        <v>155488</v>
      </c>
      <c r="BW75" s="74">
        <f t="shared" si="101"/>
        <v>0</v>
      </c>
      <c r="BX75" s="74">
        <f t="shared" si="102"/>
        <v>155488</v>
      </c>
      <c r="BY75" s="74">
        <f t="shared" si="103"/>
        <v>0</v>
      </c>
      <c r="BZ75" s="74">
        <f t="shared" si="104"/>
        <v>0</v>
      </c>
      <c r="CA75" s="74">
        <f t="shared" si="105"/>
        <v>76368</v>
      </c>
      <c r="CB75" s="74">
        <f t="shared" si="106"/>
        <v>0</v>
      </c>
      <c r="CC75" s="74">
        <f t="shared" si="107"/>
        <v>15447</v>
      </c>
      <c r="CD75" s="74">
        <f t="shared" si="108"/>
        <v>1976</v>
      </c>
      <c r="CE75" s="74">
        <f t="shared" si="109"/>
        <v>58945</v>
      </c>
      <c r="CF75" s="75">
        <v>0</v>
      </c>
      <c r="CG75" s="74">
        <f t="shared" si="110"/>
        <v>0</v>
      </c>
      <c r="CH75" s="74">
        <f t="shared" si="111"/>
        <v>8440</v>
      </c>
      <c r="CI75" s="74">
        <f t="shared" si="112"/>
        <v>346037</v>
      </c>
    </row>
    <row r="76" spans="1:87" s="50" customFormat="1" ht="12" customHeight="1">
      <c r="A76" s="53" t="s">
        <v>542</v>
      </c>
      <c r="B76" s="54" t="s">
        <v>680</v>
      </c>
      <c r="C76" s="53" t="s">
        <v>681</v>
      </c>
      <c r="D76" s="74">
        <f t="shared" si="113"/>
        <v>0</v>
      </c>
      <c r="E76" s="74">
        <f t="shared" si="114"/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5">
        <v>0</v>
      </c>
      <c r="L76" s="74">
        <f t="shared" si="115"/>
        <v>1705776</v>
      </c>
      <c r="M76" s="74">
        <f t="shared" si="116"/>
        <v>87262</v>
      </c>
      <c r="N76" s="74">
        <v>87262</v>
      </c>
      <c r="O76" s="74">
        <v>0</v>
      </c>
      <c r="P76" s="74">
        <v>0</v>
      </c>
      <c r="Q76" s="74">
        <v>0</v>
      </c>
      <c r="R76" s="74">
        <f t="shared" si="117"/>
        <v>683242</v>
      </c>
      <c r="S76" s="74">
        <v>0</v>
      </c>
      <c r="T76" s="74">
        <v>683242</v>
      </c>
      <c r="U76" s="74">
        <v>0</v>
      </c>
      <c r="V76" s="74">
        <v>0</v>
      </c>
      <c r="W76" s="74">
        <f t="shared" si="118"/>
        <v>935272</v>
      </c>
      <c r="X76" s="74">
        <v>0</v>
      </c>
      <c r="Y76" s="74">
        <v>662233</v>
      </c>
      <c r="Z76" s="74">
        <v>262067</v>
      </c>
      <c r="AA76" s="74">
        <v>10972</v>
      </c>
      <c r="AB76" s="75">
        <v>0</v>
      </c>
      <c r="AC76" s="74">
        <v>0</v>
      </c>
      <c r="AD76" s="74">
        <v>0</v>
      </c>
      <c r="AE76" s="74">
        <f t="shared" si="119"/>
        <v>1705776</v>
      </c>
      <c r="AF76" s="74">
        <f t="shared" si="120"/>
        <v>0</v>
      </c>
      <c r="AG76" s="74">
        <f t="shared" si="121"/>
        <v>0</v>
      </c>
      <c r="AH76" s="74">
        <v>0</v>
      </c>
      <c r="AI76" s="74">
        <v>0</v>
      </c>
      <c r="AJ76" s="74">
        <v>0</v>
      </c>
      <c r="AK76" s="74">
        <v>0</v>
      </c>
      <c r="AL76" s="74">
        <v>0</v>
      </c>
      <c r="AM76" s="75">
        <v>0</v>
      </c>
      <c r="AN76" s="74">
        <f t="shared" si="122"/>
        <v>0</v>
      </c>
      <c r="AO76" s="74">
        <f t="shared" si="123"/>
        <v>0</v>
      </c>
      <c r="AP76" s="74">
        <v>0</v>
      </c>
      <c r="AQ76" s="74">
        <v>0</v>
      </c>
      <c r="AR76" s="74">
        <v>0</v>
      </c>
      <c r="AS76" s="74">
        <v>0</v>
      </c>
      <c r="AT76" s="74">
        <f t="shared" si="124"/>
        <v>0</v>
      </c>
      <c r="AU76" s="74">
        <v>0</v>
      </c>
      <c r="AV76" s="74">
        <v>0</v>
      </c>
      <c r="AW76" s="74">
        <v>0</v>
      </c>
      <c r="AX76" s="74">
        <v>0</v>
      </c>
      <c r="AY76" s="74">
        <f t="shared" si="125"/>
        <v>0</v>
      </c>
      <c r="AZ76" s="74">
        <v>0</v>
      </c>
      <c r="BA76" s="74">
        <v>0</v>
      </c>
      <c r="BB76" s="74">
        <v>0</v>
      </c>
      <c r="BC76" s="74">
        <v>0</v>
      </c>
      <c r="BD76" s="75">
        <v>0</v>
      </c>
      <c r="BE76" s="74">
        <v>0</v>
      </c>
      <c r="BF76" s="74">
        <v>0</v>
      </c>
      <c r="BG76" s="74">
        <f t="shared" si="126"/>
        <v>0</v>
      </c>
      <c r="BH76" s="74">
        <f t="shared" si="87"/>
        <v>0</v>
      </c>
      <c r="BI76" s="74">
        <f t="shared" si="88"/>
        <v>0</v>
      </c>
      <c r="BJ76" s="74">
        <f t="shared" si="89"/>
        <v>0</v>
      </c>
      <c r="BK76" s="74">
        <f t="shared" si="90"/>
        <v>0</v>
      </c>
      <c r="BL76" s="74">
        <f t="shared" si="91"/>
        <v>0</v>
      </c>
      <c r="BM76" s="74">
        <f t="shared" si="92"/>
        <v>0</v>
      </c>
      <c r="BN76" s="74">
        <f t="shared" si="93"/>
        <v>0</v>
      </c>
      <c r="BO76" s="75">
        <v>0</v>
      </c>
      <c r="BP76" s="74">
        <f t="shared" si="94"/>
        <v>1705776</v>
      </c>
      <c r="BQ76" s="74">
        <f t="shared" si="95"/>
        <v>87262</v>
      </c>
      <c r="BR76" s="74">
        <f t="shared" si="96"/>
        <v>87262</v>
      </c>
      <c r="BS76" s="74">
        <f t="shared" si="97"/>
        <v>0</v>
      </c>
      <c r="BT76" s="74">
        <f t="shared" si="98"/>
        <v>0</v>
      </c>
      <c r="BU76" s="74">
        <f t="shared" si="99"/>
        <v>0</v>
      </c>
      <c r="BV76" s="74">
        <f t="shared" si="100"/>
        <v>683242</v>
      </c>
      <c r="BW76" s="74">
        <f t="shared" si="101"/>
        <v>0</v>
      </c>
      <c r="BX76" s="74">
        <f t="shared" si="102"/>
        <v>683242</v>
      </c>
      <c r="BY76" s="74">
        <f t="shared" si="103"/>
        <v>0</v>
      </c>
      <c r="BZ76" s="74">
        <f t="shared" si="104"/>
        <v>0</v>
      </c>
      <c r="CA76" s="74">
        <f t="shared" si="105"/>
        <v>935272</v>
      </c>
      <c r="CB76" s="74">
        <f t="shared" si="106"/>
        <v>0</v>
      </c>
      <c r="CC76" s="74">
        <f t="shared" si="107"/>
        <v>662233</v>
      </c>
      <c r="CD76" s="74">
        <f t="shared" si="108"/>
        <v>262067</v>
      </c>
      <c r="CE76" s="74">
        <f t="shared" si="109"/>
        <v>10972</v>
      </c>
      <c r="CF76" s="75">
        <v>0</v>
      </c>
      <c r="CG76" s="74">
        <f t="shared" si="110"/>
        <v>0</v>
      </c>
      <c r="CH76" s="74">
        <f t="shared" si="111"/>
        <v>0</v>
      </c>
      <c r="CI76" s="74">
        <f t="shared" si="112"/>
        <v>1705776</v>
      </c>
    </row>
    <row r="77" spans="1:87" s="50" customFormat="1" ht="12" customHeight="1">
      <c r="A77" s="53" t="s">
        <v>542</v>
      </c>
      <c r="B77" s="54" t="s">
        <v>682</v>
      </c>
      <c r="C77" s="53" t="s">
        <v>683</v>
      </c>
      <c r="D77" s="74">
        <f t="shared" si="113"/>
        <v>0</v>
      </c>
      <c r="E77" s="74">
        <f t="shared" si="114"/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5">
        <v>0</v>
      </c>
      <c r="L77" s="74">
        <f t="shared" si="115"/>
        <v>0</v>
      </c>
      <c r="M77" s="74">
        <f t="shared" si="116"/>
        <v>0</v>
      </c>
      <c r="N77" s="74">
        <v>0</v>
      </c>
      <c r="O77" s="74">
        <v>0</v>
      </c>
      <c r="P77" s="74">
        <v>0</v>
      </c>
      <c r="Q77" s="74">
        <v>0</v>
      </c>
      <c r="R77" s="74">
        <f t="shared" si="117"/>
        <v>0</v>
      </c>
      <c r="S77" s="74">
        <v>0</v>
      </c>
      <c r="T77" s="74">
        <v>0</v>
      </c>
      <c r="U77" s="74">
        <v>0</v>
      </c>
      <c r="V77" s="74">
        <v>0</v>
      </c>
      <c r="W77" s="74">
        <f t="shared" si="118"/>
        <v>0</v>
      </c>
      <c r="X77" s="74">
        <v>0</v>
      </c>
      <c r="Y77" s="74">
        <v>0</v>
      </c>
      <c r="Z77" s="74">
        <v>0</v>
      </c>
      <c r="AA77" s="74">
        <v>0</v>
      </c>
      <c r="AB77" s="75">
        <v>0</v>
      </c>
      <c r="AC77" s="74">
        <v>0</v>
      </c>
      <c r="AD77" s="74">
        <v>0</v>
      </c>
      <c r="AE77" s="74">
        <f t="shared" si="119"/>
        <v>0</v>
      </c>
      <c r="AF77" s="74">
        <f t="shared" si="120"/>
        <v>33653</v>
      </c>
      <c r="AG77" s="74">
        <f t="shared" si="121"/>
        <v>33653</v>
      </c>
      <c r="AH77" s="74">
        <v>0</v>
      </c>
      <c r="AI77" s="74">
        <v>33653</v>
      </c>
      <c r="AJ77" s="74"/>
      <c r="AK77" s="74">
        <v>0</v>
      </c>
      <c r="AL77" s="74">
        <v>0</v>
      </c>
      <c r="AM77" s="75">
        <v>0</v>
      </c>
      <c r="AN77" s="74">
        <f t="shared" si="122"/>
        <v>250070</v>
      </c>
      <c r="AO77" s="74">
        <f t="shared" si="123"/>
        <v>71894</v>
      </c>
      <c r="AP77" s="74">
        <v>55653</v>
      </c>
      <c r="AQ77" s="74">
        <v>0</v>
      </c>
      <c r="AR77" s="74">
        <v>16241</v>
      </c>
      <c r="AS77" s="74">
        <v>0</v>
      </c>
      <c r="AT77" s="74">
        <f t="shared" si="124"/>
        <v>103332</v>
      </c>
      <c r="AU77" s="74">
        <v>0</v>
      </c>
      <c r="AV77" s="74">
        <v>103332</v>
      </c>
      <c r="AW77" s="74">
        <v>0</v>
      </c>
      <c r="AX77" s="74">
        <v>0</v>
      </c>
      <c r="AY77" s="74">
        <f t="shared" si="125"/>
        <v>74844</v>
      </c>
      <c r="AZ77" s="74">
        <v>0</v>
      </c>
      <c r="BA77" s="74">
        <v>67703</v>
      </c>
      <c r="BB77" s="74">
        <v>7141</v>
      </c>
      <c r="BC77" s="74">
        <v>0</v>
      </c>
      <c r="BD77" s="75">
        <v>0</v>
      </c>
      <c r="BE77" s="74">
        <v>0</v>
      </c>
      <c r="BF77" s="74">
        <v>42887</v>
      </c>
      <c r="BG77" s="74">
        <f t="shared" si="126"/>
        <v>326610</v>
      </c>
      <c r="BH77" s="74">
        <f t="shared" si="87"/>
        <v>33653</v>
      </c>
      <c r="BI77" s="74">
        <f t="shared" si="88"/>
        <v>33653</v>
      </c>
      <c r="BJ77" s="74">
        <f t="shared" si="89"/>
        <v>0</v>
      </c>
      <c r="BK77" s="74">
        <f t="shared" si="90"/>
        <v>33653</v>
      </c>
      <c r="BL77" s="74">
        <f t="shared" si="91"/>
        <v>0</v>
      </c>
      <c r="BM77" s="74">
        <f t="shared" si="92"/>
        <v>0</v>
      </c>
      <c r="BN77" s="74">
        <f t="shared" si="93"/>
        <v>0</v>
      </c>
      <c r="BO77" s="75">
        <v>0</v>
      </c>
      <c r="BP77" s="74">
        <f t="shared" si="94"/>
        <v>250070</v>
      </c>
      <c r="BQ77" s="74">
        <f t="shared" si="95"/>
        <v>71894</v>
      </c>
      <c r="BR77" s="74">
        <f t="shared" si="96"/>
        <v>55653</v>
      </c>
      <c r="BS77" s="74">
        <f t="shared" si="97"/>
        <v>0</v>
      </c>
      <c r="BT77" s="74">
        <f t="shared" si="98"/>
        <v>16241</v>
      </c>
      <c r="BU77" s="74">
        <f t="shared" si="99"/>
        <v>0</v>
      </c>
      <c r="BV77" s="74">
        <f t="shared" si="100"/>
        <v>103332</v>
      </c>
      <c r="BW77" s="74">
        <f t="shared" si="101"/>
        <v>0</v>
      </c>
      <c r="BX77" s="74">
        <f t="shared" si="102"/>
        <v>103332</v>
      </c>
      <c r="BY77" s="74">
        <f t="shared" si="103"/>
        <v>0</v>
      </c>
      <c r="BZ77" s="74">
        <f t="shared" si="104"/>
        <v>0</v>
      </c>
      <c r="CA77" s="74">
        <f t="shared" si="105"/>
        <v>74844</v>
      </c>
      <c r="CB77" s="74">
        <f t="shared" si="106"/>
        <v>0</v>
      </c>
      <c r="CC77" s="74">
        <f t="shared" si="107"/>
        <v>67703</v>
      </c>
      <c r="CD77" s="74">
        <f t="shared" si="108"/>
        <v>7141</v>
      </c>
      <c r="CE77" s="74">
        <f t="shared" si="109"/>
        <v>0</v>
      </c>
      <c r="CF77" s="75">
        <v>0</v>
      </c>
      <c r="CG77" s="74">
        <f t="shared" si="110"/>
        <v>0</v>
      </c>
      <c r="CH77" s="74">
        <f t="shared" si="111"/>
        <v>42887</v>
      </c>
      <c r="CI77" s="74">
        <f t="shared" si="112"/>
        <v>326610</v>
      </c>
    </row>
    <row r="78" spans="1:87" s="50" customFormat="1" ht="12" customHeight="1">
      <c r="A78" s="53" t="s">
        <v>542</v>
      </c>
      <c r="B78" s="54" t="s">
        <v>684</v>
      </c>
      <c r="C78" s="53" t="s">
        <v>685</v>
      </c>
      <c r="D78" s="74">
        <f t="shared" si="113"/>
        <v>0</v>
      </c>
      <c r="E78" s="74">
        <f t="shared" si="114"/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5">
        <v>0</v>
      </c>
      <c r="L78" s="74">
        <f t="shared" si="115"/>
        <v>0</v>
      </c>
      <c r="M78" s="74">
        <f t="shared" si="116"/>
        <v>0</v>
      </c>
      <c r="N78" s="74">
        <v>0</v>
      </c>
      <c r="O78" s="74">
        <v>0</v>
      </c>
      <c r="P78" s="74">
        <v>0</v>
      </c>
      <c r="Q78" s="74">
        <v>0</v>
      </c>
      <c r="R78" s="74">
        <f t="shared" si="117"/>
        <v>0</v>
      </c>
      <c r="S78" s="74">
        <v>0</v>
      </c>
      <c r="T78" s="74">
        <v>0</v>
      </c>
      <c r="U78" s="74">
        <v>0</v>
      </c>
      <c r="V78" s="74">
        <v>0</v>
      </c>
      <c r="W78" s="74">
        <f t="shared" si="118"/>
        <v>0</v>
      </c>
      <c r="X78" s="74">
        <v>0</v>
      </c>
      <c r="Y78" s="74">
        <v>0</v>
      </c>
      <c r="Z78" s="74">
        <v>0</v>
      </c>
      <c r="AA78" s="74">
        <v>0</v>
      </c>
      <c r="AB78" s="75">
        <v>0</v>
      </c>
      <c r="AC78" s="74">
        <v>0</v>
      </c>
      <c r="AD78" s="74">
        <v>0</v>
      </c>
      <c r="AE78" s="74">
        <f t="shared" si="119"/>
        <v>0</v>
      </c>
      <c r="AF78" s="74">
        <f t="shared" si="120"/>
        <v>0</v>
      </c>
      <c r="AG78" s="74">
        <f t="shared" si="121"/>
        <v>0</v>
      </c>
      <c r="AH78" s="74">
        <v>0</v>
      </c>
      <c r="AI78" s="74">
        <v>0</v>
      </c>
      <c r="AJ78" s="74">
        <v>0</v>
      </c>
      <c r="AK78" s="74">
        <v>0</v>
      </c>
      <c r="AL78" s="74">
        <v>0</v>
      </c>
      <c r="AM78" s="75">
        <v>0</v>
      </c>
      <c r="AN78" s="74">
        <f t="shared" si="122"/>
        <v>190880</v>
      </c>
      <c r="AO78" s="74">
        <f t="shared" si="123"/>
        <v>56476</v>
      </c>
      <c r="AP78" s="74">
        <v>38477</v>
      </c>
      <c r="AQ78" s="74">
        <v>0</v>
      </c>
      <c r="AR78" s="74">
        <v>17999</v>
      </c>
      <c r="AS78" s="74">
        <v>0</v>
      </c>
      <c r="AT78" s="74">
        <f t="shared" si="124"/>
        <v>72761</v>
      </c>
      <c r="AU78" s="74">
        <v>0</v>
      </c>
      <c r="AV78" s="74">
        <v>72761</v>
      </c>
      <c r="AW78" s="74">
        <v>0</v>
      </c>
      <c r="AX78" s="74">
        <v>0</v>
      </c>
      <c r="AY78" s="74">
        <f t="shared" si="125"/>
        <v>61643</v>
      </c>
      <c r="AZ78" s="74">
        <v>0</v>
      </c>
      <c r="BA78" s="74">
        <v>61643</v>
      </c>
      <c r="BB78" s="74">
        <v>0</v>
      </c>
      <c r="BC78" s="74">
        <v>0</v>
      </c>
      <c r="BD78" s="75">
        <v>0</v>
      </c>
      <c r="BE78" s="74">
        <v>0</v>
      </c>
      <c r="BF78" s="74">
        <v>178322</v>
      </c>
      <c r="BG78" s="74">
        <f t="shared" si="126"/>
        <v>369202</v>
      </c>
      <c r="BH78" s="74">
        <f t="shared" si="87"/>
        <v>0</v>
      </c>
      <c r="BI78" s="74">
        <f t="shared" si="88"/>
        <v>0</v>
      </c>
      <c r="BJ78" s="74">
        <f t="shared" si="89"/>
        <v>0</v>
      </c>
      <c r="BK78" s="74">
        <f t="shared" si="90"/>
        <v>0</v>
      </c>
      <c r="BL78" s="74">
        <f t="shared" si="91"/>
        <v>0</v>
      </c>
      <c r="BM78" s="74">
        <f t="shared" si="92"/>
        <v>0</v>
      </c>
      <c r="BN78" s="74">
        <f t="shared" si="93"/>
        <v>0</v>
      </c>
      <c r="BO78" s="75">
        <v>0</v>
      </c>
      <c r="BP78" s="74">
        <f t="shared" si="94"/>
        <v>190880</v>
      </c>
      <c r="BQ78" s="74">
        <f t="shared" si="95"/>
        <v>56476</v>
      </c>
      <c r="BR78" s="74">
        <f t="shared" si="96"/>
        <v>38477</v>
      </c>
      <c r="BS78" s="74">
        <f t="shared" si="97"/>
        <v>0</v>
      </c>
      <c r="BT78" s="74">
        <f t="shared" si="98"/>
        <v>17999</v>
      </c>
      <c r="BU78" s="74">
        <f t="shared" si="99"/>
        <v>0</v>
      </c>
      <c r="BV78" s="74">
        <f t="shared" si="100"/>
        <v>72761</v>
      </c>
      <c r="BW78" s="74">
        <f t="shared" si="101"/>
        <v>0</v>
      </c>
      <c r="BX78" s="74">
        <f t="shared" si="102"/>
        <v>72761</v>
      </c>
      <c r="BY78" s="74">
        <f t="shared" si="103"/>
        <v>0</v>
      </c>
      <c r="BZ78" s="74">
        <f t="shared" si="104"/>
        <v>0</v>
      </c>
      <c r="CA78" s="74">
        <f t="shared" si="105"/>
        <v>61643</v>
      </c>
      <c r="CB78" s="74">
        <f t="shared" si="106"/>
        <v>0</v>
      </c>
      <c r="CC78" s="74">
        <f t="shared" si="107"/>
        <v>61643</v>
      </c>
      <c r="CD78" s="74">
        <f t="shared" si="108"/>
        <v>0</v>
      </c>
      <c r="CE78" s="74">
        <f t="shared" si="109"/>
        <v>0</v>
      </c>
      <c r="CF78" s="75">
        <v>0</v>
      </c>
      <c r="CG78" s="74">
        <f t="shared" si="110"/>
        <v>0</v>
      </c>
      <c r="CH78" s="74">
        <f t="shared" si="111"/>
        <v>178322</v>
      </c>
      <c r="CI78" s="74">
        <f t="shared" si="112"/>
        <v>369202</v>
      </c>
    </row>
    <row r="79" spans="1:87" s="50" customFormat="1" ht="12" customHeight="1">
      <c r="A79" s="53" t="s">
        <v>542</v>
      </c>
      <c r="B79" s="54" t="s">
        <v>686</v>
      </c>
      <c r="C79" s="53" t="s">
        <v>687</v>
      </c>
      <c r="D79" s="74">
        <f t="shared" si="113"/>
        <v>0</v>
      </c>
      <c r="E79" s="74">
        <f t="shared" si="114"/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5">
        <v>0</v>
      </c>
      <c r="L79" s="74">
        <f t="shared" si="115"/>
        <v>0</v>
      </c>
      <c r="M79" s="74">
        <f t="shared" si="116"/>
        <v>0</v>
      </c>
      <c r="N79" s="74">
        <v>0</v>
      </c>
      <c r="O79" s="74">
        <v>0</v>
      </c>
      <c r="P79" s="74">
        <v>0</v>
      </c>
      <c r="Q79" s="74">
        <v>0</v>
      </c>
      <c r="R79" s="74">
        <f t="shared" si="117"/>
        <v>0</v>
      </c>
      <c r="S79" s="74">
        <v>0</v>
      </c>
      <c r="T79" s="74">
        <v>0</v>
      </c>
      <c r="U79" s="74">
        <v>0</v>
      </c>
      <c r="V79" s="74">
        <v>0</v>
      </c>
      <c r="W79" s="74">
        <f t="shared" si="118"/>
        <v>0</v>
      </c>
      <c r="X79" s="74">
        <v>0</v>
      </c>
      <c r="Y79" s="74">
        <v>0</v>
      </c>
      <c r="Z79" s="74">
        <v>0</v>
      </c>
      <c r="AA79" s="74">
        <v>0</v>
      </c>
      <c r="AB79" s="75">
        <v>0</v>
      </c>
      <c r="AC79" s="74">
        <v>0</v>
      </c>
      <c r="AD79" s="74">
        <v>0</v>
      </c>
      <c r="AE79" s="74">
        <f t="shared" si="119"/>
        <v>0</v>
      </c>
      <c r="AF79" s="74">
        <f t="shared" si="120"/>
        <v>6909</v>
      </c>
      <c r="AG79" s="74">
        <f t="shared" si="121"/>
        <v>6909</v>
      </c>
      <c r="AH79" s="74">
        <v>0</v>
      </c>
      <c r="AI79" s="74">
        <v>6909</v>
      </c>
      <c r="AJ79" s="74">
        <v>0</v>
      </c>
      <c r="AK79" s="74">
        <v>0</v>
      </c>
      <c r="AL79" s="74">
        <v>0</v>
      </c>
      <c r="AM79" s="75">
        <v>0</v>
      </c>
      <c r="AN79" s="74">
        <f t="shared" si="122"/>
        <v>120404</v>
      </c>
      <c r="AO79" s="74">
        <f t="shared" si="123"/>
        <v>43862</v>
      </c>
      <c r="AP79" s="74">
        <v>27830</v>
      </c>
      <c r="AQ79" s="74">
        <v>0</v>
      </c>
      <c r="AR79" s="74">
        <v>16032</v>
      </c>
      <c r="AS79" s="74">
        <v>0</v>
      </c>
      <c r="AT79" s="74">
        <f t="shared" si="124"/>
        <v>68919</v>
      </c>
      <c r="AU79" s="74">
        <v>0</v>
      </c>
      <c r="AV79" s="74">
        <v>68919</v>
      </c>
      <c r="AW79" s="74">
        <v>0</v>
      </c>
      <c r="AX79" s="74">
        <v>0</v>
      </c>
      <c r="AY79" s="74">
        <f t="shared" si="125"/>
        <v>7623</v>
      </c>
      <c r="AZ79" s="74">
        <v>0</v>
      </c>
      <c r="BA79" s="74">
        <v>4729</v>
      </c>
      <c r="BB79" s="74">
        <v>0</v>
      </c>
      <c r="BC79" s="74">
        <v>2894</v>
      </c>
      <c r="BD79" s="75">
        <v>0</v>
      </c>
      <c r="BE79" s="74">
        <v>0</v>
      </c>
      <c r="BF79" s="74">
        <v>54955</v>
      </c>
      <c r="BG79" s="74">
        <f t="shared" si="126"/>
        <v>182268</v>
      </c>
      <c r="BH79" s="74">
        <f t="shared" si="87"/>
        <v>6909</v>
      </c>
      <c r="BI79" s="74">
        <f t="shared" si="88"/>
        <v>6909</v>
      </c>
      <c r="BJ79" s="74">
        <f t="shared" si="89"/>
        <v>0</v>
      </c>
      <c r="BK79" s="74">
        <f t="shared" si="90"/>
        <v>6909</v>
      </c>
      <c r="BL79" s="74">
        <f t="shared" si="91"/>
        <v>0</v>
      </c>
      <c r="BM79" s="74">
        <f t="shared" si="92"/>
        <v>0</v>
      </c>
      <c r="BN79" s="74">
        <f t="shared" si="93"/>
        <v>0</v>
      </c>
      <c r="BO79" s="75">
        <v>0</v>
      </c>
      <c r="BP79" s="74">
        <f t="shared" si="94"/>
        <v>120404</v>
      </c>
      <c r="BQ79" s="74">
        <f t="shared" si="95"/>
        <v>43862</v>
      </c>
      <c r="BR79" s="74">
        <f t="shared" si="96"/>
        <v>27830</v>
      </c>
      <c r="BS79" s="74">
        <f t="shared" si="97"/>
        <v>0</v>
      </c>
      <c r="BT79" s="74">
        <f t="shared" si="98"/>
        <v>16032</v>
      </c>
      <c r="BU79" s="74">
        <f t="shared" si="99"/>
        <v>0</v>
      </c>
      <c r="BV79" s="74">
        <f t="shared" si="100"/>
        <v>68919</v>
      </c>
      <c r="BW79" s="74">
        <f t="shared" si="101"/>
        <v>0</v>
      </c>
      <c r="BX79" s="74">
        <f t="shared" si="102"/>
        <v>68919</v>
      </c>
      <c r="BY79" s="74">
        <f t="shared" si="103"/>
        <v>0</v>
      </c>
      <c r="BZ79" s="74">
        <f t="shared" si="104"/>
        <v>0</v>
      </c>
      <c r="CA79" s="74">
        <f t="shared" si="105"/>
        <v>7623</v>
      </c>
      <c r="CB79" s="74">
        <f t="shared" si="106"/>
        <v>0</v>
      </c>
      <c r="CC79" s="74">
        <f t="shared" si="107"/>
        <v>4729</v>
      </c>
      <c r="CD79" s="74">
        <f t="shared" si="108"/>
        <v>0</v>
      </c>
      <c r="CE79" s="74">
        <f t="shared" si="109"/>
        <v>2894</v>
      </c>
      <c r="CF79" s="75">
        <v>0</v>
      </c>
      <c r="CG79" s="74">
        <f t="shared" si="110"/>
        <v>0</v>
      </c>
      <c r="CH79" s="74">
        <f t="shared" si="111"/>
        <v>54955</v>
      </c>
      <c r="CI79" s="74">
        <f t="shared" si="112"/>
        <v>182268</v>
      </c>
    </row>
    <row r="80" spans="1:87" s="50" customFormat="1" ht="12" customHeight="1">
      <c r="A80" s="53" t="s">
        <v>542</v>
      </c>
      <c r="B80" s="54" t="s">
        <v>688</v>
      </c>
      <c r="C80" s="53" t="s">
        <v>689</v>
      </c>
      <c r="D80" s="74">
        <f t="shared" si="113"/>
        <v>0</v>
      </c>
      <c r="E80" s="74">
        <f t="shared" si="114"/>
        <v>0</v>
      </c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5">
        <v>0</v>
      </c>
      <c r="L80" s="74">
        <f t="shared" si="115"/>
        <v>914442</v>
      </c>
      <c r="M80" s="74">
        <f t="shared" si="116"/>
        <v>88235</v>
      </c>
      <c r="N80" s="74">
        <v>29412</v>
      </c>
      <c r="O80" s="74">
        <v>0</v>
      </c>
      <c r="P80" s="74">
        <v>58823</v>
      </c>
      <c r="Q80" s="74">
        <v>0</v>
      </c>
      <c r="R80" s="74">
        <f t="shared" si="117"/>
        <v>80016</v>
      </c>
      <c r="S80" s="74">
        <v>0</v>
      </c>
      <c r="T80" s="74">
        <v>80016</v>
      </c>
      <c r="U80" s="74">
        <v>0</v>
      </c>
      <c r="V80" s="74">
        <v>0</v>
      </c>
      <c r="W80" s="74">
        <f t="shared" si="118"/>
        <v>746191</v>
      </c>
      <c r="X80" s="74">
        <v>0</v>
      </c>
      <c r="Y80" s="74">
        <v>450037</v>
      </c>
      <c r="Z80" s="74">
        <v>28377</v>
      </c>
      <c r="AA80" s="74">
        <v>267777</v>
      </c>
      <c r="AB80" s="75">
        <v>0</v>
      </c>
      <c r="AC80" s="74">
        <v>0</v>
      </c>
      <c r="AD80" s="74">
        <v>0</v>
      </c>
      <c r="AE80" s="74">
        <f t="shared" si="119"/>
        <v>914442</v>
      </c>
      <c r="AF80" s="74">
        <f t="shared" si="120"/>
        <v>0</v>
      </c>
      <c r="AG80" s="74">
        <f t="shared" si="121"/>
        <v>0</v>
      </c>
      <c r="AH80" s="74">
        <v>0</v>
      </c>
      <c r="AI80" s="74">
        <v>0</v>
      </c>
      <c r="AJ80" s="74">
        <v>0</v>
      </c>
      <c r="AK80" s="74">
        <v>0</v>
      </c>
      <c r="AL80" s="74">
        <v>0</v>
      </c>
      <c r="AM80" s="75">
        <v>0</v>
      </c>
      <c r="AN80" s="74">
        <f t="shared" si="122"/>
        <v>347210</v>
      </c>
      <c r="AO80" s="74">
        <f t="shared" si="123"/>
        <v>105915</v>
      </c>
      <c r="AP80" s="74">
        <v>19257</v>
      </c>
      <c r="AQ80" s="74">
        <v>0</v>
      </c>
      <c r="AR80" s="74">
        <v>86658</v>
      </c>
      <c r="AS80" s="74">
        <v>0</v>
      </c>
      <c r="AT80" s="74">
        <f t="shared" si="124"/>
        <v>86169</v>
      </c>
      <c r="AU80" s="74">
        <v>44463</v>
      </c>
      <c r="AV80" s="74">
        <v>41706</v>
      </c>
      <c r="AW80" s="74">
        <v>0</v>
      </c>
      <c r="AX80" s="74">
        <v>0</v>
      </c>
      <c r="AY80" s="74">
        <f t="shared" si="125"/>
        <v>155126</v>
      </c>
      <c r="AZ80" s="74">
        <v>0</v>
      </c>
      <c r="BA80" s="74">
        <v>48247</v>
      </c>
      <c r="BB80" s="74">
        <v>183</v>
      </c>
      <c r="BC80" s="74">
        <v>106696</v>
      </c>
      <c r="BD80" s="75">
        <v>0</v>
      </c>
      <c r="BE80" s="74">
        <v>0</v>
      </c>
      <c r="BF80" s="74">
        <v>357</v>
      </c>
      <c r="BG80" s="74">
        <f t="shared" si="126"/>
        <v>347567</v>
      </c>
      <c r="BH80" s="74">
        <f t="shared" si="87"/>
        <v>0</v>
      </c>
      <c r="BI80" s="74">
        <f t="shared" si="88"/>
        <v>0</v>
      </c>
      <c r="BJ80" s="74">
        <f t="shared" si="89"/>
        <v>0</v>
      </c>
      <c r="BK80" s="74">
        <f t="shared" si="90"/>
        <v>0</v>
      </c>
      <c r="BL80" s="74">
        <f t="shared" si="91"/>
        <v>0</v>
      </c>
      <c r="BM80" s="74">
        <f t="shared" si="92"/>
        <v>0</v>
      </c>
      <c r="BN80" s="74">
        <f t="shared" si="93"/>
        <v>0</v>
      </c>
      <c r="BO80" s="75">
        <v>0</v>
      </c>
      <c r="BP80" s="74">
        <f t="shared" si="94"/>
        <v>1261652</v>
      </c>
      <c r="BQ80" s="74">
        <f t="shared" si="95"/>
        <v>194150</v>
      </c>
      <c r="BR80" s="74">
        <f t="shared" si="96"/>
        <v>48669</v>
      </c>
      <c r="BS80" s="74">
        <f t="shared" si="97"/>
        <v>0</v>
      </c>
      <c r="BT80" s="74">
        <f t="shared" si="98"/>
        <v>145481</v>
      </c>
      <c r="BU80" s="74">
        <f t="shared" si="99"/>
        <v>0</v>
      </c>
      <c r="BV80" s="74">
        <f t="shared" si="100"/>
        <v>166185</v>
      </c>
      <c r="BW80" s="74">
        <f t="shared" si="101"/>
        <v>44463</v>
      </c>
      <c r="BX80" s="74">
        <f t="shared" si="102"/>
        <v>121722</v>
      </c>
      <c r="BY80" s="74">
        <f t="shared" si="103"/>
        <v>0</v>
      </c>
      <c r="BZ80" s="74">
        <f t="shared" si="104"/>
        <v>0</v>
      </c>
      <c r="CA80" s="74">
        <f t="shared" si="105"/>
        <v>901317</v>
      </c>
      <c r="CB80" s="74">
        <f t="shared" si="106"/>
        <v>0</v>
      </c>
      <c r="CC80" s="74">
        <f t="shared" si="107"/>
        <v>498284</v>
      </c>
      <c r="CD80" s="74">
        <f t="shared" si="108"/>
        <v>28560</v>
      </c>
      <c r="CE80" s="74">
        <f t="shared" si="109"/>
        <v>374473</v>
      </c>
      <c r="CF80" s="75">
        <v>0</v>
      </c>
      <c r="CG80" s="74">
        <f t="shared" si="110"/>
        <v>0</v>
      </c>
      <c r="CH80" s="74">
        <f t="shared" si="111"/>
        <v>357</v>
      </c>
      <c r="CI80" s="74">
        <f t="shared" si="112"/>
        <v>1262009</v>
      </c>
    </row>
    <row r="81" spans="1:87" s="50" customFormat="1" ht="12" customHeight="1">
      <c r="A81" s="53" t="s">
        <v>542</v>
      </c>
      <c r="B81" s="54" t="s">
        <v>690</v>
      </c>
      <c r="C81" s="53" t="s">
        <v>691</v>
      </c>
      <c r="D81" s="74">
        <f t="shared" si="113"/>
        <v>0</v>
      </c>
      <c r="E81" s="74">
        <f t="shared" si="114"/>
        <v>0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5">
        <v>0</v>
      </c>
      <c r="L81" s="74">
        <f t="shared" si="115"/>
        <v>0</v>
      </c>
      <c r="M81" s="74">
        <f t="shared" si="116"/>
        <v>0</v>
      </c>
      <c r="N81" s="74">
        <v>0</v>
      </c>
      <c r="O81" s="74">
        <v>0</v>
      </c>
      <c r="P81" s="74">
        <v>0</v>
      </c>
      <c r="Q81" s="74">
        <v>0</v>
      </c>
      <c r="R81" s="74">
        <f t="shared" si="117"/>
        <v>0</v>
      </c>
      <c r="S81" s="74">
        <v>0</v>
      </c>
      <c r="T81" s="74">
        <v>0</v>
      </c>
      <c r="U81" s="74">
        <v>0</v>
      </c>
      <c r="V81" s="74">
        <v>0</v>
      </c>
      <c r="W81" s="74">
        <f t="shared" si="118"/>
        <v>0</v>
      </c>
      <c r="X81" s="74">
        <v>0</v>
      </c>
      <c r="Y81" s="74">
        <v>0</v>
      </c>
      <c r="Z81" s="74">
        <v>0</v>
      </c>
      <c r="AA81" s="74">
        <v>0</v>
      </c>
      <c r="AB81" s="75">
        <v>0</v>
      </c>
      <c r="AC81" s="74">
        <v>0</v>
      </c>
      <c r="AD81" s="74">
        <v>0</v>
      </c>
      <c r="AE81" s="74">
        <f t="shared" si="119"/>
        <v>0</v>
      </c>
      <c r="AF81" s="74">
        <f t="shared" si="120"/>
        <v>74550</v>
      </c>
      <c r="AG81" s="74">
        <f t="shared" si="121"/>
        <v>74550</v>
      </c>
      <c r="AH81" s="74">
        <v>0</v>
      </c>
      <c r="AI81" s="74">
        <v>74550</v>
      </c>
      <c r="AJ81" s="74">
        <v>0</v>
      </c>
      <c r="AK81" s="74">
        <v>0</v>
      </c>
      <c r="AL81" s="74">
        <v>0</v>
      </c>
      <c r="AM81" s="75">
        <v>0</v>
      </c>
      <c r="AN81" s="74">
        <f t="shared" si="122"/>
        <v>213533</v>
      </c>
      <c r="AO81" s="74">
        <f t="shared" si="123"/>
        <v>11663</v>
      </c>
      <c r="AP81" s="74">
        <v>11663</v>
      </c>
      <c r="AQ81" s="74">
        <v>0</v>
      </c>
      <c r="AR81" s="74">
        <v>0</v>
      </c>
      <c r="AS81" s="74">
        <v>0</v>
      </c>
      <c r="AT81" s="74">
        <f t="shared" si="124"/>
        <v>131194</v>
      </c>
      <c r="AU81" s="74">
        <v>0</v>
      </c>
      <c r="AV81" s="74">
        <v>125487</v>
      </c>
      <c r="AW81" s="74">
        <v>5707</v>
      </c>
      <c r="AX81" s="74">
        <v>0</v>
      </c>
      <c r="AY81" s="74">
        <f t="shared" si="125"/>
        <v>70676</v>
      </c>
      <c r="AZ81" s="74"/>
      <c r="BA81" s="74">
        <v>70676</v>
      </c>
      <c r="BB81" s="74">
        <v>0</v>
      </c>
      <c r="BC81" s="74">
        <v>0</v>
      </c>
      <c r="BD81" s="75">
        <v>0</v>
      </c>
      <c r="BE81" s="74">
        <v>0</v>
      </c>
      <c r="BF81" s="74">
        <v>68723</v>
      </c>
      <c r="BG81" s="74">
        <f t="shared" si="126"/>
        <v>356806</v>
      </c>
      <c r="BH81" s="74">
        <f t="shared" si="87"/>
        <v>74550</v>
      </c>
      <c r="BI81" s="74">
        <f t="shared" si="88"/>
        <v>74550</v>
      </c>
      <c r="BJ81" s="74">
        <f t="shared" si="89"/>
        <v>0</v>
      </c>
      <c r="BK81" s="74">
        <f t="shared" si="90"/>
        <v>74550</v>
      </c>
      <c r="BL81" s="74">
        <f t="shared" si="91"/>
        <v>0</v>
      </c>
      <c r="BM81" s="74">
        <f t="shared" si="92"/>
        <v>0</v>
      </c>
      <c r="BN81" s="74">
        <f t="shared" si="93"/>
        <v>0</v>
      </c>
      <c r="BO81" s="75">
        <v>0</v>
      </c>
      <c r="BP81" s="74">
        <f t="shared" si="94"/>
        <v>213533</v>
      </c>
      <c r="BQ81" s="74">
        <f t="shared" si="95"/>
        <v>11663</v>
      </c>
      <c r="BR81" s="74">
        <f t="shared" si="96"/>
        <v>11663</v>
      </c>
      <c r="BS81" s="74">
        <f t="shared" si="97"/>
        <v>0</v>
      </c>
      <c r="BT81" s="74">
        <f t="shared" si="98"/>
        <v>0</v>
      </c>
      <c r="BU81" s="74">
        <f t="shared" si="99"/>
        <v>0</v>
      </c>
      <c r="BV81" s="74">
        <f t="shared" si="100"/>
        <v>131194</v>
      </c>
      <c r="BW81" s="74">
        <f t="shared" si="101"/>
        <v>0</v>
      </c>
      <c r="BX81" s="74">
        <f t="shared" si="102"/>
        <v>125487</v>
      </c>
      <c r="BY81" s="74">
        <f t="shared" si="103"/>
        <v>5707</v>
      </c>
      <c r="BZ81" s="74">
        <f t="shared" si="104"/>
        <v>0</v>
      </c>
      <c r="CA81" s="74">
        <f t="shared" si="105"/>
        <v>70676</v>
      </c>
      <c r="CB81" s="74">
        <f t="shared" si="106"/>
        <v>0</v>
      </c>
      <c r="CC81" s="74">
        <f t="shared" si="107"/>
        <v>70676</v>
      </c>
      <c r="CD81" s="74">
        <f t="shared" si="108"/>
        <v>0</v>
      </c>
      <c r="CE81" s="74">
        <f t="shared" si="109"/>
        <v>0</v>
      </c>
      <c r="CF81" s="75">
        <v>0</v>
      </c>
      <c r="CG81" s="74">
        <f t="shared" si="110"/>
        <v>0</v>
      </c>
      <c r="CH81" s="74">
        <f t="shared" si="111"/>
        <v>68723</v>
      </c>
      <c r="CI81" s="74">
        <f t="shared" si="112"/>
        <v>356806</v>
      </c>
    </row>
    <row r="82" spans="1:87" s="50" customFormat="1" ht="12" customHeight="1">
      <c r="A82" s="53" t="s">
        <v>542</v>
      </c>
      <c r="B82" s="54" t="s">
        <v>692</v>
      </c>
      <c r="C82" s="53" t="s">
        <v>693</v>
      </c>
      <c r="D82" s="74">
        <f t="shared" si="113"/>
        <v>199717</v>
      </c>
      <c r="E82" s="74">
        <f t="shared" si="114"/>
        <v>195162</v>
      </c>
      <c r="F82" s="74">
        <v>0</v>
      </c>
      <c r="G82" s="74">
        <v>185934</v>
      </c>
      <c r="H82" s="74">
        <v>0</v>
      </c>
      <c r="I82" s="74">
        <v>9228</v>
      </c>
      <c r="J82" s="74">
        <v>4555</v>
      </c>
      <c r="K82" s="75">
        <v>0</v>
      </c>
      <c r="L82" s="74">
        <f t="shared" si="115"/>
        <v>4497639</v>
      </c>
      <c r="M82" s="74">
        <f t="shared" si="116"/>
        <v>464215</v>
      </c>
      <c r="N82" s="74">
        <v>377849</v>
      </c>
      <c r="O82" s="74">
        <v>0</v>
      </c>
      <c r="P82" s="74">
        <v>86366</v>
      </c>
      <c r="Q82" s="74">
        <v>0</v>
      </c>
      <c r="R82" s="74">
        <f t="shared" si="117"/>
        <v>2126324</v>
      </c>
      <c r="S82" s="74">
        <v>0</v>
      </c>
      <c r="T82" s="74">
        <v>2104014</v>
      </c>
      <c r="U82" s="74">
        <v>22310</v>
      </c>
      <c r="V82" s="74">
        <v>0</v>
      </c>
      <c r="W82" s="74">
        <f t="shared" si="118"/>
        <v>1907100</v>
      </c>
      <c r="X82" s="74">
        <v>0</v>
      </c>
      <c r="Y82" s="74">
        <v>641319</v>
      </c>
      <c r="Z82" s="74">
        <v>889288</v>
      </c>
      <c r="AA82" s="74">
        <v>376493</v>
      </c>
      <c r="AB82" s="75">
        <v>0</v>
      </c>
      <c r="AC82" s="74">
        <v>0</v>
      </c>
      <c r="AD82" s="74">
        <v>2076739</v>
      </c>
      <c r="AE82" s="74">
        <f t="shared" si="119"/>
        <v>6774095</v>
      </c>
      <c r="AF82" s="74">
        <f t="shared" si="120"/>
        <v>0</v>
      </c>
      <c r="AG82" s="74">
        <f t="shared" si="121"/>
        <v>0</v>
      </c>
      <c r="AH82" s="74">
        <v>0</v>
      </c>
      <c r="AI82" s="74">
        <v>0</v>
      </c>
      <c r="AJ82" s="74">
        <v>0</v>
      </c>
      <c r="AK82" s="74">
        <v>0</v>
      </c>
      <c r="AL82" s="74">
        <v>0</v>
      </c>
      <c r="AM82" s="75">
        <v>0</v>
      </c>
      <c r="AN82" s="74">
        <f t="shared" si="122"/>
        <v>389739</v>
      </c>
      <c r="AO82" s="74">
        <f t="shared" si="123"/>
        <v>35424</v>
      </c>
      <c r="AP82" s="74">
        <v>35424</v>
      </c>
      <c r="AQ82" s="74">
        <v>0</v>
      </c>
      <c r="AR82" s="74">
        <v>0</v>
      </c>
      <c r="AS82" s="74">
        <v>0</v>
      </c>
      <c r="AT82" s="74">
        <f t="shared" si="124"/>
        <v>54916</v>
      </c>
      <c r="AU82" s="74">
        <v>0</v>
      </c>
      <c r="AV82" s="74">
        <v>52919</v>
      </c>
      <c r="AW82" s="74">
        <v>1997</v>
      </c>
      <c r="AX82" s="74">
        <v>0</v>
      </c>
      <c r="AY82" s="74">
        <f t="shared" si="125"/>
        <v>299399</v>
      </c>
      <c r="AZ82" s="74">
        <v>0</v>
      </c>
      <c r="BA82" s="74">
        <v>252000</v>
      </c>
      <c r="BB82" s="74">
        <v>2898</v>
      </c>
      <c r="BC82" s="74">
        <v>44501</v>
      </c>
      <c r="BD82" s="75">
        <v>0</v>
      </c>
      <c r="BE82" s="74">
        <v>0</v>
      </c>
      <c r="BF82" s="74">
        <v>325261</v>
      </c>
      <c r="BG82" s="74">
        <f t="shared" si="126"/>
        <v>715000</v>
      </c>
      <c r="BH82" s="74">
        <f t="shared" si="87"/>
        <v>199717</v>
      </c>
      <c r="BI82" s="74">
        <f t="shared" si="88"/>
        <v>195162</v>
      </c>
      <c r="BJ82" s="74">
        <f t="shared" si="89"/>
        <v>0</v>
      </c>
      <c r="BK82" s="74">
        <f t="shared" si="90"/>
        <v>185934</v>
      </c>
      <c r="BL82" s="74">
        <f t="shared" si="91"/>
        <v>0</v>
      </c>
      <c r="BM82" s="74">
        <f t="shared" si="92"/>
        <v>9228</v>
      </c>
      <c r="BN82" s="74">
        <f t="shared" si="93"/>
        <v>4555</v>
      </c>
      <c r="BO82" s="75">
        <v>0</v>
      </c>
      <c r="BP82" s="74">
        <f t="shared" si="94"/>
        <v>4887378</v>
      </c>
      <c r="BQ82" s="74">
        <f t="shared" si="95"/>
        <v>499639</v>
      </c>
      <c r="BR82" s="74">
        <f t="shared" si="96"/>
        <v>413273</v>
      </c>
      <c r="BS82" s="74">
        <f t="shared" si="97"/>
        <v>0</v>
      </c>
      <c r="BT82" s="74">
        <f t="shared" si="98"/>
        <v>86366</v>
      </c>
      <c r="BU82" s="74">
        <f t="shared" si="99"/>
        <v>0</v>
      </c>
      <c r="BV82" s="74">
        <f t="shared" si="100"/>
        <v>2181240</v>
      </c>
      <c r="BW82" s="74">
        <f t="shared" si="101"/>
        <v>0</v>
      </c>
      <c r="BX82" s="74">
        <f t="shared" si="102"/>
        <v>2156933</v>
      </c>
      <c r="BY82" s="74">
        <f t="shared" si="103"/>
        <v>24307</v>
      </c>
      <c r="BZ82" s="74">
        <f t="shared" si="104"/>
        <v>0</v>
      </c>
      <c r="CA82" s="74">
        <f t="shared" si="105"/>
        <v>2206499</v>
      </c>
      <c r="CB82" s="74">
        <f t="shared" si="106"/>
        <v>0</v>
      </c>
      <c r="CC82" s="74">
        <f t="shared" si="107"/>
        <v>893319</v>
      </c>
      <c r="CD82" s="74">
        <f t="shared" si="108"/>
        <v>892186</v>
      </c>
      <c r="CE82" s="74">
        <f t="shared" si="109"/>
        <v>420994</v>
      </c>
      <c r="CF82" s="75">
        <v>0</v>
      </c>
      <c r="CG82" s="74">
        <f t="shared" si="110"/>
        <v>0</v>
      </c>
      <c r="CH82" s="74">
        <f t="shared" si="111"/>
        <v>2402000</v>
      </c>
      <c r="CI82" s="74">
        <f t="shared" si="112"/>
        <v>7489095</v>
      </c>
    </row>
    <row r="83" spans="1:87" s="50" customFormat="1" ht="12" customHeight="1">
      <c r="A83" s="53" t="s">
        <v>542</v>
      </c>
      <c r="B83" s="54" t="s">
        <v>694</v>
      </c>
      <c r="C83" s="53" t="s">
        <v>695</v>
      </c>
      <c r="D83" s="74">
        <f t="shared" si="113"/>
        <v>348306</v>
      </c>
      <c r="E83" s="74">
        <f t="shared" si="114"/>
        <v>348306</v>
      </c>
      <c r="F83" s="74">
        <v>0</v>
      </c>
      <c r="G83" s="74">
        <v>348306</v>
      </c>
      <c r="H83" s="74">
        <v>0</v>
      </c>
      <c r="I83" s="74">
        <v>0</v>
      </c>
      <c r="J83" s="74">
        <v>0</v>
      </c>
      <c r="K83" s="75">
        <v>0</v>
      </c>
      <c r="L83" s="74">
        <f t="shared" si="115"/>
        <v>896817</v>
      </c>
      <c r="M83" s="74">
        <f t="shared" si="116"/>
        <v>166130</v>
      </c>
      <c r="N83" s="74">
        <v>166130</v>
      </c>
      <c r="O83" s="74">
        <v>0</v>
      </c>
      <c r="P83" s="74">
        <v>0</v>
      </c>
      <c r="Q83" s="74">
        <v>0</v>
      </c>
      <c r="R83" s="74">
        <f t="shared" si="117"/>
        <v>141931</v>
      </c>
      <c r="S83" s="74">
        <v>0</v>
      </c>
      <c r="T83" s="74">
        <v>141931</v>
      </c>
      <c r="U83" s="74">
        <v>0</v>
      </c>
      <c r="V83" s="74">
        <v>0</v>
      </c>
      <c r="W83" s="74">
        <f t="shared" si="118"/>
        <v>588756</v>
      </c>
      <c r="X83" s="74">
        <v>0</v>
      </c>
      <c r="Y83" s="74">
        <v>411848</v>
      </c>
      <c r="Z83" s="74">
        <v>176908</v>
      </c>
      <c r="AA83" s="74">
        <v>0</v>
      </c>
      <c r="AB83" s="75">
        <v>0</v>
      </c>
      <c r="AC83" s="74">
        <v>0</v>
      </c>
      <c r="AD83" s="74">
        <v>225112</v>
      </c>
      <c r="AE83" s="74">
        <f t="shared" si="119"/>
        <v>1470235</v>
      </c>
      <c r="AF83" s="74">
        <f t="shared" si="120"/>
        <v>17745</v>
      </c>
      <c r="AG83" s="74">
        <f t="shared" si="121"/>
        <v>17745</v>
      </c>
      <c r="AH83" s="74">
        <v>0</v>
      </c>
      <c r="AI83" s="74">
        <v>17745</v>
      </c>
      <c r="AJ83" s="74">
        <v>0</v>
      </c>
      <c r="AK83" s="74">
        <v>0</v>
      </c>
      <c r="AL83" s="74">
        <v>0</v>
      </c>
      <c r="AM83" s="75">
        <v>0</v>
      </c>
      <c r="AN83" s="74">
        <f t="shared" si="122"/>
        <v>41280</v>
      </c>
      <c r="AO83" s="74">
        <f t="shared" si="123"/>
        <v>13844</v>
      </c>
      <c r="AP83" s="74">
        <v>13844</v>
      </c>
      <c r="AQ83" s="74">
        <v>0</v>
      </c>
      <c r="AR83" s="74">
        <v>0</v>
      </c>
      <c r="AS83" s="74">
        <v>0</v>
      </c>
      <c r="AT83" s="74">
        <f t="shared" si="124"/>
        <v>8371</v>
      </c>
      <c r="AU83" s="74">
        <v>0</v>
      </c>
      <c r="AV83" s="74">
        <v>8371</v>
      </c>
      <c r="AW83" s="74">
        <v>0</v>
      </c>
      <c r="AX83" s="74">
        <v>0</v>
      </c>
      <c r="AY83" s="74">
        <f t="shared" si="125"/>
        <v>19065</v>
      </c>
      <c r="AZ83" s="74">
        <v>0</v>
      </c>
      <c r="BA83" s="74">
        <v>19065</v>
      </c>
      <c r="BB83" s="74">
        <v>0</v>
      </c>
      <c r="BC83" s="74">
        <v>0</v>
      </c>
      <c r="BD83" s="75">
        <v>0</v>
      </c>
      <c r="BE83" s="74">
        <v>0</v>
      </c>
      <c r="BF83" s="74">
        <v>25013</v>
      </c>
      <c r="BG83" s="74">
        <f t="shared" si="126"/>
        <v>84038</v>
      </c>
      <c r="BH83" s="74">
        <f t="shared" si="87"/>
        <v>366051</v>
      </c>
      <c r="BI83" s="74">
        <f t="shared" si="88"/>
        <v>366051</v>
      </c>
      <c r="BJ83" s="74">
        <f t="shared" si="89"/>
        <v>0</v>
      </c>
      <c r="BK83" s="74">
        <f t="shared" si="90"/>
        <v>366051</v>
      </c>
      <c r="BL83" s="74">
        <f t="shared" si="91"/>
        <v>0</v>
      </c>
      <c r="BM83" s="74">
        <f t="shared" si="92"/>
        <v>0</v>
      </c>
      <c r="BN83" s="74">
        <f t="shared" si="93"/>
        <v>0</v>
      </c>
      <c r="BO83" s="75">
        <v>0</v>
      </c>
      <c r="BP83" s="74">
        <f t="shared" si="94"/>
        <v>938097</v>
      </c>
      <c r="BQ83" s="74">
        <f t="shared" si="95"/>
        <v>179974</v>
      </c>
      <c r="BR83" s="74">
        <f t="shared" si="96"/>
        <v>179974</v>
      </c>
      <c r="BS83" s="74">
        <f t="shared" si="97"/>
        <v>0</v>
      </c>
      <c r="BT83" s="74">
        <f t="shared" si="98"/>
        <v>0</v>
      </c>
      <c r="BU83" s="74">
        <f t="shared" si="99"/>
        <v>0</v>
      </c>
      <c r="BV83" s="74">
        <f t="shared" si="100"/>
        <v>150302</v>
      </c>
      <c r="BW83" s="74">
        <f t="shared" si="101"/>
        <v>0</v>
      </c>
      <c r="BX83" s="74">
        <f t="shared" si="102"/>
        <v>150302</v>
      </c>
      <c r="BY83" s="74">
        <f t="shared" si="103"/>
        <v>0</v>
      </c>
      <c r="BZ83" s="74">
        <f t="shared" si="104"/>
        <v>0</v>
      </c>
      <c r="CA83" s="74">
        <f t="shared" si="105"/>
        <v>607821</v>
      </c>
      <c r="CB83" s="74">
        <f t="shared" si="106"/>
        <v>0</v>
      </c>
      <c r="CC83" s="74">
        <f t="shared" si="107"/>
        <v>430913</v>
      </c>
      <c r="CD83" s="74">
        <f t="shared" si="108"/>
        <v>176908</v>
      </c>
      <c r="CE83" s="74">
        <f t="shared" si="109"/>
        <v>0</v>
      </c>
      <c r="CF83" s="75">
        <v>0</v>
      </c>
      <c r="CG83" s="74">
        <f t="shared" si="110"/>
        <v>0</v>
      </c>
      <c r="CH83" s="74">
        <f t="shared" si="111"/>
        <v>250125</v>
      </c>
      <c r="CI83" s="74">
        <f t="shared" si="112"/>
        <v>1554273</v>
      </c>
    </row>
    <row r="84" spans="1:87" s="50" customFormat="1" ht="12" customHeight="1">
      <c r="A84" s="53" t="s">
        <v>542</v>
      </c>
      <c r="B84" s="54" t="s">
        <v>696</v>
      </c>
      <c r="C84" s="53" t="s">
        <v>697</v>
      </c>
      <c r="D84" s="74">
        <f t="shared" si="113"/>
        <v>0</v>
      </c>
      <c r="E84" s="74">
        <f t="shared" si="114"/>
        <v>0</v>
      </c>
      <c r="F84" s="74">
        <v>0</v>
      </c>
      <c r="G84" s="74">
        <v>0</v>
      </c>
      <c r="H84" s="74">
        <v>0</v>
      </c>
      <c r="I84" s="74">
        <v>0</v>
      </c>
      <c r="J84" s="74">
        <v>0</v>
      </c>
      <c r="K84" s="75">
        <v>0</v>
      </c>
      <c r="L84" s="74">
        <f t="shared" si="115"/>
        <v>609345</v>
      </c>
      <c r="M84" s="74">
        <f t="shared" si="116"/>
        <v>48974</v>
      </c>
      <c r="N84" s="74">
        <v>48974</v>
      </c>
      <c r="O84" s="74">
        <v>0</v>
      </c>
      <c r="P84" s="74">
        <v>0</v>
      </c>
      <c r="Q84" s="74">
        <v>0</v>
      </c>
      <c r="R84" s="74">
        <f t="shared" si="117"/>
        <v>283607</v>
      </c>
      <c r="S84" s="74">
        <v>0</v>
      </c>
      <c r="T84" s="74">
        <v>272263</v>
      </c>
      <c r="U84" s="74">
        <v>11344</v>
      </c>
      <c r="V84" s="74">
        <v>0</v>
      </c>
      <c r="W84" s="74">
        <f t="shared" si="118"/>
        <v>271132</v>
      </c>
      <c r="X84" s="74">
        <v>0</v>
      </c>
      <c r="Y84" s="74">
        <v>140112</v>
      </c>
      <c r="Z84" s="74">
        <v>131020</v>
      </c>
      <c r="AA84" s="74">
        <v>0</v>
      </c>
      <c r="AB84" s="75">
        <v>0</v>
      </c>
      <c r="AC84" s="74">
        <v>5632</v>
      </c>
      <c r="AD84" s="74">
        <v>25540</v>
      </c>
      <c r="AE84" s="74">
        <f t="shared" si="119"/>
        <v>634885</v>
      </c>
      <c r="AF84" s="74">
        <f t="shared" si="120"/>
        <v>0</v>
      </c>
      <c r="AG84" s="74">
        <f t="shared" si="121"/>
        <v>0</v>
      </c>
      <c r="AH84" s="74">
        <v>0</v>
      </c>
      <c r="AI84" s="74">
        <v>0</v>
      </c>
      <c r="AJ84" s="74">
        <v>0</v>
      </c>
      <c r="AK84" s="74">
        <v>0</v>
      </c>
      <c r="AL84" s="74">
        <v>0</v>
      </c>
      <c r="AM84" s="75">
        <v>0</v>
      </c>
      <c r="AN84" s="74">
        <f t="shared" si="122"/>
        <v>0</v>
      </c>
      <c r="AO84" s="74">
        <f t="shared" si="123"/>
        <v>0</v>
      </c>
      <c r="AP84" s="74">
        <v>0</v>
      </c>
      <c r="AQ84" s="74">
        <v>0</v>
      </c>
      <c r="AR84" s="74">
        <v>0</v>
      </c>
      <c r="AS84" s="74">
        <v>0</v>
      </c>
      <c r="AT84" s="74">
        <f t="shared" si="124"/>
        <v>0</v>
      </c>
      <c r="AU84" s="74">
        <v>0</v>
      </c>
      <c r="AV84" s="74">
        <v>0</v>
      </c>
      <c r="AW84" s="74">
        <v>0</v>
      </c>
      <c r="AX84" s="74">
        <v>0</v>
      </c>
      <c r="AY84" s="74">
        <f t="shared" si="125"/>
        <v>0</v>
      </c>
      <c r="AZ84" s="74">
        <v>0</v>
      </c>
      <c r="BA84" s="74">
        <v>0</v>
      </c>
      <c r="BB84" s="74">
        <v>0</v>
      </c>
      <c r="BC84" s="74">
        <v>0</v>
      </c>
      <c r="BD84" s="75">
        <v>0</v>
      </c>
      <c r="BE84" s="74">
        <v>0</v>
      </c>
      <c r="BF84" s="74">
        <v>0</v>
      </c>
      <c r="BG84" s="74">
        <f t="shared" si="126"/>
        <v>0</v>
      </c>
      <c r="BH84" s="74">
        <f t="shared" si="87"/>
        <v>0</v>
      </c>
      <c r="BI84" s="74">
        <f t="shared" si="88"/>
        <v>0</v>
      </c>
      <c r="BJ84" s="74">
        <f t="shared" si="89"/>
        <v>0</v>
      </c>
      <c r="BK84" s="74">
        <f t="shared" si="90"/>
        <v>0</v>
      </c>
      <c r="BL84" s="74">
        <f t="shared" si="91"/>
        <v>0</v>
      </c>
      <c r="BM84" s="74">
        <f t="shared" si="92"/>
        <v>0</v>
      </c>
      <c r="BN84" s="74">
        <f t="shared" si="93"/>
        <v>0</v>
      </c>
      <c r="BO84" s="75">
        <v>0</v>
      </c>
      <c r="BP84" s="74">
        <f t="shared" si="94"/>
        <v>609345</v>
      </c>
      <c r="BQ84" s="74">
        <f t="shared" si="95"/>
        <v>48974</v>
      </c>
      <c r="BR84" s="74">
        <f t="shared" si="96"/>
        <v>48974</v>
      </c>
      <c r="BS84" s="74">
        <f t="shared" si="97"/>
        <v>0</v>
      </c>
      <c r="BT84" s="74">
        <f t="shared" si="98"/>
        <v>0</v>
      </c>
      <c r="BU84" s="74">
        <f t="shared" si="99"/>
        <v>0</v>
      </c>
      <c r="BV84" s="74">
        <f t="shared" si="100"/>
        <v>283607</v>
      </c>
      <c r="BW84" s="74">
        <f t="shared" si="101"/>
        <v>0</v>
      </c>
      <c r="BX84" s="74">
        <f t="shared" si="102"/>
        <v>272263</v>
      </c>
      <c r="BY84" s="74">
        <f t="shared" si="103"/>
        <v>11344</v>
      </c>
      <c r="BZ84" s="74">
        <f t="shared" si="104"/>
        <v>0</v>
      </c>
      <c r="CA84" s="74">
        <f t="shared" si="105"/>
        <v>271132</v>
      </c>
      <c r="CB84" s="74">
        <f t="shared" si="106"/>
        <v>0</v>
      </c>
      <c r="CC84" s="74">
        <f t="shared" si="107"/>
        <v>140112</v>
      </c>
      <c r="CD84" s="74">
        <f t="shared" si="108"/>
        <v>131020</v>
      </c>
      <c r="CE84" s="74">
        <f t="shared" si="109"/>
        <v>0</v>
      </c>
      <c r="CF84" s="75">
        <v>0</v>
      </c>
      <c r="CG84" s="74">
        <f t="shared" si="110"/>
        <v>5632</v>
      </c>
      <c r="CH84" s="74">
        <f t="shared" si="111"/>
        <v>25540</v>
      </c>
      <c r="CI84" s="74">
        <f t="shared" si="112"/>
        <v>634885</v>
      </c>
    </row>
    <row r="85" spans="1:87" s="50" customFormat="1" ht="12" customHeight="1">
      <c r="A85" s="53" t="s">
        <v>542</v>
      </c>
      <c r="B85" s="54" t="s">
        <v>698</v>
      </c>
      <c r="C85" s="53" t="s">
        <v>699</v>
      </c>
      <c r="D85" s="74">
        <f t="shared" si="113"/>
        <v>0</v>
      </c>
      <c r="E85" s="74">
        <f t="shared" si="114"/>
        <v>0</v>
      </c>
      <c r="F85" s="74">
        <v>0</v>
      </c>
      <c r="G85" s="74">
        <v>0</v>
      </c>
      <c r="H85" s="74">
        <v>0</v>
      </c>
      <c r="I85" s="74">
        <v>0</v>
      </c>
      <c r="J85" s="74">
        <v>0</v>
      </c>
      <c r="K85" s="75">
        <v>0</v>
      </c>
      <c r="L85" s="74">
        <f t="shared" si="115"/>
        <v>993139</v>
      </c>
      <c r="M85" s="74">
        <f t="shared" si="116"/>
        <v>102331</v>
      </c>
      <c r="N85" s="74">
        <v>94407</v>
      </c>
      <c r="O85" s="74">
        <v>0</v>
      </c>
      <c r="P85" s="74">
        <v>0</v>
      </c>
      <c r="Q85" s="74">
        <v>7924</v>
      </c>
      <c r="R85" s="74">
        <f t="shared" si="117"/>
        <v>210345</v>
      </c>
      <c r="S85" s="74">
        <v>0</v>
      </c>
      <c r="T85" s="74">
        <v>189234</v>
      </c>
      <c r="U85" s="74">
        <v>21111</v>
      </c>
      <c r="V85" s="74">
        <v>0</v>
      </c>
      <c r="W85" s="74">
        <f t="shared" si="118"/>
        <v>680463</v>
      </c>
      <c r="X85" s="74">
        <v>216778</v>
      </c>
      <c r="Y85" s="74">
        <v>352038</v>
      </c>
      <c r="Z85" s="74">
        <v>92649</v>
      </c>
      <c r="AA85" s="74">
        <v>18998</v>
      </c>
      <c r="AB85" s="75">
        <v>0</v>
      </c>
      <c r="AC85" s="74">
        <v>0</v>
      </c>
      <c r="AD85" s="74">
        <v>10681</v>
      </c>
      <c r="AE85" s="74">
        <f t="shared" si="119"/>
        <v>1003820</v>
      </c>
      <c r="AF85" s="74">
        <f t="shared" si="120"/>
        <v>0</v>
      </c>
      <c r="AG85" s="74">
        <f t="shared" si="121"/>
        <v>0</v>
      </c>
      <c r="AH85" s="74">
        <v>0</v>
      </c>
      <c r="AI85" s="74">
        <v>0</v>
      </c>
      <c r="AJ85" s="74">
        <v>0</v>
      </c>
      <c r="AK85" s="74">
        <v>0</v>
      </c>
      <c r="AL85" s="74">
        <v>0</v>
      </c>
      <c r="AM85" s="75">
        <v>0</v>
      </c>
      <c r="AN85" s="74">
        <f t="shared" si="122"/>
        <v>0</v>
      </c>
      <c r="AO85" s="74">
        <f t="shared" si="123"/>
        <v>0</v>
      </c>
      <c r="AP85" s="74">
        <v>0</v>
      </c>
      <c r="AQ85" s="74">
        <v>0</v>
      </c>
      <c r="AR85" s="74">
        <v>0</v>
      </c>
      <c r="AS85" s="74">
        <v>0</v>
      </c>
      <c r="AT85" s="74">
        <f t="shared" si="124"/>
        <v>0</v>
      </c>
      <c r="AU85" s="74">
        <v>0</v>
      </c>
      <c r="AV85" s="74">
        <v>0</v>
      </c>
      <c r="AW85" s="74">
        <v>0</v>
      </c>
      <c r="AX85" s="74">
        <v>0</v>
      </c>
      <c r="AY85" s="74">
        <f t="shared" si="125"/>
        <v>0</v>
      </c>
      <c r="AZ85" s="74">
        <v>0</v>
      </c>
      <c r="BA85" s="74">
        <v>0</v>
      </c>
      <c r="BB85" s="74">
        <v>0</v>
      </c>
      <c r="BC85" s="74">
        <v>0</v>
      </c>
      <c r="BD85" s="75">
        <v>0</v>
      </c>
      <c r="BE85" s="74">
        <v>0</v>
      </c>
      <c r="BF85" s="74">
        <v>0</v>
      </c>
      <c r="BG85" s="74">
        <f t="shared" si="126"/>
        <v>0</v>
      </c>
      <c r="BH85" s="74">
        <f t="shared" si="87"/>
        <v>0</v>
      </c>
      <c r="BI85" s="74">
        <f t="shared" si="88"/>
        <v>0</v>
      </c>
      <c r="BJ85" s="74">
        <f t="shared" si="89"/>
        <v>0</v>
      </c>
      <c r="BK85" s="74">
        <f t="shared" si="90"/>
        <v>0</v>
      </c>
      <c r="BL85" s="74">
        <f t="shared" si="91"/>
        <v>0</v>
      </c>
      <c r="BM85" s="74">
        <f t="shared" si="92"/>
        <v>0</v>
      </c>
      <c r="BN85" s="74">
        <f t="shared" si="93"/>
        <v>0</v>
      </c>
      <c r="BO85" s="75">
        <v>0</v>
      </c>
      <c r="BP85" s="74">
        <f t="shared" si="94"/>
        <v>993139</v>
      </c>
      <c r="BQ85" s="74">
        <f t="shared" si="95"/>
        <v>102331</v>
      </c>
      <c r="BR85" s="74">
        <f t="shared" si="96"/>
        <v>94407</v>
      </c>
      <c r="BS85" s="74">
        <f t="shared" si="97"/>
        <v>0</v>
      </c>
      <c r="BT85" s="74">
        <f t="shared" si="98"/>
        <v>0</v>
      </c>
      <c r="BU85" s="74">
        <f t="shared" si="99"/>
        <v>7924</v>
      </c>
      <c r="BV85" s="74">
        <f t="shared" si="100"/>
        <v>210345</v>
      </c>
      <c r="BW85" s="74">
        <f t="shared" si="101"/>
        <v>0</v>
      </c>
      <c r="BX85" s="74">
        <f t="shared" si="102"/>
        <v>189234</v>
      </c>
      <c r="BY85" s="74">
        <f t="shared" si="103"/>
        <v>21111</v>
      </c>
      <c r="BZ85" s="74">
        <f t="shared" si="104"/>
        <v>0</v>
      </c>
      <c r="CA85" s="74">
        <f t="shared" si="105"/>
        <v>680463</v>
      </c>
      <c r="CB85" s="74">
        <f t="shared" si="106"/>
        <v>216778</v>
      </c>
      <c r="CC85" s="74">
        <f t="shared" si="107"/>
        <v>352038</v>
      </c>
      <c r="CD85" s="74">
        <f t="shared" si="108"/>
        <v>92649</v>
      </c>
      <c r="CE85" s="74">
        <f t="shared" si="109"/>
        <v>18998</v>
      </c>
      <c r="CF85" s="75">
        <v>0</v>
      </c>
      <c r="CG85" s="74">
        <f t="shared" si="110"/>
        <v>0</v>
      </c>
      <c r="CH85" s="74">
        <f t="shared" si="111"/>
        <v>10681</v>
      </c>
      <c r="CI85" s="74">
        <f t="shared" si="112"/>
        <v>1003820</v>
      </c>
    </row>
    <row r="86" spans="1:87" s="50" customFormat="1" ht="12" customHeight="1">
      <c r="A86" s="53" t="s">
        <v>542</v>
      </c>
      <c r="B86" s="54" t="s">
        <v>700</v>
      </c>
      <c r="C86" s="53" t="s">
        <v>701</v>
      </c>
      <c r="D86" s="74">
        <f t="shared" si="113"/>
        <v>80890</v>
      </c>
      <c r="E86" s="74">
        <f t="shared" si="114"/>
        <v>80890</v>
      </c>
      <c r="F86" s="74">
        <v>0</v>
      </c>
      <c r="G86" s="74">
        <v>0</v>
      </c>
      <c r="H86" s="74">
        <v>80890</v>
      </c>
      <c r="I86" s="74">
        <v>0</v>
      </c>
      <c r="J86" s="74">
        <v>0</v>
      </c>
      <c r="K86" s="75">
        <v>0</v>
      </c>
      <c r="L86" s="74">
        <f t="shared" si="115"/>
        <v>916518</v>
      </c>
      <c r="M86" s="74">
        <f t="shared" si="116"/>
        <v>190663</v>
      </c>
      <c r="N86" s="74">
        <v>122776</v>
      </c>
      <c r="O86" s="74">
        <v>0</v>
      </c>
      <c r="P86" s="74">
        <v>67887</v>
      </c>
      <c r="Q86" s="74">
        <v>0</v>
      </c>
      <c r="R86" s="74">
        <f t="shared" si="117"/>
        <v>225525</v>
      </c>
      <c r="S86" s="74">
        <v>0</v>
      </c>
      <c r="T86" s="74">
        <v>224540</v>
      </c>
      <c r="U86" s="74">
        <v>985</v>
      </c>
      <c r="V86" s="74">
        <v>0</v>
      </c>
      <c r="W86" s="74">
        <f t="shared" si="118"/>
        <v>492976</v>
      </c>
      <c r="X86" s="74">
        <v>11649</v>
      </c>
      <c r="Y86" s="74">
        <v>432899</v>
      </c>
      <c r="Z86" s="74">
        <v>48428</v>
      </c>
      <c r="AA86" s="74">
        <v>0</v>
      </c>
      <c r="AB86" s="75">
        <v>0</v>
      </c>
      <c r="AC86" s="74">
        <v>7354</v>
      </c>
      <c r="AD86" s="74">
        <v>5452</v>
      </c>
      <c r="AE86" s="74">
        <f t="shared" si="119"/>
        <v>1002860</v>
      </c>
      <c r="AF86" s="74">
        <f t="shared" si="120"/>
        <v>0</v>
      </c>
      <c r="AG86" s="74">
        <f t="shared" si="121"/>
        <v>0</v>
      </c>
      <c r="AH86" s="74">
        <v>0</v>
      </c>
      <c r="AI86" s="74">
        <v>0</v>
      </c>
      <c r="AJ86" s="74">
        <v>0</v>
      </c>
      <c r="AK86" s="74">
        <v>0</v>
      </c>
      <c r="AL86" s="74">
        <v>0</v>
      </c>
      <c r="AM86" s="75">
        <v>0</v>
      </c>
      <c r="AN86" s="74">
        <f t="shared" si="122"/>
        <v>170796</v>
      </c>
      <c r="AO86" s="74">
        <f t="shared" si="123"/>
        <v>16537</v>
      </c>
      <c r="AP86" s="74">
        <v>16537</v>
      </c>
      <c r="AQ86" s="74">
        <v>0</v>
      </c>
      <c r="AR86" s="74">
        <v>0</v>
      </c>
      <c r="AS86" s="74">
        <v>0</v>
      </c>
      <c r="AT86" s="74">
        <f t="shared" si="124"/>
        <v>100277</v>
      </c>
      <c r="AU86" s="74">
        <v>0</v>
      </c>
      <c r="AV86" s="74">
        <v>100277</v>
      </c>
      <c r="AW86" s="74">
        <v>0</v>
      </c>
      <c r="AX86" s="74">
        <v>0</v>
      </c>
      <c r="AY86" s="74">
        <f t="shared" si="125"/>
        <v>53341</v>
      </c>
      <c r="AZ86" s="74">
        <v>2657</v>
      </c>
      <c r="BA86" s="74">
        <v>50684</v>
      </c>
      <c r="BB86" s="74">
        <v>0</v>
      </c>
      <c r="BC86" s="74">
        <v>0</v>
      </c>
      <c r="BD86" s="75">
        <v>0</v>
      </c>
      <c r="BE86" s="74">
        <v>641</v>
      </c>
      <c r="BF86" s="74">
        <v>7419</v>
      </c>
      <c r="BG86" s="74">
        <f t="shared" si="126"/>
        <v>178215</v>
      </c>
      <c r="BH86" s="74">
        <f t="shared" si="87"/>
        <v>80890</v>
      </c>
      <c r="BI86" s="74">
        <f t="shared" si="88"/>
        <v>80890</v>
      </c>
      <c r="BJ86" s="74">
        <f t="shared" si="89"/>
        <v>0</v>
      </c>
      <c r="BK86" s="74">
        <f t="shared" si="90"/>
        <v>0</v>
      </c>
      <c r="BL86" s="74">
        <f t="shared" si="91"/>
        <v>80890</v>
      </c>
      <c r="BM86" s="74">
        <f t="shared" si="92"/>
        <v>0</v>
      </c>
      <c r="BN86" s="74">
        <f t="shared" si="93"/>
        <v>0</v>
      </c>
      <c r="BO86" s="75">
        <v>0</v>
      </c>
      <c r="BP86" s="74">
        <f t="shared" si="94"/>
        <v>1087314</v>
      </c>
      <c r="BQ86" s="74">
        <f t="shared" si="95"/>
        <v>207200</v>
      </c>
      <c r="BR86" s="74">
        <f t="shared" si="96"/>
        <v>139313</v>
      </c>
      <c r="BS86" s="74">
        <f t="shared" si="97"/>
        <v>0</v>
      </c>
      <c r="BT86" s="74">
        <f t="shared" si="98"/>
        <v>67887</v>
      </c>
      <c r="BU86" s="74">
        <f t="shared" si="99"/>
        <v>0</v>
      </c>
      <c r="BV86" s="74">
        <f t="shared" si="100"/>
        <v>325802</v>
      </c>
      <c r="BW86" s="74">
        <f t="shared" si="101"/>
        <v>0</v>
      </c>
      <c r="BX86" s="74">
        <f t="shared" si="102"/>
        <v>324817</v>
      </c>
      <c r="BY86" s="74">
        <f t="shared" si="103"/>
        <v>985</v>
      </c>
      <c r="BZ86" s="74">
        <f t="shared" si="104"/>
        <v>0</v>
      </c>
      <c r="CA86" s="74">
        <f t="shared" si="105"/>
        <v>546317</v>
      </c>
      <c r="CB86" s="74">
        <f t="shared" si="106"/>
        <v>14306</v>
      </c>
      <c r="CC86" s="74">
        <f t="shared" si="107"/>
        <v>483583</v>
      </c>
      <c r="CD86" s="74">
        <f t="shared" si="108"/>
        <v>48428</v>
      </c>
      <c r="CE86" s="74">
        <f t="shared" si="109"/>
        <v>0</v>
      </c>
      <c r="CF86" s="75">
        <v>0</v>
      </c>
      <c r="CG86" s="74">
        <f t="shared" si="110"/>
        <v>7995</v>
      </c>
      <c r="CH86" s="74">
        <f t="shared" si="111"/>
        <v>12871</v>
      </c>
      <c r="CI86" s="74">
        <f t="shared" si="112"/>
        <v>1181075</v>
      </c>
    </row>
    <row r="87" spans="1:87" s="50" customFormat="1" ht="12" customHeight="1">
      <c r="A87" s="53" t="s">
        <v>542</v>
      </c>
      <c r="B87" s="54" t="s">
        <v>702</v>
      </c>
      <c r="C87" s="53" t="s">
        <v>703</v>
      </c>
      <c r="D87" s="74">
        <f t="shared" si="113"/>
        <v>43047</v>
      </c>
      <c r="E87" s="74">
        <f t="shared" si="114"/>
        <v>0</v>
      </c>
      <c r="F87" s="74">
        <v>0</v>
      </c>
      <c r="G87" s="74">
        <v>0</v>
      </c>
      <c r="H87" s="74">
        <v>0</v>
      </c>
      <c r="I87" s="74">
        <v>0</v>
      </c>
      <c r="J87" s="74">
        <v>43047</v>
      </c>
      <c r="K87" s="75">
        <v>0</v>
      </c>
      <c r="L87" s="74">
        <f t="shared" si="115"/>
        <v>1165495</v>
      </c>
      <c r="M87" s="74">
        <f t="shared" si="116"/>
        <v>280655</v>
      </c>
      <c r="N87" s="74">
        <v>130071</v>
      </c>
      <c r="O87" s="74">
        <v>15055</v>
      </c>
      <c r="P87" s="74">
        <v>135529</v>
      </c>
      <c r="Q87" s="74">
        <v>0</v>
      </c>
      <c r="R87" s="74">
        <f t="shared" si="117"/>
        <v>279210</v>
      </c>
      <c r="S87" s="74">
        <v>771</v>
      </c>
      <c r="T87" s="74">
        <v>278439</v>
      </c>
      <c r="U87" s="74">
        <v>0</v>
      </c>
      <c r="V87" s="74">
        <v>0</v>
      </c>
      <c r="W87" s="74">
        <f t="shared" si="118"/>
        <v>605630</v>
      </c>
      <c r="X87" s="74">
        <v>291664</v>
      </c>
      <c r="Y87" s="74">
        <v>202916</v>
      </c>
      <c r="Z87" s="74">
        <v>106916</v>
      </c>
      <c r="AA87" s="74">
        <v>4134</v>
      </c>
      <c r="AB87" s="75">
        <v>0</v>
      </c>
      <c r="AC87" s="74">
        <v>0</v>
      </c>
      <c r="AD87" s="74">
        <v>439424</v>
      </c>
      <c r="AE87" s="74">
        <f t="shared" si="119"/>
        <v>1647966</v>
      </c>
      <c r="AF87" s="74">
        <f t="shared" si="120"/>
        <v>0</v>
      </c>
      <c r="AG87" s="74">
        <f t="shared" si="121"/>
        <v>0</v>
      </c>
      <c r="AH87" s="74">
        <v>0</v>
      </c>
      <c r="AI87" s="74">
        <v>0</v>
      </c>
      <c r="AJ87" s="74">
        <v>0</v>
      </c>
      <c r="AK87" s="74">
        <v>0</v>
      </c>
      <c r="AL87" s="74">
        <v>0</v>
      </c>
      <c r="AM87" s="75">
        <v>0</v>
      </c>
      <c r="AN87" s="74">
        <f t="shared" si="122"/>
        <v>0</v>
      </c>
      <c r="AO87" s="74">
        <f t="shared" si="123"/>
        <v>0</v>
      </c>
      <c r="AP87" s="74">
        <v>0</v>
      </c>
      <c r="AQ87" s="74">
        <v>0</v>
      </c>
      <c r="AR87" s="74">
        <v>0</v>
      </c>
      <c r="AS87" s="74">
        <v>0</v>
      </c>
      <c r="AT87" s="74">
        <f t="shared" si="124"/>
        <v>0</v>
      </c>
      <c r="AU87" s="74">
        <v>0</v>
      </c>
      <c r="AV87" s="74">
        <v>0</v>
      </c>
      <c r="AW87" s="74">
        <v>0</v>
      </c>
      <c r="AX87" s="74">
        <v>0</v>
      </c>
      <c r="AY87" s="74">
        <f t="shared" si="125"/>
        <v>0</v>
      </c>
      <c r="AZ87" s="74">
        <v>0</v>
      </c>
      <c r="BA87" s="74">
        <v>0</v>
      </c>
      <c r="BB87" s="74">
        <v>0</v>
      </c>
      <c r="BC87" s="74">
        <v>0</v>
      </c>
      <c r="BD87" s="75">
        <v>0</v>
      </c>
      <c r="BE87" s="74">
        <v>0</v>
      </c>
      <c r="BF87" s="74">
        <v>0</v>
      </c>
      <c r="BG87" s="74">
        <f t="shared" si="126"/>
        <v>0</v>
      </c>
      <c r="BH87" s="74">
        <f t="shared" si="87"/>
        <v>43047</v>
      </c>
      <c r="BI87" s="74">
        <f t="shared" si="88"/>
        <v>0</v>
      </c>
      <c r="BJ87" s="74">
        <f t="shared" si="89"/>
        <v>0</v>
      </c>
      <c r="BK87" s="74">
        <f t="shared" si="90"/>
        <v>0</v>
      </c>
      <c r="BL87" s="74">
        <f t="shared" si="91"/>
        <v>0</v>
      </c>
      <c r="BM87" s="74">
        <f t="shared" si="92"/>
        <v>0</v>
      </c>
      <c r="BN87" s="74">
        <f t="shared" si="93"/>
        <v>43047</v>
      </c>
      <c r="BO87" s="75">
        <v>0</v>
      </c>
      <c r="BP87" s="74">
        <f t="shared" si="94"/>
        <v>1165495</v>
      </c>
      <c r="BQ87" s="74">
        <f t="shared" si="95"/>
        <v>280655</v>
      </c>
      <c r="BR87" s="74">
        <f t="shared" si="96"/>
        <v>130071</v>
      </c>
      <c r="BS87" s="74">
        <f t="shared" si="97"/>
        <v>15055</v>
      </c>
      <c r="BT87" s="74">
        <f t="shared" si="98"/>
        <v>135529</v>
      </c>
      <c r="BU87" s="74">
        <f t="shared" si="99"/>
        <v>0</v>
      </c>
      <c r="BV87" s="74">
        <f t="shared" si="100"/>
        <v>279210</v>
      </c>
      <c r="BW87" s="74">
        <f t="shared" si="101"/>
        <v>771</v>
      </c>
      <c r="BX87" s="74">
        <f t="shared" si="102"/>
        <v>278439</v>
      </c>
      <c r="BY87" s="74">
        <f t="shared" si="103"/>
        <v>0</v>
      </c>
      <c r="BZ87" s="74">
        <f t="shared" si="104"/>
        <v>0</v>
      </c>
      <c r="CA87" s="74">
        <f t="shared" si="105"/>
        <v>605630</v>
      </c>
      <c r="CB87" s="74">
        <f t="shared" si="106"/>
        <v>291664</v>
      </c>
      <c r="CC87" s="74">
        <f t="shared" si="107"/>
        <v>202916</v>
      </c>
      <c r="CD87" s="74">
        <f t="shared" si="108"/>
        <v>106916</v>
      </c>
      <c r="CE87" s="74">
        <f t="shared" si="109"/>
        <v>4134</v>
      </c>
      <c r="CF87" s="75">
        <v>0</v>
      </c>
      <c r="CG87" s="74">
        <f t="shared" si="110"/>
        <v>0</v>
      </c>
      <c r="CH87" s="74">
        <f t="shared" si="111"/>
        <v>439424</v>
      </c>
      <c r="CI87" s="74">
        <f t="shared" si="112"/>
        <v>1647966</v>
      </c>
    </row>
    <row r="88" spans="1:87" s="50" customFormat="1" ht="12" customHeight="1">
      <c r="A88" s="53" t="s">
        <v>542</v>
      </c>
      <c r="B88" s="54" t="s">
        <v>704</v>
      </c>
      <c r="C88" s="53" t="s">
        <v>705</v>
      </c>
      <c r="D88" s="74">
        <f t="shared" si="113"/>
        <v>250744</v>
      </c>
      <c r="E88" s="74">
        <f t="shared" si="114"/>
        <v>250744</v>
      </c>
      <c r="F88" s="74">
        <v>0</v>
      </c>
      <c r="G88" s="74">
        <v>250744</v>
      </c>
      <c r="H88" s="74">
        <v>0</v>
      </c>
      <c r="I88" s="74">
        <v>0</v>
      </c>
      <c r="J88" s="74">
        <v>0</v>
      </c>
      <c r="K88" s="75">
        <v>0</v>
      </c>
      <c r="L88" s="74">
        <f t="shared" si="115"/>
        <v>2247448</v>
      </c>
      <c r="M88" s="74">
        <f t="shared" si="116"/>
        <v>155109</v>
      </c>
      <c r="N88" s="74">
        <v>133483</v>
      </c>
      <c r="O88" s="74">
        <v>0</v>
      </c>
      <c r="P88" s="74">
        <v>19960</v>
      </c>
      <c r="Q88" s="74">
        <v>1666</v>
      </c>
      <c r="R88" s="74">
        <f t="shared" si="117"/>
        <v>632174</v>
      </c>
      <c r="S88" s="74">
        <v>0</v>
      </c>
      <c r="T88" s="74">
        <v>625423</v>
      </c>
      <c r="U88" s="74">
        <v>6751</v>
      </c>
      <c r="V88" s="74">
        <v>0</v>
      </c>
      <c r="W88" s="74">
        <f t="shared" si="118"/>
        <v>1460165</v>
      </c>
      <c r="X88" s="74">
        <v>0</v>
      </c>
      <c r="Y88" s="74">
        <v>1395008</v>
      </c>
      <c r="Z88" s="74">
        <v>65157</v>
      </c>
      <c r="AA88" s="74">
        <v>0</v>
      </c>
      <c r="AB88" s="75">
        <v>0</v>
      </c>
      <c r="AC88" s="74">
        <v>0</v>
      </c>
      <c r="AD88" s="74">
        <v>1010535</v>
      </c>
      <c r="AE88" s="74">
        <f t="shared" si="119"/>
        <v>3508727</v>
      </c>
      <c r="AF88" s="74">
        <f t="shared" si="120"/>
        <v>0</v>
      </c>
      <c r="AG88" s="74">
        <f t="shared" si="121"/>
        <v>0</v>
      </c>
      <c r="AH88" s="74">
        <v>0</v>
      </c>
      <c r="AI88" s="74">
        <v>0</v>
      </c>
      <c r="AJ88" s="74">
        <v>0</v>
      </c>
      <c r="AK88" s="74">
        <v>0</v>
      </c>
      <c r="AL88" s="74">
        <v>0</v>
      </c>
      <c r="AM88" s="75">
        <v>0</v>
      </c>
      <c r="AN88" s="74">
        <f t="shared" si="122"/>
        <v>0</v>
      </c>
      <c r="AO88" s="74">
        <f t="shared" si="123"/>
        <v>0</v>
      </c>
      <c r="AP88" s="74">
        <v>0</v>
      </c>
      <c r="AQ88" s="74">
        <v>0</v>
      </c>
      <c r="AR88" s="74">
        <v>0</v>
      </c>
      <c r="AS88" s="74">
        <v>0</v>
      </c>
      <c r="AT88" s="74">
        <f t="shared" si="124"/>
        <v>0</v>
      </c>
      <c r="AU88" s="74">
        <v>0</v>
      </c>
      <c r="AV88" s="74">
        <v>0</v>
      </c>
      <c r="AW88" s="74">
        <v>0</v>
      </c>
      <c r="AX88" s="74">
        <v>0</v>
      </c>
      <c r="AY88" s="74">
        <f t="shared" si="125"/>
        <v>0</v>
      </c>
      <c r="AZ88" s="74">
        <v>0</v>
      </c>
      <c r="BA88" s="74">
        <v>0</v>
      </c>
      <c r="BB88" s="74">
        <v>0</v>
      </c>
      <c r="BC88" s="74">
        <v>0</v>
      </c>
      <c r="BD88" s="75">
        <v>0</v>
      </c>
      <c r="BE88" s="74">
        <v>0</v>
      </c>
      <c r="BF88" s="74">
        <v>0</v>
      </c>
      <c r="BG88" s="74">
        <f t="shared" si="126"/>
        <v>0</v>
      </c>
      <c r="BH88" s="74">
        <f t="shared" si="87"/>
        <v>250744</v>
      </c>
      <c r="BI88" s="74">
        <f t="shared" si="88"/>
        <v>250744</v>
      </c>
      <c r="BJ88" s="74">
        <f t="shared" si="89"/>
        <v>0</v>
      </c>
      <c r="BK88" s="74">
        <f t="shared" si="90"/>
        <v>250744</v>
      </c>
      <c r="BL88" s="74">
        <f t="shared" si="91"/>
        <v>0</v>
      </c>
      <c r="BM88" s="74">
        <f t="shared" si="92"/>
        <v>0</v>
      </c>
      <c r="BN88" s="74">
        <f t="shared" si="93"/>
        <v>0</v>
      </c>
      <c r="BO88" s="75">
        <v>0</v>
      </c>
      <c r="BP88" s="74">
        <f t="shared" si="94"/>
        <v>2247448</v>
      </c>
      <c r="BQ88" s="74">
        <f t="shared" si="95"/>
        <v>155109</v>
      </c>
      <c r="BR88" s="74">
        <f t="shared" si="96"/>
        <v>133483</v>
      </c>
      <c r="BS88" s="74">
        <f t="shared" si="97"/>
        <v>0</v>
      </c>
      <c r="BT88" s="74">
        <f t="shared" si="98"/>
        <v>19960</v>
      </c>
      <c r="BU88" s="74">
        <f t="shared" si="99"/>
        <v>1666</v>
      </c>
      <c r="BV88" s="74">
        <f t="shared" si="100"/>
        <v>632174</v>
      </c>
      <c r="BW88" s="74">
        <f t="shared" si="101"/>
        <v>0</v>
      </c>
      <c r="BX88" s="74">
        <f t="shared" si="102"/>
        <v>625423</v>
      </c>
      <c r="BY88" s="74">
        <f t="shared" si="103"/>
        <v>6751</v>
      </c>
      <c r="BZ88" s="74">
        <f t="shared" si="104"/>
        <v>0</v>
      </c>
      <c r="CA88" s="74">
        <f t="shared" si="105"/>
        <v>1460165</v>
      </c>
      <c r="CB88" s="74">
        <f t="shared" si="106"/>
        <v>0</v>
      </c>
      <c r="CC88" s="74">
        <f t="shared" si="107"/>
        <v>1395008</v>
      </c>
      <c r="CD88" s="74">
        <f t="shared" si="108"/>
        <v>65157</v>
      </c>
      <c r="CE88" s="74">
        <f t="shared" si="109"/>
        <v>0</v>
      </c>
      <c r="CF88" s="75">
        <v>0</v>
      </c>
      <c r="CG88" s="74">
        <f t="shared" si="110"/>
        <v>0</v>
      </c>
      <c r="CH88" s="74">
        <f t="shared" si="111"/>
        <v>1010535</v>
      </c>
      <c r="CI88" s="74">
        <f t="shared" si="112"/>
        <v>3508727</v>
      </c>
    </row>
    <row r="89" spans="1:87" s="50" customFormat="1" ht="12" customHeight="1">
      <c r="A89" s="53" t="s">
        <v>542</v>
      </c>
      <c r="B89" s="54" t="s">
        <v>706</v>
      </c>
      <c r="C89" s="53" t="s">
        <v>707</v>
      </c>
      <c r="D89" s="74">
        <f t="shared" si="113"/>
        <v>25000</v>
      </c>
      <c r="E89" s="74">
        <f t="shared" si="114"/>
        <v>25000</v>
      </c>
      <c r="F89" s="74">
        <v>0</v>
      </c>
      <c r="G89" s="74">
        <v>0</v>
      </c>
      <c r="H89" s="74">
        <v>0</v>
      </c>
      <c r="I89" s="74">
        <v>25000</v>
      </c>
      <c r="J89" s="74">
        <v>0</v>
      </c>
      <c r="K89" s="75">
        <v>0</v>
      </c>
      <c r="L89" s="74">
        <f t="shared" si="115"/>
        <v>582748</v>
      </c>
      <c r="M89" s="74">
        <f t="shared" si="116"/>
        <v>53584</v>
      </c>
      <c r="N89" s="74">
        <v>53584</v>
      </c>
      <c r="O89" s="74">
        <v>0</v>
      </c>
      <c r="P89" s="74">
        <v>0</v>
      </c>
      <c r="Q89" s="74">
        <v>0</v>
      </c>
      <c r="R89" s="74">
        <f t="shared" si="117"/>
        <v>119748</v>
      </c>
      <c r="S89" s="74">
        <v>0</v>
      </c>
      <c r="T89" s="74">
        <v>115152</v>
      </c>
      <c r="U89" s="74">
        <v>4596</v>
      </c>
      <c r="V89" s="74">
        <v>0</v>
      </c>
      <c r="W89" s="74">
        <f t="shared" si="118"/>
        <v>409416</v>
      </c>
      <c r="X89" s="74">
        <v>0</v>
      </c>
      <c r="Y89" s="74">
        <v>406329</v>
      </c>
      <c r="Z89" s="74">
        <v>3087</v>
      </c>
      <c r="AA89" s="74">
        <v>0</v>
      </c>
      <c r="AB89" s="75">
        <v>0</v>
      </c>
      <c r="AC89" s="74">
        <v>0</v>
      </c>
      <c r="AD89" s="74">
        <v>181498</v>
      </c>
      <c r="AE89" s="74">
        <f t="shared" si="119"/>
        <v>789246</v>
      </c>
      <c r="AF89" s="74">
        <f t="shared" si="120"/>
        <v>0</v>
      </c>
      <c r="AG89" s="74">
        <f t="shared" si="121"/>
        <v>0</v>
      </c>
      <c r="AH89" s="74">
        <v>0</v>
      </c>
      <c r="AI89" s="74">
        <v>0</v>
      </c>
      <c r="AJ89" s="74">
        <v>0</v>
      </c>
      <c r="AK89" s="74">
        <v>0</v>
      </c>
      <c r="AL89" s="74">
        <v>0</v>
      </c>
      <c r="AM89" s="75">
        <v>0</v>
      </c>
      <c r="AN89" s="74">
        <f t="shared" si="122"/>
        <v>0</v>
      </c>
      <c r="AO89" s="74">
        <f t="shared" si="123"/>
        <v>0</v>
      </c>
      <c r="AP89" s="74">
        <v>0</v>
      </c>
      <c r="AQ89" s="74">
        <v>0</v>
      </c>
      <c r="AR89" s="74">
        <v>0</v>
      </c>
      <c r="AS89" s="74">
        <v>0</v>
      </c>
      <c r="AT89" s="74">
        <f t="shared" si="124"/>
        <v>0</v>
      </c>
      <c r="AU89" s="74">
        <v>0</v>
      </c>
      <c r="AV89" s="74">
        <v>0</v>
      </c>
      <c r="AW89" s="74">
        <v>0</v>
      </c>
      <c r="AX89" s="74">
        <v>0</v>
      </c>
      <c r="AY89" s="74">
        <f t="shared" si="125"/>
        <v>0</v>
      </c>
      <c r="AZ89" s="74">
        <v>0</v>
      </c>
      <c r="BA89" s="74">
        <v>0</v>
      </c>
      <c r="BB89" s="74">
        <v>0</v>
      </c>
      <c r="BC89" s="74">
        <v>0</v>
      </c>
      <c r="BD89" s="75">
        <v>0</v>
      </c>
      <c r="BE89" s="74">
        <v>0</v>
      </c>
      <c r="BF89" s="74">
        <v>0</v>
      </c>
      <c r="BG89" s="74">
        <f t="shared" si="126"/>
        <v>0</v>
      </c>
      <c r="BH89" s="74">
        <f t="shared" si="87"/>
        <v>25000</v>
      </c>
      <c r="BI89" s="74">
        <f t="shared" si="88"/>
        <v>25000</v>
      </c>
      <c r="BJ89" s="74">
        <f t="shared" si="89"/>
        <v>0</v>
      </c>
      <c r="BK89" s="74">
        <f t="shared" si="90"/>
        <v>0</v>
      </c>
      <c r="BL89" s="74">
        <f t="shared" si="91"/>
        <v>0</v>
      </c>
      <c r="BM89" s="74">
        <f t="shared" si="92"/>
        <v>25000</v>
      </c>
      <c r="BN89" s="74">
        <f t="shared" si="93"/>
        <v>0</v>
      </c>
      <c r="BO89" s="75">
        <v>0</v>
      </c>
      <c r="BP89" s="74">
        <f t="shared" si="94"/>
        <v>582748</v>
      </c>
      <c r="BQ89" s="74">
        <f t="shared" si="95"/>
        <v>53584</v>
      </c>
      <c r="BR89" s="74">
        <f t="shared" si="96"/>
        <v>53584</v>
      </c>
      <c r="BS89" s="74">
        <f t="shared" si="97"/>
        <v>0</v>
      </c>
      <c r="BT89" s="74">
        <f t="shared" si="98"/>
        <v>0</v>
      </c>
      <c r="BU89" s="74">
        <f t="shared" si="99"/>
        <v>0</v>
      </c>
      <c r="BV89" s="74">
        <f t="shared" si="100"/>
        <v>119748</v>
      </c>
      <c r="BW89" s="74">
        <f t="shared" si="101"/>
        <v>0</v>
      </c>
      <c r="BX89" s="74">
        <f t="shared" si="102"/>
        <v>115152</v>
      </c>
      <c r="BY89" s="74">
        <f t="shared" si="103"/>
        <v>4596</v>
      </c>
      <c r="BZ89" s="74">
        <f t="shared" si="104"/>
        <v>0</v>
      </c>
      <c r="CA89" s="74">
        <f t="shared" si="105"/>
        <v>409416</v>
      </c>
      <c r="CB89" s="74">
        <f t="shared" si="106"/>
        <v>0</v>
      </c>
      <c r="CC89" s="74">
        <f t="shared" si="107"/>
        <v>406329</v>
      </c>
      <c r="CD89" s="74">
        <f t="shared" si="108"/>
        <v>3087</v>
      </c>
      <c r="CE89" s="74">
        <f t="shared" si="109"/>
        <v>0</v>
      </c>
      <c r="CF89" s="75">
        <v>0</v>
      </c>
      <c r="CG89" s="74">
        <f t="shared" si="110"/>
        <v>0</v>
      </c>
      <c r="CH89" s="74">
        <f t="shared" si="111"/>
        <v>181498</v>
      </c>
      <c r="CI89" s="74">
        <f t="shared" si="112"/>
        <v>789246</v>
      </c>
    </row>
    <row r="90" spans="1:87" s="50" customFormat="1" ht="12" customHeight="1">
      <c r="A90" s="53" t="s">
        <v>542</v>
      </c>
      <c r="B90" s="54" t="s">
        <v>708</v>
      </c>
      <c r="C90" s="53" t="s">
        <v>709</v>
      </c>
      <c r="D90" s="74">
        <f t="shared" si="113"/>
        <v>0</v>
      </c>
      <c r="E90" s="74">
        <f t="shared" si="114"/>
        <v>0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5">
        <v>0</v>
      </c>
      <c r="L90" s="74">
        <f t="shared" si="115"/>
        <v>0</v>
      </c>
      <c r="M90" s="74">
        <f t="shared" si="116"/>
        <v>0</v>
      </c>
      <c r="N90" s="74">
        <v>0</v>
      </c>
      <c r="O90" s="74">
        <v>0</v>
      </c>
      <c r="P90" s="74">
        <v>0</v>
      </c>
      <c r="Q90" s="74">
        <v>0</v>
      </c>
      <c r="R90" s="74">
        <f t="shared" si="117"/>
        <v>0</v>
      </c>
      <c r="S90" s="74">
        <v>0</v>
      </c>
      <c r="T90" s="74">
        <v>0</v>
      </c>
      <c r="U90" s="74">
        <v>0</v>
      </c>
      <c r="V90" s="74">
        <v>0</v>
      </c>
      <c r="W90" s="74">
        <f t="shared" si="118"/>
        <v>0</v>
      </c>
      <c r="X90" s="74">
        <v>0</v>
      </c>
      <c r="Y90" s="74">
        <v>0</v>
      </c>
      <c r="Z90" s="74">
        <v>0</v>
      </c>
      <c r="AA90" s="74">
        <v>0</v>
      </c>
      <c r="AB90" s="75">
        <v>0</v>
      </c>
      <c r="AC90" s="74">
        <v>0</v>
      </c>
      <c r="AD90" s="74">
        <v>0</v>
      </c>
      <c r="AE90" s="74">
        <f t="shared" si="119"/>
        <v>0</v>
      </c>
      <c r="AF90" s="74">
        <f t="shared" si="120"/>
        <v>0</v>
      </c>
      <c r="AG90" s="74">
        <f t="shared" si="121"/>
        <v>0</v>
      </c>
      <c r="AH90" s="74">
        <v>0</v>
      </c>
      <c r="AI90" s="74">
        <v>0</v>
      </c>
      <c r="AJ90" s="74">
        <v>0</v>
      </c>
      <c r="AK90" s="74">
        <v>0</v>
      </c>
      <c r="AL90" s="74">
        <v>0</v>
      </c>
      <c r="AM90" s="75">
        <v>0</v>
      </c>
      <c r="AN90" s="74">
        <f t="shared" si="122"/>
        <v>124995</v>
      </c>
      <c r="AO90" s="74">
        <f t="shared" si="123"/>
        <v>29074</v>
      </c>
      <c r="AP90" s="74">
        <v>29074</v>
      </c>
      <c r="AQ90" s="74">
        <v>0</v>
      </c>
      <c r="AR90" s="74">
        <v>0</v>
      </c>
      <c r="AS90" s="74">
        <v>0</v>
      </c>
      <c r="AT90" s="74">
        <f t="shared" si="124"/>
        <v>68527</v>
      </c>
      <c r="AU90" s="74">
        <v>0</v>
      </c>
      <c r="AV90" s="74">
        <v>68527</v>
      </c>
      <c r="AW90" s="74">
        <v>0</v>
      </c>
      <c r="AX90" s="74">
        <v>0</v>
      </c>
      <c r="AY90" s="74">
        <f t="shared" si="125"/>
        <v>27394</v>
      </c>
      <c r="AZ90" s="74">
        <v>545</v>
      </c>
      <c r="BA90" s="74">
        <v>25394</v>
      </c>
      <c r="BB90" s="74">
        <v>0</v>
      </c>
      <c r="BC90" s="74">
        <v>1455</v>
      </c>
      <c r="BD90" s="75">
        <v>0</v>
      </c>
      <c r="BE90" s="74">
        <v>0</v>
      </c>
      <c r="BF90" s="74">
        <v>17781</v>
      </c>
      <c r="BG90" s="74">
        <f t="shared" si="126"/>
        <v>142776</v>
      </c>
      <c r="BH90" s="74">
        <f t="shared" si="87"/>
        <v>0</v>
      </c>
      <c r="BI90" s="74">
        <f t="shared" si="88"/>
        <v>0</v>
      </c>
      <c r="BJ90" s="74">
        <f t="shared" si="89"/>
        <v>0</v>
      </c>
      <c r="BK90" s="74">
        <f t="shared" si="90"/>
        <v>0</v>
      </c>
      <c r="BL90" s="74">
        <f t="shared" si="91"/>
        <v>0</v>
      </c>
      <c r="BM90" s="74">
        <f t="shared" si="92"/>
        <v>0</v>
      </c>
      <c r="BN90" s="74">
        <f t="shared" si="93"/>
        <v>0</v>
      </c>
      <c r="BO90" s="75">
        <v>0</v>
      </c>
      <c r="BP90" s="74">
        <f t="shared" si="94"/>
        <v>124995</v>
      </c>
      <c r="BQ90" s="74">
        <f t="shared" si="95"/>
        <v>29074</v>
      </c>
      <c r="BR90" s="74">
        <f t="shared" si="96"/>
        <v>29074</v>
      </c>
      <c r="BS90" s="74">
        <f t="shared" si="97"/>
        <v>0</v>
      </c>
      <c r="BT90" s="74">
        <f t="shared" si="98"/>
        <v>0</v>
      </c>
      <c r="BU90" s="74">
        <f t="shared" si="99"/>
        <v>0</v>
      </c>
      <c r="BV90" s="74">
        <f t="shared" si="100"/>
        <v>68527</v>
      </c>
      <c r="BW90" s="74">
        <f t="shared" si="101"/>
        <v>0</v>
      </c>
      <c r="BX90" s="74">
        <f t="shared" si="102"/>
        <v>68527</v>
      </c>
      <c r="BY90" s="74">
        <f t="shared" si="103"/>
        <v>0</v>
      </c>
      <c r="BZ90" s="74">
        <f t="shared" si="104"/>
        <v>0</v>
      </c>
      <c r="CA90" s="74">
        <f t="shared" si="105"/>
        <v>27394</v>
      </c>
      <c r="CB90" s="74">
        <f t="shared" si="106"/>
        <v>545</v>
      </c>
      <c r="CC90" s="74">
        <f t="shared" si="107"/>
        <v>25394</v>
      </c>
      <c r="CD90" s="74">
        <f t="shared" si="108"/>
        <v>0</v>
      </c>
      <c r="CE90" s="74">
        <f t="shared" si="109"/>
        <v>1455</v>
      </c>
      <c r="CF90" s="75">
        <v>0</v>
      </c>
      <c r="CG90" s="74">
        <f t="shared" si="110"/>
        <v>0</v>
      </c>
      <c r="CH90" s="74">
        <f t="shared" si="111"/>
        <v>17781</v>
      </c>
      <c r="CI90" s="74">
        <f t="shared" si="112"/>
        <v>142776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6" customWidth="1"/>
    <col min="10" max="10" width="6.59765625" style="34" customWidth="1"/>
    <col min="11" max="11" width="35.59765625" style="47" customWidth="1"/>
    <col min="12" max="17" width="13.8984375" style="76" customWidth="1"/>
    <col min="18" max="18" width="6.59765625" style="34" customWidth="1"/>
    <col min="19" max="19" width="35.59765625" style="47" customWidth="1"/>
    <col min="20" max="25" width="13.8984375" style="76" customWidth="1"/>
    <col min="26" max="26" width="6.59765625" style="34" customWidth="1"/>
    <col min="27" max="27" width="35.59765625" style="47" customWidth="1"/>
    <col min="28" max="33" width="13.8984375" style="76" customWidth="1"/>
    <col min="34" max="34" width="6.59765625" style="34" customWidth="1"/>
    <col min="35" max="35" width="35.59765625" style="47" customWidth="1"/>
    <col min="36" max="41" width="13.8984375" style="76" customWidth="1"/>
    <col min="42" max="42" width="6.59765625" style="34" customWidth="1"/>
    <col min="43" max="43" width="35.59765625" style="47" customWidth="1"/>
    <col min="44" max="49" width="13.8984375" style="76" customWidth="1"/>
    <col min="50" max="50" width="6.59765625" style="34" customWidth="1"/>
    <col min="51" max="51" width="35.59765625" style="47" customWidth="1"/>
    <col min="52" max="52" width="14.09765625" style="76" customWidth="1"/>
    <col min="53" max="57" width="13.8984375" style="76" customWidth="1"/>
    <col min="58" max="16384" width="9" style="47" customWidth="1"/>
  </cols>
  <sheetData>
    <row r="1" spans="1:57" s="45" customFormat="1" ht="17.25">
      <c r="A1" s="123" t="s">
        <v>710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0" t="s">
        <v>711</v>
      </c>
      <c r="B2" s="148" t="s">
        <v>712</v>
      </c>
      <c r="C2" s="157" t="s">
        <v>713</v>
      </c>
      <c r="D2" s="139" t="s">
        <v>714</v>
      </c>
      <c r="E2" s="114"/>
      <c r="F2" s="114"/>
      <c r="G2" s="114"/>
      <c r="H2" s="114"/>
      <c r="I2" s="114"/>
      <c r="J2" s="139" t="s">
        <v>715</v>
      </c>
      <c r="K2" s="59"/>
      <c r="L2" s="59"/>
      <c r="M2" s="59"/>
      <c r="N2" s="59"/>
      <c r="O2" s="59"/>
      <c r="P2" s="59"/>
      <c r="Q2" s="115"/>
      <c r="R2" s="139" t="s">
        <v>716</v>
      </c>
      <c r="S2" s="59"/>
      <c r="T2" s="59"/>
      <c r="U2" s="59"/>
      <c r="V2" s="59"/>
      <c r="W2" s="59"/>
      <c r="X2" s="59"/>
      <c r="Y2" s="115"/>
      <c r="Z2" s="139" t="s">
        <v>717</v>
      </c>
      <c r="AA2" s="59"/>
      <c r="AB2" s="59"/>
      <c r="AC2" s="59"/>
      <c r="AD2" s="59"/>
      <c r="AE2" s="59"/>
      <c r="AF2" s="59"/>
      <c r="AG2" s="115"/>
      <c r="AH2" s="139" t="s">
        <v>718</v>
      </c>
      <c r="AI2" s="59"/>
      <c r="AJ2" s="59"/>
      <c r="AK2" s="59"/>
      <c r="AL2" s="59"/>
      <c r="AM2" s="59"/>
      <c r="AN2" s="59"/>
      <c r="AO2" s="115"/>
      <c r="AP2" s="139" t="s">
        <v>719</v>
      </c>
      <c r="AQ2" s="59"/>
      <c r="AR2" s="59"/>
      <c r="AS2" s="59"/>
      <c r="AT2" s="59"/>
      <c r="AU2" s="59"/>
      <c r="AV2" s="59"/>
      <c r="AW2" s="115"/>
      <c r="AX2" s="139" t="s">
        <v>720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1"/>
      <c r="B3" s="149"/>
      <c r="C3" s="163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1"/>
      <c r="B4" s="149"/>
      <c r="C4" s="158"/>
      <c r="D4" s="119" t="s">
        <v>721</v>
      </c>
      <c r="E4" s="59"/>
      <c r="F4" s="118"/>
      <c r="G4" s="119" t="s">
        <v>722</v>
      </c>
      <c r="H4" s="59"/>
      <c r="I4" s="118"/>
      <c r="J4" s="160" t="s">
        <v>723</v>
      </c>
      <c r="K4" s="157" t="s">
        <v>724</v>
      </c>
      <c r="L4" s="119" t="s">
        <v>721</v>
      </c>
      <c r="M4" s="59"/>
      <c r="N4" s="118"/>
      <c r="O4" s="119" t="s">
        <v>722</v>
      </c>
      <c r="P4" s="59"/>
      <c r="Q4" s="118"/>
      <c r="R4" s="160" t="s">
        <v>723</v>
      </c>
      <c r="S4" s="157" t="s">
        <v>724</v>
      </c>
      <c r="T4" s="119" t="s">
        <v>721</v>
      </c>
      <c r="U4" s="59"/>
      <c r="V4" s="118"/>
      <c r="W4" s="119" t="s">
        <v>722</v>
      </c>
      <c r="X4" s="59"/>
      <c r="Y4" s="118"/>
      <c r="Z4" s="160" t="s">
        <v>723</v>
      </c>
      <c r="AA4" s="157" t="s">
        <v>724</v>
      </c>
      <c r="AB4" s="119" t="s">
        <v>721</v>
      </c>
      <c r="AC4" s="59"/>
      <c r="AD4" s="118"/>
      <c r="AE4" s="119" t="s">
        <v>722</v>
      </c>
      <c r="AF4" s="59"/>
      <c r="AG4" s="118"/>
      <c r="AH4" s="160" t="s">
        <v>723</v>
      </c>
      <c r="AI4" s="157" t="s">
        <v>724</v>
      </c>
      <c r="AJ4" s="119" t="s">
        <v>721</v>
      </c>
      <c r="AK4" s="59"/>
      <c r="AL4" s="118"/>
      <c r="AM4" s="119" t="s">
        <v>722</v>
      </c>
      <c r="AN4" s="59"/>
      <c r="AO4" s="118"/>
      <c r="AP4" s="160" t="s">
        <v>723</v>
      </c>
      <c r="AQ4" s="157" t="s">
        <v>724</v>
      </c>
      <c r="AR4" s="119" t="s">
        <v>721</v>
      </c>
      <c r="AS4" s="59"/>
      <c r="AT4" s="118"/>
      <c r="AU4" s="119" t="s">
        <v>722</v>
      </c>
      <c r="AV4" s="59"/>
      <c r="AW4" s="118"/>
      <c r="AX4" s="160" t="s">
        <v>723</v>
      </c>
      <c r="AY4" s="157" t="s">
        <v>724</v>
      </c>
      <c r="AZ4" s="119" t="s">
        <v>721</v>
      </c>
      <c r="BA4" s="59"/>
      <c r="BB4" s="118"/>
      <c r="BC4" s="119" t="s">
        <v>722</v>
      </c>
      <c r="BD4" s="59"/>
      <c r="BE4" s="118"/>
    </row>
    <row r="5" spans="1:57" s="45" customFormat="1" ht="22.5">
      <c r="A5" s="161"/>
      <c r="B5" s="149"/>
      <c r="C5" s="158"/>
      <c r="D5" s="140" t="s">
        <v>726</v>
      </c>
      <c r="E5" s="129" t="s">
        <v>727</v>
      </c>
      <c r="F5" s="130" t="s">
        <v>728</v>
      </c>
      <c r="G5" s="118" t="s">
        <v>726</v>
      </c>
      <c r="H5" s="129" t="s">
        <v>727</v>
      </c>
      <c r="I5" s="130" t="s">
        <v>728</v>
      </c>
      <c r="J5" s="161"/>
      <c r="K5" s="158"/>
      <c r="L5" s="140" t="s">
        <v>726</v>
      </c>
      <c r="M5" s="129" t="s">
        <v>727</v>
      </c>
      <c r="N5" s="130" t="s">
        <v>730</v>
      </c>
      <c r="O5" s="140" t="s">
        <v>726</v>
      </c>
      <c r="P5" s="129" t="s">
        <v>727</v>
      </c>
      <c r="Q5" s="130" t="s">
        <v>730</v>
      </c>
      <c r="R5" s="161"/>
      <c r="S5" s="158"/>
      <c r="T5" s="140" t="s">
        <v>726</v>
      </c>
      <c r="U5" s="129" t="s">
        <v>727</v>
      </c>
      <c r="V5" s="130" t="s">
        <v>730</v>
      </c>
      <c r="W5" s="140" t="s">
        <v>726</v>
      </c>
      <c r="X5" s="129" t="s">
        <v>727</v>
      </c>
      <c r="Y5" s="130" t="s">
        <v>730</v>
      </c>
      <c r="Z5" s="161"/>
      <c r="AA5" s="158"/>
      <c r="AB5" s="140" t="s">
        <v>726</v>
      </c>
      <c r="AC5" s="129" t="s">
        <v>727</v>
      </c>
      <c r="AD5" s="130" t="s">
        <v>730</v>
      </c>
      <c r="AE5" s="140" t="s">
        <v>726</v>
      </c>
      <c r="AF5" s="129" t="s">
        <v>727</v>
      </c>
      <c r="AG5" s="130" t="s">
        <v>730</v>
      </c>
      <c r="AH5" s="161"/>
      <c r="AI5" s="158"/>
      <c r="AJ5" s="140" t="s">
        <v>726</v>
      </c>
      <c r="AK5" s="129" t="s">
        <v>727</v>
      </c>
      <c r="AL5" s="130" t="s">
        <v>730</v>
      </c>
      <c r="AM5" s="140" t="s">
        <v>726</v>
      </c>
      <c r="AN5" s="129" t="s">
        <v>727</v>
      </c>
      <c r="AO5" s="130" t="s">
        <v>730</v>
      </c>
      <c r="AP5" s="161"/>
      <c r="AQ5" s="158"/>
      <c r="AR5" s="140" t="s">
        <v>726</v>
      </c>
      <c r="AS5" s="129" t="s">
        <v>727</v>
      </c>
      <c r="AT5" s="130" t="s">
        <v>730</v>
      </c>
      <c r="AU5" s="140" t="s">
        <v>726</v>
      </c>
      <c r="AV5" s="129" t="s">
        <v>727</v>
      </c>
      <c r="AW5" s="130" t="s">
        <v>730</v>
      </c>
      <c r="AX5" s="161"/>
      <c r="AY5" s="158"/>
      <c r="AZ5" s="140" t="s">
        <v>726</v>
      </c>
      <c r="BA5" s="129" t="s">
        <v>727</v>
      </c>
      <c r="BB5" s="130" t="s">
        <v>730</v>
      </c>
      <c r="BC5" s="140" t="s">
        <v>726</v>
      </c>
      <c r="BD5" s="129" t="s">
        <v>727</v>
      </c>
      <c r="BE5" s="130" t="s">
        <v>730</v>
      </c>
    </row>
    <row r="6" spans="1:57" s="46" customFormat="1" ht="13.5">
      <c r="A6" s="162"/>
      <c r="B6" s="150"/>
      <c r="C6" s="159"/>
      <c r="D6" s="141" t="s">
        <v>731</v>
      </c>
      <c r="E6" s="142" t="s">
        <v>731</v>
      </c>
      <c r="F6" s="142" t="s">
        <v>731</v>
      </c>
      <c r="G6" s="141" t="s">
        <v>731</v>
      </c>
      <c r="H6" s="142" t="s">
        <v>731</v>
      </c>
      <c r="I6" s="142" t="s">
        <v>731</v>
      </c>
      <c r="J6" s="162"/>
      <c r="K6" s="159"/>
      <c r="L6" s="141" t="s">
        <v>731</v>
      </c>
      <c r="M6" s="142" t="s">
        <v>731</v>
      </c>
      <c r="N6" s="142" t="s">
        <v>731</v>
      </c>
      <c r="O6" s="141" t="s">
        <v>731</v>
      </c>
      <c r="P6" s="142" t="s">
        <v>731</v>
      </c>
      <c r="Q6" s="142" t="s">
        <v>731</v>
      </c>
      <c r="R6" s="162"/>
      <c r="S6" s="159"/>
      <c r="T6" s="141" t="s">
        <v>731</v>
      </c>
      <c r="U6" s="142" t="s">
        <v>731</v>
      </c>
      <c r="V6" s="142" t="s">
        <v>731</v>
      </c>
      <c r="W6" s="141" t="s">
        <v>731</v>
      </c>
      <c r="X6" s="142" t="s">
        <v>731</v>
      </c>
      <c r="Y6" s="142" t="s">
        <v>731</v>
      </c>
      <c r="Z6" s="162"/>
      <c r="AA6" s="159"/>
      <c r="AB6" s="141" t="s">
        <v>731</v>
      </c>
      <c r="AC6" s="142" t="s">
        <v>731</v>
      </c>
      <c r="AD6" s="142" t="s">
        <v>731</v>
      </c>
      <c r="AE6" s="141" t="s">
        <v>731</v>
      </c>
      <c r="AF6" s="142" t="s">
        <v>731</v>
      </c>
      <c r="AG6" s="142" t="s">
        <v>731</v>
      </c>
      <c r="AH6" s="162"/>
      <c r="AI6" s="159"/>
      <c r="AJ6" s="141" t="s">
        <v>731</v>
      </c>
      <c r="AK6" s="142" t="s">
        <v>731</v>
      </c>
      <c r="AL6" s="142" t="s">
        <v>731</v>
      </c>
      <c r="AM6" s="141" t="s">
        <v>731</v>
      </c>
      <c r="AN6" s="142" t="s">
        <v>731</v>
      </c>
      <c r="AO6" s="142" t="s">
        <v>731</v>
      </c>
      <c r="AP6" s="162"/>
      <c r="AQ6" s="159"/>
      <c r="AR6" s="141" t="s">
        <v>731</v>
      </c>
      <c r="AS6" s="142" t="s">
        <v>731</v>
      </c>
      <c r="AT6" s="142" t="s">
        <v>731</v>
      </c>
      <c r="AU6" s="141" t="s">
        <v>731</v>
      </c>
      <c r="AV6" s="142" t="s">
        <v>731</v>
      </c>
      <c r="AW6" s="142" t="s">
        <v>731</v>
      </c>
      <c r="AX6" s="162"/>
      <c r="AY6" s="159"/>
      <c r="AZ6" s="141" t="s">
        <v>731</v>
      </c>
      <c r="BA6" s="142" t="s">
        <v>731</v>
      </c>
      <c r="BB6" s="142" t="s">
        <v>731</v>
      </c>
      <c r="BC6" s="141" t="s">
        <v>731</v>
      </c>
      <c r="BD6" s="142" t="s">
        <v>731</v>
      </c>
      <c r="BE6" s="142" t="s">
        <v>731</v>
      </c>
    </row>
    <row r="7" spans="1:57" s="61" customFormat="1" ht="12" customHeight="1">
      <c r="A7" s="48" t="s">
        <v>732</v>
      </c>
      <c r="B7" s="63">
        <v>11000</v>
      </c>
      <c r="C7" s="48" t="s">
        <v>728</v>
      </c>
      <c r="D7" s="70">
        <f aca="true" t="shared" si="0" ref="D7:I7">SUM(D8:D70)</f>
        <v>454099</v>
      </c>
      <c r="E7" s="70">
        <f t="shared" si="0"/>
        <v>16624991</v>
      </c>
      <c r="F7" s="70">
        <f t="shared" si="0"/>
        <v>17079090</v>
      </c>
      <c r="G7" s="70">
        <f t="shared" si="0"/>
        <v>446475</v>
      </c>
      <c r="H7" s="70">
        <f t="shared" si="0"/>
        <v>3422678</v>
      </c>
      <c r="I7" s="70">
        <f t="shared" si="0"/>
        <v>3869153</v>
      </c>
      <c r="J7" s="49">
        <f>COUNTIF(J8:J70,"&lt;&gt;")</f>
        <v>50</v>
      </c>
      <c r="K7" s="49">
        <f>COUNTIF(K8:K70,"&lt;&gt;")</f>
        <v>50</v>
      </c>
      <c r="L7" s="70">
        <f aca="true" t="shared" si="1" ref="L7:Q7">SUM(L8:L70)</f>
        <v>441856</v>
      </c>
      <c r="M7" s="70">
        <f t="shared" si="1"/>
        <v>13738515</v>
      </c>
      <c r="N7" s="70">
        <f t="shared" si="1"/>
        <v>14180371</v>
      </c>
      <c r="O7" s="70">
        <f t="shared" si="1"/>
        <v>435144</v>
      </c>
      <c r="P7" s="70">
        <f t="shared" si="1"/>
        <v>3009967</v>
      </c>
      <c r="Q7" s="70">
        <f t="shared" si="1"/>
        <v>3445111</v>
      </c>
      <c r="R7" s="49">
        <f>COUNTIF(R8:R70,"&lt;&gt;")</f>
        <v>15</v>
      </c>
      <c r="S7" s="49">
        <f>COUNTIF(S8:S70,"&lt;&gt;")</f>
        <v>15</v>
      </c>
      <c r="T7" s="70">
        <f aca="true" t="shared" si="2" ref="T7:Y7">SUM(T8:T70)</f>
        <v>0</v>
      </c>
      <c r="U7" s="70">
        <f t="shared" si="2"/>
        <v>2601097</v>
      </c>
      <c r="V7" s="70">
        <f t="shared" si="2"/>
        <v>2601097</v>
      </c>
      <c r="W7" s="70">
        <f t="shared" si="2"/>
        <v>11331</v>
      </c>
      <c r="X7" s="70">
        <f t="shared" si="2"/>
        <v>412711</v>
      </c>
      <c r="Y7" s="70">
        <f t="shared" si="2"/>
        <v>424042</v>
      </c>
      <c r="Z7" s="49">
        <f>COUNTIF(Z8:Z70,"&lt;&gt;")</f>
        <v>1</v>
      </c>
      <c r="AA7" s="49">
        <f>COUNTIF(AA8:AA70,"&lt;&gt;")</f>
        <v>1</v>
      </c>
      <c r="AB7" s="70">
        <f aca="true" t="shared" si="3" ref="AB7:AG7">SUM(AB8:AB70)</f>
        <v>12243</v>
      </c>
      <c r="AC7" s="70">
        <f t="shared" si="3"/>
        <v>285379</v>
      </c>
      <c r="AD7" s="70">
        <f t="shared" si="3"/>
        <v>297622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COUNTIF(AH8:AH70,"&lt;&gt;")</f>
        <v>0</v>
      </c>
      <c r="AI7" s="49">
        <f>COUNTIF(AI8:AI70,"&lt;&gt;")</f>
        <v>0</v>
      </c>
      <c r="AJ7" s="70">
        <f aca="true" t="shared" si="4" ref="AJ7:AO7">SUM(AJ8:AJ70)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COUNTIF(AP8:AP70,"&lt;&gt;")</f>
        <v>0</v>
      </c>
      <c r="AQ7" s="49">
        <f>COUNTIF(AQ8:AQ70,"&lt;&gt;")</f>
        <v>0</v>
      </c>
      <c r="AR7" s="70">
        <f aca="true" t="shared" si="5" ref="AR7:AW7">SUM(AR8:AR70)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COUNTIF(AX8:AX70,"&lt;&gt;")</f>
        <v>0</v>
      </c>
      <c r="AY7" s="49">
        <f>COUNTIF(AY8:AY70,"&lt;&gt;")</f>
        <v>0</v>
      </c>
      <c r="AZ7" s="70">
        <f aca="true" t="shared" si="6" ref="AZ7:BE7">SUM(AZ8:AZ70)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732</v>
      </c>
      <c r="B8" s="64" t="s">
        <v>733</v>
      </c>
      <c r="C8" s="51" t="s">
        <v>734</v>
      </c>
      <c r="D8" s="72">
        <f aca="true" t="shared" si="7" ref="D8:D39">SUM(L8,T8,AB8,AJ8,AR8,AZ8)</f>
        <v>0</v>
      </c>
      <c r="E8" s="72">
        <f aca="true" t="shared" si="8" ref="E8:E39">SUM(M8,U8,AC8,AK8,AS8,BA8)</f>
        <v>0</v>
      </c>
      <c r="F8" s="72">
        <f aca="true" t="shared" si="9" ref="F8:F39">SUM(D8:E8)</f>
        <v>0</v>
      </c>
      <c r="G8" s="72">
        <f aca="true" t="shared" si="10" ref="G8:G39">SUM(O8,W8,AE8,AM8,AU8,BC8)</f>
        <v>0</v>
      </c>
      <c r="H8" s="72">
        <f aca="true" t="shared" si="11" ref="H8:H39">SUM(P8,X8,AF8,AN8,AV8,BD8)</f>
        <v>0</v>
      </c>
      <c r="I8" s="72">
        <f aca="true" t="shared" si="12" ref="I8:I39">SUM(G8:H8)</f>
        <v>0</v>
      </c>
      <c r="J8" s="65"/>
      <c r="K8" s="52"/>
      <c r="L8" s="72">
        <v>0</v>
      </c>
      <c r="M8" s="72">
        <v>0</v>
      </c>
      <c r="N8" s="72">
        <f aca="true" t="shared" si="13" ref="N8:N39">SUM(L8,+M8)</f>
        <v>0</v>
      </c>
      <c r="O8" s="72">
        <v>0</v>
      </c>
      <c r="P8" s="72">
        <v>0</v>
      </c>
      <c r="Q8" s="72">
        <f aca="true" t="shared" si="14" ref="Q8:Q39">SUM(O8,+P8)</f>
        <v>0</v>
      </c>
      <c r="R8" s="65"/>
      <c r="S8" s="52"/>
      <c r="T8" s="72">
        <v>0</v>
      </c>
      <c r="U8" s="72">
        <v>0</v>
      </c>
      <c r="V8" s="72">
        <f aca="true" t="shared" si="15" ref="V8:V39">+SUM(T8,U8)</f>
        <v>0</v>
      </c>
      <c r="W8" s="72">
        <v>0</v>
      </c>
      <c r="X8" s="72">
        <v>0</v>
      </c>
      <c r="Y8" s="72">
        <f aca="true" t="shared" si="16" ref="Y8:Y39">+SUM(W8,X8)</f>
        <v>0</v>
      </c>
      <c r="Z8" s="65"/>
      <c r="AA8" s="52"/>
      <c r="AB8" s="72">
        <v>0</v>
      </c>
      <c r="AC8" s="72">
        <v>0</v>
      </c>
      <c r="AD8" s="72">
        <f aca="true" t="shared" si="17" ref="AD8:AD39">+SUM(AB8,AC8)</f>
        <v>0</v>
      </c>
      <c r="AE8" s="72">
        <v>0</v>
      </c>
      <c r="AF8" s="72">
        <v>0</v>
      </c>
      <c r="AG8" s="72">
        <f aca="true" t="shared" si="18" ref="AG8:AG39">SUM(AE8,+AF8)</f>
        <v>0</v>
      </c>
      <c r="AH8" s="65"/>
      <c r="AI8" s="52"/>
      <c r="AJ8" s="72">
        <v>0</v>
      </c>
      <c r="AK8" s="72">
        <v>0</v>
      </c>
      <c r="AL8" s="72">
        <f aca="true" t="shared" si="19" ref="AL8:AL39">SUM(AJ8,+AK8)</f>
        <v>0</v>
      </c>
      <c r="AM8" s="72">
        <v>0</v>
      </c>
      <c r="AN8" s="72">
        <v>0</v>
      </c>
      <c r="AO8" s="72">
        <f aca="true" t="shared" si="20" ref="AO8:AO39">SUM(AM8,+AN8)</f>
        <v>0</v>
      </c>
      <c r="AP8" s="65"/>
      <c r="AQ8" s="52"/>
      <c r="AR8" s="72">
        <v>0</v>
      </c>
      <c r="AS8" s="72">
        <v>0</v>
      </c>
      <c r="AT8" s="72">
        <f aca="true" t="shared" si="21" ref="AT8:AT39">SUM(AR8,+AS8)</f>
        <v>0</v>
      </c>
      <c r="AU8" s="72">
        <v>0</v>
      </c>
      <c r="AV8" s="72">
        <v>0</v>
      </c>
      <c r="AW8" s="72">
        <f aca="true" t="shared" si="22" ref="AW8:AW39">SUM(AU8,+AV8)</f>
        <v>0</v>
      </c>
      <c r="AX8" s="65"/>
      <c r="AY8" s="52"/>
      <c r="AZ8" s="72">
        <v>0</v>
      </c>
      <c r="BA8" s="72">
        <v>0</v>
      </c>
      <c r="BB8" s="72">
        <f aca="true" t="shared" si="23" ref="BB8:BB39">SUM(AZ8,BA8)</f>
        <v>0</v>
      </c>
      <c r="BC8" s="72">
        <v>0</v>
      </c>
      <c r="BD8" s="72">
        <v>0</v>
      </c>
      <c r="BE8" s="72">
        <f aca="true" t="shared" si="24" ref="BE8:BE39">SUM(BC8,+BD8)</f>
        <v>0</v>
      </c>
    </row>
    <row r="9" spans="1:57" s="50" customFormat="1" ht="12" customHeight="1">
      <c r="A9" s="51" t="s">
        <v>732</v>
      </c>
      <c r="B9" s="64" t="s">
        <v>735</v>
      </c>
      <c r="C9" s="51" t="s">
        <v>736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f t="shared" si="13"/>
        <v>0</v>
      </c>
      <c r="O9" s="72">
        <v>0</v>
      </c>
      <c r="P9" s="72">
        <v>0</v>
      </c>
      <c r="Q9" s="72">
        <f t="shared" si="14"/>
        <v>0</v>
      </c>
      <c r="R9" s="65"/>
      <c r="S9" s="52"/>
      <c r="T9" s="72">
        <v>0</v>
      </c>
      <c r="U9" s="72">
        <v>0</v>
      </c>
      <c r="V9" s="72">
        <f t="shared" si="15"/>
        <v>0</v>
      </c>
      <c r="W9" s="72">
        <v>0</v>
      </c>
      <c r="X9" s="72">
        <v>0</v>
      </c>
      <c r="Y9" s="72">
        <f t="shared" si="16"/>
        <v>0</v>
      </c>
      <c r="Z9" s="65"/>
      <c r="AA9" s="52"/>
      <c r="AB9" s="72">
        <v>0</v>
      </c>
      <c r="AC9" s="72">
        <v>0</v>
      </c>
      <c r="AD9" s="72">
        <f t="shared" si="17"/>
        <v>0</v>
      </c>
      <c r="AE9" s="72">
        <v>0</v>
      </c>
      <c r="AF9" s="72">
        <v>0</v>
      </c>
      <c r="AG9" s="72">
        <f t="shared" si="18"/>
        <v>0</v>
      </c>
      <c r="AH9" s="65"/>
      <c r="AI9" s="52"/>
      <c r="AJ9" s="72">
        <v>0</v>
      </c>
      <c r="AK9" s="72">
        <v>0</v>
      </c>
      <c r="AL9" s="72">
        <f t="shared" si="19"/>
        <v>0</v>
      </c>
      <c r="AM9" s="72">
        <v>0</v>
      </c>
      <c r="AN9" s="72">
        <v>0</v>
      </c>
      <c r="AO9" s="72">
        <f t="shared" si="20"/>
        <v>0</v>
      </c>
      <c r="AP9" s="65"/>
      <c r="AQ9" s="52"/>
      <c r="AR9" s="72">
        <v>0</v>
      </c>
      <c r="AS9" s="72">
        <v>0</v>
      </c>
      <c r="AT9" s="72">
        <f t="shared" si="21"/>
        <v>0</v>
      </c>
      <c r="AU9" s="72">
        <v>0</v>
      </c>
      <c r="AV9" s="72">
        <v>0</v>
      </c>
      <c r="AW9" s="72">
        <f t="shared" si="22"/>
        <v>0</v>
      </c>
      <c r="AX9" s="65"/>
      <c r="AY9" s="52"/>
      <c r="AZ9" s="72">
        <v>0</v>
      </c>
      <c r="BA9" s="72">
        <v>0</v>
      </c>
      <c r="BB9" s="72">
        <f t="shared" si="23"/>
        <v>0</v>
      </c>
      <c r="BC9" s="72">
        <v>0</v>
      </c>
      <c r="BD9" s="72">
        <v>0</v>
      </c>
      <c r="BE9" s="72">
        <f t="shared" si="24"/>
        <v>0</v>
      </c>
    </row>
    <row r="10" spans="1:57" s="50" customFormat="1" ht="12" customHeight="1">
      <c r="A10" s="51" t="s">
        <v>732</v>
      </c>
      <c r="B10" s="64" t="s">
        <v>737</v>
      </c>
      <c r="C10" s="51" t="s">
        <v>738</v>
      </c>
      <c r="D10" s="72">
        <f t="shared" si="7"/>
        <v>0</v>
      </c>
      <c r="E10" s="72">
        <f t="shared" si="8"/>
        <v>1328528</v>
      </c>
      <c r="F10" s="72">
        <f t="shared" si="9"/>
        <v>1328528</v>
      </c>
      <c r="G10" s="72">
        <f t="shared" si="10"/>
        <v>0</v>
      </c>
      <c r="H10" s="72">
        <f t="shared" si="11"/>
        <v>103067</v>
      </c>
      <c r="I10" s="72">
        <f t="shared" si="12"/>
        <v>103067</v>
      </c>
      <c r="J10" s="65" t="s">
        <v>739</v>
      </c>
      <c r="K10" s="52" t="s">
        <v>740</v>
      </c>
      <c r="L10" s="72">
        <v>0</v>
      </c>
      <c r="M10" s="72">
        <v>0</v>
      </c>
      <c r="N10" s="72">
        <f t="shared" si="13"/>
        <v>0</v>
      </c>
      <c r="O10" s="72">
        <v>0</v>
      </c>
      <c r="P10" s="72">
        <v>103067</v>
      </c>
      <c r="Q10" s="72">
        <f t="shared" si="14"/>
        <v>103067</v>
      </c>
      <c r="R10" s="65" t="s">
        <v>741</v>
      </c>
      <c r="S10" s="52" t="s">
        <v>742</v>
      </c>
      <c r="T10" s="72">
        <v>0</v>
      </c>
      <c r="U10" s="72">
        <v>1328528</v>
      </c>
      <c r="V10" s="72">
        <f t="shared" si="15"/>
        <v>1328528</v>
      </c>
      <c r="W10" s="72">
        <v>0</v>
      </c>
      <c r="X10" s="72">
        <v>0</v>
      </c>
      <c r="Y10" s="72">
        <f t="shared" si="16"/>
        <v>0</v>
      </c>
      <c r="Z10" s="65"/>
      <c r="AA10" s="52"/>
      <c r="AB10" s="72">
        <v>0</v>
      </c>
      <c r="AC10" s="72">
        <v>0</v>
      </c>
      <c r="AD10" s="72">
        <f t="shared" si="17"/>
        <v>0</v>
      </c>
      <c r="AE10" s="72">
        <v>0</v>
      </c>
      <c r="AF10" s="72">
        <v>0</v>
      </c>
      <c r="AG10" s="72">
        <f t="shared" si="18"/>
        <v>0</v>
      </c>
      <c r="AH10" s="65"/>
      <c r="AI10" s="52"/>
      <c r="AJ10" s="72">
        <v>0</v>
      </c>
      <c r="AK10" s="72">
        <v>0</v>
      </c>
      <c r="AL10" s="72">
        <f t="shared" si="19"/>
        <v>0</v>
      </c>
      <c r="AM10" s="72">
        <v>0</v>
      </c>
      <c r="AN10" s="72">
        <v>0</v>
      </c>
      <c r="AO10" s="72">
        <f t="shared" si="20"/>
        <v>0</v>
      </c>
      <c r="AP10" s="65"/>
      <c r="AQ10" s="52"/>
      <c r="AR10" s="72">
        <v>0</v>
      </c>
      <c r="AS10" s="72">
        <v>0</v>
      </c>
      <c r="AT10" s="72">
        <f t="shared" si="21"/>
        <v>0</v>
      </c>
      <c r="AU10" s="72">
        <v>0</v>
      </c>
      <c r="AV10" s="72">
        <v>0</v>
      </c>
      <c r="AW10" s="72">
        <f t="shared" si="22"/>
        <v>0</v>
      </c>
      <c r="AX10" s="65"/>
      <c r="AY10" s="52"/>
      <c r="AZ10" s="72">
        <v>0</v>
      </c>
      <c r="BA10" s="72">
        <v>0</v>
      </c>
      <c r="BB10" s="72">
        <f t="shared" si="23"/>
        <v>0</v>
      </c>
      <c r="BC10" s="72">
        <v>0</v>
      </c>
      <c r="BD10" s="72">
        <v>0</v>
      </c>
      <c r="BE10" s="72">
        <f t="shared" si="24"/>
        <v>0</v>
      </c>
    </row>
    <row r="11" spans="1:57" s="50" customFormat="1" ht="12" customHeight="1">
      <c r="A11" s="51" t="s">
        <v>732</v>
      </c>
      <c r="B11" s="64" t="s">
        <v>743</v>
      </c>
      <c r="C11" s="51" t="s">
        <v>744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f t="shared" si="13"/>
        <v>0</v>
      </c>
      <c r="O11" s="72">
        <v>0</v>
      </c>
      <c r="P11" s="72">
        <v>0</v>
      </c>
      <c r="Q11" s="72">
        <f t="shared" si="14"/>
        <v>0</v>
      </c>
      <c r="R11" s="65"/>
      <c r="S11" s="52"/>
      <c r="T11" s="72">
        <v>0</v>
      </c>
      <c r="U11" s="72">
        <v>0</v>
      </c>
      <c r="V11" s="72">
        <f t="shared" si="15"/>
        <v>0</v>
      </c>
      <c r="W11" s="72">
        <v>0</v>
      </c>
      <c r="X11" s="72">
        <v>0</v>
      </c>
      <c r="Y11" s="72">
        <f t="shared" si="16"/>
        <v>0</v>
      </c>
      <c r="Z11" s="65"/>
      <c r="AA11" s="52"/>
      <c r="AB11" s="72">
        <v>0</v>
      </c>
      <c r="AC11" s="72">
        <v>0</v>
      </c>
      <c r="AD11" s="72">
        <f t="shared" si="17"/>
        <v>0</v>
      </c>
      <c r="AE11" s="72">
        <v>0</v>
      </c>
      <c r="AF11" s="72">
        <v>0</v>
      </c>
      <c r="AG11" s="72">
        <f t="shared" si="18"/>
        <v>0</v>
      </c>
      <c r="AH11" s="65"/>
      <c r="AI11" s="52"/>
      <c r="AJ11" s="72">
        <v>0</v>
      </c>
      <c r="AK11" s="72">
        <v>0</v>
      </c>
      <c r="AL11" s="72">
        <f t="shared" si="19"/>
        <v>0</v>
      </c>
      <c r="AM11" s="72">
        <v>0</v>
      </c>
      <c r="AN11" s="72">
        <v>0</v>
      </c>
      <c r="AO11" s="72">
        <f t="shared" si="20"/>
        <v>0</v>
      </c>
      <c r="AP11" s="65"/>
      <c r="AQ11" s="52"/>
      <c r="AR11" s="72">
        <v>0</v>
      </c>
      <c r="AS11" s="72">
        <v>0</v>
      </c>
      <c r="AT11" s="72">
        <f t="shared" si="21"/>
        <v>0</v>
      </c>
      <c r="AU11" s="72">
        <v>0</v>
      </c>
      <c r="AV11" s="72">
        <v>0</v>
      </c>
      <c r="AW11" s="72">
        <f t="shared" si="22"/>
        <v>0</v>
      </c>
      <c r="AX11" s="65"/>
      <c r="AY11" s="52"/>
      <c r="AZ11" s="72">
        <v>0</v>
      </c>
      <c r="BA11" s="72">
        <v>0</v>
      </c>
      <c r="BB11" s="72">
        <f t="shared" si="23"/>
        <v>0</v>
      </c>
      <c r="BC11" s="72">
        <v>0</v>
      </c>
      <c r="BD11" s="72">
        <v>0</v>
      </c>
      <c r="BE11" s="72">
        <f t="shared" si="24"/>
        <v>0</v>
      </c>
    </row>
    <row r="12" spans="1:57" s="50" customFormat="1" ht="12" customHeight="1">
      <c r="A12" s="53" t="s">
        <v>732</v>
      </c>
      <c r="B12" s="54" t="s">
        <v>745</v>
      </c>
      <c r="C12" s="53" t="s">
        <v>746</v>
      </c>
      <c r="D12" s="74">
        <f t="shared" si="7"/>
        <v>0</v>
      </c>
      <c r="E12" s="74">
        <f t="shared" si="8"/>
        <v>366379</v>
      </c>
      <c r="F12" s="74">
        <f t="shared" si="9"/>
        <v>366379</v>
      </c>
      <c r="G12" s="74">
        <f t="shared" si="10"/>
        <v>0</v>
      </c>
      <c r="H12" s="74">
        <f t="shared" si="11"/>
        <v>20767</v>
      </c>
      <c r="I12" s="74">
        <f t="shared" si="12"/>
        <v>20767</v>
      </c>
      <c r="J12" s="54" t="s">
        <v>747</v>
      </c>
      <c r="K12" s="53" t="s">
        <v>748</v>
      </c>
      <c r="L12" s="74">
        <v>0</v>
      </c>
      <c r="M12" s="74">
        <v>366379</v>
      </c>
      <c r="N12" s="74">
        <f t="shared" si="13"/>
        <v>366379</v>
      </c>
      <c r="O12" s="74">
        <v>0</v>
      </c>
      <c r="P12" s="74">
        <v>0</v>
      </c>
      <c r="Q12" s="74">
        <f t="shared" si="14"/>
        <v>0</v>
      </c>
      <c r="R12" s="54" t="s">
        <v>739</v>
      </c>
      <c r="S12" s="53" t="s">
        <v>740</v>
      </c>
      <c r="T12" s="74">
        <v>0</v>
      </c>
      <c r="U12" s="74">
        <v>0</v>
      </c>
      <c r="V12" s="74">
        <f t="shared" si="15"/>
        <v>0</v>
      </c>
      <c r="W12" s="74">
        <v>0</v>
      </c>
      <c r="X12" s="74">
        <v>20767</v>
      </c>
      <c r="Y12" s="74">
        <f t="shared" si="16"/>
        <v>20767</v>
      </c>
      <c r="Z12" s="54"/>
      <c r="AA12" s="53"/>
      <c r="AB12" s="74">
        <v>0</v>
      </c>
      <c r="AC12" s="74">
        <v>0</v>
      </c>
      <c r="AD12" s="74">
        <f t="shared" si="17"/>
        <v>0</v>
      </c>
      <c r="AE12" s="74">
        <v>0</v>
      </c>
      <c r="AF12" s="74">
        <v>0</v>
      </c>
      <c r="AG12" s="74">
        <f t="shared" si="18"/>
        <v>0</v>
      </c>
      <c r="AH12" s="54"/>
      <c r="AI12" s="53"/>
      <c r="AJ12" s="74">
        <v>0</v>
      </c>
      <c r="AK12" s="74">
        <v>0</v>
      </c>
      <c r="AL12" s="74">
        <f t="shared" si="19"/>
        <v>0</v>
      </c>
      <c r="AM12" s="74">
        <v>0</v>
      </c>
      <c r="AN12" s="74">
        <v>0</v>
      </c>
      <c r="AO12" s="74">
        <f t="shared" si="20"/>
        <v>0</v>
      </c>
      <c r="AP12" s="54"/>
      <c r="AQ12" s="53"/>
      <c r="AR12" s="74">
        <v>0</v>
      </c>
      <c r="AS12" s="74">
        <v>0</v>
      </c>
      <c r="AT12" s="74">
        <f t="shared" si="21"/>
        <v>0</v>
      </c>
      <c r="AU12" s="74">
        <v>0</v>
      </c>
      <c r="AV12" s="74">
        <v>0</v>
      </c>
      <c r="AW12" s="74">
        <f t="shared" si="22"/>
        <v>0</v>
      </c>
      <c r="AX12" s="54"/>
      <c r="AY12" s="53"/>
      <c r="AZ12" s="74">
        <v>0</v>
      </c>
      <c r="BA12" s="74">
        <v>0</v>
      </c>
      <c r="BB12" s="74">
        <f t="shared" si="23"/>
        <v>0</v>
      </c>
      <c r="BC12" s="74">
        <v>0</v>
      </c>
      <c r="BD12" s="74">
        <v>0</v>
      </c>
      <c r="BE12" s="74">
        <f t="shared" si="24"/>
        <v>0</v>
      </c>
    </row>
    <row r="13" spans="1:57" s="50" customFormat="1" ht="12" customHeight="1">
      <c r="A13" s="53" t="s">
        <v>732</v>
      </c>
      <c r="B13" s="54" t="s">
        <v>749</v>
      </c>
      <c r="C13" s="53" t="s">
        <v>750</v>
      </c>
      <c r="D13" s="74">
        <f t="shared" si="7"/>
        <v>0</v>
      </c>
      <c r="E13" s="74">
        <f t="shared" si="8"/>
        <v>434325</v>
      </c>
      <c r="F13" s="74">
        <f t="shared" si="9"/>
        <v>434325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 t="s">
        <v>751</v>
      </c>
      <c r="K13" s="53" t="s">
        <v>752</v>
      </c>
      <c r="L13" s="74">
        <v>0</v>
      </c>
      <c r="M13" s="74">
        <v>434325</v>
      </c>
      <c r="N13" s="74">
        <f t="shared" si="13"/>
        <v>434325</v>
      </c>
      <c r="O13" s="74">
        <v>0</v>
      </c>
      <c r="P13" s="74">
        <v>0</v>
      </c>
      <c r="Q13" s="74">
        <f t="shared" si="14"/>
        <v>0</v>
      </c>
      <c r="R13" s="54"/>
      <c r="S13" s="53"/>
      <c r="T13" s="74">
        <v>0</v>
      </c>
      <c r="U13" s="74">
        <v>0</v>
      </c>
      <c r="V13" s="74">
        <f t="shared" si="15"/>
        <v>0</v>
      </c>
      <c r="W13" s="74">
        <v>0</v>
      </c>
      <c r="X13" s="74">
        <v>0</v>
      </c>
      <c r="Y13" s="74">
        <f t="shared" si="16"/>
        <v>0</v>
      </c>
      <c r="Z13" s="54"/>
      <c r="AA13" s="53"/>
      <c r="AB13" s="74">
        <v>0</v>
      </c>
      <c r="AC13" s="74">
        <v>0</v>
      </c>
      <c r="AD13" s="74">
        <f t="shared" si="17"/>
        <v>0</v>
      </c>
      <c r="AE13" s="74">
        <v>0</v>
      </c>
      <c r="AF13" s="74">
        <v>0</v>
      </c>
      <c r="AG13" s="74">
        <f t="shared" si="18"/>
        <v>0</v>
      </c>
      <c r="AH13" s="54"/>
      <c r="AI13" s="53"/>
      <c r="AJ13" s="74">
        <v>0</v>
      </c>
      <c r="AK13" s="74">
        <v>0</v>
      </c>
      <c r="AL13" s="74">
        <f t="shared" si="19"/>
        <v>0</v>
      </c>
      <c r="AM13" s="74">
        <v>0</v>
      </c>
      <c r="AN13" s="74">
        <v>0</v>
      </c>
      <c r="AO13" s="74">
        <f t="shared" si="20"/>
        <v>0</v>
      </c>
      <c r="AP13" s="54"/>
      <c r="AQ13" s="53"/>
      <c r="AR13" s="74">
        <v>0</v>
      </c>
      <c r="AS13" s="74">
        <v>0</v>
      </c>
      <c r="AT13" s="74">
        <f t="shared" si="21"/>
        <v>0</v>
      </c>
      <c r="AU13" s="74">
        <v>0</v>
      </c>
      <c r="AV13" s="74">
        <v>0</v>
      </c>
      <c r="AW13" s="74">
        <f t="shared" si="22"/>
        <v>0</v>
      </c>
      <c r="AX13" s="54"/>
      <c r="AY13" s="53"/>
      <c r="AZ13" s="74">
        <v>0</v>
      </c>
      <c r="BA13" s="74">
        <v>0</v>
      </c>
      <c r="BB13" s="74">
        <f t="shared" si="23"/>
        <v>0</v>
      </c>
      <c r="BC13" s="74">
        <v>0</v>
      </c>
      <c r="BD13" s="74">
        <v>0</v>
      </c>
      <c r="BE13" s="74">
        <f t="shared" si="24"/>
        <v>0</v>
      </c>
    </row>
    <row r="14" spans="1:57" s="50" customFormat="1" ht="12" customHeight="1">
      <c r="A14" s="53" t="s">
        <v>732</v>
      </c>
      <c r="B14" s="54" t="s">
        <v>753</v>
      </c>
      <c r="C14" s="53" t="s">
        <v>754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0</v>
      </c>
      <c r="I14" s="74">
        <f t="shared" si="12"/>
        <v>0</v>
      </c>
      <c r="J14" s="54"/>
      <c r="K14" s="53"/>
      <c r="L14" s="74">
        <v>0</v>
      </c>
      <c r="M14" s="74">
        <v>0</v>
      </c>
      <c r="N14" s="74">
        <f t="shared" si="13"/>
        <v>0</v>
      </c>
      <c r="O14" s="74">
        <v>0</v>
      </c>
      <c r="P14" s="74">
        <v>0</v>
      </c>
      <c r="Q14" s="74">
        <f t="shared" si="14"/>
        <v>0</v>
      </c>
      <c r="R14" s="54"/>
      <c r="S14" s="53"/>
      <c r="T14" s="74">
        <v>0</v>
      </c>
      <c r="U14" s="74">
        <v>0</v>
      </c>
      <c r="V14" s="74">
        <f t="shared" si="15"/>
        <v>0</v>
      </c>
      <c r="W14" s="74">
        <v>0</v>
      </c>
      <c r="X14" s="74">
        <v>0</v>
      </c>
      <c r="Y14" s="74">
        <f t="shared" si="16"/>
        <v>0</v>
      </c>
      <c r="Z14" s="54"/>
      <c r="AA14" s="53"/>
      <c r="AB14" s="74">
        <v>0</v>
      </c>
      <c r="AC14" s="74">
        <v>0</v>
      </c>
      <c r="AD14" s="74">
        <f t="shared" si="17"/>
        <v>0</v>
      </c>
      <c r="AE14" s="74">
        <v>0</v>
      </c>
      <c r="AF14" s="74">
        <v>0</v>
      </c>
      <c r="AG14" s="74">
        <f t="shared" si="18"/>
        <v>0</v>
      </c>
      <c r="AH14" s="54"/>
      <c r="AI14" s="53"/>
      <c r="AJ14" s="74">
        <v>0</v>
      </c>
      <c r="AK14" s="74">
        <v>0</v>
      </c>
      <c r="AL14" s="74">
        <f t="shared" si="19"/>
        <v>0</v>
      </c>
      <c r="AM14" s="74">
        <v>0</v>
      </c>
      <c r="AN14" s="74">
        <v>0</v>
      </c>
      <c r="AO14" s="74">
        <f t="shared" si="20"/>
        <v>0</v>
      </c>
      <c r="AP14" s="54"/>
      <c r="AQ14" s="53"/>
      <c r="AR14" s="74">
        <v>0</v>
      </c>
      <c r="AS14" s="74">
        <v>0</v>
      </c>
      <c r="AT14" s="74">
        <f t="shared" si="21"/>
        <v>0</v>
      </c>
      <c r="AU14" s="74">
        <v>0</v>
      </c>
      <c r="AV14" s="74">
        <v>0</v>
      </c>
      <c r="AW14" s="74">
        <f t="shared" si="22"/>
        <v>0</v>
      </c>
      <c r="AX14" s="54"/>
      <c r="AY14" s="53"/>
      <c r="AZ14" s="74">
        <v>0</v>
      </c>
      <c r="BA14" s="74">
        <v>0</v>
      </c>
      <c r="BB14" s="74">
        <f t="shared" si="23"/>
        <v>0</v>
      </c>
      <c r="BC14" s="74">
        <v>0</v>
      </c>
      <c r="BD14" s="74">
        <v>0</v>
      </c>
      <c r="BE14" s="74">
        <f t="shared" si="24"/>
        <v>0</v>
      </c>
    </row>
    <row r="15" spans="1:57" s="50" customFormat="1" ht="12" customHeight="1">
      <c r="A15" s="53" t="s">
        <v>732</v>
      </c>
      <c r="B15" s="54" t="s">
        <v>755</v>
      </c>
      <c r="C15" s="53" t="s">
        <v>756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/>
      <c r="K15" s="53"/>
      <c r="L15" s="74">
        <v>0</v>
      </c>
      <c r="M15" s="74">
        <v>0</v>
      </c>
      <c r="N15" s="74">
        <f t="shared" si="13"/>
        <v>0</v>
      </c>
      <c r="O15" s="74">
        <v>0</v>
      </c>
      <c r="P15" s="74">
        <v>0</v>
      </c>
      <c r="Q15" s="74">
        <f t="shared" si="14"/>
        <v>0</v>
      </c>
      <c r="R15" s="54"/>
      <c r="S15" s="53"/>
      <c r="T15" s="74">
        <v>0</v>
      </c>
      <c r="U15" s="74">
        <v>0</v>
      </c>
      <c r="V15" s="74">
        <f t="shared" si="15"/>
        <v>0</v>
      </c>
      <c r="W15" s="74">
        <v>0</v>
      </c>
      <c r="X15" s="74">
        <v>0</v>
      </c>
      <c r="Y15" s="74">
        <f t="shared" si="16"/>
        <v>0</v>
      </c>
      <c r="Z15" s="54"/>
      <c r="AA15" s="53"/>
      <c r="AB15" s="74">
        <v>0</v>
      </c>
      <c r="AC15" s="74">
        <v>0</v>
      </c>
      <c r="AD15" s="74">
        <f t="shared" si="17"/>
        <v>0</v>
      </c>
      <c r="AE15" s="74">
        <v>0</v>
      </c>
      <c r="AF15" s="74">
        <v>0</v>
      </c>
      <c r="AG15" s="74">
        <f t="shared" si="18"/>
        <v>0</v>
      </c>
      <c r="AH15" s="54"/>
      <c r="AI15" s="53"/>
      <c r="AJ15" s="74">
        <v>0</v>
      </c>
      <c r="AK15" s="74">
        <v>0</v>
      </c>
      <c r="AL15" s="74">
        <f t="shared" si="19"/>
        <v>0</v>
      </c>
      <c r="AM15" s="74">
        <v>0</v>
      </c>
      <c r="AN15" s="74">
        <v>0</v>
      </c>
      <c r="AO15" s="74">
        <f t="shared" si="20"/>
        <v>0</v>
      </c>
      <c r="AP15" s="54"/>
      <c r="AQ15" s="53"/>
      <c r="AR15" s="74">
        <v>0</v>
      </c>
      <c r="AS15" s="74">
        <v>0</v>
      </c>
      <c r="AT15" s="74">
        <f t="shared" si="21"/>
        <v>0</v>
      </c>
      <c r="AU15" s="74">
        <v>0</v>
      </c>
      <c r="AV15" s="74">
        <v>0</v>
      </c>
      <c r="AW15" s="74">
        <f t="shared" si="22"/>
        <v>0</v>
      </c>
      <c r="AX15" s="54"/>
      <c r="AY15" s="53"/>
      <c r="AZ15" s="74">
        <v>0</v>
      </c>
      <c r="BA15" s="74">
        <v>0</v>
      </c>
      <c r="BB15" s="74">
        <f t="shared" si="23"/>
        <v>0</v>
      </c>
      <c r="BC15" s="74">
        <v>0</v>
      </c>
      <c r="BD15" s="74">
        <v>0</v>
      </c>
      <c r="BE15" s="74">
        <f t="shared" si="24"/>
        <v>0</v>
      </c>
    </row>
    <row r="16" spans="1:57" s="50" customFormat="1" ht="12" customHeight="1">
      <c r="A16" s="53" t="s">
        <v>732</v>
      </c>
      <c r="B16" s="54" t="s">
        <v>757</v>
      </c>
      <c r="C16" s="53" t="s">
        <v>758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/>
      <c r="K16" s="53"/>
      <c r="L16" s="74">
        <v>0</v>
      </c>
      <c r="M16" s="74">
        <v>0</v>
      </c>
      <c r="N16" s="74">
        <f t="shared" si="13"/>
        <v>0</v>
      </c>
      <c r="O16" s="74">
        <v>0</v>
      </c>
      <c r="P16" s="74">
        <v>0</v>
      </c>
      <c r="Q16" s="74">
        <f t="shared" si="14"/>
        <v>0</v>
      </c>
      <c r="R16" s="54"/>
      <c r="S16" s="53"/>
      <c r="T16" s="74">
        <v>0</v>
      </c>
      <c r="U16" s="74">
        <v>0</v>
      </c>
      <c r="V16" s="74">
        <f t="shared" si="15"/>
        <v>0</v>
      </c>
      <c r="W16" s="74">
        <v>0</v>
      </c>
      <c r="X16" s="74">
        <v>0</v>
      </c>
      <c r="Y16" s="74">
        <f t="shared" si="16"/>
        <v>0</v>
      </c>
      <c r="Z16" s="54"/>
      <c r="AA16" s="53"/>
      <c r="AB16" s="74">
        <v>0</v>
      </c>
      <c r="AC16" s="74">
        <v>0</v>
      </c>
      <c r="AD16" s="74">
        <f t="shared" si="17"/>
        <v>0</v>
      </c>
      <c r="AE16" s="74">
        <v>0</v>
      </c>
      <c r="AF16" s="74">
        <v>0</v>
      </c>
      <c r="AG16" s="74">
        <f t="shared" si="18"/>
        <v>0</v>
      </c>
      <c r="AH16" s="54"/>
      <c r="AI16" s="53"/>
      <c r="AJ16" s="74">
        <v>0</v>
      </c>
      <c r="AK16" s="74">
        <v>0</v>
      </c>
      <c r="AL16" s="74">
        <f t="shared" si="19"/>
        <v>0</v>
      </c>
      <c r="AM16" s="74">
        <v>0</v>
      </c>
      <c r="AN16" s="74">
        <v>0</v>
      </c>
      <c r="AO16" s="74">
        <f t="shared" si="20"/>
        <v>0</v>
      </c>
      <c r="AP16" s="54"/>
      <c r="AQ16" s="53"/>
      <c r="AR16" s="74">
        <v>0</v>
      </c>
      <c r="AS16" s="74">
        <v>0</v>
      </c>
      <c r="AT16" s="74">
        <f t="shared" si="21"/>
        <v>0</v>
      </c>
      <c r="AU16" s="74">
        <v>0</v>
      </c>
      <c r="AV16" s="74">
        <v>0</v>
      </c>
      <c r="AW16" s="74">
        <f t="shared" si="22"/>
        <v>0</v>
      </c>
      <c r="AX16" s="54"/>
      <c r="AY16" s="53"/>
      <c r="AZ16" s="74">
        <v>0</v>
      </c>
      <c r="BA16" s="74">
        <v>0</v>
      </c>
      <c r="BB16" s="74">
        <f t="shared" si="23"/>
        <v>0</v>
      </c>
      <c r="BC16" s="74">
        <v>0</v>
      </c>
      <c r="BD16" s="74">
        <v>0</v>
      </c>
      <c r="BE16" s="74">
        <f t="shared" si="24"/>
        <v>0</v>
      </c>
    </row>
    <row r="17" spans="1:57" s="50" customFormat="1" ht="12" customHeight="1">
      <c r="A17" s="53" t="s">
        <v>732</v>
      </c>
      <c r="B17" s="54" t="s">
        <v>759</v>
      </c>
      <c r="C17" s="53" t="s">
        <v>760</v>
      </c>
      <c r="D17" s="74">
        <f t="shared" si="7"/>
        <v>0</v>
      </c>
      <c r="E17" s="74">
        <f t="shared" si="8"/>
        <v>400252</v>
      </c>
      <c r="F17" s="74">
        <f t="shared" si="9"/>
        <v>400252</v>
      </c>
      <c r="G17" s="74">
        <f t="shared" si="10"/>
        <v>0</v>
      </c>
      <c r="H17" s="74">
        <f t="shared" si="11"/>
        <v>78603</v>
      </c>
      <c r="I17" s="74">
        <f t="shared" si="12"/>
        <v>78603</v>
      </c>
      <c r="J17" s="54" t="s">
        <v>761</v>
      </c>
      <c r="K17" s="53" t="s">
        <v>762</v>
      </c>
      <c r="L17" s="74">
        <v>0</v>
      </c>
      <c r="M17" s="74">
        <v>400252</v>
      </c>
      <c r="N17" s="74">
        <f t="shared" si="13"/>
        <v>400252</v>
      </c>
      <c r="O17" s="74">
        <v>0</v>
      </c>
      <c r="P17" s="74">
        <v>78603</v>
      </c>
      <c r="Q17" s="74">
        <f t="shared" si="14"/>
        <v>78603</v>
      </c>
      <c r="R17" s="54"/>
      <c r="S17" s="53"/>
      <c r="T17" s="74">
        <v>0</v>
      </c>
      <c r="U17" s="74">
        <v>0</v>
      </c>
      <c r="V17" s="74">
        <f t="shared" si="15"/>
        <v>0</v>
      </c>
      <c r="W17" s="74">
        <v>0</v>
      </c>
      <c r="X17" s="74">
        <v>0</v>
      </c>
      <c r="Y17" s="74">
        <f t="shared" si="16"/>
        <v>0</v>
      </c>
      <c r="Z17" s="54"/>
      <c r="AA17" s="53"/>
      <c r="AB17" s="74">
        <v>0</v>
      </c>
      <c r="AC17" s="74">
        <v>0</v>
      </c>
      <c r="AD17" s="74">
        <f t="shared" si="17"/>
        <v>0</v>
      </c>
      <c r="AE17" s="74">
        <v>0</v>
      </c>
      <c r="AF17" s="74">
        <v>0</v>
      </c>
      <c r="AG17" s="74">
        <f t="shared" si="18"/>
        <v>0</v>
      </c>
      <c r="AH17" s="54"/>
      <c r="AI17" s="53"/>
      <c r="AJ17" s="74">
        <v>0</v>
      </c>
      <c r="AK17" s="74">
        <v>0</v>
      </c>
      <c r="AL17" s="74">
        <f t="shared" si="19"/>
        <v>0</v>
      </c>
      <c r="AM17" s="74">
        <v>0</v>
      </c>
      <c r="AN17" s="74">
        <v>0</v>
      </c>
      <c r="AO17" s="74">
        <f t="shared" si="20"/>
        <v>0</v>
      </c>
      <c r="AP17" s="54"/>
      <c r="AQ17" s="53"/>
      <c r="AR17" s="74">
        <v>0</v>
      </c>
      <c r="AS17" s="74">
        <v>0</v>
      </c>
      <c r="AT17" s="74">
        <f t="shared" si="21"/>
        <v>0</v>
      </c>
      <c r="AU17" s="74">
        <v>0</v>
      </c>
      <c r="AV17" s="74">
        <v>0</v>
      </c>
      <c r="AW17" s="74">
        <f t="shared" si="22"/>
        <v>0</v>
      </c>
      <c r="AX17" s="54"/>
      <c r="AY17" s="53"/>
      <c r="AZ17" s="74">
        <v>0</v>
      </c>
      <c r="BA17" s="74">
        <v>0</v>
      </c>
      <c r="BB17" s="74">
        <f t="shared" si="23"/>
        <v>0</v>
      </c>
      <c r="BC17" s="74">
        <v>0</v>
      </c>
      <c r="BD17" s="74">
        <v>0</v>
      </c>
      <c r="BE17" s="74">
        <f t="shared" si="24"/>
        <v>0</v>
      </c>
    </row>
    <row r="18" spans="1:57" s="50" customFormat="1" ht="12" customHeight="1">
      <c r="A18" s="53" t="s">
        <v>732</v>
      </c>
      <c r="B18" s="54" t="s">
        <v>763</v>
      </c>
      <c r="C18" s="53" t="s">
        <v>764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/>
      <c r="K18" s="53"/>
      <c r="L18" s="74">
        <v>0</v>
      </c>
      <c r="M18" s="74">
        <v>0</v>
      </c>
      <c r="N18" s="74">
        <f t="shared" si="13"/>
        <v>0</v>
      </c>
      <c r="O18" s="74">
        <v>0</v>
      </c>
      <c r="P18" s="74">
        <v>0</v>
      </c>
      <c r="Q18" s="74">
        <f t="shared" si="14"/>
        <v>0</v>
      </c>
      <c r="R18" s="54"/>
      <c r="S18" s="53"/>
      <c r="T18" s="74">
        <v>0</v>
      </c>
      <c r="U18" s="74">
        <v>0</v>
      </c>
      <c r="V18" s="74">
        <f t="shared" si="15"/>
        <v>0</v>
      </c>
      <c r="W18" s="74">
        <v>0</v>
      </c>
      <c r="X18" s="74">
        <v>0</v>
      </c>
      <c r="Y18" s="74">
        <f t="shared" si="16"/>
        <v>0</v>
      </c>
      <c r="Z18" s="54"/>
      <c r="AA18" s="53"/>
      <c r="AB18" s="74">
        <v>0</v>
      </c>
      <c r="AC18" s="74">
        <v>0</v>
      </c>
      <c r="AD18" s="74">
        <f t="shared" si="17"/>
        <v>0</v>
      </c>
      <c r="AE18" s="74">
        <v>0</v>
      </c>
      <c r="AF18" s="74">
        <v>0</v>
      </c>
      <c r="AG18" s="74">
        <f t="shared" si="18"/>
        <v>0</v>
      </c>
      <c r="AH18" s="54"/>
      <c r="AI18" s="53"/>
      <c r="AJ18" s="74">
        <v>0</v>
      </c>
      <c r="AK18" s="74">
        <v>0</v>
      </c>
      <c r="AL18" s="74">
        <f t="shared" si="19"/>
        <v>0</v>
      </c>
      <c r="AM18" s="74">
        <v>0</v>
      </c>
      <c r="AN18" s="74">
        <v>0</v>
      </c>
      <c r="AO18" s="74">
        <f t="shared" si="20"/>
        <v>0</v>
      </c>
      <c r="AP18" s="54"/>
      <c r="AQ18" s="53"/>
      <c r="AR18" s="74">
        <v>0</v>
      </c>
      <c r="AS18" s="74">
        <v>0</v>
      </c>
      <c r="AT18" s="74">
        <f t="shared" si="21"/>
        <v>0</v>
      </c>
      <c r="AU18" s="74">
        <v>0</v>
      </c>
      <c r="AV18" s="74">
        <v>0</v>
      </c>
      <c r="AW18" s="74">
        <f t="shared" si="22"/>
        <v>0</v>
      </c>
      <c r="AX18" s="54"/>
      <c r="AY18" s="53"/>
      <c r="AZ18" s="74">
        <v>0</v>
      </c>
      <c r="BA18" s="74">
        <v>0</v>
      </c>
      <c r="BB18" s="74">
        <f t="shared" si="23"/>
        <v>0</v>
      </c>
      <c r="BC18" s="74">
        <v>0</v>
      </c>
      <c r="BD18" s="74">
        <v>0</v>
      </c>
      <c r="BE18" s="74">
        <f t="shared" si="24"/>
        <v>0</v>
      </c>
    </row>
    <row r="19" spans="1:57" s="50" customFormat="1" ht="12" customHeight="1">
      <c r="A19" s="53" t="s">
        <v>732</v>
      </c>
      <c r="B19" s="54" t="s">
        <v>765</v>
      </c>
      <c r="C19" s="53" t="s">
        <v>766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f t="shared" si="13"/>
        <v>0</v>
      </c>
      <c r="O19" s="74">
        <v>0</v>
      </c>
      <c r="P19" s="74">
        <v>0</v>
      </c>
      <c r="Q19" s="74">
        <f t="shared" si="14"/>
        <v>0</v>
      </c>
      <c r="R19" s="54"/>
      <c r="S19" s="53"/>
      <c r="T19" s="74">
        <v>0</v>
      </c>
      <c r="U19" s="74">
        <v>0</v>
      </c>
      <c r="V19" s="74">
        <f t="shared" si="15"/>
        <v>0</v>
      </c>
      <c r="W19" s="74">
        <v>0</v>
      </c>
      <c r="X19" s="74">
        <v>0</v>
      </c>
      <c r="Y19" s="74">
        <f t="shared" si="16"/>
        <v>0</v>
      </c>
      <c r="Z19" s="54"/>
      <c r="AA19" s="53"/>
      <c r="AB19" s="74">
        <v>0</v>
      </c>
      <c r="AC19" s="74">
        <v>0</v>
      </c>
      <c r="AD19" s="74">
        <f t="shared" si="17"/>
        <v>0</v>
      </c>
      <c r="AE19" s="74">
        <v>0</v>
      </c>
      <c r="AF19" s="74">
        <v>0</v>
      </c>
      <c r="AG19" s="74">
        <f t="shared" si="18"/>
        <v>0</v>
      </c>
      <c r="AH19" s="54"/>
      <c r="AI19" s="53"/>
      <c r="AJ19" s="74">
        <v>0</v>
      </c>
      <c r="AK19" s="74">
        <v>0</v>
      </c>
      <c r="AL19" s="74">
        <f t="shared" si="19"/>
        <v>0</v>
      </c>
      <c r="AM19" s="74">
        <v>0</v>
      </c>
      <c r="AN19" s="74">
        <v>0</v>
      </c>
      <c r="AO19" s="74">
        <f t="shared" si="20"/>
        <v>0</v>
      </c>
      <c r="AP19" s="54"/>
      <c r="AQ19" s="53"/>
      <c r="AR19" s="74">
        <v>0</v>
      </c>
      <c r="AS19" s="74">
        <v>0</v>
      </c>
      <c r="AT19" s="74">
        <f t="shared" si="21"/>
        <v>0</v>
      </c>
      <c r="AU19" s="74">
        <v>0</v>
      </c>
      <c r="AV19" s="74">
        <v>0</v>
      </c>
      <c r="AW19" s="74">
        <f t="shared" si="22"/>
        <v>0</v>
      </c>
      <c r="AX19" s="54"/>
      <c r="AY19" s="53"/>
      <c r="AZ19" s="74">
        <v>0</v>
      </c>
      <c r="BA19" s="74">
        <v>0</v>
      </c>
      <c r="BB19" s="74">
        <f t="shared" si="23"/>
        <v>0</v>
      </c>
      <c r="BC19" s="74">
        <v>0</v>
      </c>
      <c r="BD19" s="74">
        <v>0</v>
      </c>
      <c r="BE19" s="74">
        <f t="shared" si="24"/>
        <v>0</v>
      </c>
    </row>
    <row r="20" spans="1:57" s="50" customFormat="1" ht="12" customHeight="1">
      <c r="A20" s="53" t="s">
        <v>732</v>
      </c>
      <c r="B20" s="54" t="s">
        <v>767</v>
      </c>
      <c r="C20" s="53" t="s">
        <v>768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/>
      <c r="K20" s="53"/>
      <c r="L20" s="74">
        <v>0</v>
      </c>
      <c r="M20" s="74">
        <v>0</v>
      </c>
      <c r="N20" s="74">
        <f t="shared" si="13"/>
        <v>0</v>
      </c>
      <c r="O20" s="74">
        <v>0</v>
      </c>
      <c r="P20" s="74">
        <v>0</v>
      </c>
      <c r="Q20" s="74">
        <f t="shared" si="14"/>
        <v>0</v>
      </c>
      <c r="R20" s="54"/>
      <c r="S20" s="53"/>
      <c r="T20" s="74">
        <v>0</v>
      </c>
      <c r="U20" s="74">
        <v>0</v>
      </c>
      <c r="V20" s="74">
        <f t="shared" si="15"/>
        <v>0</v>
      </c>
      <c r="W20" s="74">
        <v>0</v>
      </c>
      <c r="X20" s="74">
        <v>0</v>
      </c>
      <c r="Y20" s="74">
        <f t="shared" si="16"/>
        <v>0</v>
      </c>
      <c r="Z20" s="54"/>
      <c r="AA20" s="53"/>
      <c r="AB20" s="74">
        <v>0</v>
      </c>
      <c r="AC20" s="74">
        <v>0</v>
      </c>
      <c r="AD20" s="74">
        <f t="shared" si="17"/>
        <v>0</v>
      </c>
      <c r="AE20" s="74">
        <v>0</v>
      </c>
      <c r="AF20" s="74">
        <v>0</v>
      </c>
      <c r="AG20" s="74">
        <f t="shared" si="18"/>
        <v>0</v>
      </c>
      <c r="AH20" s="54"/>
      <c r="AI20" s="53"/>
      <c r="AJ20" s="74">
        <v>0</v>
      </c>
      <c r="AK20" s="74">
        <v>0</v>
      </c>
      <c r="AL20" s="74">
        <f t="shared" si="19"/>
        <v>0</v>
      </c>
      <c r="AM20" s="74">
        <v>0</v>
      </c>
      <c r="AN20" s="74">
        <v>0</v>
      </c>
      <c r="AO20" s="74">
        <f t="shared" si="20"/>
        <v>0</v>
      </c>
      <c r="AP20" s="54"/>
      <c r="AQ20" s="53"/>
      <c r="AR20" s="74">
        <v>0</v>
      </c>
      <c r="AS20" s="74">
        <v>0</v>
      </c>
      <c r="AT20" s="74">
        <f t="shared" si="21"/>
        <v>0</v>
      </c>
      <c r="AU20" s="74">
        <v>0</v>
      </c>
      <c r="AV20" s="74">
        <v>0</v>
      </c>
      <c r="AW20" s="74">
        <f t="shared" si="22"/>
        <v>0</v>
      </c>
      <c r="AX20" s="54"/>
      <c r="AY20" s="53"/>
      <c r="AZ20" s="74">
        <v>0</v>
      </c>
      <c r="BA20" s="74">
        <v>0</v>
      </c>
      <c r="BB20" s="74">
        <f t="shared" si="23"/>
        <v>0</v>
      </c>
      <c r="BC20" s="74">
        <v>0</v>
      </c>
      <c r="BD20" s="74">
        <v>0</v>
      </c>
      <c r="BE20" s="74">
        <f t="shared" si="24"/>
        <v>0</v>
      </c>
    </row>
    <row r="21" spans="1:57" s="50" customFormat="1" ht="12" customHeight="1">
      <c r="A21" s="53" t="s">
        <v>732</v>
      </c>
      <c r="B21" s="54" t="s">
        <v>769</v>
      </c>
      <c r="C21" s="53" t="s">
        <v>770</v>
      </c>
      <c r="D21" s="74">
        <f t="shared" si="7"/>
        <v>0</v>
      </c>
      <c r="E21" s="74">
        <f t="shared" si="8"/>
        <v>0</v>
      </c>
      <c r="F21" s="74">
        <f t="shared" si="9"/>
        <v>0</v>
      </c>
      <c r="G21" s="74">
        <f t="shared" si="10"/>
        <v>0</v>
      </c>
      <c r="H21" s="74">
        <f t="shared" si="11"/>
        <v>0</v>
      </c>
      <c r="I21" s="74">
        <f t="shared" si="12"/>
        <v>0</v>
      </c>
      <c r="J21" s="54"/>
      <c r="K21" s="53"/>
      <c r="L21" s="74">
        <v>0</v>
      </c>
      <c r="M21" s="74">
        <v>0</v>
      </c>
      <c r="N21" s="74">
        <f t="shared" si="13"/>
        <v>0</v>
      </c>
      <c r="O21" s="74">
        <v>0</v>
      </c>
      <c r="P21" s="74">
        <v>0</v>
      </c>
      <c r="Q21" s="74">
        <f t="shared" si="14"/>
        <v>0</v>
      </c>
      <c r="R21" s="54"/>
      <c r="S21" s="53"/>
      <c r="T21" s="74">
        <v>0</v>
      </c>
      <c r="U21" s="74">
        <v>0</v>
      </c>
      <c r="V21" s="74">
        <f t="shared" si="15"/>
        <v>0</v>
      </c>
      <c r="W21" s="74">
        <v>0</v>
      </c>
      <c r="X21" s="74">
        <v>0</v>
      </c>
      <c r="Y21" s="74">
        <f t="shared" si="16"/>
        <v>0</v>
      </c>
      <c r="Z21" s="54"/>
      <c r="AA21" s="53"/>
      <c r="AB21" s="74">
        <v>0</v>
      </c>
      <c r="AC21" s="74">
        <v>0</v>
      </c>
      <c r="AD21" s="74">
        <f t="shared" si="17"/>
        <v>0</v>
      </c>
      <c r="AE21" s="74">
        <v>0</v>
      </c>
      <c r="AF21" s="74">
        <v>0</v>
      </c>
      <c r="AG21" s="74">
        <f t="shared" si="18"/>
        <v>0</v>
      </c>
      <c r="AH21" s="54"/>
      <c r="AI21" s="53"/>
      <c r="AJ21" s="74">
        <v>0</v>
      </c>
      <c r="AK21" s="74">
        <v>0</v>
      </c>
      <c r="AL21" s="74">
        <f t="shared" si="19"/>
        <v>0</v>
      </c>
      <c r="AM21" s="74">
        <v>0</v>
      </c>
      <c r="AN21" s="74">
        <v>0</v>
      </c>
      <c r="AO21" s="74">
        <f t="shared" si="20"/>
        <v>0</v>
      </c>
      <c r="AP21" s="54"/>
      <c r="AQ21" s="53"/>
      <c r="AR21" s="74">
        <v>0</v>
      </c>
      <c r="AS21" s="74">
        <v>0</v>
      </c>
      <c r="AT21" s="74">
        <f t="shared" si="21"/>
        <v>0</v>
      </c>
      <c r="AU21" s="74">
        <v>0</v>
      </c>
      <c r="AV21" s="74">
        <v>0</v>
      </c>
      <c r="AW21" s="74">
        <f t="shared" si="22"/>
        <v>0</v>
      </c>
      <c r="AX21" s="54"/>
      <c r="AY21" s="53"/>
      <c r="AZ21" s="74">
        <v>0</v>
      </c>
      <c r="BA21" s="74">
        <v>0</v>
      </c>
      <c r="BB21" s="74">
        <f t="shared" si="23"/>
        <v>0</v>
      </c>
      <c r="BC21" s="74">
        <v>0</v>
      </c>
      <c r="BD21" s="74">
        <v>0</v>
      </c>
      <c r="BE21" s="74">
        <f t="shared" si="24"/>
        <v>0</v>
      </c>
    </row>
    <row r="22" spans="1:57" s="50" customFormat="1" ht="12" customHeight="1">
      <c r="A22" s="53" t="s">
        <v>732</v>
      </c>
      <c r="B22" s="54" t="s">
        <v>771</v>
      </c>
      <c r="C22" s="53" t="s">
        <v>772</v>
      </c>
      <c r="D22" s="74">
        <f t="shared" si="7"/>
        <v>12243</v>
      </c>
      <c r="E22" s="74">
        <f t="shared" si="8"/>
        <v>460127</v>
      </c>
      <c r="F22" s="74">
        <f t="shared" si="9"/>
        <v>472370</v>
      </c>
      <c r="G22" s="74">
        <f t="shared" si="10"/>
        <v>0</v>
      </c>
      <c r="H22" s="74">
        <f t="shared" si="11"/>
        <v>137700</v>
      </c>
      <c r="I22" s="74">
        <f t="shared" si="12"/>
        <v>137700</v>
      </c>
      <c r="J22" s="54" t="s">
        <v>773</v>
      </c>
      <c r="K22" s="53" t="s">
        <v>774</v>
      </c>
      <c r="L22" s="74">
        <v>0</v>
      </c>
      <c r="M22" s="74">
        <v>0</v>
      </c>
      <c r="N22" s="74">
        <f t="shared" si="13"/>
        <v>0</v>
      </c>
      <c r="O22" s="74">
        <v>0</v>
      </c>
      <c r="P22" s="74">
        <v>137700</v>
      </c>
      <c r="Q22" s="74">
        <f t="shared" si="14"/>
        <v>137700</v>
      </c>
      <c r="R22" s="54" t="s">
        <v>747</v>
      </c>
      <c r="S22" s="53" t="s">
        <v>748</v>
      </c>
      <c r="T22" s="74">
        <v>0</v>
      </c>
      <c r="U22" s="74">
        <v>174748</v>
      </c>
      <c r="V22" s="74">
        <f t="shared" si="15"/>
        <v>174748</v>
      </c>
      <c r="W22" s="74">
        <v>0</v>
      </c>
      <c r="X22" s="74">
        <v>0</v>
      </c>
      <c r="Y22" s="74">
        <f t="shared" si="16"/>
        <v>0</v>
      </c>
      <c r="Z22" s="54" t="s">
        <v>775</v>
      </c>
      <c r="AA22" s="53" t="s">
        <v>776</v>
      </c>
      <c r="AB22" s="74">
        <v>12243</v>
      </c>
      <c r="AC22" s="74">
        <v>285379</v>
      </c>
      <c r="AD22" s="74">
        <f t="shared" si="17"/>
        <v>297622</v>
      </c>
      <c r="AE22" s="74">
        <v>0</v>
      </c>
      <c r="AF22" s="74">
        <v>0</v>
      </c>
      <c r="AG22" s="74">
        <f t="shared" si="18"/>
        <v>0</v>
      </c>
      <c r="AH22" s="54"/>
      <c r="AI22" s="53"/>
      <c r="AJ22" s="74">
        <v>0</v>
      </c>
      <c r="AK22" s="74">
        <v>0</v>
      </c>
      <c r="AL22" s="74">
        <f t="shared" si="19"/>
        <v>0</v>
      </c>
      <c r="AM22" s="74">
        <v>0</v>
      </c>
      <c r="AN22" s="74">
        <v>0</v>
      </c>
      <c r="AO22" s="74">
        <f t="shared" si="20"/>
        <v>0</v>
      </c>
      <c r="AP22" s="54"/>
      <c r="AQ22" s="53"/>
      <c r="AR22" s="74">
        <v>0</v>
      </c>
      <c r="AS22" s="74">
        <v>0</v>
      </c>
      <c r="AT22" s="74">
        <f t="shared" si="21"/>
        <v>0</v>
      </c>
      <c r="AU22" s="74">
        <v>0</v>
      </c>
      <c r="AV22" s="74">
        <v>0</v>
      </c>
      <c r="AW22" s="74">
        <f t="shared" si="22"/>
        <v>0</v>
      </c>
      <c r="AX22" s="54"/>
      <c r="AY22" s="53"/>
      <c r="AZ22" s="74">
        <v>0</v>
      </c>
      <c r="BA22" s="74">
        <v>0</v>
      </c>
      <c r="BB22" s="74">
        <f t="shared" si="23"/>
        <v>0</v>
      </c>
      <c r="BC22" s="74">
        <v>0</v>
      </c>
      <c r="BD22" s="74">
        <v>0</v>
      </c>
      <c r="BE22" s="74">
        <f t="shared" si="24"/>
        <v>0</v>
      </c>
    </row>
    <row r="23" spans="1:57" s="50" customFormat="1" ht="12" customHeight="1">
      <c r="A23" s="53" t="s">
        <v>732</v>
      </c>
      <c r="B23" s="54" t="s">
        <v>777</v>
      </c>
      <c r="C23" s="53" t="s">
        <v>778</v>
      </c>
      <c r="D23" s="74">
        <f t="shared" si="7"/>
        <v>106965</v>
      </c>
      <c r="E23" s="74">
        <f t="shared" si="8"/>
        <v>865051</v>
      </c>
      <c r="F23" s="74">
        <f t="shared" si="9"/>
        <v>972016</v>
      </c>
      <c r="G23" s="74">
        <f t="shared" si="10"/>
        <v>0</v>
      </c>
      <c r="H23" s="74">
        <f t="shared" si="11"/>
        <v>0</v>
      </c>
      <c r="I23" s="74">
        <f t="shared" si="12"/>
        <v>0</v>
      </c>
      <c r="J23" s="54" t="s">
        <v>741</v>
      </c>
      <c r="K23" s="53" t="s">
        <v>742</v>
      </c>
      <c r="L23" s="74">
        <v>106965</v>
      </c>
      <c r="M23" s="74">
        <v>865051</v>
      </c>
      <c r="N23" s="74">
        <f t="shared" si="13"/>
        <v>972016</v>
      </c>
      <c r="O23" s="74">
        <v>0</v>
      </c>
      <c r="P23" s="74">
        <v>0</v>
      </c>
      <c r="Q23" s="74">
        <f t="shared" si="14"/>
        <v>0</v>
      </c>
      <c r="R23" s="54"/>
      <c r="S23" s="53"/>
      <c r="T23" s="74">
        <v>0</v>
      </c>
      <c r="U23" s="74">
        <v>0</v>
      </c>
      <c r="V23" s="74">
        <f t="shared" si="15"/>
        <v>0</v>
      </c>
      <c r="W23" s="74">
        <v>0</v>
      </c>
      <c r="X23" s="74">
        <v>0</v>
      </c>
      <c r="Y23" s="74">
        <f t="shared" si="16"/>
        <v>0</v>
      </c>
      <c r="Z23" s="54"/>
      <c r="AA23" s="53"/>
      <c r="AB23" s="74">
        <v>0</v>
      </c>
      <c r="AC23" s="74">
        <v>0</v>
      </c>
      <c r="AD23" s="74">
        <f t="shared" si="17"/>
        <v>0</v>
      </c>
      <c r="AE23" s="74">
        <v>0</v>
      </c>
      <c r="AF23" s="74">
        <v>0</v>
      </c>
      <c r="AG23" s="74">
        <f t="shared" si="18"/>
        <v>0</v>
      </c>
      <c r="AH23" s="54"/>
      <c r="AI23" s="53"/>
      <c r="AJ23" s="74">
        <v>0</v>
      </c>
      <c r="AK23" s="74">
        <v>0</v>
      </c>
      <c r="AL23" s="74">
        <f t="shared" si="19"/>
        <v>0</v>
      </c>
      <c r="AM23" s="74">
        <v>0</v>
      </c>
      <c r="AN23" s="74">
        <v>0</v>
      </c>
      <c r="AO23" s="74">
        <f t="shared" si="20"/>
        <v>0</v>
      </c>
      <c r="AP23" s="54"/>
      <c r="AQ23" s="53"/>
      <c r="AR23" s="74">
        <v>0</v>
      </c>
      <c r="AS23" s="74">
        <v>0</v>
      </c>
      <c r="AT23" s="74">
        <f t="shared" si="21"/>
        <v>0</v>
      </c>
      <c r="AU23" s="74">
        <v>0</v>
      </c>
      <c r="AV23" s="74">
        <v>0</v>
      </c>
      <c r="AW23" s="74">
        <f t="shared" si="22"/>
        <v>0</v>
      </c>
      <c r="AX23" s="54"/>
      <c r="AY23" s="53"/>
      <c r="AZ23" s="74">
        <v>0</v>
      </c>
      <c r="BA23" s="74">
        <v>0</v>
      </c>
      <c r="BB23" s="74">
        <f t="shared" si="23"/>
        <v>0</v>
      </c>
      <c r="BC23" s="74">
        <v>0</v>
      </c>
      <c r="BD23" s="74">
        <v>0</v>
      </c>
      <c r="BE23" s="74">
        <f t="shared" si="24"/>
        <v>0</v>
      </c>
    </row>
    <row r="24" spans="1:57" s="50" customFormat="1" ht="12" customHeight="1">
      <c r="A24" s="53" t="s">
        <v>732</v>
      </c>
      <c r="B24" s="54" t="s">
        <v>779</v>
      </c>
      <c r="C24" s="53" t="s">
        <v>780</v>
      </c>
      <c r="D24" s="74">
        <f t="shared" si="7"/>
        <v>0</v>
      </c>
      <c r="E24" s="74">
        <f t="shared" si="8"/>
        <v>0</v>
      </c>
      <c r="F24" s="74">
        <f t="shared" si="9"/>
        <v>0</v>
      </c>
      <c r="G24" s="74">
        <f t="shared" si="10"/>
        <v>0</v>
      </c>
      <c r="H24" s="74">
        <f t="shared" si="11"/>
        <v>201477</v>
      </c>
      <c r="I24" s="74">
        <f t="shared" si="12"/>
        <v>201477</v>
      </c>
      <c r="J24" s="54" t="s">
        <v>781</v>
      </c>
      <c r="K24" s="53" t="s">
        <v>782</v>
      </c>
      <c r="L24" s="74">
        <v>0</v>
      </c>
      <c r="M24" s="74">
        <v>0</v>
      </c>
      <c r="N24" s="74">
        <f t="shared" si="13"/>
        <v>0</v>
      </c>
      <c r="O24" s="74">
        <v>0</v>
      </c>
      <c r="P24" s="74">
        <v>201477</v>
      </c>
      <c r="Q24" s="74">
        <f t="shared" si="14"/>
        <v>201477</v>
      </c>
      <c r="R24" s="54"/>
      <c r="S24" s="53"/>
      <c r="T24" s="74">
        <v>0</v>
      </c>
      <c r="U24" s="74">
        <v>0</v>
      </c>
      <c r="V24" s="74">
        <f t="shared" si="15"/>
        <v>0</v>
      </c>
      <c r="W24" s="74">
        <v>0</v>
      </c>
      <c r="X24" s="74">
        <v>0</v>
      </c>
      <c r="Y24" s="74">
        <f t="shared" si="16"/>
        <v>0</v>
      </c>
      <c r="Z24" s="54"/>
      <c r="AA24" s="53"/>
      <c r="AB24" s="74">
        <v>0</v>
      </c>
      <c r="AC24" s="74">
        <v>0</v>
      </c>
      <c r="AD24" s="74">
        <f t="shared" si="17"/>
        <v>0</v>
      </c>
      <c r="AE24" s="74">
        <v>0</v>
      </c>
      <c r="AF24" s="74">
        <v>0</v>
      </c>
      <c r="AG24" s="74">
        <f t="shared" si="18"/>
        <v>0</v>
      </c>
      <c r="AH24" s="54"/>
      <c r="AI24" s="53"/>
      <c r="AJ24" s="74">
        <v>0</v>
      </c>
      <c r="AK24" s="74">
        <v>0</v>
      </c>
      <c r="AL24" s="74">
        <f t="shared" si="19"/>
        <v>0</v>
      </c>
      <c r="AM24" s="74">
        <v>0</v>
      </c>
      <c r="AN24" s="74">
        <v>0</v>
      </c>
      <c r="AO24" s="74">
        <f t="shared" si="20"/>
        <v>0</v>
      </c>
      <c r="AP24" s="54"/>
      <c r="AQ24" s="53"/>
      <c r="AR24" s="74">
        <v>0</v>
      </c>
      <c r="AS24" s="74">
        <v>0</v>
      </c>
      <c r="AT24" s="74">
        <f t="shared" si="21"/>
        <v>0</v>
      </c>
      <c r="AU24" s="74">
        <v>0</v>
      </c>
      <c r="AV24" s="74">
        <v>0</v>
      </c>
      <c r="AW24" s="74">
        <f t="shared" si="22"/>
        <v>0</v>
      </c>
      <c r="AX24" s="54"/>
      <c r="AY24" s="53"/>
      <c r="AZ24" s="74">
        <v>0</v>
      </c>
      <c r="BA24" s="74">
        <v>0</v>
      </c>
      <c r="BB24" s="74">
        <f t="shared" si="23"/>
        <v>0</v>
      </c>
      <c r="BC24" s="74">
        <v>0</v>
      </c>
      <c r="BD24" s="74">
        <v>0</v>
      </c>
      <c r="BE24" s="74">
        <f t="shared" si="24"/>
        <v>0</v>
      </c>
    </row>
    <row r="25" spans="1:57" s="50" customFormat="1" ht="12" customHeight="1">
      <c r="A25" s="53" t="s">
        <v>732</v>
      </c>
      <c r="B25" s="54" t="s">
        <v>783</v>
      </c>
      <c r="C25" s="53" t="s">
        <v>784</v>
      </c>
      <c r="D25" s="74">
        <f t="shared" si="7"/>
        <v>51150</v>
      </c>
      <c r="E25" s="74">
        <f t="shared" si="8"/>
        <v>1174343</v>
      </c>
      <c r="F25" s="74">
        <f t="shared" si="9"/>
        <v>1225493</v>
      </c>
      <c r="G25" s="74">
        <f t="shared" si="10"/>
        <v>0</v>
      </c>
      <c r="H25" s="74">
        <f t="shared" si="11"/>
        <v>100975</v>
      </c>
      <c r="I25" s="74">
        <f t="shared" si="12"/>
        <v>100975</v>
      </c>
      <c r="J25" s="54" t="s">
        <v>785</v>
      </c>
      <c r="K25" s="53" t="s">
        <v>786</v>
      </c>
      <c r="L25" s="74">
        <v>51150</v>
      </c>
      <c r="M25" s="74">
        <v>1174343</v>
      </c>
      <c r="N25" s="74">
        <f t="shared" si="13"/>
        <v>1225493</v>
      </c>
      <c r="O25" s="74">
        <v>0</v>
      </c>
      <c r="P25" s="74">
        <v>100975</v>
      </c>
      <c r="Q25" s="74">
        <f t="shared" si="14"/>
        <v>100975</v>
      </c>
      <c r="R25" s="54"/>
      <c r="S25" s="53"/>
      <c r="T25" s="74">
        <v>0</v>
      </c>
      <c r="U25" s="74">
        <v>0</v>
      </c>
      <c r="V25" s="74">
        <f t="shared" si="15"/>
        <v>0</v>
      </c>
      <c r="W25" s="74">
        <v>0</v>
      </c>
      <c r="X25" s="74">
        <v>0</v>
      </c>
      <c r="Y25" s="74">
        <f t="shared" si="16"/>
        <v>0</v>
      </c>
      <c r="Z25" s="54"/>
      <c r="AA25" s="53"/>
      <c r="AB25" s="74">
        <v>0</v>
      </c>
      <c r="AC25" s="74">
        <v>0</v>
      </c>
      <c r="AD25" s="74">
        <f t="shared" si="17"/>
        <v>0</v>
      </c>
      <c r="AE25" s="74">
        <v>0</v>
      </c>
      <c r="AF25" s="74">
        <v>0</v>
      </c>
      <c r="AG25" s="74">
        <f t="shared" si="18"/>
        <v>0</v>
      </c>
      <c r="AH25" s="54"/>
      <c r="AI25" s="53"/>
      <c r="AJ25" s="74">
        <v>0</v>
      </c>
      <c r="AK25" s="74">
        <v>0</v>
      </c>
      <c r="AL25" s="74">
        <f t="shared" si="19"/>
        <v>0</v>
      </c>
      <c r="AM25" s="74">
        <v>0</v>
      </c>
      <c r="AN25" s="74">
        <v>0</v>
      </c>
      <c r="AO25" s="74">
        <f t="shared" si="20"/>
        <v>0</v>
      </c>
      <c r="AP25" s="54"/>
      <c r="AQ25" s="53"/>
      <c r="AR25" s="74">
        <v>0</v>
      </c>
      <c r="AS25" s="74">
        <v>0</v>
      </c>
      <c r="AT25" s="74">
        <f t="shared" si="21"/>
        <v>0</v>
      </c>
      <c r="AU25" s="74">
        <v>0</v>
      </c>
      <c r="AV25" s="74">
        <v>0</v>
      </c>
      <c r="AW25" s="74">
        <f t="shared" si="22"/>
        <v>0</v>
      </c>
      <c r="AX25" s="54"/>
      <c r="AY25" s="53"/>
      <c r="AZ25" s="74">
        <v>0</v>
      </c>
      <c r="BA25" s="74">
        <v>0</v>
      </c>
      <c r="BB25" s="74">
        <f t="shared" si="23"/>
        <v>0</v>
      </c>
      <c r="BC25" s="74">
        <v>0</v>
      </c>
      <c r="BD25" s="74">
        <v>0</v>
      </c>
      <c r="BE25" s="74">
        <f t="shared" si="24"/>
        <v>0</v>
      </c>
    </row>
    <row r="26" spans="1:57" s="50" customFormat="1" ht="12" customHeight="1">
      <c r="A26" s="53" t="s">
        <v>732</v>
      </c>
      <c r="B26" s="54" t="s">
        <v>787</v>
      </c>
      <c r="C26" s="53" t="s">
        <v>788</v>
      </c>
      <c r="D26" s="74">
        <f t="shared" si="7"/>
        <v>66092</v>
      </c>
      <c r="E26" s="74">
        <f t="shared" si="8"/>
        <v>1517397</v>
      </c>
      <c r="F26" s="74">
        <f t="shared" si="9"/>
        <v>1583489</v>
      </c>
      <c r="G26" s="74">
        <f t="shared" si="10"/>
        <v>0</v>
      </c>
      <c r="H26" s="74">
        <f t="shared" si="11"/>
        <v>214681</v>
      </c>
      <c r="I26" s="74">
        <f t="shared" si="12"/>
        <v>214681</v>
      </c>
      <c r="J26" s="54" t="s">
        <v>785</v>
      </c>
      <c r="K26" s="53" t="s">
        <v>786</v>
      </c>
      <c r="L26" s="74">
        <v>66092</v>
      </c>
      <c r="M26" s="74">
        <v>1517397</v>
      </c>
      <c r="N26" s="74">
        <f t="shared" si="13"/>
        <v>1583489</v>
      </c>
      <c r="O26" s="74">
        <v>0</v>
      </c>
      <c r="P26" s="74">
        <v>214681</v>
      </c>
      <c r="Q26" s="74">
        <f t="shared" si="14"/>
        <v>214681</v>
      </c>
      <c r="R26" s="54"/>
      <c r="S26" s="53"/>
      <c r="T26" s="74">
        <v>0</v>
      </c>
      <c r="U26" s="74">
        <v>0</v>
      </c>
      <c r="V26" s="74">
        <f t="shared" si="15"/>
        <v>0</v>
      </c>
      <c r="W26" s="74">
        <v>0</v>
      </c>
      <c r="X26" s="74">
        <v>0</v>
      </c>
      <c r="Y26" s="74">
        <f t="shared" si="16"/>
        <v>0</v>
      </c>
      <c r="Z26" s="54"/>
      <c r="AA26" s="53"/>
      <c r="AB26" s="74">
        <v>0</v>
      </c>
      <c r="AC26" s="74">
        <v>0</v>
      </c>
      <c r="AD26" s="74">
        <f t="shared" si="17"/>
        <v>0</v>
      </c>
      <c r="AE26" s="74">
        <v>0</v>
      </c>
      <c r="AF26" s="74">
        <v>0</v>
      </c>
      <c r="AG26" s="74">
        <f t="shared" si="18"/>
        <v>0</v>
      </c>
      <c r="AH26" s="54"/>
      <c r="AI26" s="53"/>
      <c r="AJ26" s="74">
        <v>0</v>
      </c>
      <c r="AK26" s="74">
        <v>0</v>
      </c>
      <c r="AL26" s="74">
        <f t="shared" si="19"/>
        <v>0</v>
      </c>
      <c r="AM26" s="74">
        <v>0</v>
      </c>
      <c r="AN26" s="74">
        <v>0</v>
      </c>
      <c r="AO26" s="74">
        <f t="shared" si="20"/>
        <v>0</v>
      </c>
      <c r="AP26" s="54"/>
      <c r="AQ26" s="53"/>
      <c r="AR26" s="74">
        <v>0</v>
      </c>
      <c r="AS26" s="74">
        <v>0</v>
      </c>
      <c r="AT26" s="74">
        <f t="shared" si="21"/>
        <v>0</v>
      </c>
      <c r="AU26" s="74">
        <v>0</v>
      </c>
      <c r="AV26" s="74">
        <v>0</v>
      </c>
      <c r="AW26" s="74">
        <f t="shared" si="22"/>
        <v>0</v>
      </c>
      <c r="AX26" s="54"/>
      <c r="AY26" s="53"/>
      <c r="AZ26" s="74">
        <v>0</v>
      </c>
      <c r="BA26" s="74">
        <v>0</v>
      </c>
      <c r="BB26" s="74">
        <f t="shared" si="23"/>
        <v>0</v>
      </c>
      <c r="BC26" s="74">
        <v>0</v>
      </c>
      <c r="BD26" s="74">
        <v>0</v>
      </c>
      <c r="BE26" s="74">
        <f t="shared" si="24"/>
        <v>0</v>
      </c>
    </row>
    <row r="27" spans="1:57" s="50" customFormat="1" ht="12" customHeight="1">
      <c r="A27" s="53" t="s">
        <v>732</v>
      </c>
      <c r="B27" s="54" t="s">
        <v>789</v>
      </c>
      <c r="C27" s="53" t="s">
        <v>790</v>
      </c>
      <c r="D27" s="74">
        <f t="shared" si="7"/>
        <v>0</v>
      </c>
      <c r="E27" s="74">
        <f t="shared" si="8"/>
        <v>427270</v>
      </c>
      <c r="F27" s="74">
        <f t="shared" si="9"/>
        <v>427270</v>
      </c>
      <c r="G27" s="74">
        <f t="shared" si="10"/>
        <v>0</v>
      </c>
      <c r="H27" s="74">
        <f t="shared" si="11"/>
        <v>24434</v>
      </c>
      <c r="I27" s="74">
        <f t="shared" si="12"/>
        <v>24434</v>
      </c>
      <c r="J27" s="54" t="s">
        <v>791</v>
      </c>
      <c r="K27" s="53" t="s">
        <v>792</v>
      </c>
      <c r="L27" s="74">
        <v>0</v>
      </c>
      <c r="M27" s="74">
        <v>427270</v>
      </c>
      <c r="N27" s="74">
        <f t="shared" si="13"/>
        <v>427270</v>
      </c>
      <c r="O27" s="74">
        <v>0</v>
      </c>
      <c r="P27" s="74">
        <v>24434</v>
      </c>
      <c r="Q27" s="74">
        <f t="shared" si="14"/>
        <v>24434</v>
      </c>
      <c r="R27" s="54"/>
      <c r="S27" s="53"/>
      <c r="T27" s="74">
        <v>0</v>
      </c>
      <c r="U27" s="74">
        <v>0</v>
      </c>
      <c r="V27" s="74">
        <f t="shared" si="15"/>
        <v>0</v>
      </c>
      <c r="W27" s="74">
        <v>0</v>
      </c>
      <c r="X27" s="74">
        <v>0</v>
      </c>
      <c r="Y27" s="74">
        <f t="shared" si="16"/>
        <v>0</v>
      </c>
      <c r="Z27" s="54"/>
      <c r="AA27" s="53"/>
      <c r="AB27" s="74">
        <v>0</v>
      </c>
      <c r="AC27" s="74">
        <v>0</v>
      </c>
      <c r="AD27" s="74">
        <f t="shared" si="17"/>
        <v>0</v>
      </c>
      <c r="AE27" s="74">
        <v>0</v>
      </c>
      <c r="AF27" s="74">
        <v>0</v>
      </c>
      <c r="AG27" s="74">
        <f t="shared" si="18"/>
        <v>0</v>
      </c>
      <c r="AH27" s="54"/>
      <c r="AI27" s="53"/>
      <c r="AJ27" s="74">
        <v>0</v>
      </c>
      <c r="AK27" s="74">
        <v>0</v>
      </c>
      <c r="AL27" s="74">
        <f t="shared" si="19"/>
        <v>0</v>
      </c>
      <c r="AM27" s="74">
        <v>0</v>
      </c>
      <c r="AN27" s="74">
        <v>0</v>
      </c>
      <c r="AO27" s="74">
        <f t="shared" si="20"/>
        <v>0</v>
      </c>
      <c r="AP27" s="54"/>
      <c r="AQ27" s="53"/>
      <c r="AR27" s="74">
        <v>0</v>
      </c>
      <c r="AS27" s="74">
        <v>0</v>
      </c>
      <c r="AT27" s="74">
        <f t="shared" si="21"/>
        <v>0</v>
      </c>
      <c r="AU27" s="74">
        <v>0</v>
      </c>
      <c r="AV27" s="74">
        <v>0</v>
      </c>
      <c r="AW27" s="74">
        <f t="shared" si="22"/>
        <v>0</v>
      </c>
      <c r="AX27" s="54"/>
      <c r="AY27" s="53"/>
      <c r="AZ27" s="74">
        <v>0</v>
      </c>
      <c r="BA27" s="74">
        <v>0</v>
      </c>
      <c r="BB27" s="74">
        <f t="shared" si="23"/>
        <v>0</v>
      </c>
      <c r="BC27" s="74">
        <v>0</v>
      </c>
      <c r="BD27" s="74">
        <v>0</v>
      </c>
      <c r="BE27" s="74">
        <f t="shared" si="24"/>
        <v>0</v>
      </c>
    </row>
    <row r="28" spans="1:57" s="50" customFormat="1" ht="12" customHeight="1">
      <c r="A28" s="53" t="s">
        <v>732</v>
      </c>
      <c r="B28" s="54" t="s">
        <v>793</v>
      </c>
      <c r="C28" s="53" t="s">
        <v>794</v>
      </c>
      <c r="D28" s="74">
        <f t="shared" si="7"/>
        <v>0</v>
      </c>
      <c r="E28" s="74">
        <f t="shared" si="8"/>
        <v>528165</v>
      </c>
      <c r="F28" s="74">
        <f t="shared" si="9"/>
        <v>528165</v>
      </c>
      <c r="G28" s="74">
        <f t="shared" si="10"/>
        <v>0</v>
      </c>
      <c r="H28" s="74">
        <f t="shared" si="11"/>
        <v>30203</v>
      </c>
      <c r="I28" s="74">
        <f t="shared" si="12"/>
        <v>30203</v>
      </c>
      <c r="J28" s="54" t="s">
        <v>791</v>
      </c>
      <c r="K28" s="53" t="s">
        <v>795</v>
      </c>
      <c r="L28" s="74">
        <v>0</v>
      </c>
      <c r="M28" s="74">
        <v>528165</v>
      </c>
      <c r="N28" s="74">
        <f t="shared" si="13"/>
        <v>528165</v>
      </c>
      <c r="O28" s="74">
        <v>0</v>
      </c>
      <c r="P28" s="74">
        <v>30203</v>
      </c>
      <c r="Q28" s="74">
        <f t="shared" si="14"/>
        <v>30203</v>
      </c>
      <c r="R28" s="54"/>
      <c r="S28" s="53"/>
      <c r="T28" s="74">
        <v>0</v>
      </c>
      <c r="U28" s="74">
        <v>0</v>
      </c>
      <c r="V28" s="74">
        <f t="shared" si="15"/>
        <v>0</v>
      </c>
      <c r="W28" s="74">
        <v>0</v>
      </c>
      <c r="X28" s="74">
        <v>0</v>
      </c>
      <c r="Y28" s="74">
        <f t="shared" si="16"/>
        <v>0</v>
      </c>
      <c r="Z28" s="54"/>
      <c r="AA28" s="53"/>
      <c r="AB28" s="74">
        <v>0</v>
      </c>
      <c r="AC28" s="74">
        <v>0</v>
      </c>
      <c r="AD28" s="74">
        <f t="shared" si="17"/>
        <v>0</v>
      </c>
      <c r="AE28" s="74">
        <v>0</v>
      </c>
      <c r="AF28" s="74">
        <v>0</v>
      </c>
      <c r="AG28" s="74">
        <f t="shared" si="18"/>
        <v>0</v>
      </c>
      <c r="AH28" s="54"/>
      <c r="AI28" s="53"/>
      <c r="AJ28" s="74">
        <v>0</v>
      </c>
      <c r="AK28" s="74">
        <v>0</v>
      </c>
      <c r="AL28" s="74">
        <f t="shared" si="19"/>
        <v>0</v>
      </c>
      <c r="AM28" s="74">
        <v>0</v>
      </c>
      <c r="AN28" s="74">
        <v>0</v>
      </c>
      <c r="AO28" s="74">
        <f t="shared" si="20"/>
        <v>0</v>
      </c>
      <c r="AP28" s="54"/>
      <c r="AQ28" s="53"/>
      <c r="AR28" s="74">
        <v>0</v>
      </c>
      <c r="AS28" s="74">
        <v>0</v>
      </c>
      <c r="AT28" s="74">
        <f t="shared" si="21"/>
        <v>0</v>
      </c>
      <c r="AU28" s="74">
        <v>0</v>
      </c>
      <c r="AV28" s="74">
        <v>0</v>
      </c>
      <c r="AW28" s="74">
        <f t="shared" si="22"/>
        <v>0</v>
      </c>
      <c r="AX28" s="54"/>
      <c r="AY28" s="53"/>
      <c r="AZ28" s="74">
        <v>0</v>
      </c>
      <c r="BA28" s="74">
        <v>0</v>
      </c>
      <c r="BB28" s="74">
        <f t="shared" si="23"/>
        <v>0</v>
      </c>
      <c r="BC28" s="74">
        <v>0</v>
      </c>
      <c r="BD28" s="74">
        <v>0</v>
      </c>
      <c r="BE28" s="74">
        <f t="shared" si="24"/>
        <v>0</v>
      </c>
    </row>
    <row r="29" spans="1:57" s="50" customFormat="1" ht="12" customHeight="1">
      <c r="A29" s="53" t="s">
        <v>732</v>
      </c>
      <c r="B29" s="54" t="s">
        <v>796</v>
      </c>
      <c r="C29" s="53" t="s">
        <v>797</v>
      </c>
      <c r="D29" s="74">
        <f t="shared" si="7"/>
        <v>0</v>
      </c>
      <c r="E29" s="74">
        <f t="shared" si="8"/>
        <v>0</v>
      </c>
      <c r="F29" s="74">
        <f t="shared" si="9"/>
        <v>0</v>
      </c>
      <c r="G29" s="74">
        <f t="shared" si="10"/>
        <v>0</v>
      </c>
      <c r="H29" s="74">
        <f t="shared" si="11"/>
        <v>270381</v>
      </c>
      <c r="I29" s="74">
        <f t="shared" si="12"/>
        <v>270381</v>
      </c>
      <c r="J29" s="54" t="s">
        <v>798</v>
      </c>
      <c r="K29" s="53" t="s">
        <v>799</v>
      </c>
      <c r="L29" s="74">
        <v>0</v>
      </c>
      <c r="M29" s="74">
        <v>0</v>
      </c>
      <c r="N29" s="74">
        <f t="shared" si="13"/>
        <v>0</v>
      </c>
      <c r="O29" s="74">
        <v>0</v>
      </c>
      <c r="P29" s="74">
        <v>270381</v>
      </c>
      <c r="Q29" s="74">
        <f t="shared" si="14"/>
        <v>270381</v>
      </c>
      <c r="R29" s="54"/>
      <c r="S29" s="53"/>
      <c r="T29" s="74">
        <v>0</v>
      </c>
      <c r="U29" s="74">
        <v>0</v>
      </c>
      <c r="V29" s="74">
        <f t="shared" si="15"/>
        <v>0</v>
      </c>
      <c r="W29" s="74">
        <v>0</v>
      </c>
      <c r="X29" s="74">
        <v>0</v>
      </c>
      <c r="Y29" s="74">
        <f t="shared" si="16"/>
        <v>0</v>
      </c>
      <c r="Z29" s="54"/>
      <c r="AA29" s="53"/>
      <c r="AB29" s="74">
        <v>0</v>
      </c>
      <c r="AC29" s="74">
        <v>0</v>
      </c>
      <c r="AD29" s="74">
        <f t="shared" si="17"/>
        <v>0</v>
      </c>
      <c r="AE29" s="74">
        <v>0</v>
      </c>
      <c r="AF29" s="74">
        <v>0</v>
      </c>
      <c r="AG29" s="74">
        <f t="shared" si="18"/>
        <v>0</v>
      </c>
      <c r="AH29" s="54"/>
      <c r="AI29" s="53"/>
      <c r="AJ29" s="74">
        <v>0</v>
      </c>
      <c r="AK29" s="74">
        <v>0</v>
      </c>
      <c r="AL29" s="74">
        <f t="shared" si="19"/>
        <v>0</v>
      </c>
      <c r="AM29" s="74">
        <v>0</v>
      </c>
      <c r="AN29" s="74">
        <v>0</v>
      </c>
      <c r="AO29" s="74">
        <f t="shared" si="20"/>
        <v>0</v>
      </c>
      <c r="AP29" s="54"/>
      <c r="AQ29" s="53"/>
      <c r="AR29" s="74">
        <v>0</v>
      </c>
      <c r="AS29" s="74">
        <v>0</v>
      </c>
      <c r="AT29" s="74">
        <f t="shared" si="21"/>
        <v>0</v>
      </c>
      <c r="AU29" s="74">
        <v>0</v>
      </c>
      <c r="AV29" s="74">
        <v>0</v>
      </c>
      <c r="AW29" s="74">
        <f t="shared" si="22"/>
        <v>0</v>
      </c>
      <c r="AX29" s="54"/>
      <c r="AY29" s="53"/>
      <c r="AZ29" s="74">
        <v>0</v>
      </c>
      <c r="BA29" s="74">
        <v>0</v>
      </c>
      <c r="BB29" s="74">
        <f t="shared" si="23"/>
        <v>0</v>
      </c>
      <c r="BC29" s="74">
        <v>0</v>
      </c>
      <c r="BD29" s="74">
        <v>0</v>
      </c>
      <c r="BE29" s="74">
        <f t="shared" si="24"/>
        <v>0</v>
      </c>
    </row>
    <row r="30" spans="1:57" s="50" customFormat="1" ht="12" customHeight="1">
      <c r="A30" s="53" t="s">
        <v>732</v>
      </c>
      <c r="B30" s="54" t="s">
        <v>800</v>
      </c>
      <c r="C30" s="53" t="s">
        <v>801</v>
      </c>
      <c r="D30" s="74">
        <f t="shared" si="7"/>
        <v>0</v>
      </c>
      <c r="E30" s="74">
        <f t="shared" si="8"/>
        <v>0</v>
      </c>
      <c r="F30" s="74">
        <f t="shared" si="9"/>
        <v>0</v>
      </c>
      <c r="G30" s="74">
        <f t="shared" si="10"/>
        <v>0</v>
      </c>
      <c r="H30" s="74">
        <f t="shared" si="11"/>
        <v>28465</v>
      </c>
      <c r="I30" s="74">
        <f t="shared" si="12"/>
        <v>28465</v>
      </c>
      <c r="J30" s="54" t="s">
        <v>802</v>
      </c>
      <c r="K30" s="53" t="s">
        <v>803</v>
      </c>
      <c r="L30" s="74">
        <v>0</v>
      </c>
      <c r="M30" s="74">
        <v>0</v>
      </c>
      <c r="N30" s="74">
        <f t="shared" si="13"/>
        <v>0</v>
      </c>
      <c r="O30" s="74">
        <v>0</v>
      </c>
      <c r="P30" s="74">
        <v>28465</v>
      </c>
      <c r="Q30" s="74">
        <f t="shared" si="14"/>
        <v>28465</v>
      </c>
      <c r="R30" s="54"/>
      <c r="S30" s="53"/>
      <c r="T30" s="74">
        <v>0</v>
      </c>
      <c r="U30" s="74">
        <v>0</v>
      </c>
      <c r="V30" s="74">
        <f t="shared" si="15"/>
        <v>0</v>
      </c>
      <c r="W30" s="74">
        <v>0</v>
      </c>
      <c r="X30" s="74">
        <v>0</v>
      </c>
      <c r="Y30" s="74">
        <f t="shared" si="16"/>
        <v>0</v>
      </c>
      <c r="Z30" s="54"/>
      <c r="AA30" s="53"/>
      <c r="AB30" s="74">
        <v>0</v>
      </c>
      <c r="AC30" s="74">
        <v>0</v>
      </c>
      <c r="AD30" s="74">
        <f t="shared" si="17"/>
        <v>0</v>
      </c>
      <c r="AE30" s="74">
        <v>0</v>
      </c>
      <c r="AF30" s="74">
        <v>0</v>
      </c>
      <c r="AG30" s="74">
        <f t="shared" si="18"/>
        <v>0</v>
      </c>
      <c r="AH30" s="54"/>
      <c r="AI30" s="53"/>
      <c r="AJ30" s="74">
        <v>0</v>
      </c>
      <c r="AK30" s="74">
        <v>0</v>
      </c>
      <c r="AL30" s="74">
        <f t="shared" si="19"/>
        <v>0</v>
      </c>
      <c r="AM30" s="74">
        <v>0</v>
      </c>
      <c r="AN30" s="74">
        <v>0</v>
      </c>
      <c r="AO30" s="74">
        <f t="shared" si="20"/>
        <v>0</v>
      </c>
      <c r="AP30" s="54"/>
      <c r="AQ30" s="53"/>
      <c r="AR30" s="74">
        <v>0</v>
      </c>
      <c r="AS30" s="74">
        <v>0</v>
      </c>
      <c r="AT30" s="74">
        <f t="shared" si="21"/>
        <v>0</v>
      </c>
      <c r="AU30" s="74">
        <v>0</v>
      </c>
      <c r="AV30" s="74">
        <v>0</v>
      </c>
      <c r="AW30" s="74">
        <f t="shared" si="22"/>
        <v>0</v>
      </c>
      <c r="AX30" s="54"/>
      <c r="AY30" s="53"/>
      <c r="AZ30" s="74">
        <v>0</v>
      </c>
      <c r="BA30" s="74">
        <v>0</v>
      </c>
      <c r="BB30" s="74">
        <f t="shared" si="23"/>
        <v>0</v>
      </c>
      <c r="BC30" s="74">
        <v>0</v>
      </c>
      <c r="BD30" s="74">
        <v>0</v>
      </c>
      <c r="BE30" s="74">
        <f t="shared" si="24"/>
        <v>0</v>
      </c>
    </row>
    <row r="31" spans="1:57" s="50" customFormat="1" ht="12" customHeight="1">
      <c r="A31" s="53" t="s">
        <v>732</v>
      </c>
      <c r="B31" s="54" t="s">
        <v>804</v>
      </c>
      <c r="C31" s="53" t="s">
        <v>805</v>
      </c>
      <c r="D31" s="74">
        <f t="shared" si="7"/>
        <v>0</v>
      </c>
      <c r="E31" s="74">
        <f t="shared" si="8"/>
        <v>313116</v>
      </c>
      <c r="F31" s="74">
        <f t="shared" si="9"/>
        <v>313116</v>
      </c>
      <c r="G31" s="74">
        <f t="shared" si="10"/>
        <v>0</v>
      </c>
      <c r="H31" s="74">
        <f t="shared" si="11"/>
        <v>15410</v>
      </c>
      <c r="I31" s="74">
        <f t="shared" si="12"/>
        <v>15410</v>
      </c>
      <c r="J31" s="54" t="s">
        <v>806</v>
      </c>
      <c r="K31" s="53" t="s">
        <v>807</v>
      </c>
      <c r="L31" s="74">
        <v>0</v>
      </c>
      <c r="M31" s="74">
        <v>313116</v>
      </c>
      <c r="N31" s="74">
        <f t="shared" si="13"/>
        <v>313116</v>
      </c>
      <c r="O31" s="74">
        <v>0</v>
      </c>
      <c r="P31" s="74">
        <v>0</v>
      </c>
      <c r="Q31" s="74">
        <f t="shared" si="14"/>
        <v>0</v>
      </c>
      <c r="R31" s="54" t="s">
        <v>802</v>
      </c>
      <c r="S31" s="53" t="s">
        <v>803</v>
      </c>
      <c r="T31" s="74">
        <v>0</v>
      </c>
      <c r="U31" s="74">
        <v>0</v>
      </c>
      <c r="V31" s="74">
        <f t="shared" si="15"/>
        <v>0</v>
      </c>
      <c r="W31" s="74">
        <v>0</v>
      </c>
      <c r="X31" s="74">
        <v>15410</v>
      </c>
      <c r="Y31" s="74">
        <f t="shared" si="16"/>
        <v>15410</v>
      </c>
      <c r="Z31" s="54"/>
      <c r="AA31" s="53"/>
      <c r="AB31" s="74">
        <v>0</v>
      </c>
      <c r="AC31" s="74">
        <v>0</v>
      </c>
      <c r="AD31" s="74">
        <f t="shared" si="17"/>
        <v>0</v>
      </c>
      <c r="AE31" s="74">
        <v>0</v>
      </c>
      <c r="AF31" s="74">
        <v>0</v>
      </c>
      <c r="AG31" s="74">
        <f t="shared" si="18"/>
        <v>0</v>
      </c>
      <c r="AH31" s="54"/>
      <c r="AI31" s="53"/>
      <c r="AJ31" s="74">
        <v>0</v>
      </c>
      <c r="AK31" s="74">
        <v>0</v>
      </c>
      <c r="AL31" s="74">
        <f t="shared" si="19"/>
        <v>0</v>
      </c>
      <c r="AM31" s="74">
        <v>0</v>
      </c>
      <c r="AN31" s="74">
        <v>0</v>
      </c>
      <c r="AO31" s="74">
        <f t="shared" si="20"/>
        <v>0</v>
      </c>
      <c r="AP31" s="54"/>
      <c r="AQ31" s="53"/>
      <c r="AR31" s="74">
        <v>0</v>
      </c>
      <c r="AS31" s="74">
        <v>0</v>
      </c>
      <c r="AT31" s="74">
        <f t="shared" si="21"/>
        <v>0</v>
      </c>
      <c r="AU31" s="74">
        <v>0</v>
      </c>
      <c r="AV31" s="74">
        <v>0</v>
      </c>
      <c r="AW31" s="74">
        <f t="shared" si="22"/>
        <v>0</v>
      </c>
      <c r="AX31" s="54"/>
      <c r="AY31" s="53"/>
      <c r="AZ31" s="74">
        <v>0</v>
      </c>
      <c r="BA31" s="74">
        <v>0</v>
      </c>
      <c r="BB31" s="74">
        <f t="shared" si="23"/>
        <v>0</v>
      </c>
      <c r="BC31" s="74">
        <v>0</v>
      </c>
      <c r="BD31" s="74">
        <v>0</v>
      </c>
      <c r="BE31" s="74">
        <f t="shared" si="24"/>
        <v>0</v>
      </c>
    </row>
    <row r="32" spans="1:57" s="50" customFormat="1" ht="12" customHeight="1">
      <c r="A32" s="53" t="s">
        <v>732</v>
      </c>
      <c r="B32" s="54" t="s">
        <v>808</v>
      </c>
      <c r="C32" s="53" t="s">
        <v>809</v>
      </c>
      <c r="D32" s="74">
        <f t="shared" si="7"/>
        <v>0</v>
      </c>
      <c r="E32" s="74">
        <f t="shared" si="8"/>
        <v>0</v>
      </c>
      <c r="F32" s="74">
        <f t="shared" si="9"/>
        <v>0</v>
      </c>
      <c r="G32" s="74">
        <f t="shared" si="10"/>
        <v>0</v>
      </c>
      <c r="H32" s="74">
        <f t="shared" si="11"/>
        <v>19992</v>
      </c>
      <c r="I32" s="74">
        <f t="shared" si="12"/>
        <v>19992</v>
      </c>
      <c r="J32" s="54" t="s">
        <v>802</v>
      </c>
      <c r="K32" s="53" t="s">
        <v>803</v>
      </c>
      <c r="L32" s="74">
        <v>0</v>
      </c>
      <c r="M32" s="74">
        <v>0</v>
      </c>
      <c r="N32" s="74">
        <f t="shared" si="13"/>
        <v>0</v>
      </c>
      <c r="O32" s="74">
        <v>0</v>
      </c>
      <c r="P32" s="74">
        <v>19992</v>
      </c>
      <c r="Q32" s="74">
        <f t="shared" si="14"/>
        <v>19992</v>
      </c>
      <c r="R32" s="54"/>
      <c r="S32" s="53"/>
      <c r="T32" s="74">
        <v>0</v>
      </c>
      <c r="U32" s="74">
        <v>0</v>
      </c>
      <c r="V32" s="74">
        <f t="shared" si="15"/>
        <v>0</v>
      </c>
      <c r="W32" s="74">
        <v>0</v>
      </c>
      <c r="X32" s="74">
        <v>0</v>
      </c>
      <c r="Y32" s="74">
        <f t="shared" si="16"/>
        <v>0</v>
      </c>
      <c r="Z32" s="54"/>
      <c r="AA32" s="53"/>
      <c r="AB32" s="74">
        <v>0</v>
      </c>
      <c r="AC32" s="74">
        <v>0</v>
      </c>
      <c r="AD32" s="74">
        <f t="shared" si="17"/>
        <v>0</v>
      </c>
      <c r="AE32" s="74">
        <v>0</v>
      </c>
      <c r="AF32" s="74">
        <v>0</v>
      </c>
      <c r="AG32" s="74">
        <f t="shared" si="18"/>
        <v>0</v>
      </c>
      <c r="AH32" s="54"/>
      <c r="AI32" s="53"/>
      <c r="AJ32" s="74">
        <v>0</v>
      </c>
      <c r="AK32" s="74">
        <v>0</v>
      </c>
      <c r="AL32" s="74">
        <f t="shared" si="19"/>
        <v>0</v>
      </c>
      <c r="AM32" s="74">
        <v>0</v>
      </c>
      <c r="AN32" s="74">
        <v>0</v>
      </c>
      <c r="AO32" s="74">
        <f t="shared" si="20"/>
        <v>0</v>
      </c>
      <c r="AP32" s="54"/>
      <c r="AQ32" s="53"/>
      <c r="AR32" s="74">
        <v>0</v>
      </c>
      <c r="AS32" s="74">
        <v>0</v>
      </c>
      <c r="AT32" s="74">
        <f t="shared" si="21"/>
        <v>0</v>
      </c>
      <c r="AU32" s="74">
        <v>0</v>
      </c>
      <c r="AV32" s="74">
        <v>0</v>
      </c>
      <c r="AW32" s="74">
        <f t="shared" si="22"/>
        <v>0</v>
      </c>
      <c r="AX32" s="54"/>
      <c r="AY32" s="53"/>
      <c r="AZ32" s="74">
        <v>0</v>
      </c>
      <c r="BA32" s="74">
        <v>0</v>
      </c>
      <c r="BB32" s="74">
        <f t="shared" si="23"/>
        <v>0</v>
      </c>
      <c r="BC32" s="74">
        <v>0</v>
      </c>
      <c r="BD32" s="74">
        <v>0</v>
      </c>
      <c r="BE32" s="74">
        <f t="shared" si="24"/>
        <v>0</v>
      </c>
    </row>
    <row r="33" spans="1:57" s="50" customFormat="1" ht="12" customHeight="1">
      <c r="A33" s="53" t="s">
        <v>732</v>
      </c>
      <c r="B33" s="54" t="s">
        <v>810</v>
      </c>
      <c r="C33" s="53" t="s">
        <v>811</v>
      </c>
      <c r="D33" s="74">
        <f t="shared" si="7"/>
        <v>0</v>
      </c>
      <c r="E33" s="74">
        <f t="shared" si="8"/>
        <v>584185</v>
      </c>
      <c r="F33" s="74">
        <f t="shared" si="9"/>
        <v>584185</v>
      </c>
      <c r="G33" s="74">
        <f t="shared" si="10"/>
        <v>0</v>
      </c>
      <c r="H33" s="74">
        <f t="shared" si="11"/>
        <v>32278</v>
      </c>
      <c r="I33" s="74">
        <f t="shared" si="12"/>
        <v>32278</v>
      </c>
      <c r="J33" s="54" t="s">
        <v>802</v>
      </c>
      <c r="K33" s="53" t="s">
        <v>812</v>
      </c>
      <c r="L33" s="74">
        <v>0</v>
      </c>
      <c r="M33" s="74">
        <v>0</v>
      </c>
      <c r="N33" s="74">
        <f t="shared" si="13"/>
        <v>0</v>
      </c>
      <c r="O33" s="74">
        <v>0</v>
      </c>
      <c r="P33" s="74">
        <v>32278</v>
      </c>
      <c r="Q33" s="74">
        <f t="shared" si="14"/>
        <v>32278</v>
      </c>
      <c r="R33" s="54" t="s">
        <v>806</v>
      </c>
      <c r="S33" s="53" t="s">
        <v>807</v>
      </c>
      <c r="T33" s="74">
        <v>0</v>
      </c>
      <c r="U33" s="74">
        <v>584185</v>
      </c>
      <c r="V33" s="74">
        <f t="shared" si="15"/>
        <v>584185</v>
      </c>
      <c r="W33" s="74">
        <v>0</v>
      </c>
      <c r="X33" s="74">
        <v>0</v>
      </c>
      <c r="Y33" s="74">
        <f t="shared" si="16"/>
        <v>0</v>
      </c>
      <c r="Z33" s="54"/>
      <c r="AA33" s="53"/>
      <c r="AB33" s="74">
        <v>0</v>
      </c>
      <c r="AC33" s="74">
        <v>0</v>
      </c>
      <c r="AD33" s="74">
        <f t="shared" si="17"/>
        <v>0</v>
      </c>
      <c r="AE33" s="74">
        <v>0</v>
      </c>
      <c r="AF33" s="74">
        <v>0</v>
      </c>
      <c r="AG33" s="74">
        <f t="shared" si="18"/>
        <v>0</v>
      </c>
      <c r="AH33" s="54"/>
      <c r="AI33" s="53"/>
      <c r="AJ33" s="74">
        <v>0</v>
      </c>
      <c r="AK33" s="74">
        <v>0</v>
      </c>
      <c r="AL33" s="74">
        <f t="shared" si="19"/>
        <v>0</v>
      </c>
      <c r="AM33" s="74">
        <v>0</v>
      </c>
      <c r="AN33" s="74">
        <v>0</v>
      </c>
      <c r="AO33" s="74">
        <f t="shared" si="20"/>
        <v>0</v>
      </c>
      <c r="AP33" s="54"/>
      <c r="AQ33" s="53"/>
      <c r="AR33" s="74">
        <v>0</v>
      </c>
      <c r="AS33" s="74">
        <v>0</v>
      </c>
      <c r="AT33" s="74">
        <f t="shared" si="21"/>
        <v>0</v>
      </c>
      <c r="AU33" s="74">
        <v>0</v>
      </c>
      <c r="AV33" s="74">
        <v>0</v>
      </c>
      <c r="AW33" s="74">
        <f t="shared" si="22"/>
        <v>0</v>
      </c>
      <c r="AX33" s="54"/>
      <c r="AY33" s="53"/>
      <c r="AZ33" s="74">
        <v>0</v>
      </c>
      <c r="BA33" s="74">
        <v>0</v>
      </c>
      <c r="BB33" s="74">
        <f t="shared" si="23"/>
        <v>0</v>
      </c>
      <c r="BC33" s="74">
        <v>0</v>
      </c>
      <c r="BD33" s="74">
        <v>0</v>
      </c>
      <c r="BE33" s="74">
        <f t="shared" si="24"/>
        <v>0</v>
      </c>
    </row>
    <row r="34" spans="1:57" s="50" customFormat="1" ht="12" customHeight="1">
      <c r="A34" s="53" t="s">
        <v>732</v>
      </c>
      <c r="B34" s="54" t="s">
        <v>813</v>
      </c>
      <c r="C34" s="53" t="s">
        <v>814</v>
      </c>
      <c r="D34" s="74">
        <f t="shared" si="7"/>
        <v>0</v>
      </c>
      <c r="E34" s="74">
        <f t="shared" si="8"/>
        <v>0</v>
      </c>
      <c r="F34" s="74">
        <f t="shared" si="9"/>
        <v>0</v>
      </c>
      <c r="G34" s="74">
        <f t="shared" si="10"/>
        <v>0</v>
      </c>
      <c r="H34" s="74">
        <f t="shared" si="11"/>
        <v>67412</v>
      </c>
      <c r="I34" s="74">
        <f t="shared" si="12"/>
        <v>67412</v>
      </c>
      <c r="J34" s="54" t="s">
        <v>781</v>
      </c>
      <c r="K34" s="53" t="s">
        <v>782</v>
      </c>
      <c r="L34" s="74">
        <v>0</v>
      </c>
      <c r="M34" s="74">
        <v>0</v>
      </c>
      <c r="N34" s="74">
        <f t="shared" si="13"/>
        <v>0</v>
      </c>
      <c r="O34" s="74">
        <v>0</v>
      </c>
      <c r="P34" s="74">
        <v>67412</v>
      </c>
      <c r="Q34" s="74">
        <f t="shared" si="14"/>
        <v>67412</v>
      </c>
      <c r="R34" s="54"/>
      <c r="S34" s="53"/>
      <c r="T34" s="74">
        <v>0</v>
      </c>
      <c r="U34" s="74">
        <v>0</v>
      </c>
      <c r="V34" s="74">
        <f t="shared" si="15"/>
        <v>0</v>
      </c>
      <c r="W34" s="74">
        <v>0</v>
      </c>
      <c r="X34" s="74">
        <v>0</v>
      </c>
      <c r="Y34" s="74">
        <f t="shared" si="16"/>
        <v>0</v>
      </c>
      <c r="Z34" s="54"/>
      <c r="AA34" s="53"/>
      <c r="AB34" s="74">
        <v>0</v>
      </c>
      <c r="AC34" s="74">
        <v>0</v>
      </c>
      <c r="AD34" s="74">
        <f t="shared" si="17"/>
        <v>0</v>
      </c>
      <c r="AE34" s="74">
        <v>0</v>
      </c>
      <c r="AF34" s="74">
        <v>0</v>
      </c>
      <c r="AG34" s="74">
        <f t="shared" si="18"/>
        <v>0</v>
      </c>
      <c r="AH34" s="54"/>
      <c r="AI34" s="53"/>
      <c r="AJ34" s="74">
        <v>0</v>
      </c>
      <c r="AK34" s="74">
        <v>0</v>
      </c>
      <c r="AL34" s="74">
        <f t="shared" si="19"/>
        <v>0</v>
      </c>
      <c r="AM34" s="74">
        <v>0</v>
      </c>
      <c r="AN34" s="74">
        <v>0</v>
      </c>
      <c r="AO34" s="74">
        <f t="shared" si="20"/>
        <v>0</v>
      </c>
      <c r="AP34" s="54"/>
      <c r="AQ34" s="53"/>
      <c r="AR34" s="74">
        <v>0</v>
      </c>
      <c r="AS34" s="74">
        <v>0</v>
      </c>
      <c r="AT34" s="74">
        <f t="shared" si="21"/>
        <v>0</v>
      </c>
      <c r="AU34" s="74">
        <v>0</v>
      </c>
      <c r="AV34" s="74">
        <v>0</v>
      </c>
      <c r="AW34" s="74">
        <f t="shared" si="22"/>
        <v>0</v>
      </c>
      <c r="AX34" s="54"/>
      <c r="AY34" s="53"/>
      <c r="AZ34" s="74">
        <v>0</v>
      </c>
      <c r="BA34" s="74">
        <v>0</v>
      </c>
      <c r="BB34" s="74">
        <f t="shared" si="23"/>
        <v>0</v>
      </c>
      <c r="BC34" s="74">
        <v>0</v>
      </c>
      <c r="BD34" s="74">
        <v>0</v>
      </c>
      <c r="BE34" s="74">
        <f t="shared" si="24"/>
        <v>0</v>
      </c>
    </row>
    <row r="35" spans="1:57" s="50" customFormat="1" ht="12" customHeight="1">
      <c r="A35" s="53" t="s">
        <v>732</v>
      </c>
      <c r="B35" s="54" t="s">
        <v>815</v>
      </c>
      <c r="C35" s="53" t="s">
        <v>816</v>
      </c>
      <c r="D35" s="74">
        <f t="shared" si="7"/>
        <v>0</v>
      </c>
      <c r="E35" s="74">
        <f t="shared" si="8"/>
        <v>1541296</v>
      </c>
      <c r="F35" s="74">
        <f t="shared" si="9"/>
        <v>1541296</v>
      </c>
      <c r="G35" s="74">
        <f t="shared" si="10"/>
        <v>0</v>
      </c>
      <c r="H35" s="74">
        <f t="shared" si="11"/>
        <v>254267</v>
      </c>
      <c r="I35" s="74">
        <f t="shared" si="12"/>
        <v>254267</v>
      </c>
      <c r="J35" s="54" t="s">
        <v>817</v>
      </c>
      <c r="K35" s="53" t="s">
        <v>818</v>
      </c>
      <c r="L35" s="74">
        <v>0</v>
      </c>
      <c r="M35" s="74">
        <v>1541296</v>
      </c>
      <c r="N35" s="74">
        <f t="shared" si="13"/>
        <v>1541296</v>
      </c>
      <c r="O35" s="74">
        <v>0</v>
      </c>
      <c r="P35" s="74">
        <v>212987</v>
      </c>
      <c r="Q35" s="74">
        <f t="shared" si="14"/>
        <v>212987</v>
      </c>
      <c r="R35" s="54" t="s">
        <v>773</v>
      </c>
      <c r="S35" s="53" t="s">
        <v>774</v>
      </c>
      <c r="T35" s="74">
        <v>0</v>
      </c>
      <c r="U35" s="74">
        <v>0</v>
      </c>
      <c r="V35" s="74">
        <f t="shared" si="15"/>
        <v>0</v>
      </c>
      <c r="W35" s="74">
        <v>0</v>
      </c>
      <c r="X35" s="74">
        <v>41280</v>
      </c>
      <c r="Y35" s="74">
        <f t="shared" si="16"/>
        <v>41280</v>
      </c>
      <c r="Z35" s="54"/>
      <c r="AA35" s="53"/>
      <c r="AB35" s="74">
        <v>0</v>
      </c>
      <c r="AC35" s="74">
        <v>0</v>
      </c>
      <c r="AD35" s="74">
        <f t="shared" si="17"/>
        <v>0</v>
      </c>
      <c r="AE35" s="74">
        <v>0</v>
      </c>
      <c r="AF35" s="74">
        <v>0</v>
      </c>
      <c r="AG35" s="74">
        <f t="shared" si="18"/>
        <v>0</v>
      </c>
      <c r="AH35" s="54"/>
      <c r="AI35" s="53"/>
      <c r="AJ35" s="74">
        <v>0</v>
      </c>
      <c r="AK35" s="74">
        <v>0</v>
      </c>
      <c r="AL35" s="74">
        <f t="shared" si="19"/>
        <v>0</v>
      </c>
      <c r="AM35" s="74">
        <v>0</v>
      </c>
      <c r="AN35" s="74">
        <v>0</v>
      </c>
      <c r="AO35" s="74">
        <f t="shared" si="20"/>
        <v>0</v>
      </c>
      <c r="AP35" s="54"/>
      <c r="AQ35" s="53"/>
      <c r="AR35" s="74">
        <v>0</v>
      </c>
      <c r="AS35" s="74">
        <v>0</v>
      </c>
      <c r="AT35" s="74">
        <f t="shared" si="21"/>
        <v>0</v>
      </c>
      <c r="AU35" s="74">
        <v>0</v>
      </c>
      <c r="AV35" s="74">
        <v>0</v>
      </c>
      <c r="AW35" s="74">
        <f t="shared" si="22"/>
        <v>0</v>
      </c>
      <c r="AX35" s="54"/>
      <c r="AY35" s="53"/>
      <c r="AZ35" s="74">
        <v>0</v>
      </c>
      <c r="BA35" s="74">
        <v>0</v>
      </c>
      <c r="BB35" s="74">
        <f t="shared" si="23"/>
        <v>0</v>
      </c>
      <c r="BC35" s="74">
        <v>0</v>
      </c>
      <c r="BD35" s="74">
        <v>0</v>
      </c>
      <c r="BE35" s="74">
        <f t="shared" si="24"/>
        <v>0</v>
      </c>
    </row>
    <row r="36" spans="1:57" s="50" customFormat="1" ht="12" customHeight="1">
      <c r="A36" s="53" t="s">
        <v>732</v>
      </c>
      <c r="B36" s="54" t="s">
        <v>819</v>
      </c>
      <c r="C36" s="53" t="s">
        <v>820</v>
      </c>
      <c r="D36" s="74">
        <f t="shared" si="7"/>
        <v>9587</v>
      </c>
      <c r="E36" s="74">
        <f t="shared" si="8"/>
        <v>223480</v>
      </c>
      <c r="F36" s="74">
        <f t="shared" si="9"/>
        <v>233067</v>
      </c>
      <c r="G36" s="74">
        <f t="shared" si="10"/>
        <v>0</v>
      </c>
      <c r="H36" s="74">
        <f t="shared" si="11"/>
        <v>62034</v>
      </c>
      <c r="I36" s="74">
        <f t="shared" si="12"/>
        <v>62034</v>
      </c>
      <c r="J36" s="54" t="s">
        <v>775</v>
      </c>
      <c r="K36" s="53" t="s">
        <v>776</v>
      </c>
      <c r="L36" s="74">
        <v>9587</v>
      </c>
      <c r="M36" s="74">
        <v>223480</v>
      </c>
      <c r="N36" s="74">
        <f t="shared" si="13"/>
        <v>233067</v>
      </c>
      <c r="O36" s="74">
        <v>0</v>
      </c>
      <c r="P36" s="74">
        <v>0</v>
      </c>
      <c r="Q36" s="74">
        <f t="shared" si="14"/>
        <v>0</v>
      </c>
      <c r="R36" s="54" t="s">
        <v>773</v>
      </c>
      <c r="S36" s="53" t="s">
        <v>774</v>
      </c>
      <c r="T36" s="74">
        <v>0</v>
      </c>
      <c r="U36" s="74">
        <v>0</v>
      </c>
      <c r="V36" s="74">
        <f t="shared" si="15"/>
        <v>0</v>
      </c>
      <c r="W36" s="74">
        <v>0</v>
      </c>
      <c r="X36" s="74">
        <v>62034</v>
      </c>
      <c r="Y36" s="74">
        <f t="shared" si="16"/>
        <v>62034</v>
      </c>
      <c r="Z36" s="54"/>
      <c r="AA36" s="53"/>
      <c r="AB36" s="74">
        <v>0</v>
      </c>
      <c r="AC36" s="74">
        <v>0</v>
      </c>
      <c r="AD36" s="74">
        <f t="shared" si="17"/>
        <v>0</v>
      </c>
      <c r="AE36" s="74">
        <v>0</v>
      </c>
      <c r="AF36" s="74">
        <v>0</v>
      </c>
      <c r="AG36" s="74">
        <f t="shared" si="18"/>
        <v>0</v>
      </c>
      <c r="AH36" s="54"/>
      <c r="AI36" s="53"/>
      <c r="AJ36" s="74">
        <v>0</v>
      </c>
      <c r="AK36" s="74">
        <v>0</v>
      </c>
      <c r="AL36" s="74">
        <f t="shared" si="19"/>
        <v>0</v>
      </c>
      <c r="AM36" s="74">
        <v>0</v>
      </c>
      <c r="AN36" s="74">
        <v>0</v>
      </c>
      <c r="AO36" s="74">
        <f t="shared" si="20"/>
        <v>0</v>
      </c>
      <c r="AP36" s="54"/>
      <c r="AQ36" s="53"/>
      <c r="AR36" s="74">
        <v>0</v>
      </c>
      <c r="AS36" s="74">
        <v>0</v>
      </c>
      <c r="AT36" s="74">
        <f t="shared" si="21"/>
        <v>0</v>
      </c>
      <c r="AU36" s="74">
        <v>0</v>
      </c>
      <c r="AV36" s="74">
        <v>0</v>
      </c>
      <c r="AW36" s="74">
        <f t="shared" si="22"/>
        <v>0</v>
      </c>
      <c r="AX36" s="54"/>
      <c r="AY36" s="53"/>
      <c r="AZ36" s="74">
        <v>0</v>
      </c>
      <c r="BA36" s="74">
        <v>0</v>
      </c>
      <c r="BB36" s="74">
        <f t="shared" si="23"/>
        <v>0</v>
      </c>
      <c r="BC36" s="74">
        <v>0</v>
      </c>
      <c r="BD36" s="74">
        <v>0</v>
      </c>
      <c r="BE36" s="74">
        <f t="shared" si="24"/>
        <v>0</v>
      </c>
    </row>
    <row r="37" spans="1:57" s="50" customFormat="1" ht="12" customHeight="1">
      <c r="A37" s="53" t="s">
        <v>732</v>
      </c>
      <c r="B37" s="54" t="s">
        <v>821</v>
      </c>
      <c r="C37" s="53" t="s">
        <v>822</v>
      </c>
      <c r="D37" s="74">
        <f t="shared" si="7"/>
        <v>22217</v>
      </c>
      <c r="E37" s="74">
        <f t="shared" si="8"/>
        <v>510074</v>
      </c>
      <c r="F37" s="74">
        <f t="shared" si="9"/>
        <v>532291</v>
      </c>
      <c r="G37" s="74">
        <f t="shared" si="10"/>
        <v>0</v>
      </c>
      <c r="H37" s="74">
        <f t="shared" si="11"/>
        <v>125031</v>
      </c>
      <c r="I37" s="74">
        <f t="shared" si="12"/>
        <v>125031</v>
      </c>
      <c r="J37" s="54" t="s">
        <v>785</v>
      </c>
      <c r="K37" s="53" t="s">
        <v>786</v>
      </c>
      <c r="L37" s="74">
        <v>22217</v>
      </c>
      <c r="M37" s="74">
        <v>510074</v>
      </c>
      <c r="N37" s="74">
        <f t="shared" si="13"/>
        <v>532291</v>
      </c>
      <c r="O37" s="74">
        <v>0</v>
      </c>
      <c r="P37" s="74">
        <v>125031</v>
      </c>
      <c r="Q37" s="74">
        <f t="shared" si="14"/>
        <v>125031</v>
      </c>
      <c r="R37" s="54"/>
      <c r="S37" s="53"/>
      <c r="T37" s="74">
        <v>0</v>
      </c>
      <c r="U37" s="74">
        <v>0</v>
      </c>
      <c r="V37" s="74">
        <f t="shared" si="15"/>
        <v>0</v>
      </c>
      <c r="W37" s="74">
        <v>0</v>
      </c>
      <c r="X37" s="74">
        <v>0</v>
      </c>
      <c r="Y37" s="74">
        <f t="shared" si="16"/>
        <v>0</v>
      </c>
      <c r="Z37" s="54"/>
      <c r="AA37" s="53"/>
      <c r="AB37" s="74">
        <v>0</v>
      </c>
      <c r="AC37" s="74">
        <v>0</v>
      </c>
      <c r="AD37" s="74">
        <f t="shared" si="17"/>
        <v>0</v>
      </c>
      <c r="AE37" s="74">
        <v>0</v>
      </c>
      <c r="AF37" s="74">
        <v>0</v>
      </c>
      <c r="AG37" s="74">
        <f t="shared" si="18"/>
        <v>0</v>
      </c>
      <c r="AH37" s="54"/>
      <c r="AI37" s="53"/>
      <c r="AJ37" s="74">
        <v>0</v>
      </c>
      <c r="AK37" s="74">
        <v>0</v>
      </c>
      <c r="AL37" s="74">
        <f t="shared" si="19"/>
        <v>0</v>
      </c>
      <c r="AM37" s="74">
        <v>0</v>
      </c>
      <c r="AN37" s="74">
        <v>0</v>
      </c>
      <c r="AO37" s="74">
        <f t="shared" si="20"/>
        <v>0</v>
      </c>
      <c r="AP37" s="54"/>
      <c r="AQ37" s="53"/>
      <c r="AR37" s="74">
        <v>0</v>
      </c>
      <c r="AS37" s="74">
        <v>0</v>
      </c>
      <c r="AT37" s="74">
        <f t="shared" si="21"/>
        <v>0</v>
      </c>
      <c r="AU37" s="74">
        <v>0</v>
      </c>
      <c r="AV37" s="74">
        <v>0</v>
      </c>
      <c r="AW37" s="74">
        <f t="shared" si="22"/>
        <v>0</v>
      </c>
      <c r="AX37" s="54"/>
      <c r="AY37" s="53"/>
      <c r="AZ37" s="74">
        <v>0</v>
      </c>
      <c r="BA37" s="74">
        <v>0</v>
      </c>
      <c r="BB37" s="74">
        <f t="shared" si="23"/>
        <v>0</v>
      </c>
      <c r="BC37" s="74">
        <v>0</v>
      </c>
      <c r="BD37" s="74">
        <v>0</v>
      </c>
      <c r="BE37" s="74">
        <f t="shared" si="24"/>
        <v>0</v>
      </c>
    </row>
    <row r="38" spans="1:57" s="50" customFormat="1" ht="12" customHeight="1">
      <c r="A38" s="53" t="s">
        <v>732</v>
      </c>
      <c r="B38" s="54" t="s">
        <v>823</v>
      </c>
      <c r="C38" s="53" t="s">
        <v>824</v>
      </c>
      <c r="D38" s="74">
        <f t="shared" si="7"/>
        <v>0</v>
      </c>
      <c r="E38" s="74">
        <f t="shared" si="8"/>
        <v>419950</v>
      </c>
      <c r="F38" s="74">
        <f t="shared" si="9"/>
        <v>419950</v>
      </c>
      <c r="G38" s="74">
        <f t="shared" si="10"/>
        <v>0</v>
      </c>
      <c r="H38" s="74">
        <f t="shared" si="11"/>
        <v>69595</v>
      </c>
      <c r="I38" s="74">
        <f t="shared" si="12"/>
        <v>69595</v>
      </c>
      <c r="J38" s="54" t="s">
        <v>806</v>
      </c>
      <c r="K38" s="53" t="s">
        <v>807</v>
      </c>
      <c r="L38" s="74">
        <v>0</v>
      </c>
      <c r="M38" s="74">
        <v>419950</v>
      </c>
      <c r="N38" s="74">
        <f t="shared" si="13"/>
        <v>419950</v>
      </c>
      <c r="O38" s="74">
        <v>0</v>
      </c>
      <c r="P38" s="74">
        <v>0</v>
      </c>
      <c r="Q38" s="74">
        <f t="shared" si="14"/>
        <v>0</v>
      </c>
      <c r="R38" s="54" t="s">
        <v>825</v>
      </c>
      <c r="S38" s="53" t="s">
        <v>826</v>
      </c>
      <c r="T38" s="74">
        <v>0</v>
      </c>
      <c r="U38" s="74">
        <v>0</v>
      </c>
      <c r="V38" s="74">
        <f t="shared" si="15"/>
        <v>0</v>
      </c>
      <c r="W38" s="74">
        <v>0</v>
      </c>
      <c r="X38" s="74">
        <v>69595</v>
      </c>
      <c r="Y38" s="74">
        <f t="shared" si="16"/>
        <v>69595</v>
      </c>
      <c r="Z38" s="54"/>
      <c r="AA38" s="53"/>
      <c r="AB38" s="74">
        <v>0</v>
      </c>
      <c r="AC38" s="74">
        <v>0</v>
      </c>
      <c r="AD38" s="74">
        <f t="shared" si="17"/>
        <v>0</v>
      </c>
      <c r="AE38" s="74">
        <v>0</v>
      </c>
      <c r="AF38" s="74">
        <v>0</v>
      </c>
      <c r="AG38" s="74">
        <f t="shared" si="18"/>
        <v>0</v>
      </c>
      <c r="AH38" s="54"/>
      <c r="AI38" s="53"/>
      <c r="AJ38" s="74">
        <v>0</v>
      </c>
      <c r="AK38" s="74">
        <v>0</v>
      </c>
      <c r="AL38" s="74">
        <f t="shared" si="19"/>
        <v>0</v>
      </c>
      <c r="AM38" s="74">
        <v>0</v>
      </c>
      <c r="AN38" s="74">
        <v>0</v>
      </c>
      <c r="AO38" s="74">
        <f t="shared" si="20"/>
        <v>0</v>
      </c>
      <c r="AP38" s="54"/>
      <c r="AQ38" s="53"/>
      <c r="AR38" s="74">
        <v>0</v>
      </c>
      <c r="AS38" s="74">
        <v>0</v>
      </c>
      <c r="AT38" s="74">
        <f t="shared" si="21"/>
        <v>0</v>
      </c>
      <c r="AU38" s="74">
        <v>0</v>
      </c>
      <c r="AV38" s="74">
        <v>0</v>
      </c>
      <c r="AW38" s="74">
        <f t="shared" si="22"/>
        <v>0</v>
      </c>
      <c r="AX38" s="54"/>
      <c r="AY38" s="53"/>
      <c r="AZ38" s="74">
        <v>0</v>
      </c>
      <c r="BA38" s="74">
        <v>0</v>
      </c>
      <c r="BB38" s="74">
        <f t="shared" si="23"/>
        <v>0</v>
      </c>
      <c r="BC38" s="74">
        <v>0</v>
      </c>
      <c r="BD38" s="74">
        <v>0</v>
      </c>
      <c r="BE38" s="74">
        <f t="shared" si="24"/>
        <v>0</v>
      </c>
    </row>
    <row r="39" spans="1:57" s="50" customFormat="1" ht="12" customHeight="1">
      <c r="A39" s="53" t="s">
        <v>732</v>
      </c>
      <c r="B39" s="54" t="s">
        <v>827</v>
      </c>
      <c r="C39" s="53" t="s">
        <v>828</v>
      </c>
      <c r="D39" s="74">
        <f t="shared" si="7"/>
        <v>31919</v>
      </c>
      <c r="E39" s="74">
        <f t="shared" si="8"/>
        <v>732833</v>
      </c>
      <c r="F39" s="74">
        <f t="shared" si="9"/>
        <v>764752</v>
      </c>
      <c r="G39" s="74">
        <f t="shared" si="10"/>
        <v>0</v>
      </c>
      <c r="H39" s="74">
        <f t="shared" si="11"/>
        <v>138337</v>
      </c>
      <c r="I39" s="74">
        <f t="shared" si="12"/>
        <v>138337</v>
      </c>
      <c r="J39" s="54" t="s">
        <v>785</v>
      </c>
      <c r="K39" s="53" t="s">
        <v>786</v>
      </c>
      <c r="L39" s="74">
        <v>31919</v>
      </c>
      <c r="M39" s="74">
        <v>732833</v>
      </c>
      <c r="N39" s="74">
        <f t="shared" si="13"/>
        <v>764752</v>
      </c>
      <c r="O39" s="74">
        <v>0</v>
      </c>
      <c r="P39" s="74">
        <v>138337</v>
      </c>
      <c r="Q39" s="74">
        <f t="shared" si="14"/>
        <v>138337</v>
      </c>
      <c r="R39" s="54"/>
      <c r="S39" s="53"/>
      <c r="T39" s="74">
        <v>0</v>
      </c>
      <c r="U39" s="74">
        <v>0</v>
      </c>
      <c r="V39" s="74">
        <f t="shared" si="15"/>
        <v>0</v>
      </c>
      <c r="W39" s="74">
        <v>0</v>
      </c>
      <c r="X39" s="74">
        <v>0</v>
      </c>
      <c r="Y39" s="74">
        <f t="shared" si="16"/>
        <v>0</v>
      </c>
      <c r="Z39" s="54"/>
      <c r="AA39" s="53"/>
      <c r="AB39" s="74">
        <v>0</v>
      </c>
      <c r="AC39" s="74">
        <v>0</v>
      </c>
      <c r="AD39" s="74">
        <f t="shared" si="17"/>
        <v>0</v>
      </c>
      <c r="AE39" s="74">
        <v>0</v>
      </c>
      <c r="AF39" s="74">
        <v>0</v>
      </c>
      <c r="AG39" s="74">
        <f t="shared" si="18"/>
        <v>0</v>
      </c>
      <c r="AH39" s="54"/>
      <c r="AI39" s="53"/>
      <c r="AJ39" s="74">
        <v>0</v>
      </c>
      <c r="AK39" s="74">
        <v>0</v>
      </c>
      <c r="AL39" s="74">
        <f t="shared" si="19"/>
        <v>0</v>
      </c>
      <c r="AM39" s="74">
        <v>0</v>
      </c>
      <c r="AN39" s="74">
        <v>0</v>
      </c>
      <c r="AO39" s="74">
        <f t="shared" si="20"/>
        <v>0</v>
      </c>
      <c r="AP39" s="54"/>
      <c r="AQ39" s="53"/>
      <c r="AR39" s="74">
        <v>0</v>
      </c>
      <c r="AS39" s="74">
        <v>0</v>
      </c>
      <c r="AT39" s="74">
        <f t="shared" si="21"/>
        <v>0</v>
      </c>
      <c r="AU39" s="74">
        <v>0</v>
      </c>
      <c r="AV39" s="74">
        <v>0</v>
      </c>
      <c r="AW39" s="74">
        <f t="shared" si="22"/>
        <v>0</v>
      </c>
      <c r="AX39" s="54"/>
      <c r="AY39" s="53"/>
      <c r="AZ39" s="74">
        <v>0</v>
      </c>
      <c r="BA39" s="74">
        <v>0</v>
      </c>
      <c r="BB39" s="74">
        <f t="shared" si="23"/>
        <v>0</v>
      </c>
      <c r="BC39" s="74">
        <v>0</v>
      </c>
      <c r="BD39" s="74">
        <v>0</v>
      </c>
      <c r="BE39" s="74">
        <f t="shared" si="24"/>
        <v>0</v>
      </c>
    </row>
    <row r="40" spans="1:57" s="50" customFormat="1" ht="12" customHeight="1">
      <c r="A40" s="53" t="s">
        <v>732</v>
      </c>
      <c r="B40" s="54" t="s">
        <v>829</v>
      </c>
      <c r="C40" s="53" t="s">
        <v>830</v>
      </c>
      <c r="D40" s="74">
        <f aca="true" t="shared" si="25" ref="D40:D70">SUM(L40,T40,AB40,AJ40,AR40,AZ40)</f>
        <v>50214</v>
      </c>
      <c r="E40" s="74">
        <f aca="true" t="shared" si="26" ref="E40:E70">SUM(M40,U40,AC40,AK40,AS40,BA40)</f>
        <v>339156</v>
      </c>
      <c r="F40" s="74">
        <f aca="true" t="shared" si="27" ref="F40:F71">SUM(D40:E40)</f>
        <v>389370</v>
      </c>
      <c r="G40" s="74">
        <f aca="true" t="shared" si="28" ref="G40:G70">SUM(O40,W40,AE40,AM40,AU40,BC40)</f>
        <v>134</v>
      </c>
      <c r="H40" s="74">
        <f aca="true" t="shared" si="29" ref="H40:H70">SUM(P40,X40,AF40,AN40,AV40,BD40)</f>
        <v>73333</v>
      </c>
      <c r="I40" s="74">
        <f aca="true" t="shared" si="30" ref="I40:I71">SUM(G40:H40)</f>
        <v>73467</v>
      </c>
      <c r="J40" s="54" t="s">
        <v>831</v>
      </c>
      <c r="K40" s="53" t="s">
        <v>832</v>
      </c>
      <c r="L40" s="74">
        <v>50214</v>
      </c>
      <c r="M40" s="74">
        <v>339156</v>
      </c>
      <c r="N40" s="74">
        <f aca="true" t="shared" si="31" ref="N40:N71">SUM(L40,+M40)</f>
        <v>389370</v>
      </c>
      <c r="O40" s="74">
        <v>134</v>
      </c>
      <c r="P40" s="74">
        <v>73333</v>
      </c>
      <c r="Q40" s="74">
        <f aca="true" t="shared" si="32" ref="Q40:Q71">SUM(O40,+P40)</f>
        <v>73467</v>
      </c>
      <c r="R40" s="54"/>
      <c r="S40" s="53"/>
      <c r="T40" s="74">
        <v>0</v>
      </c>
      <c r="U40" s="74">
        <v>0</v>
      </c>
      <c r="V40" s="74">
        <f aca="true" t="shared" si="33" ref="V40:V71">+SUM(T40,U40)</f>
        <v>0</v>
      </c>
      <c r="W40" s="74">
        <v>0</v>
      </c>
      <c r="X40" s="74">
        <v>0</v>
      </c>
      <c r="Y40" s="74">
        <f aca="true" t="shared" si="34" ref="Y40:Y71">+SUM(W40,X40)</f>
        <v>0</v>
      </c>
      <c r="Z40" s="54"/>
      <c r="AA40" s="53"/>
      <c r="AB40" s="74">
        <v>0</v>
      </c>
      <c r="AC40" s="74">
        <v>0</v>
      </c>
      <c r="AD40" s="74">
        <f aca="true" t="shared" si="35" ref="AD40:AD71">+SUM(AB40,AC40)</f>
        <v>0</v>
      </c>
      <c r="AE40" s="74">
        <v>0</v>
      </c>
      <c r="AF40" s="74">
        <v>0</v>
      </c>
      <c r="AG40" s="74">
        <f aca="true" t="shared" si="36" ref="AG40:AG71">SUM(AE40,+AF40)</f>
        <v>0</v>
      </c>
      <c r="AH40" s="54"/>
      <c r="AI40" s="53"/>
      <c r="AJ40" s="74">
        <v>0</v>
      </c>
      <c r="AK40" s="74">
        <v>0</v>
      </c>
      <c r="AL40" s="74">
        <f aca="true" t="shared" si="37" ref="AL40:AL71">SUM(AJ40,+AK40)</f>
        <v>0</v>
      </c>
      <c r="AM40" s="74">
        <v>0</v>
      </c>
      <c r="AN40" s="74">
        <v>0</v>
      </c>
      <c r="AO40" s="74">
        <f aca="true" t="shared" si="38" ref="AO40:AO71">SUM(AM40,+AN40)</f>
        <v>0</v>
      </c>
      <c r="AP40" s="54"/>
      <c r="AQ40" s="53"/>
      <c r="AR40" s="74">
        <v>0</v>
      </c>
      <c r="AS40" s="74">
        <v>0</v>
      </c>
      <c r="AT40" s="74">
        <f aca="true" t="shared" si="39" ref="AT40:AT71">SUM(AR40,+AS40)</f>
        <v>0</v>
      </c>
      <c r="AU40" s="74">
        <v>0</v>
      </c>
      <c r="AV40" s="74">
        <v>0</v>
      </c>
      <c r="AW40" s="74">
        <f aca="true" t="shared" si="40" ref="AW40:AW71">SUM(AU40,+AV40)</f>
        <v>0</v>
      </c>
      <c r="AX40" s="54"/>
      <c r="AY40" s="53"/>
      <c r="AZ40" s="74">
        <v>0</v>
      </c>
      <c r="BA40" s="74">
        <v>0</v>
      </c>
      <c r="BB40" s="74">
        <f aca="true" t="shared" si="41" ref="BB40:BB71">SUM(AZ40,BA40)</f>
        <v>0</v>
      </c>
      <c r="BC40" s="74">
        <v>0</v>
      </c>
      <c r="BD40" s="74">
        <v>0</v>
      </c>
      <c r="BE40" s="74">
        <f aca="true" t="shared" si="42" ref="BE40:BE71">SUM(BC40,+BD40)</f>
        <v>0</v>
      </c>
    </row>
    <row r="41" spans="1:57" s="50" customFormat="1" ht="12" customHeight="1">
      <c r="A41" s="53" t="s">
        <v>732</v>
      </c>
      <c r="B41" s="54" t="s">
        <v>833</v>
      </c>
      <c r="C41" s="53" t="s">
        <v>834</v>
      </c>
      <c r="D41" s="74">
        <f t="shared" si="25"/>
        <v>0</v>
      </c>
      <c r="E41" s="74">
        <f t="shared" si="26"/>
        <v>0</v>
      </c>
      <c r="F41" s="74">
        <f t="shared" si="27"/>
        <v>0</v>
      </c>
      <c r="G41" s="74">
        <f t="shared" si="28"/>
        <v>0</v>
      </c>
      <c r="H41" s="74">
        <f t="shared" si="29"/>
        <v>124611</v>
      </c>
      <c r="I41" s="74">
        <f t="shared" si="30"/>
        <v>124611</v>
      </c>
      <c r="J41" s="54" t="s">
        <v>835</v>
      </c>
      <c r="K41" s="53" t="s">
        <v>836</v>
      </c>
      <c r="L41" s="74">
        <v>0</v>
      </c>
      <c r="M41" s="74">
        <v>0</v>
      </c>
      <c r="N41" s="74">
        <f t="shared" si="31"/>
        <v>0</v>
      </c>
      <c r="O41" s="74">
        <v>0</v>
      </c>
      <c r="P41" s="74">
        <v>124611</v>
      </c>
      <c r="Q41" s="74">
        <f t="shared" si="32"/>
        <v>124611</v>
      </c>
      <c r="R41" s="54"/>
      <c r="S41" s="53"/>
      <c r="T41" s="74">
        <v>0</v>
      </c>
      <c r="U41" s="74">
        <v>0</v>
      </c>
      <c r="V41" s="74">
        <f t="shared" si="33"/>
        <v>0</v>
      </c>
      <c r="W41" s="74">
        <v>0</v>
      </c>
      <c r="X41" s="74">
        <v>0</v>
      </c>
      <c r="Y41" s="74">
        <f t="shared" si="34"/>
        <v>0</v>
      </c>
      <c r="Z41" s="54"/>
      <c r="AA41" s="53"/>
      <c r="AB41" s="74">
        <v>0</v>
      </c>
      <c r="AC41" s="74">
        <v>0</v>
      </c>
      <c r="AD41" s="74">
        <f t="shared" si="35"/>
        <v>0</v>
      </c>
      <c r="AE41" s="74">
        <v>0</v>
      </c>
      <c r="AF41" s="74">
        <v>0</v>
      </c>
      <c r="AG41" s="74">
        <f t="shared" si="36"/>
        <v>0</v>
      </c>
      <c r="AH41" s="54"/>
      <c r="AI41" s="53"/>
      <c r="AJ41" s="74">
        <v>0</v>
      </c>
      <c r="AK41" s="74">
        <v>0</v>
      </c>
      <c r="AL41" s="74">
        <f t="shared" si="37"/>
        <v>0</v>
      </c>
      <c r="AM41" s="74">
        <v>0</v>
      </c>
      <c r="AN41" s="74">
        <v>0</v>
      </c>
      <c r="AO41" s="74">
        <f t="shared" si="38"/>
        <v>0</v>
      </c>
      <c r="AP41" s="54"/>
      <c r="AQ41" s="53"/>
      <c r="AR41" s="74">
        <v>0</v>
      </c>
      <c r="AS41" s="74">
        <v>0</v>
      </c>
      <c r="AT41" s="74">
        <f t="shared" si="39"/>
        <v>0</v>
      </c>
      <c r="AU41" s="74">
        <v>0</v>
      </c>
      <c r="AV41" s="74">
        <v>0</v>
      </c>
      <c r="AW41" s="74">
        <f t="shared" si="40"/>
        <v>0</v>
      </c>
      <c r="AX41" s="54"/>
      <c r="AY41" s="53"/>
      <c r="AZ41" s="74">
        <v>0</v>
      </c>
      <c r="BA41" s="74">
        <v>0</v>
      </c>
      <c r="BB41" s="74">
        <f t="shared" si="41"/>
        <v>0</v>
      </c>
      <c r="BC41" s="74">
        <v>0</v>
      </c>
      <c r="BD41" s="74">
        <v>0</v>
      </c>
      <c r="BE41" s="74">
        <f t="shared" si="42"/>
        <v>0</v>
      </c>
    </row>
    <row r="42" spans="1:57" s="50" customFormat="1" ht="12" customHeight="1">
      <c r="A42" s="53" t="s">
        <v>732</v>
      </c>
      <c r="B42" s="54" t="s">
        <v>837</v>
      </c>
      <c r="C42" s="53" t="s">
        <v>838</v>
      </c>
      <c r="D42" s="74">
        <f t="shared" si="25"/>
        <v>0</v>
      </c>
      <c r="E42" s="74">
        <f t="shared" si="26"/>
        <v>0</v>
      </c>
      <c r="F42" s="74">
        <f t="shared" si="27"/>
        <v>0</v>
      </c>
      <c r="G42" s="74">
        <f t="shared" si="28"/>
        <v>0</v>
      </c>
      <c r="H42" s="74">
        <f t="shared" si="29"/>
        <v>0</v>
      </c>
      <c r="I42" s="74">
        <f t="shared" si="30"/>
        <v>0</v>
      </c>
      <c r="J42" s="54"/>
      <c r="K42" s="53"/>
      <c r="L42" s="74">
        <v>0</v>
      </c>
      <c r="M42" s="74">
        <v>0</v>
      </c>
      <c r="N42" s="74">
        <f t="shared" si="31"/>
        <v>0</v>
      </c>
      <c r="O42" s="74">
        <v>0</v>
      </c>
      <c r="P42" s="74">
        <v>0</v>
      </c>
      <c r="Q42" s="74">
        <f t="shared" si="32"/>
        <v>0</v>
      </c>
      <c r="R42" s="54"/>
      <c r="S42" s="53"/>
      <c r="T42" s="74">
        <v>0</v>
      </c>
      <c r="U42" s="74">
        <v>0</v>
      </c>
      <c r="V42" s="74">
        <f t="shared" si="33"/>
        <v>0</v>
      </c>
      <c r="W42" s="74">
        <v>0</v>
      </c>
      <c r="X42" s="74">
        <v>0</v>
      </c>
      <c r="Y42" s="74">
        <f t="shared" si="34"/>
        <v>0</v>
      </c>
      <c r="Z42" s="54"/>
      <c r="AA42" s="53"/>
      <c r="AB42" s="74">
        <v>0</v>
      </c>
      <c r="AC42" s="74">
        <v>0</v>
      </c>
      <c r="AD42" s="74">
        <f t="shared" si="35"/>
        <v>0</v>
      </c>
      <c r="AE42" s="74">
        <v>0</v>
      </c>
      <c r="AF42" s="74">
        <v>0</v>
      </c>
      <c r="AG42" s="74">
        <f t="shared" si="36"/>
        <v>0</v>
      </c>
      <c r="AH42" s="54"/>
      <c r="AI42" s="53"/>
      <c r="AJ42" s="74">
        <v>0</v>
      </c>
      <c r="AK42" s="74">
        <v>0</v>
      </c>
      <c r="AL42" s="74">
        <f t="shared" si="37"/>
        <v>0</v>
      </c>
      <c r="AM42" s="74">
        <v>0</v>
      </c>
      <c r="AN42" s="74">
        <v>0</v>
      </c>
      <c r="AO42" s="74">
        <f t="shared" si="38"/>
        <v>0</v>
      </c>
      <c r="AP42" s="54"/>
      <c r="AQ42" s="53"/>
      <c r="AR42" s="74">
        <v>0</v>
      </c>
      <c r="AS42" s="74">
        <v>0</v>
      </c>
      <c r="AT42" s="74">
        <f t="shared" si="39"/>
        <v>0</v>
      </c>
      <c r="AU42" s="74">
        <v>0</v>
      </c>
      <c r="AV42" s="74">
        <v>0</v>
      </c>
      <c r="AW42" s="74">
        <f t="shared" si="40"/>
        <v>0</v>
      </c>
      <c r="AX42" s="54"/>
      <c r="AY42" s="53"/>
      <c r="AZ42" s="74">
        <v>0</v>
      </c>
      <c r="BA42" s="74">
        <v>0</v>
      </c>
      <c r="BB42" s="74">
        <f t="shared" si="41"/>
        <v>0</v>
      </c>
      <c r="BC42" s="74">
        <v>0</v>
      </c>
      <c r="BD42" s="74">
        <v>0</v>
      </c>
      <c r="BE42" s="74">
        <f t="shared" si="42"/>
        <v>0</v>
      </c>
    </row>
    <row r="43" spans="1:57" s="50" customFormat="1" ht="12" customHeight="1">
      <c r="A43" s="53" t="s">
        <v>732</v>
      </c>
      <c r="B43" s="54" t="s">
        <v>839</v>
      </c>
      <c r="C43" s="53" t="s">
        <v>840</v>
      </c>
      <c r="D43" s="74">
        <f t="shared" si="25"/>
        <v>0</v>
      </c>
      <c r="E43" s="74">
        <f t="shared" si="26"/>
        <v>693535</v>
      </c>
      <c r="F43" s="74">
        <f t="shared" si="27"/>
        <v>693535</v>
      </c>
      <c r="G43" s="74">
        <f t="shared" si="28"/>
        <v>0</v>
      </c>
      <c r="H43" s="74">
        <f t="shared" si="29"/>
        <v>85825</v>
      </c>
      <c r="I43" s="74">
        <f t="shared" si="30"/>
        <v>85825</v>
      </c>
      <c r="J43" s="54" t="s">
        <v>841</v>
      </c>
      <c r="K43" s="53" t="s">
        <v>842</v>
      </c>
      <c r="L43" s="74">
        <v>0</v>
      </c>
      <c r="M43" s="74">
        <v>693535</v>
      </c>
      <c r="N43" s="74">
        <f t="shared" si="31"/>
        <v>693535</v>
      </c>
      <c r="O43" s="74">
        <v>0</v>
      </c>
      <c r="P43" s="74">
        <v>0</v>
      </c>
      <c r="Q43" s="74">
        <f t="shared" si="32"/>
        <v>0</v>
      </c>
      <c r="R43" s="54" t="s">
        <v>835</v>
      </c>
      <c r="S43" s="53" t="s">
        <v>836</v>
      </c>
      <c r="T43" s="74">
        <v>0</v>
      </c>
      <c r="U43" s="74">
        <v>0</v>
      </c>
      <c r="V43" s="74">
        <f t="shared" si="33"/>
        <v>0</v>
      </c>
      <c r="W43" s="74">
        <v>0</v>
      </c>
      <c r="X43" s="74">
        <v>85825</v>
      </c>
      <c r="Y43" s="74">
        <f t="shared" si="34"/>
        <v>85825</v>
      </c>
      <c r="Z43" s="54"/>
      <c r="AA43" s="53"/>
      <c r="AB43" s="74">
        <v>0</v>
      </c>
      <c r="AC43" s="74">
        <v>0</v>
      </c>
      <c r="AD43" s="74">
        <f t="shared" si="35"/>
        <v>0</v>
      </c>
      <c r="AE43" s="74">
        <v>0</v>
      </c>
      <c r="AF43" s="74">
        <v>0</v>
      </c>
      <c r="AG43" s="74">
        <f t="shared" si="36"/>
        <v>0</v>
      </c>
      <c r="AH43" s="54"/>
      <c r="AI43" s="53"/>
      <c r="AJ43" s="74">
        <v>0</v>
      </c>
      <c r="AK43" s="74">
        <v>0</v>
      </c>
      <c r="AL43" s="74">
        <f t="shared" si="37"/>
        <v>0</v>
      </c>
      <c r="AM43" s="74">
        <v>0</v>
      </c>
      <c r="AN43" s="74">
        <v>0</v>
      </c>
      <c r="AO43" s="74">
        <f t="shared" si="38"/>
        <v>0</v>
      </c>
      <c r="AP43" s="54"/>
      <c r="AQ43" s="53"/>
      <c r="AR43" s="74">
        <v>0</v>
      </c>
      <c r="AS43" s="74">
        <v>0</v>
      </c>
      <c r="AT43" s="74">
        <f t="shared" si="39"/>
        <v>0</v>
      </c>
      <c r="AU43" s="74">
        <v>0</v>
      </c>
      <c r="AV43" s="74">
        <v>0</v>
      </c>
      <c r="AW43" s="74">
        <f t="shared" si="40"/>
        <v>0</v>
      </c>
      <c r="AX43" s="54"/>
      <c r="AY43" s="53"/>
      <c r="AZ43" s="74">
        <v>0</v>
      </c>
      <c r="BA43" s="74">
        <v>0</v>
      </c>
      <c r="BB43" s="74">
        <f t="shared" si="41"/>
        <v>0</v>
      </c>
      <c r="BC43" s="74">
        <v>0</v>
      </c>
      <c r="BD43" s="74">
        <v>0</v>
      </c>
      <c r="BE43" s="74">
        <f t="shared" si="42"/>
        <v>0</v>
      </c>
    </row>
    <row r="44" spans="1:57" s="50" customFormat="1" ht="12" customHeight="1">
      <c r="A44" s="53" t="s">
        <v>732</v>
      </c>
      <c r="B44" s="54" t="s">
        <v>843</v>
      </c>
      <c r="C44" s="53" t="s">
        <v>844</v>
      </c>
      <c r="D44" s="74">
        <f t="shared" si="25"/>
        <v>0</v>
      </c>
      <c r="E44" s="74">
        <f t="shared" si="26"/>
        <v>0</v>
      </c>
      <c r="F44" s="74">
        <f t="shared" si="27"/>
        <v>0</v>
      </c>
      <c r="G44" s="74">
        <f t="shared" si="28"/>
        <v>0</v>
      </c>
      <c r="H44" s="74">
        <f t="shared" si="29"/>
        <v>98821</v>
      </c>
      <c r="I44" s="74">
        <f t="shared" si="30"/>
        <v>98821</v>
      </c>
      <c r="J44" s="54" t="s">
        <v>798</v>
      </c>
      <c r="K44" s="53" t="s">
        <v>799</v>
      </c>
      <c r="L44" s="74">
        <v>0</v>
      </c>
      <c r="M44" s="74">
        <v>0</v>
      </c>
      <c r="N44" s="74">
        <f t="shared" si="31"/>
        <v>0</v>
      </c>
      <c r="O44" s="74">
        <v>0</v>
      </c>
      <c r="P44" s="74">
        <v>98821</v>
      </c>
      <c r="Q44" s="74">
        <f t="shared" si="32"/>
        <v>98821</v>
      </c>
      <c r="R44" s="54"/>
      <c r="S44" s="53"/>
      <c r="T44" s="74">
        <v>0</v>
      </c>
      <c r="U44" s="74">
        <v>0</v>
      </c>
      <c r="V44" s="74">
        <f t="shared" si="33"/>
        <v>0</v>
      </c>
      <c r="W44" s="74">
        <v>0</v>
      </c>
      <c r="X44" s="74">
        <v>0</v>
      </c>
      <c r="Y44" s="74">
        <f t="shared" si="34"/>
        <v>0</v>
      </c>
      <c r="Z44" s="54"/>
      <c r="AA44" s="53"/>
      <c r="AB44" s="74">
        <v>0</v>
      </c>
      <c r="AC44" s="74">
        <v>0</v>
      </c>
      <c r="AD44" s="74">
        <f t="shared" si="35"/>
        <v>0</v>
      </c>
      <c r="AE44" s="74">
        <v>0</v>
      </c>
      <c r="AF44" s="74">
        <v>0</v>
      </c>
      <c r="AG44" s="74">
        <f t="shared" si="36"/>
        <v>0</v>
      </c>
      <c r="AH44" s="54"/>
      <c r="AI44" s="53"/>
      <c r="AJ44" s="74">
        <v>0</v>
      </c>
      <c r="AK44" s="74">
        <v>0</v>
      </c>
      <c r="AL44" s="74">
        <f t="shared" si="37"/>
        <v>0</v>
      </c>
      <c r="AM44" s="74">
        <v>0</v>
      </c>
      <c r="AN44" s="74">
        <v>0</v>
      </c>
      <c r="AO44" s="74">
        <f t="shared" si="38"/>
        <v>0</v>
      </c>
      <c r="AP44" s="54"/>
      <c r="AQ44" s="53"/>
      <c r="AR44" s="74">
        <v>0</v>
      </c>
      <c r="AS44" s="74">
        <v>0</v>
      </c>
      <c r="AT44" s="74">
        <f t="shared" si="39"/>
        <v>0</v>
      </c>
      <c r="AU44" s="74">
        <v>0</v>
      </c>
      <c r="AV44" s="74">
        <v>0</v>
      </c>
      <c r="AW44" s="74">
        <f t="shared" si="40"/>
        <v>0</v>
      </c>
      <c r="AX44" s="54"/>
      <c r="AY44" s="53"/>
      <c r="AZ44" s="74">
        <v>0</v>
      </c>
      <c r="BA44" s="74">
        <v>0</v>
      </c>
      <c r="BB44" s="74">
        <f t="shared" si="41"/>
        <v>0</v>
      </c>
      <c r="BC44" s="74">
        <v>0</v>
      </c>
      <c r="BD44" s="74">
        <v>0</v>
      </c>
      <c r="BE44" s="74">
        <f t="shared" si="42"/>
        <v>0</v>
      </c>
    </row>
    <row r="45" spans="1:57" s="50" customFormat="1" ht="12" customHeight="1">
      <c r="A45" s="53" t="s">
        <v>732</v>
      </c>
      <c r="B45" s="54" t="s">
        <v>845</v>
      </c>
      <c r="C45" s="53" t="s">
        <v>846</v>
      </c>
      <c r="D45" s="74">
        <f t="shared" si="25"/>
        <v>17338</v>
      </c>
      <c r="E45" s="74">
        <f t="shared" si="26"/>
        <v>398064</v>
      </c>
      <c r="F45" s="74">
        <f t="shared" si="27"/>
        <v>415402</v>
      </c>
      <c r="G45" s="74">
        <f t="shared" si="28"/>
        <v>0</v>
      </c>
      <c r="H45" s="74">
        <f t="shared" si="29"/>
        <v>72974</v>
      </c>
      <c r="I45" s="74">
        <f t="shared" si="30"/>
        <v>72974</v>
      </c>
      <c r="J45" s="54" t="s">
        <v>785</v>
      </c>
      <c r="K45" s="53" t="s">
        <v>786</v>
      </c>
      <c r="L45" s="74">
        <v>17338</v>
      </c>
      <c r="M45" s="74">
        <v>398064</v>
      </c>
      <c r="N45" s="74">
        <f t="shared" si="31"/>
        <v>415402</v>
      </c>
      <c r="O45" s="74">
        <v>0</v>
      </c>
      <c r="P45" s="74">
        <v>72974</v>
      </c>
      <c r="Q45" s="74">
        <f t="shared" si="32"/>
        <v>72974</v>
      </c>
      <c r="R45" s="54"/>
      <c r="S45" s="53"/>
      <c r="T45" s="74">
        <v>0</v>
      </c>
      <c r="U45" s="74">
        <v>0</v>
      </c>
      <c r="V45" s="74">
        <f t="shared" si="33"/>
        <v>0</v>
      </c>
      <c r="W45" s="74">
        <v>0</v>
      </c>
      <c r="X45" s="74">
        <v>0</v>
      </c>
      <c r="Y45" s="74">
        <f t="shared" si="34"/>
        <v>0</v>
      </c>
      <c r="Z45" s="54"/>
      <c r="AA45" s="53"/>
      <c r="AB45" s="74">
        <v>0</v>
      </c>
      <c r="AC45" s="74">
        <v>0</v>
      </c>
      <c r="AD45" s="74">
        <f t="shared" si="35"/>
        <v>0</v>
      </c>
      <c r="AE45" s="74">
        <v>0</v>
      </c>
      <c r="AF45" s="74">
        <v>0</v>
      </c>
      <c r="AG45" s="74">
        <f t="shared" si="36"/>
        <v>0</v>
      </c>
      <c r="AH45" s="54"/>
      <c r="AI45" s="53"/>
      <c r="AJ45" s="74">
        <v>0</v>
      </c>
      <c r="AK45" s="74">
        <v>0</v>
      </c>
      <c r="AL45" s="74">
        <f t="shared" si="37"/>
        <v>0</v>
      </c>
      <c r="AM45" s="74">
        <v>0</v>
      </c>
      <c r="AN45" s="74">
        <v>0</v>
      </c>
      <c r="AO45" s="74">
        <f t="shared" si="38"/>
        <v>0</v>
      </c>
      <c r="AP45" s="54"/>
      <c r="AQ45" s="53"/>
      <c r="AR45" s="74">
        <v>0</v>
      </c>
      <c r="AS45" s="74">
        <v>0</v>
      </c>
      <c r="AT45" s="74">
        <f t="shared" si="39"/>
        <v>0</v>
      </c>
      <c r="AU45" s="74">
        <v>0</v>
      </c>
      <c r="AV45" s="74">
        <v>0</v>
      </c>
      <c r="AW45" s="74">
        <f t="shared" si="40"/>
        <v>0</v>
      </c>
      <c r="AX45" s="54"/>
      <c r="AY45" s="53"/>
      <c r="AZ45" s="74">
        <v>0</v>
      </c>
      <c r="BA45" s="74">
        <v>0</v>
      </c>
      <c r="BB45" s="74">
        <f t="shared" si="41"/>
        <v>0</v>
      </c>
      <c r="BC45" s="74">
        <v>0</v>
      </c>
      <c r="BD45" s="74">
        <v>0</v>
      </c>
      <c r="BE45" s="74">
        <f t="shared" si="42"/>
        <v>0</v>
      </c>
    </row>
    <row r="46" spans="1:57" s="50" customFormat="1" ht="12" customHeight="1">
      <c r="A46" s="53" t="s">
        <v>732</v>
      </c>
      <c r="B46" s="54" t="s">
        <v>847</v>
      </c>
      <c r="C46" s="53" t="s">
        <v>848</v>
      </c>
      <c r="D46" s="74">
        <f t="shared" si="25"/>
        <v>0</v>
      </c>
      <c r="E46" s="74">
        <f t="shared" si="26"/>
        <v>0</v>
      </c>
      <c r="F46" s="74">
        <f t="shared" si="27"/>
        <v>0</v>
      </c>
      <c r="G46" s="74">
        <f t="shared" si="28"/>
        <v>0</v>
      </c>
      <c r="H46" s="74">
        <f t="shared" si="29"/>
        <v>74412</v>
      </c>
      <c r="I46" s="74">
        <f t="shared" si="30"/>
        <v>74412</v>
      </c>
      <c r="J46" s="54" t="s">
        <v>825</v>
      </c>
      <c r="K46" s="53" t="s">
        <v>826</v>
      </c>
      <c r="L46" s="74">
        <v>0</v>
      </c>
      <c r="M46" s="74">
        <v>0</v>
      </c>
      <c r="N46" s="74">
        <f t="shared" si="31"/>
        <v>0</v>
      </c>
      <c r="O46" s="74">
        <v>0</v>
      </c>
      <c r="P46" s="74">
        <v>74412</v>
      </c>
      <c r="Q46" s="74">
        <f t="shared" si="32"/>
        <v>74412</v>
      </c>
      <c r="R46" s="54"/>
      <c r="S46" s="53"/>
      <c r="T46" s="74">
        <v>0</v>
      </c>
      <c r="U46" s="74">
        <v>0</v>
      </c>
      <c r="V46" s="74">
        <f t="shared" si="33"/>
        <v>0</v>
      </c>
      <c r="W46" s="74">
        <v>0</v>
      </c>
      <c r="X46" s="74">
        <v>0</v>
      </c>
      <c r="Y46" s="74">
        <f t="shared" si="34"/>
        <v>0</v>
      </c>
      <c r="Z46" s="54"/>
      <c r="AA46" s="53"/>
      <c r="AB46" s="74">
        <v>0</v>
      </c>
      <c r="AC46" s="74">
        <v>0</v>
      </c>
      <c r="AD46" s="74">
        <f t="shared" si="35"/>
        <v>0</v>
      </c>
      <c r="AE46" s="74">
        <v>0</v>
      </c>
      <c r="AF46" s="74">
        <v>0</v>
      </c>
      <c r="AG46" s="74">
        <f t="shared" si="36"/>
        <v>0</v>
      </c>
      <c r="AH46" s="54"/>
      <c r="AI46" s="53"/>
      <c r="AJ46" s="74">
        <v>0</v>
      </c>
      <c r="AK46" s="74">
        <v>0</v>
      </c>
      <c r="AL46" s="74">
        <f t="shared" si="37"/>
        <v>0</v>
      </c>
      <c r="AM46" s="74">
        <v>0</v>
      </c>
      <c r="AN46" s="74">
        <v>0</v>
      </c>
      <c r="AO46" s="74">
        <f t="shared" si="38"/>
        <v>0</v>
      </c>
      <c r="AP46" s="54"/>
      <c r="AQ46" s="53"/>
      <c r="AR46" s="74">
        <v>0</v>
      </c>
      <c r="AS46" s="74">
        <v>0</v>
      </c>
      <c r="AT46" s="74">
        <f t="shared" si="39"/>
        <v>0</v>
      </c>
      <c r="AU46" s="74">
        <v>0</v>
      </c>
      <c r="AV46" s="74">
        <v>0</v>
      </c>
      <c r="AW46" s="74">
        <f t="shared" si="40"/>
        <v>0</v>
      </c>
      <c r="AX46" s="54"/>
      <c r="AY46" s="53"/>
      <c r="AZ46" s="74">
        <v>0</v>
      </c>
      <c r="BA46" s="74">
        <v>0</v>
      </c>
      <c r="BB46" s="74">
        <f t="shared" si="41"/>
        <v>0</v>
      </c>
      <c r="BC46" s="74">
        <v>0</v>
      </c>
      <c r="BD46" s="74">
        <v>0</v>
      </c>
      <c r="BE46" s="74">
        <f t="shared" si="42"/>
        <v>0</v>
      </c>
    </row>
    <row r="47" spans="1:57" s="50" customFormat="1" ht="12" customHeight="1">
      <c r="A47" s="53" t="s">
        <v>732</v>
      </c>
      <c r="B47" s="54" t="s">
        <v>849</v>
      </c>
      <c r="C47" s="53" t="s">
        <v>850</v>
      </c>
      <c r="D47" s="74">
        <f t="shared" si="25"/>
        <v>0</v>
      </c>
      <c r="E47" s="74">
        <f t="shared" si="26"/>
        <v>0</v>
      </c>
      <c r="F47" s="74">
        <f t="shared" si="27"/>
        <v>0</v>
      </c>
      <c r="G47" s="74">
        <f t="shared" si="28"/>
        <v>0</v>
      </c>
      <c r="H47" s="74">
        <f t="shared" si="29"/>
        <v>37928</v>
      </c>
      <c r="I47" s="74">
        <f t="shared" si="30"/>
        <v>37928</v>
      </c>
      <c r="J47" s="54" t="s">
        <v>781</v>
      </c>
      <c r="K47" s="53" t="s">
        <v>782</v>
      </c>
      <c r="L47" s="74">
        <v>0</v>
      </c>
      <c r="M47" s="74">
        <v>0</v>
      </c>
      <c r="N47" s="74">
        <f t="shared" si="31"/>
        <v>0</v>
      </c>
      <c r="O47" s="74">
        <v>0</v>
      </c>
      <c r="P47" s="74">
        <v>37928</v>
      </c>
      <c r="Q47" s="74">
        <f t="shared" si="32"/>
        <v>37928</v>
      </c>
      <c r="R47" s="54"/>
      <c r="S47" s="53"/>
      <c r="T47" s="74">
        <v>0</v>
      </c>
      <c r="U47" s="74">
        <v>0</v>
      </c>
      <c r="V47" s="74">
        <f t="shared" si="33"/>
        <v>0</v>
      </c>
      <c r="W47" s="74">
        <v>0</v>
      </c>
      <c r="X47" s="74">
        <v>0</v>
      </c>
      <c r="Y47" s="74">
        <f t="shared" si="34"/>
        <v>0</v>
      </c>
      <c r="Z47" s="54"/>
      <c r="AA47" s="53"/>
      <c r="AB47" s="74">
        <v>0</v>
      </c>
      <c r="AC47" s="74">
        <v>0</v>
      </c>
      <c r="AD47" s="74">
        <f t="shared" si="35"/>
        <v>0</v>
      </c>
      <c r="AE47" s="74">
        <v>0</v>
      </c>
      <c r="AF47" s="74">
        <v>0</v>
      </c>
      <c r="AG47" s="74">
        <f t="shared" si="36"/>
        <v>0</v>
      </c>
      <c r="AH47" s="54"/>
      <c r="AI47" s="53"/>
      <c r="AJ47" s="74">
        <v>0</v>
      </c>
      <c r="AK47" s="74">
        <v>0</v>
      </c>
      <c r="AL47" s="74">
        <f t="shared" si="37"/>
        <v>0</v>
      </c>
      <c r="AM47" s="74">
        <v>0</v>
      </c>
      <c r="AN47" s="74">
        <v>0</v>
      </c>
      <c r="AO47" s="74">
        <f t="shared" si="38"/>
        <v>0</v>
      </c>
      <c r="AP47" s="54"/>
      <c r="AQ47" s="53"/>
      <c r="AR47" s="74">
        <v>0</v>
      </c>
      <c r="AS47" s="74">
        <v>0</v>
      </c>
      <c r="AT47" s="74">
        <f t="shared" si="39"/>
        <v>0</v>
      </c>
      <c r="AU47" s="74">
        <v>0</v>
      </c>
      <c r="AV47" s="74">
        <v>0</v>
      </c>
      <c r="AW47" s="74">
        <f t="shared" si="40"/>
        <v>0</v>
      </c>
      <c r="AX47" s="54"/>
      <c r="AY47" s="53"/>
      <c r="AZ47" s="74">
        <v>0</v>
      </c>
      <c r="BA47" s="74">
        <v>0</v>
      </c>
      <c r="BB47" s="74">
        <f t="shared" si="41"/>
        <v>0</v>
      </c>
      <c r="BC47" s="74">
        <v>0</v>
      </c>
      <c r="BD47" s="74">
        <v>0</v>
      </c>
      <c r="BE47" s="74">
        <f t="shared" si="42"/>
        <v>0</v>
      </c>
    </row>
    <row r="48" spans="1:57" s="50" customFormat="1" ht="12" customHeight="1">
      <c r="A48" s="53" t="s">
        <v>732</v>
      </c>
      <c r="B48" s="54" t="s">
        <v>851</v>
      </c>
      <c r="C48" s="53" t="s">
        <v>852</v>
      </c>
      <c r="D48" s="74">
        <f t="shared" si="25"/>
        <v>0</v>
      </c>
      <c r="E48" s="74">
        <f t="shared" si="26"/>
        <v>0</v>
      </c>
      <c r="F48" s="74">
        <f t="shared" si="27"/>
        <v>0</v>
      </c>
      <c r="G48" s="74">
        <f t="shared" si="28"/>
        <v>0</v>
      </c>
      <c r="H48" s="74">
        <f t="shared" si="29"/>
        <v>26535</v>
      </c>
      <c r="I48" s="74">
        <f t="shared" si="30"/>
        <v>26535</v>
      </c>
      <c r="J48" s="54" t="s">
        <v>825</v>
      </c>
      <c r="K48" s="53" t="s">
        <v>826</v>
      </c>
      <c r="L48" s="74">
        <v>0</v>
      </c>
      <c r="M48" s="74">
        <v>0</v>
      </c>
      <c r="N48" s="74">
        <f t="shared" si="31"/>
        <v>0</v>
      </c>
      <c r="O48" s="74">
        <v>0</v>
      </c>
      <c r="P48" s="74">
        <v>26535</v>
      </c>
      <c r="Q48" s="74">
        <f t="shared" si="32"/>
        <v>26535</v>
      </c>
      <c r="R48" s="54"/>
      <c r="S48" s="53"/>
      <c r="T48" s="74">
        <v>0</v>
      </c>
      <c r="U48" s="74">
        <v>0</v>
      </c>
      <c r="V48" s="74">
        <f t="shared" si="33"/>
        <v>0</v>
      </c>
      <c r="W48" s="74">
        <v>0</v>
      </c>
      <c r="X48" s="74">
        <v>0</v>
      </c>
      <c r="Y48" s="74">
        <f t="shared" si="34"/>
        <v>0</v>
      </c>
      <c r="Z48" s="54"/>
      <c r="AA48" s="53"/>
      <c r="AB48" s="74">
        <v>0</v>
      </c>
      <c r="AC48" s="74">
        <v>0</v>
      </c>
      <c r="AD48" s="74">
        <f t="shared" si="35"/>
        <v>0</v>
      </c>
      <c r="AE48" s="74">
        <v>0</v>
      </c>
      <c r="AF48" s="74">
        <v>0</v>
      </c>
      <c r="AG48" s="74">
        <f t="shared" si="36"/>
        <v>0</v>
      </c>
      <c r="AH48" s="54"/>
      <c r="AI48" s="53"/>
      <c r="AJ48" s="74">
        <v>0</v>
      </c>
      <c r="AK48" s="74">
        <v>0</v>
      </c>
      <c r="AL48" s="74">
        <f t="shared" si="37"/>
        <v>0</v>
      </c>
      <c r="AM48" s="74">
        <v>0</v>
      </c>
      <c r="AN48" s="74">
        <v>0</v>
      </c>
      <c r="AO48" s="74">
        <f t="shared" si="38"/>
        <v>0</v>
      </c>
      <c r="AP48" s="54"/>
      <c r="AQ48" s="53"/>
      <c r="AR48" s="74">
        <v>0</v>
      </c>
      <c r="AS48" s="74">
        <v>0</v>
      </c>
      <c r="AT48" s="74">
        <f t="shared" si="39"/>
        <v>0</v>
      </c>
      <c r="AU48" s="74">
        <v>0</v>
      </c>
      <c r="AV48" s="74">
        <v>0</v>
      </c>
      <c r="AW48" s="74">
        <f t="shared" si="40"/>
        <v>0</v>
      </c>
      <c r="AX48" s="54"/>
      <c r="AY48" s="53"/>
      <c r="AZ48" s="74">
        <v>0</v>
      </c>
      <c r="BA48" s="74">
        <v>0</v>
      </c>
      <c r="BB48" s="74">
        <f t="shared" si="41"/>
        <v>0</v>
      </c>
      <c r="BC48" s="74">
        <v>0</v>
      </c>
      <c r="BD48" s="74">
        <v>0</v>
      </c>
      <c r="BE48" s="74">
        <f t="shared" si="42"/>
        <v>0</v>
      </c>
    </row>
    <row r="49" spans="1:57" s="50" customFormat="1" ht="12" customHeight="1">
      <c r="A49" s="53" t="s">
        <v>732</v>
      </c>
      <c r="B49" s="54" t="s">
        <v>853</v>
      </c>
      <c r="C49" s="53" t="s">
        <v>854</v>
      </c>
      <c r="D49" s="74">
        <f t="shared" si="25"/>
        <v>0</v>
      </c>
      <c r="E49" s="74">
        <f t="shared" si="26"/>
        <v>396394</v>
      </c>
      <c r="F49" s="74">
        <f t="shared" si="27"/>
        <v>396394</v>
      </c>
      <c r="G49" s="74">
        <f t="shared" si="28"/>
        <v>13195</v>
      </c>
      <c r="H49" s="74">
        <f t="shared" si="29"/>
        <v>50074</v>
      </c>
      <c r="I49" s="74">
        <f t="shared" si="30"/>
        <v>63269</v>
      </c>
      <c r="J49" s="54" t="s">
        <v>835</v>
      </c>
      <c r="K49" s="53" t="s">
        <v>836</v>
      </c>
      <c r="L49" s="74">
        <v>0</v>
      </c>
      <c r="M49" s="74">
        <v>0</v>
      </c>
      <c r="N49" s="74">
        <f t="shared" si="31"/>
        <v>0</v>
      </c>
      <c r="O49" s="74">
        <v>13195</v>
      </c>
      <c r="P49" s="74">
        <v>50074</v>
      </c>
      <c r="Q49" s="74">
        <f t="shared" si="32"/>
        <v>63269</v>
      </c>
      <c r="R49" s="54" t="s">
        <v>841</v>
      </c>
      <c r="S49" s="53" t="s">
        <v>842</v>
      </c>
      <c r="T49" s="74">
        <v>0</v>
      </c>
      <c r="U49" s="74">
        <v>396394</v>
      </c>
      <c r="V49" s="74">
        <f t="shared" si="33"/>
        <v>396394</v>
      </c>
      <c r="W49" s="74">
        <v>0</v>
      </c>
      <c r="X49" s="74">
        <v>0</v>
      </c>
      <c r="Y49" s="74">
        <f t="shared" si="34"/>
        <v>0</v>
      </c>
      <c r="Z49" s="54"/>
      <c r="AA49" s="53"/>
      <c r="AB49" s="74">
        <v>0</v>
      </c>
      <c r="AC49" s="74">
        <v>0</v>
      </c>
      <c r="AD49" s="74">
        <f t="shared" si="35"/>
        <v>0</v>
      </c>
      <c r="AE49" s="74">
        <v>0</v>
      </c>
      <c r="AF49" s="74">
        <v>0</v>
      </c>
      <c r="AG49" s="74">
        <f t="shared" si="36"/>
        <v>0</v>
      </c>
      <c r="AH49" s="54"/>
      <c r="AI49" s="53"/>
      <c r="AJ49" s="74">
        <v>0</v>
      </c>
      <c r="AK49" s="74">
        <v>0</v>
      </c>
      <c r="AL49" s="74">
        <f t="shared" si="37"/>
        <v>0</v>
      </c>
      <c r="AM49" s="74">
        <v>0</v>
      </c>
      <c r="AN49" s="74">
        <v>0</v>
      </c>
      <c r="AO49" s="74">
        <f t="shared" si="38"/>
        <v>0</v>
      </c>
      <c r="AP49" s="54"/>
      <c r="AQ49" s="53"/>
      <c r="AR49" s="74">
        <v>0</v>
      </c>
      <c r="AS49" s="74">
        <v>0</v>
      </c>
      <c r="AT49" s="74">
        <f t="shared" si="39"/>
        <v>0</v>
      </c>
      <c r="AU49" s="74">
        <v>0</v>
      </c>
      <c r="AV49" s="74">
        <v>0</v>
      </c>
      <c r="AW49" s="74">
        <f t="shared" si="40"/>
        <v>0</v>
      </c>
      <c r="AX49" s="54"/>
      <c r="AY49" s="53"/>
      <c r="AZ49" s="74">
        <v>0</v>
      </c>
      <c r="BA49" s="74">
        <v>0</v>
      </c>
      <c r="BB49" s="74">
        <f t="shared" si="41"/>
        <v>0</v>
      </c>
      <c r="BC49" s="74">
        <v>0</v>
      </c>
      <c r="BD49" s="74">
        <v>0</v>
      </c>
      <c r="BE49" s="74">
        <f t="shared" si="42"/>
        <v>0</v>
      </c>
    </row>
    <row r="50" spans="1:57" s="50" customFormat="1" ht="12" customHeight="1">
      <c r="A50" s="53" t="s">
        <v>732</v>
      </c>
      <c r="B50" s="54" t="s">
        <v>855</v>
      </c>
      <c r="C50" s="53" t="s">
        <v>856</v>
      </c>
      <c r="D50" s="74">
        <f t="shared" si="25"/>
        <v>0</v>
      </c>
      <c r="E50" s="74">
        <f t="shared" si="26"/>
        <v>167614</v>
      </c>
      <c r="F50" s="74">
        <f t="shared" si="27"/>
        <v>167614</v>
      </c>
      <c r="G50" s="74">
        <f t="shared" si="28"/>
        <v>6560</v>
      </c>
      <c r="H50" s="74">
        <f t="shared" si="29"/>
        <v>32226</v>
      </c>
      <c r="I50" s="74">
        <f t="shared" si="30"/>
        <v>38786</v>
      </c>
      <c r="J50" s="54" t="s">
        <v>841</v>
      </c>
      <c r="K50" s="53" t="s">
        <v>842</v>
      </c>
      <c r="L50" s="74">
        <v>0</v>
      </c>
      <c r="M50" s="74">
        <v>167614</v>
      </c>
      <c r="N50" s="74">
        <f t="shared" si="31"/>
        <v>167614</v>
      </c>
      <c r="O50" s="74">
        <v>0</v>
      </c>
      <c r="P50" s="74">
        <v>0</v>
      </c>
      <c r="Q50" s="74">
        <f t="shared" si="32"/>
        <v>0</v>
      </c>
      <c r="R50" s="54" t="s">
        <v>835</v>
      </c>
      <c r="S50" s="53" t="s">
        <v>836</v>
      </c>
      <c r="T50" s="74">
        <v>0</v>
      </c>
      <c r="U50" s="74">
        <v>0</v>
      </c>
      <c r="V50" s="74">
        <f t="shared" si="33"/>
        <v>0</v>
      </c>
      <c r="W50" s="74">
        <v>6560</v>
      </c>
      <c r="X50" s="74">
        <v>32226</v>
      </c>
      <c r="Y50" s="74">
        <f t="shared" si="34"/>
        <v>38786</v>
      </c>
      <c r="Z50" s="54"/>
      <c r="AA50" s="53"/>
      <c r="AB50" s="74">
        <v>0</v>
      </c>
      <c r="AC50" s="74">
        <v>0</v>
      </c>
      <c r="AD50" s="74">
        <f t="shared" si="35"/>
        <v>0</v>
      </c>
      <c r="AE50" s="74">
        <v>0</v>
      </c>
      <c r="AF50" s="74">
        <v>0</v>
      </c>
      <c r="AG50" s="74">
        <f t="shared" si="36"/>
        <v>0</v>
      </c>
      <c r="AH50" s="54"/>
      <c r="AI50" s="53"/>
      <c r="AJ50" s="74">
        <v>0</v>
      </c>
      <c r="AK50" s="74">
        <v>0</v>
      </c>
      <c r="AL50" s="74">
        <f t="shared" si="37"/>
        <v>0</v>
      </c>
      <c r="AM50" s="74">
        <v>0</v>
      </c>
      <c r="AN50" s="74">
        <v>0</v>
      </c>
      <c r="AO50" s="74">
        <f t="shared" si="38"/>
        <v>0</v>
      </c>
      <c r="AP50" s="54"/>
      <c r="AQ50" s="53"/>
      <c r="AR50" s="74">
        <v>0</v>
      </c>
      <c r="AS50" s="74">
        <v>0</v>
      </c>
      <c r="AT50" s="74">
        <f t="shared" si="39"/>
        <v>0</v>
      </c>
      <c r="AU50" s="74">
        <v>0</v>
      </c>
      <c r="AV50" s="74">
        <v>0</v>
      </c>
      <c r="AW50" s="74">
        <f t="shared" si="40"/>
        <v>0</v>
      </c>
      <c r="AX50" s="54"/>
      <c r="AY50" s="53"/>
      <c r="AZ50" s="74">
        <v>0</v>
      </c>
      <c r="BA50" s="74">
        <v>0</v>
      </c>
      <c r="BB50" s="74">
        <f t="shared" si="41"/>
        <v>0</v>
      </c>
      <c r="BC50" s="74">
        <v>0</v>
      </c>
      <c r="BD50" s="74">
        <v>0</v>
      </c>
      <c r="BE50" s="74">
        <f t="shared" si="42"/>
        <v>0</v>
      </c>
    </row>
    <row r="51" spans="1:57" s="50" customFormat="1" ht="12" customHeight="1">
      <c r="A51" s="53" t="s">
        <v>732</v>
      </c>
      <c r="B51" s="54" t="s">
        <v>857</v>
      </c>
      <c r="C51" s="53" t="s">
        <v>858</v>
      </c>
      <c r="D51" s="74">
        <f t="shared" si="25"/>
        <v>0</v>
      </c>
      <c r="E51" s="74">
        <f t="shared" si="26"/>
        <v>154325</v>
      </c>
      <c r="F51" s="74">
        <f t="shared" si="27"/>
        <v>154325</v>
      </c>
      <c r="G51" s="74">
        <f t="shared" si="28"/>
        <v>0</v>
      </c>
      <c r="H51" s="74">
        <f t="shared" si="29"/>
        <v>46182</v>
      </c>
      <c r="I51" s="74">
        <f t="shared" si="30"/>
        <v>46182</v>
      </c>
      <c r="J51" s="54" t="s">
        <v>859</v>
      </c>
      <c r="K51" s="53" t="s">
        <v>860</v>
      </c>
      <c r="L51" s="74">
        <v>0</v>
      </c>
      <c r="M51" s="74">
        <v>154325</v>
      </c>
      <c r="N51" s="74">
        <f t="shared" si="31"/>
        <v>154325</v>
      </c>
      <c r="O51" s="74">
        <v>0</v>
      </c>
      <c r="P51" s="74">
        <v>46182</v>
      </c>
      <c r="Q51" s="74">
        <f t="shared" si="32"/>
        <v>46182</v>
      </c>
      <c r="R51" s="54"/>
      <c r="S51" s="53"/>
      <c r="T51" s="74">
        <v>0</v>
      </c>
      <c r="U51" s="74">
        <v>0</v>
      </c>
      <c r="V51" s="74">
        <f t="shared" si="33"/>
        <v>0</v>
      </c>
      <c r="W51" s="74">
        <v>0</v>
      </c>
      <c r="X51" s="74">
        <v>0</v>
      </c>
      <c r="Y51" s="74">
        <f t="shared" si="34"/>
        <v>0</v>
      </c>
      <c r="Z51" s="54"/>
      <c r="AA51" s="53"/>
      <c r="AB51" s="74">
        <v>0</v>
      </c>
      <c r="AC51" s="74">
        <v>0</v>
      </c>
      <c r="AD51" s="74">
        <f t="shared" si="35"/>
        <v>0</v>
      </c>
      <c r="AE51" s="74">
        <v>0</v>
      </c>
      <c r="AF51" s="74">
        <v>0</v>
      </c>
      <c r="AG51" s="74">
        <f t="shared" si="36"/>
        <v>0</v>
      </c>
      <c r="AH51" s="54"/>
      <c r="AI51" s="53"/>
      <c r="AJ51" s="74">
        <v>0</v>
      </c>
      <c r="AK51" s="74">
        <v>0</v>
      </c>
      <c r="AL51" s="74">
        <f t="shared" si="37"/>
        <v>0</v>
      </c>
      <c r="AM51" s="74">
        <v>0</v>
      </c>
      <c r="AN51" s="74">
        <v>0</v>
      </c>
      <c r="AO51" s="74">
        <f t="shared" si="38"/>
        <v>0</v>
      </c>
      <c r="AP51" s="54"/>
      <c r="AQ51" s="53"/>
      <c r="AR51" s="74">
        <v>0</v>
      </c>
      <c r="AS51" s="74">
        <v>0</v>
      </c>
      <c r="AT51" s="74">
        <f t="shared" si="39"/>
        <v>0</v>
      </c>
      <c r="AU51" s="74">
        <v>0</v>
      </c>
      <c r="AV51" s="74">
        <v>0</v>
      </c>
      <c r="AW51" s="74">
        <f t="shared" si="40"/>
        <v>0</v>
      </c>
      <c r="AX51" s="54"/>
      <c r="AY51" s="53"/>
      <c r="AZ51" s="74">
        <v>0</v>
      </c>
      <c r="BA51" s="74">
        <v>0</v>
      </c>
      <c r="BB51" s="74">
        <f t="shared" si="41"/>
        <v>0</v>
      </c>
      <c r="BC51" s="74">
        <v>0</v>
      </c>
      <c r="BD51" s="74">
        <v>0</v>
      </c>
      <c r="BE51" s="74">
        <f t="shared" si="42"/>
        <v>0</v>
      </c>
    </row>
    <row r="52" spans="1:57" s="50" customFormat="1" ht="12" customHeight="1">
      <c r="A52" s="53" t="s">
        <v>732</v>
      </c>
      <c r="B52" s="54" t="s">
        <v>861</v>
      </c>
      <c r="C52" s="53" t="s">
        <v>862</v>
      </c>
      <c r="D52" s="74">
        <f t="shared" si="25"/>
        <v>0</v>
      </c>
      <c r="E52" s="74">
        <f t="shared" si="26"/>
        <v>180191</v>
      </c>
      <c r="F52" s="74">
        <f t="shared" si="27"/>
        <v>180191</v>
      </c>
      <c r="G52" s="74">
        <f t="shared" si="28"/>
        <v>0</v>
      </c>
      <c r="H52" s="74">
        <f t="shared" si="29"/>
        <v>56199</v>
      </c>
      <c r="I52" s="74">
        <f t="shared" si="30"/>
        <v>56199</v>
      </c>
      <c r="J52" s="54" t="s">
        <v>859</v>
      </c>
      <c r="K52" s="53" t="s">
        <v>860</v>
      </c>
      <c r="L52" s="74">
        <v>0</v>
      </c>
      <c r="M52" s="74">
        <v>180191</v>
      </c>
      <c r="N52" s="74">
        <f t="shared" si="31"/>
        <v>180191</v>
      </c>
      <c r="O52" s="74">
        <v>0</v>
      </c>
      <c r="P52" s="74">
        <v>56199</v>
      </c>
      <c r="Q52" s="74">
        <f t="shared" si="32"/>
        <v>56199</v>
      </c>
      <c r="R52" s="54"/>
      <c r="S52" s="53"/>
      <c r="T52" s="74">
        <v>0</v>
      </c>
      <c r="U52" s="74">
        <v>0</v>
      </c>
      <c r="V52" s="74">
        <f t="shared" si="33"/>
        <v>0</v>
      </c>
      <c r="W52" s="74">
        <v>0</v>
      </c>
      <c r="X52" s="74">
        <v>0</v>
      </c>
      <c r="Y52" s="74">
        <f t="shared" si="34"/>
        <v>0</v>
      </c>
      <c r="Z52" s="54"/>
      <c r="AA52" s="53"/>
      <c r="AB52" s="74">
        <v>0</v>
      </c>
      <c r="AC52" s="74">
        <v>0</v>
      </c>
      <c r="AD52" s="74">
        <f t="shared" si="35"/>
        <v>0</v>
      </c>
      <c r="AE52" s="74">
        <v>0</v>
      </c>
      <c r="AF52" s="74">
        <v>0</v>
      </c>
      <c r="AG52" s="74">
        <f t="shared" si="36"/>
        <v>0</v>
      </c>
      <c r="AH52" s="54"/>
      <c r="AI52" s="53"/>
      <c r="AJ52" s="74">
        <v>0</v>
      </c>
      <c r="AK52" s="74">
        <v>0</v>
      </c>
      <c r="AL52" s="74">
        <f t="shared" si="37"/>
        <v>0</v>
      </c>
      <c r="AM52" s="74">
        <v>0</v>
      </c>
      <c r="AN52" s="74">
        <v>0</v>
      </c>
      <c r="AO52" s="74">
        <f t="shared" si="38"/>
        <v>0</v>
      </c>
      <c r="AP52" s="54"/>
      <c r="AQ52" s="53"/>
      <c r="AR52" s="74">
        <v>0</v>
      </c>
      <c r="AS52" s="74">
        <v>0</v>
      </c>
      <c r="AT52" s="74">
        <f t="shared" si="39"/>
        <v>0</v>
      </c>
      <c r="AU52" s="74">
        <v>0</v>
      </c>
      <c r="AV52" s="74">
        <v>0</v>
      </c>
      <c r="AW52" s="74">
        <f t="shared" si="40"/>
        <v>0</v>
      </c>
      <c r="AX52" s="54"/>
      <c r="AY52" s="53"/>
      <c r="AZ52" s="74">
        <v>0</v>
      </c>
      <c r="BA52" s="74">
        <v>0</v>
      </c>
      <c r="BB52" s="74">
        <f t="shared" si="41"/>
        <v>0</v>
      </c>
      <c r="BC52" s="74">
        <v>0</v>
      </c>
      <c r="BD52" s="74">
        <v>0</v>
      </c>
      <c r="BE52" s="74">
        <f t="shared" si="42"/>
        <v>0</v>
      </c>
    </row>
    <row r="53" spans="1:57" s="50" customFormat="1" ht="12" customHeight="1">
      <c r="A53" s="53" t="s">
        <v>732</v>
      </c>
      <c r="B53" s="54" t="s">
        <v>863</v>
      </c>
      <c r="C53" s="53" t="s">
        <v>864</v>
      </c>
      <c r="D53" s="74">
        <f t="shared" si="25"/>
        <v>0</v>
      </c>
      <c r="E53" s="74">
        <f t="shared" si="26"/>
        <v>308684</v>
      </c>
      <c r="F53" s="74">
        <f t="shared" si="27"/>
        <v>308684</v>
      </c>
      <c r="G53" s="74">
        <f t="shared" si="28"/>
        <v>0</v>
      </c>
      <c r="H53" s="74">
        <f t="shared" si="29"/>
        <v>95093</v>
      </c>
      <c r="I53" s="74">
        <f t="shared" si="30"/>
        <v>95093</v>
      </c>
      <c r="J53" s="54" t="s">
        <v>859</v>
      </c>
      <c r="K53" s="53" t="s">
        <v>860</v>
      </c>
      <c r="L53" s="74">
        <v>0</v>
      </c>
      <c r="M53" s="74">
        <v>308684</v>
      </c>
      <c r="N53" s="74">
        <f t="shared" si="31"/>
        <v>308684</v>
      </c>
      <c r="O53" s="74">
        <v>0</v>
      </c>
      <c r="P53" s="74">
        <v>95093</v>
      </c>
      <c r="Q53" s="74">
        <f t="shared" si="32"/>
        <v>95093</v>
      </c>
      <c r="R53" s="54"/>
      <c r="S53" s="53"/>
      <c r="T53" s="74">
        <v>0</v>
      </c>
      <c r="U53" s="74">
        <v>0</v>
      </c>
      <c r="V53" s="74">
        <f t="shared" si="33"/>
        <v>0</v>
      </c>
      <c r="W53" s="74">
        <v>0</v>
      </c>
      <c r="X53" s="74">
        <v>0</v>
      </c>
      <c r="Y53" s="74">
        <f t="shared" si="34"/>
        <v>0</v>
      </c>
      <c r="Z53" s="54"/>
      <c r="AA53" s="53"/>
      <c r="AB53" s="74">
        <v>0</v>
      </c>
      <c r="AC53" s="74">
        <v>0</v>
      </c>
      <c r="AD53" s="74">
        <f t="shared" si="35"/>
        <v>0</v>
      </c>
      <c r="AE53" s="74">
        <v>0</v>
      </c>
      <c r="AF53" s="74">
        <v>0</v>
      </c>
      <c r="AG53" s="74">
        <f t="shared" si="36"/>
        <v>0</v>
      </c>
      <c r="AH53" s="54"/>
      <c r="AI53" s="53"/>
      <c r="AJ53" s="74">
        <v>0</v>
      </c>
      <c r="AK53" s="74">
        <v>0</v>
      </c>
      <c r="AL53" s="74">
        <f t="shared" si="37"/>
        <v>0</v>
      </c>
      <c r="AM53" s="74">
        <v>0</v>
      </c>
      <c r="AN53" s="74">
        <v>0</v>
      </c>
      <c r="AO53" s="74">
        <f t="shared" si="38"/>
        <v>0</v>
      </c>
      <c r="AP53" s="54"/>
      <c r="AQ53" s="53"/>
      <c r="AR53" s="74">
        <v>0</v>
      </c>
      <c r="AS53" s="74">
        <v>0</v>
      </c>
      <c r="AT53" s="74">
        <f t="shared" si="39"/>
        <v>0</v>
      </c>
      <c r="AU53" s="74">
        <v>0</v>
      </c>
      <c r="AV53" s="74">
        <v>0</v>
      </c>
      <c r="AW53" s="74">
        <f t="shared" si="40"/>
        <v>0</v>
      </c>
      <c r="AX53" s="54"/>
      <c r="AY53" s="53"/>
      <c r="AZ53" s="74">
        <v>0</v>
      </c>
      <c r="BA53" s="74">
        <v>0</v>
      </c>
      <c r="BB53" s="74">
        <f t="shared" si="41"/>
        <v>0</v>
      </c>
      <c r="BC53" s="74">
        <v>0</v>
      </c>
      <c r="BD53" s="74">
        <v>0</v>
      </c>
      <c r="BE53" s="74">
        <f t="shared" si="42"/>
        <v>0</v>
      </c>
    </row>
    <row r="54" spans="1:57" s="50" customFormat="1" ht="12" customHeight="1">
      <c r="A54" s="53" t="s">
        <v>732</v>
      </c>
      <c r="B54" s="54" t="s">
        <v>865</v>
      </c>
      <c r="C54" s="53" t="s">
        <v>866</v>
      </c>
      <c r="D54" s="74">
        <f t="shared" si="25"/>
        <v>0</v>
      </c>
      <c r="E54" s="74">
        <f t="shared" si="26"/>
        <v>0</v>
      </c>
      <c r="F54" s="74">
        <f t="shared" si="27"/>
        <v>0</v>
      </c>
      <c r="G54" s="74">
        <f t="shared" si="28"/>
        <v>0</v>
      </c>
      <c r="H54" s="74">
        <f t="shared" si="29"/>
        <v>0</v>
      </c>
      <c r="I54" s="74">
        <f t="shared" si="30"/>
        <v>0</v>
      </c>
      <c r="J54" s="54"/>
      <c r="K54" s="53"/>
      <c r="L54" s="74">
        <v>0</v>
      </c>
      <c r="M54" s="74">
        <v>0</v>
      </c>
      <c r="N54" s="74">
        <f t="shared" si="31"/>
        <v>0</v>
      </c>
      <c r="O54" s="74">
        <v>0</v>
      </c>
      <c r="P54" s="74">
        <v>0</v>
      </c>
      <c r="Q54" s="74">
        <f t="shared" si="32"/>
        <v>0</v>
      </c>
      <c r="R54" s="54"/>
      <c r="S54" s="53"/>
      <c r="T54" s="74">
        <v>0</v>
      </c>
      <c r="U54" s="74">
        <v>0</v>
      </c>
      <c r="V54" s="74">
        <f t="shared" si="33"/>
        <v>0</v>
      </c>
      <c r="W54" s="74">
        <v>0</v>
      </c>
      <c r="X54" s="74">
        <v>0</v>
      </c>
      <c r="Y54" s="74">
        <f t="shared" si="34"/>
        <v>0</v>
      </c>
      <c r="Z54" s="54"/>
      <c r="AA54" s="53"/>
      <c r="AB54" s="74">
        <v>0</v>
      </c>
      <c r="AC54" s="74">
        <v>0</v>
      </c>
      <c r="AD54" s="74">
        <f t="shared" si="35"/>
        <v>0</v>
      </c>
      <c r="AE54" s="74">
        <v>0</v>
      </c>
      <c r="AF54" s="74">
        <v>0</v>
      </c>
      <c r="AG54" s="74">
        <f t="shared" si="36"/>
        <v>0</v>
      </c>
      <c r="AH54" s="54"/>
      <c r="AI54" s="53"/>
      <c r="AJ54" s="74">
        <v>0</v>
      </c>
      <c r="AK54" s="74">
        <v>0</v>
      </c>
      <c r="AL54" s="74">
        <f t="shared" si="37"/>
        <v>0</v>
      </c>
      <c r="AM54" s="74">
        <v>0</v>
      </c>
      <c r="AN54" s="74">
        <v>0</v>
      </c>
      <c r="AO54" s="74">
        <f t="shared" si="38"/>
        <v>0</v>
      </c>
      <c r="AP54" s="54"/>
      <c r="AQ54" s="53"/>
      <c r="AR54" s="74">
        <v>0</v>
      </c>
      <c r="AS54" s="74">
        <v>0</v>
      </c>
      <c r="AT54" s="74">
        <f t="shared" si="39"/>
        <v>0</v>
      </c>
      <c r="AU54" s="74">
        <v>0</v>
      </c>
      <c r="AV54" s="74">
        <v>0</v>
      </c>
      <c r="AW54" s="74">
        <f t="shared" si="40"/>
        <v>0</v>
      </c>
      <c r="AX54" s="54"/>
      <c r="AY54" s="53"/>
      <c r="AZ54" s="74">
        <v>0</v>
      </c>
      <c r="BA54" s="74">
        <v>0</v>
      </c>
      <c r="BB54" s="74">
        <f t="shared" si="41"/>
        <v>0</v>
      </c>
      <c r="BC54" s="74">
        <v>0</v>
      </c>
      <c r="BD54" s="74">
        <v>0</v>
      </c>
      <c r="BE54" s="74">
        <f t="shared" si="42"/>
        <v>0</v>
      </c>
    </row>
    <row r="55" spans="1:57" s="50" customFormat="1" ht="12" customHeight="1">
      <c r="A55" s="53" t="s">
        <v>732</v>
      </c>
      <c r="B55" s="54" t="s">
        <v>867</v>
      </c>
      <c r="C55" s="53" t="s">
        <v>868</v>
      </c>
      <c r="D55" s="74">
        <f t="shared" si="25"/>
        <v>2399</v>
      </c>
      <c r="E55" s="74">
        <f t="shared" si="26"/>
        <v>55912</v>
      </c>
      <c r="F55" s="74">
        <f t="shared" si="27"/>
        <v>58311</v>
      </c>
      <c r="G55" s="74">
        <f t="shared" si="28"/>
        <v>0</v>
      </c>
      <c r="H55" s="74">
        <f t="shared" si="29"/>
        <v>58986</v>
      </c>
      <c r="I55" s="74">
        <f t="shared" si="30"/>
        <v>58986</v>
      </c>
      <c r="J55" s="54" t="s">
        <v>775</v>
      </c>
      <c r="K55" s="53" t="s">
        <v>776</v>
      </c>
      <c r="L55" s="74">
        <v>2399</v>
      </c>
      <c r="M55" s="74">
        <v>55912</v>
      </c>
      <c r="N55" s="74">
        <f t="shared" si="31"/>
        <v>58311</v>
      </c>
      <c r="O55" s="74">
        <v>0</v>
      </c>
      <c r="P55" s="74">
        <v>0</v>
      </c>
      <c r="Q55" s="74">
        <f t="shared" si="32"/>
        <v>0</v>
      </c>
      <c r="R55" s="54" t="s">
        <v>773</v>
      </c>
      <c r="S55" s="53" t="s">
        <v>774</v>
      </c>
      <c r="T55" s="74">
        <v>0</v>
      </c>
      <c r="U55" s="74">
        <v>0</v>
      </c>
      <c r="V55" s="74">
        <f t="shared" si="33"/>
        <v>0</v>
      </c>
      <c r="W55" s="74">
        <v>0</v>
      </c>
      <c r="X55" s="74">
        <v>58986</v>
      </c>
      <c r="Y55" s="74">
        <f t="shared" si="34"/>
        <v>58986</v>
      </c>
      <c r="Z55" s="54"/>
      <c r="AA55" s="53"/>
      <c r="AB55" s="74">
        <v>0</v>
      </c>
      <c r="AC55" s="74">
        <v>0</v>
      </c>
      <c r="AD55" s="74">
        <f t="shared" si="35"/>
        <v>0</v>
      </c>
      <c r="AE55" s="74">
        <v>0</v>
      </c>
      <c r="AF55" s="74">
        <v>0</v>
      </c>
      <c r="AG55" s="74">
        <f t="shared" si="36"/>
        <v>0</v>
      </c>
      <c r="AH55" s="54"/>
      <c r="AI55" s="53"/>
      <c r="AJ55" s="74">
        <v>0</v>
      </c>
      <c r="AK55" s="74">
        <v>0</v>
      </c>
      <c r="AL55" s="74">
        <f t="shared" si="37"/>
        <v>0</v>
      </c>
      <c r="AM55" s="74">
        <v>0</v>
      </c>
      <c r="AN55" s="74">
        <v>0</v>
      </c>
      <c r="AO55" s="74">
        <f t="shared" si="38"/>
        <v>0</v>
      </c>
      <c r="AP55" s="54"/>
      <c r="AQ55" s="53"/>
      <c r="AR55" s="74">
        <v>0</v>
      </c>
      <c r="AS55" s="74">
        <v>0</v>
      </c>
      <c r="AT55" s="74">
        <f t="shared" si="39"/>
        <v>0</v>
      </c>
      <c r="AU55" s="74">
        <v>0</v>
      </c>
      <c r="AV55" s="74">
        <v>0</v>
      </c>
      <c r="AW55" s="74">
        <f t="shared" si="40"/>
        <v>0</v>
      </c>
      <c r="AX55" s="54"/>
      <c r="AY55" s="53"/>
      <c r="AZ55" s="74">
        <v>0</v>
      </c>
      <c r="BA55" s="74">
        <v>0</v>
      </c>
      <c r="BB55" s="74">
        <f t="shared" si="41"/>
        <v>0</v>
      </c>
      <c r="BC55" s="74">
        <v>0</v>
      </c>
      <c r="BD55" s="74">
        <v>0</v>
      </c>
      <c r="BE55" s="74">
        <f t="shared" si="42"/>
        <v>0</v>
      </c>
    </row>
    <row r="56" spans="1:57" s="50" customFormat="1" ht="12" customHeight="1">
      <c r="A56" s="53" t="s">
        <v>732</v>
      </c>
      <c r="B56" s="54" t="s">
        <v>869</v>
      </c>
      <c r="C56" s="53" t="s">
        <v>870</v>
      </c>
      <c r="D56" s="74">
        <f t="shared" si="25"/>
        <v>0</v>
      </c>
      <c r="E56" s="74">
        <f t="shared" si="26"/>
        <v>199541</v>
      </c>
      <c r="F56" s="74">
        <f t="shared" si="27"/>
        <v>199541</v>
      </c>
      <c r="G56" s="74">
        <f t="shared" si="28"/>
        <v>4771</v>
      </c>
      <c r="H56" s="74">
        <f t="shared" si="29"/>
        <v>26588</v>
      </c>
      <c r="I56" s="74">
        <f t="shared" si="30"/>
        <v>31359</v>
      </c>
      <c r="J56" s="54" t="s">
        <v>841</v>
      </c>
      <c r="K56" s="53" t="s">
        <v>842</v>
      </c>
      <c r="L56" s="74">
        <v>0</v>
      </c>
      <c r="M56" s="74">
        <v>199541</v>
      </c>
      <c r="N56" s="74">
        <f t="shared" si="31"/>
        <v>199541</v>
      </c>
      <c r="O56" s="74">
        <v>0</v>
      </c>
      <c r="P56" s="74">
        <v>0</v>
      </c>
      <c r="Q56" s="74">
        <f t="shared" si="32"/>
        <v>0</v>
      </c>
      <c r="R56" s="54" t="s">
        <v>835</v>
      </c>
      <c r="S56" s="53" t="s">
        <v>836</v>
      </c>
      <c r="T56" s="74">
        <v>0</v>
      </c>
      <c r="U56" s="74">
        <v>0</v>
      </c>
      <c r="V56" s="74">
        <f t="shared" si="33"/>
        <v>0</v>
      </c>
      <c r="W56" s="74">
        <v>4771</v>
      </c>
      <c r="X56" s="74">
        <v>26588</v>
      </c>
      <c r="Y56" s="74">
        <f t="shared" si="34"/>
        <v>31359</v>
      </c>
      <c r="Z56" s="54"/>
      <c r="AA56" s="53"/>
      <c r="AB56" s="74">
        <v>0</v>
      </c>
      <c r="AC56" s="74">
        <v>0</v>
      </c>
      <c r="AD56" s="74">
        <f t="shared" si="35"/>
        <v>0</v>
      </c>
      <c r="AE56" s="74">
        <v>0</v>
      </c>
      <c r="AF56" s="74">
        <v>0</v>
      </c>
      <c r="AG56" s="74">
        <f t="shared" si="36"/>
        <v>0</v>
      </c>
      <c r="AH56" s="54"/>
      <c r="AI56" s="53"/>
      <c r="AJ56" s="74">
        <v>0</v>
      </c>
      <c r="AK56" s="74">
        <v>0</v>
      </c>
      <c r="AL56" s="74">
        <f t="shared" si="37"/>
        <v>0</v>
      </c>
      <c r="AM56" s="74">
        <v>0</v>
      </c>
      <c r="AN56" s="74">
        <v>0</v>
      </c>
      <c r="AO56" s="74">
        <f t="shared" si="38"/>
        <v>0</v>
      </c>
      <c r="AP56" s="54"/>
      <c r="AQ56" s="53"/>
      <c r="AR56" s="74">
        <v>0</v>
      </c>
      <c r="AS56" s="74">
        <v>0</v>
      </c>
      <c r="AT56" s="74">
        <f t="shared" si="39"/>
        <v>0</v>
      </c>
      <c r="AU56" s="74">
        <v>0</v>
      </c>
      <c r="AV56" s="74">
        <v>0</v>
      </c>
      <c r="AW56" s="74">
        <f t="shared" si="40"/>
        <v>0</v>
      </c>
      <c r="AX56" s="54"/>
      <c r="AY56" s="53"/>
      <c r="AZ56" s="74">
        <v>0</v>
      </c>
      <c r="BA56" s="74">
        <v>0</v>
      </c>
      <c r="BB56" s="74">
        <f t="shared" si="41"/>
        <v>0</v>
      </c>
      <c r="BC56" s="74">
        <v>0</v>
      </c>
      <c r="BD56" s="74">
        <v>0</v>
      </c>
      <c r="BE56" s="74">
        <f t="shared" si="42"/>
        <v>0</v>
      </c>
    </row>
    <row r="57" spans="1:57" s="50" customFormat="1" ht="12" customHeight="1">
      <c r="A57" s="53" t="s">
        <v>732</v>
      </c>
      <c r="B57" s="54" t="s">
        <v>871</v>
      </c>
      <c r="C57" s="53" t="s">
        <v>872</v>
      </c>
      <c r="D57" s="74">
        <f t="shared" si="25"/>
        <v>0</v>
      </c>
      <c r="E57" s="74">
        <f t="shared" si="26"/>
        <v>123616</v>
      </c>
      <c r="F57" s="74">
        <f t="shared" si="27"/>
        <v>123616</v>
      </c>
      <c r="G57" s="74">
        <f t="shared" si="28"/>
        <v>0</v>
      </c>
      <c r="H57" s="74">
        <f t="shared" si="29"/>
        <v>64395</v>
      </c>
      <c r="I57" s="74">
        <f t="shared" si="30"/>
        <v>64395</v>
      </c>
      <c r="J57" s="54" t="s">
        <v>859</v>
      </c>
      <c r="K57" s="53" t="s">
        <v>860</v>
      </c>
      <c r="L57" s="74">
        <v>0</v>
      </c>
      <c r="M57" s="74">
        <v>123616</v>
      </c>
      <c r="N57" s="74">
        <f t="shared" si="31"/>
        <v>123616</v>
      </c>
      <c r="O57" s="74">
        <v>0</v>
      </c>
      <c r="P57" s="74">
        <v>64395</v>
      </c>
      <c r="Q57" s="74">
        <f t="shared" si="32"/>
        <v>64395</v>
      </c>
      <c r="R57" s="54"/>
      <c r="S57" s="53"/>
      <c r="T57" s="74">
        <v>0</v>
      </c>
      <c r="U57" s="74">
        <v>0</v>
      </c>
      <c r="V57" s="74">
        <f t="shared" si="33"/>
        <v>0</v>
      </c>
      <c r="W57" s="74">
        <v>0</v>
      </c>
      <c r="X57" s="74">
        <v>0</v>
      </c>
      <c r="Y57" s="74">
        <f t="shared" si="34"/>
        <v>0</v>
      </c>
      <c r="Z57" s="54"/>
      <c r="AA57" s="53"/>
      <c r="AB57" s="74">
        <v>0</v>
      </c>
      <c r="AC57" s="74">
        <v>0</v>
      </c>
      <c r="AD57" s="74">
        <f t="shared" si="35"/>
        <v>0</v>
      </c>
      <c r="AE57" s="74">
        <v>0</v>
      </c>
      <c r="AF57" s="74">
        <v>0</v>
      </c>
      <c r="AG57" s="74">
        <f t="shared" si="36"/>
        <v>0</v>
      </c>
      <c r="AH57" s="54"/>
      <c r="AI57" s="53"/>
      <c r="AJ57" s="74">
        <v>0</v>
      </c>
      <c r="AK57" s="74">
        <v>0</v>
      </c>
      <c r="AL57" s="74">
        <f t="shared" si="37"/>
        <v>0</v>
      </c>
      <c r="AM57" s="74">
        <v>0</v>
      </c>
      <c r="AN57" s="74">
        <v>0</v>
      </c>
      <c r="AO57" s="74">
        <f t="shared" si="38"/>
        <v>0</v>
      </c>
      <c r="AP57" s="54"/>
      <c r="AQ57" s="53"/>
      <c r="AR57" s="74">
        <v>0</v>
      </c>
      <c r="AS57" s="74">
        <v>0</v>
      </c>
      <c r="AT57" s="74">
        <f t="shared" si="39"/>
        <v>0</v>
      </c>
      <c r="AU57" s="74">
        <v>0</v>
      </c>
      <c r="AV57" s="74">
        <v>0</v>
      </c>
      <c r="AW57" s="74">
        <f t="shared" si="40"/>
        <v>0</v>
      </c>
      <c r="AX57" s="54"/>
      <c r="AY57" s="53"/>
      <c r="AZ57" s="74">
        <v>0</v>
      </c>
      <c r="BA57" s="74">
        <v>0</v>
      </c>
      <c r="BB57" s="74">
        <f t="shared" si="41"/>
        <v>0</v>
      </c>
      <c r="BC57" s="74">
        <v>0</v>
      </c>
      <c r="BD57" s="74">
        <v>0</v>
      </c>
      <c r="BE57" s="74">
        <f t="shared" si="42"/>
        <v>0</v>
      </c>
    </row>
    <row r="58" spans="1:57" s="50" customFormat="1" ht="12" customHeight="1">
      <c r="A58" s="53" t="s">
        <v>732</v>
      </c>
      <c r="B58" s="54" t="s">
        <v>873</v>
      </c>
      <c r="C58" s="53" t="s">
        <v>874</v>
      </c>
      <c r="D58" s="74">
        <f t="shared" si="25"/>
        <v>0</v>
      </c>
      <c r="E58" s="74">
        <f t="shared" si="26"/>
        <v>57721</v>
      </c>
      <c r="F58" s="74">
        <f t="shared" si="27"/>
        <v>57721</v>
      </c>
      <c r="G58" s="74">
        <f t="shared" si="28"/>
        <v>0</v>
      </c>
      <c r="H58" s="74">
        <f t="shared" si="29"/>
        <v>0</v>
      </c>
      <c r="I58" s="74">
        <f t="shared" si="30"/>
        <v>0</v>
      </c>
      <c r="J58" s="54" t="s">
        <v>751</v>
      </c>
      <c r="K58" s="53" t="s">
        <v>752</v>
      </c>
      <c r="L58" s="74">
        <v>0</v>
      </c>
      <c r="M58" s="74">
        <v>57721</v>
      </c>
      <c r="N58" s="74">
        <f t="shared" si="31"/>
        <v>57721</v>
      </c>
      <c r="O58" s="74">
        <v>0</v>
      </c>
      <c r="P58" s="74">
        <v>0</v>
      </c>
      <c r="Q58" s="74">
        <f t="shared" si="32"/>
        <v>0</v>
      </c>
      <c r="R58" s="54"/>
      <c r="S58" s="53"/>
      <c r="T58" s="74">
        <v>0</v>
      </c>
      <c r="U58" s="74">
        <v>0</v>
      </c>
      <c r="V58" s="74">
        <f t="shared" si="33"/>
        <v>0</v>
      </c>
      <c r="W58" s="74">
        <v>0</v>
      </c>
      <c r="X58" s="74">
        <v>0</v>
      </c>
      <c r="Y58" s="74">
        <f t="shared" si="34"/>
        <v>0</v>
      </c>
      <c r="Z58" s="54"/>
      <c r="AA58" s="53"/>
      <c r="AB58" s="74">
        <v>0</v>
      </c>
      <c r="AC58" s="74">
        <v>0</v>
      </c>
      <c r="AD58" s="74">
        <f t="shared" si="35"/>
        <v>0</v>
      </c>
      <c r="AE58" s="74">
        <v>0</v>
      </c>
      <c r="AF58" s="74">
        <v>0</v>
      </c>
      <c r="AG58" s="74">
        <f t="shared" si="36"/>
        <v>0</v>
      </c>
      <c r="AH58" s="54"/>
      <c r="AI58" s="53"/>
      <c r="AJ58" s="74">
        <v>0</v>
      </c>
      <c r="AK58" s="74">
        <v>0</v>
      </c>
      <c r="AL58" s="74">
        <f t="shared" si="37"/>
        <v>0</v>
      </c>
      <c r="AM58" s="74">
        <v>0</v>
      </c>
      <c r="AN58" s="74">
        <v>0</v>
      </c>
      <c r="AO58" s="74">
        <f t="shared" si="38"/>
        <v>0</v>
      </c>
      <c r="AP58" s="54"/>
      <c r="AQ58" s="53"/>
      <c r="AR58" s="74">
        <v>0</v>
      </c>
      <c r="AS58" s="74">
        <v>0</v>
      </c>
      <c r="AT58" s="74">
        <f t="shared" si="39"/>
        <v>0</v>
      </c>
      <c r="AU58" s="74">
        <v>0</v>
      </c>
      <c r="AV58" s="74">
        <v>0</v>
      </c>
      <c r="AW58" s="74">
        <f t="shared" si="40"/>
        <v>0</v>
      </c>
      <c r="AX58" s="54"/>
      <c r="AY58" s="53"/>
      <c r="AZ58" s="74">
        <v>0</v>
      </c>
      <c r="BA58" s="74">
        <v>0</v>
      </c>
      <c r="BB58" s="74">
        <f t="shared" si="41"/>
        <v>0</v>
      </c>
      <c r="BC58" s="74">
        <v>0</v>
      </c>
      <c r="BD58" s="74">
        <v>0</v>
      </c>
      <c r="BE58" s="74">
        <f t="shared" si="42"/>
        <v>0</v>
      </c>
    </row>
    <row r="59" spans="1:57" s="50" customFormat="1" ht="12" customHeight="1">
      <c r="A59" s="53" t="s">
        <v>732</v>
      </c>
      <c r="B59" s="54" t="s">
        <v>875</v>
      </c>
      <c r="C59" s="53" t="s">
        <v>876</v>
      </c>
      <c r="D59" s="74">
        <f t="shared" si="25"/>
        <v>0</v>
      </c>
      <c r="E59" s="74">
        <f t="shared" si="26"/>
        <v>64996</v>
      </c>
      <c r="F59" s="74">
        <f t="shared" si="27"/>
        <v>64996</v>
      </c>
      <c r="G59" s="74">
        <f t="shared" si="28"/>
        <v>183065</v>
      </c>
      <c r="H59" s="74">
        <f t="shared" si="29"/>
        <v>52217</v>
      </c>
      <c r="I59" s="74">
        <f t="shared" si="30"/>
        <v>235282</v>
      </c>
      <c r="J59" s="54" t="s">
        <v>877</v>
      </c>
      <c r="K59" s="53" t="s">
        <v>878</v>
      </c>
      <c r="L59" s="74">
        <v>0</v>
      </c>
      <c r="M59" s="74">
        <v>0</v>
      </c>
      <c r="N59" s="74">
        <f t="shared" si="31"/>
        <v>0</v>
      </c>
      <c r="O59" s="74">
        <v>183065</v>
      </c>
      <c r="P59" s="74">
        <v>52217</v>
      </c>
      <c r="Q59" s="74">
        <f t="shared" si="32"/>
        <v>235282</v>
      </c>
      <c r="R59" s="54" t="s">
        <v>751</v>
      </c>
      <c r="S59" s="53" t="s">
        <v>752</v>
      </c>
      <c r="T59" s="74">
        <v>0</v>
      </c>
      <c r="U59" s="74">
        <v>64996</v>
      </c>
      <c r="V59" s="74">
        <f t="shared" si="33"/>
        <v>64996</v>
      </c>
      <c r="W59" s="74">
        <v>0</v>
      </c>
      <c r="X59" s="74">
        <v>0</v>
      </c>
      <c r="Y59" s="74">
        <f t="shared" si="34"/>
        <v>0</v>
      </c>
      <c r="Z59" s="54"/>
      <c r="AA59" s="53"/>
      <c r="AB59" s="74">
        <v>0</v>
      </c>
      <c r="AC59" s="74">
        <v>0</v>
      </c>
      <c r="AD59" s="74">
        <f t="shared" si="35"/>
        <v>0</v>
      </c>
      <c r="AE59" s="74">
        <v>0</v>
      </c>
      <c r="AF59" s="74">
        <v>0</v>
      </c>
      <c r="AG59" s="74">
        <f t="shared" si="36"/>
        <v>0</v>
      </c>
      <c r="AH59" s="54"/>
      <c r="AI59" s="53"/>
      <c r="AJ59" s="74">
        <v>0</v>
      </c>
      <c r="AK59" s="74">
        <v>0</v>
      </c>
      <c r="AL59" s="74">
        <f t="shared" si="37"/>
        <v>0</v>
      </c>
      <c r="AM59" s="74">
        <v>0</v>
      </c>
      <c r="AN59" s="74">
        <v>0</v>
      </c>
      <c r="AO59" s="74">
        <f t="shared" si="38"/>
        <v>0</v>
      </c>
      <c r="AP59" s="54"/>
      <c r="AQ59" s="53"/>
      <c r="AR59" s="74">
        <v>0</v>
      </c>
      <c r="AS59" s="74">
        <v>0</v>
      </c>
      <c r="AT59" s="74">
        <f t="shared" si="39"/>
        <v>0</v>
      </c>
      <c r="AU59" s="74">
        <v>0</v>
      </c>
      <c r="AV59" s="74">
        <v>0</v>
      </c>
      <c r="AW59" s="74">
        <f t="shared" si="40"/>
        <v>0</v>
      </c>
      <c r="AX59" s="54"/>
      <c r="AY59" s="53"/>
      <c r="AZ59" s="74">
        <v>0</v>
      </c>
      <c r="BA59" s="74">
        <v>0</v>
      </c>
      <c r="BB59" s="74">
        <f t="shared" si="41"/>
        <v>0</v>
      </c>
      <c r="BC59" s="74">
        <v>0</v>
      </c>
      <c r="BD59" s="74">
        <v>0</v>
      </c>
      <c r="BE59" s="74">
        <f t="shared" si="42"/>
        <v>0</v>
      </c>
    </row>
    <row r="60" spans="1:57" s="50" customFormat="1" ht="12" customHeight="1">
      <c r="A60" s="53" t="s">
        <v>732</v>
      </c>
      <c r="B60" s="54" t="s">
        <v>879</v>
      </c>
      <c r="C60" s="53" t="s">
        <v>880</v>
      </c>
      <c r="D60" s="74">
        <f t="shared" si="25"/>
        <v>0</v>
      </c>
      <c r="E60" s="74">
        <f t="shared" si="26"/>
        <v>52246</v>
      </c>
      <c r="F60" s="74">
        <f t="shared" si="27"/>
        <v>52246</v>
      </c>
      <c r="G60" s="74">
        <f t="shared" si="28"/>
        <v>238638</v>
      </c>
      <c r="H60" s="74">
        <f t="shared" si="29"/>
        <v>52217</v>
      </c>
      <c r="I60" s="74">
        <f t="shared" si="30"/>
        <v>290855</v>
      </c>
      <c r="J60" s="54" t="s">
        <v>877</v>
      </c>
      <c r="K60" s="53" t="s">
        <v>878</v>
      </c>
      <c r="L60" s="74">
        <v>0</v>
      </c>
      <c r="M60" s="74">
        <v>0</v>
      </c>
      <c r="N60" s="74">
        <f t="shared" si="31"/>
        <v>0</v>
      </c>
      <c r="O60" s="74">
        <v>238638</v>
      </c>
      <c r="P60" s="74">
        <v>52217</v>
      </c>
      <c r="Q60" s="74">
        <f t="shared" si="32"/>
        <v>290855</v>
      </c>
      <c r="R60" s="54" t="s">
        <v>751</v>
      </c>
      <c r="S60" s="53" t="s">
        <v>881</v>
      </c>
      <c r="T60" s="74">
        <v>0</v>
      </c>
      <c r="U60" s="74">
        <v>52246</v>
      </c>
      <c r="V60" s="74">
        <f t="shared" si="33"/>
        <v>52246</v>
      </c>
      <c r="W60" s="74">
        <v>0</v>
      </c>
      <c r="X60" s="74">
        <v>0</v>
      </c>
      <c r="Y60" s="74">
        <f t="shared" si="34"/>
        <v>0</v>
      </c>
      <c r="Z60" s="54"/>
      <c r="AA60" s="53"/>
      <c r="AB60" s="74">
        <v>0</v>
      </c>
      <c r="AC60" s="74">
        <v>0</v>
      </c>
      <c r="AD60" s="74">
        <f t="shared" si="35"/>
        <v>0</v>
      </c>
      <c r="AE60" s="74">
        <v>0</v>
      </c>
      <c r="AF60" s="74">
        <v>0</v>
      </c>
      <c r="AG60" s="74">
        <f t="shared" si="36"/>
        <v>0</v>
      </c>
      <c r="AH60" s="54"/>
      <c r="AI60" s="53"/>
      <c r="AJ60" s="74">
        <v>0</v>
      </c>
      <c r="AK60" s="74">
        <v>0</v>
      </c>
      <c r="AL60" s="74">
        <f t="shared" si="37"/>
        <v>0</v>
      </c>
      <c r="AM60" s="74">
        <v>0</v>
      </c>
      <c r="AN60" s="74">
        <v>0</v>
      </c>
      <c r="AO60" s="74">
        <f t="shared" si="38"/>
        <v>0</v>
      </c>
      <c r="AP60" s="54"/>
      <c r="AQ60" s="53"/>
      <c r="AR60" s="74">
        <v>0</v>
      </c>
      <c r="AS60" s="74">
        <v>0</v>
      </c>
      <c r="AT60" s="74">
        <f t="shared" si="39"/>
        <v>0</v>
      </c>
      <c r="AU60" s="74">
        <v>0</v>
      </c>
      <c r="AV60" s="74">
        <v>0</v>
      </c>
      <c r="AW60" s="74">
        <f t="shared" si="40"/>
        <v>0</v>
      </c>
      <c r="AX60" s="54"/>
      <c r="AY60" s="53"/>
      <c r="AZ60" s="74">
        <v>0</v>
      </c>
      <c r="BA60" s="74">
        <v>0</v>
      </c>
      <c r="BB60" s="74">
        <f t="shared" si="41"/>
        <v>0</v>
      </c>
      <c r="BC60" s="74">
        <v>0</v>
      </c>
      <c r="BD60" s="74">
        <v>0</v>
      </c>
      <c r="BE60" s="74">
        <f t="shared" si="42"/>
        <v>0</v>
      </c>
    </row>
    <row r="61" spans="1:57" s="50" customFormat="1" ht="12" customHeight="1">
      <c r="A61" s="53" t="s">
        <v>732</v>
      </c>
      <c r="B61" s="54" t="s">
        <v>882</v>
      </c>
      <c r="C61" s="53" t="s">
        <v>883</v>
      </c>
      <c r="D61" s="74">
        <f t="shared" si="25"/>
        <v>0</v>
      </c>
      <c r="E61" s="74">
        <f t="shared" si="26"/>
        <v>83636</v>
      </c>
      <c r="F61" s="74">
        <f t="shared" si="27"/>
        <v>83636</v>
      </c>
      <c r="G61" s="74">
        <f t="shared" si="28"/>
        <v>0</v>
      </c>
      <c r="H61" s="74">
        <f t="shared" si="29"/>
        <v>0</v>
      </c>
      <c r="I61" s="74">
        <f t="shared" si="30"/>
        <v>0</v>
      </c>
      <c r="J61" s="54" t="s">
        <v>751</v>
      </c>
      <c r="K61" s="53" t="s">
        <v>752</v>
      </c>
      <c r="L61" s="74">
        <v>0</v>
      </c>
      <c r="M61" s="74">
        <v>83636</v>
      </c>
      <c r="N61" s="74">
        <f t="shared" si="31"/>
        <v>83636</v>
      </c>
      <c r="O61" s="74">
        <v>0</v>
      </c>
      <c r="P61" s="74">
        <v>0</v>
      </c>
      <c r="Q61" s="74">
        <f t="shared" si="32"/>
        <v>0</v>
      </c>
      <c r="R61" s="54"/>
      <c r="S61" s="53"/>
      <c r="T61" s="74">
        <v>0</v>
      </c>
      <c r="U61" s="74">
        <v>0</v>
      </c>
      <c r="V61" s="74">
        <f t="shared" si="33"/>
        <v>0</v>
      </c>
      <c r="W61" s="74">
        <v>0</v>
      </c>
      <c r="X61" s="74">
        <v>0</v>
      </c>
      <c r="Y61" s="74">
        <f t="shared" si="34"/>
        <v>0</v>
      </c>
      <c r="Z61" s="54"/>
      <c r="AA61" s="53"/>
      <c r="AB61" s="74">
        <v>0</v>
      </c>
      <c r="AC61" s="74">
        <v>0</v>
      </c>
      <c r="AD61" s="74">
        <f t="shared" si="35"/>
        <v>0</v>
      </c>
      <c r="AE61" s="74">
        <v>0</v>
      </c>
      <c r="AF61" s="74">
        <v>0</v>
      </c>
      <c r="AG61" s="74">
        <f t="shared" si="36"/>
        <v>0</v>
      </c>
      <c r="AH61" s="54"/>
      <c r="AI61" s="53"/>
      <c r="AJ61" s="74">
        <v>0</v>
      </c>
      <c r="AK61" s="74">
        <v>0</v>
      </c>
      <c r="AL61" s="74">
        <f t="shared" si="37"/>
        <v>0</v>
      </c>
      <c r="AM61" s="74">
        <v>0</v>
      </c>
      <c r="AN61" s="74">
        <v>0</v>
      </c>
      <c r="AO61" s="74">
        <f t="shared" si="38"/>
        <v>0</v>
      </c>
      <c r="AP61" s="54"/>
      <c r="AQ61" s="53"/>
      <c r="AR61" s="74">
        <v>0</v>
      </c>
      <c r="AS61" s="74">
        <v>0</v>
      </c>
      <c r="AT61" s="74">
        <f t="shared" si="39"/>
        <v>0</v>
      </c>
      <c r="AU61" s="74">
        <v>0</v>
      </c>
      <c r="AV61" s="74">
        <v>0</v>
      </c>
      <c r="AW61" s="74">
        <f t="shared" si="40"/>
        <v>0</v>
      </c>
      <c r="AX61" s="54"/>
      <c r="AY61" s="53"/>
      <c r="AZ61" s="74">
        <v>0</v>
      </c>
      <c r="BA61" s="74">
        <v>0</v>
      </c>
      <c r="BB61" s="74">
        <f t="shared" si="41"/>
        <v>0</v>
      </c>
      <c r="BC61" s="74">
        <v>0</v>
      </c>
      <c r="BD61" s="74">
        <v>0</v>
      </c>
      <c r="BE61" s="74">
        <f t="shared" si="42"/>
        <v>0</v>
      </c>
    </row>
    <row r="62" spans="1:57" s="50" customFormat="1" ht="12" customHeight="1">
      <c r="A62" s="53" t="s">
        <v>732</v>
      </c>
      <c r="B62" s="54" t="s">
        <v>884</v>
      </c>
      <c r="C62" s="53" t="s">
        <v>885</v>
      </c>
      <c r="D62" s="74">
        <f t="shared" si="25"/>
        <v>0</v>
      </c>
      <c r="E62" s="74">
        <f t="shared" si="26"/>
        <v>58497</v>
      </c>
      <c r="F62" s="74">
        <f t="shared" si="27"/>
        <v>58497</v>
      </c>
      <c r="G62" s="74">
        <f t="shared" si="28"/>
        <v>0</v>
      </c>
      <c r="H62" s="74">
        <f t="shared" si="29"/>
        <v>26895</v>
      </c>
      <c r="I62" s="74">
        <f t="shared" si="30"/>
        <v>26895</v>
      </c>
      <c r="J62" s="54" t="s">
        <v>859</v>
      </c>
      <c r="K62" s="53" t="s">
        <v>860</v>
      </c>
      <c r="L62" s="74">
        <v>0</v>
      </c>
      <c r="M62" s="74">
        <v>58497</v>
      </c>
      <c r="N62" s="74">
        <f t="shared" si="31"/>
        <v>58497</v>
      </c>
      <c r="O62" s="74">
        <v>0</v>
      </c>
      <c r="P62" s="74">
        <v>26895</v>
      </c>
      <c r="Q62" s="74">
        <f t="shared" si="32"/>
        <v>26895</v>
      </c>
      <c r="R62" s="54"/>
      <c r="S62" s="53"/>
      <c r="T62" s="74">
        <v>0</v>
      </c>
      <c r="U62" s="74">
        <v>0</v>
      </c>
      <c r="V62" s="74">
        <f t="shared" si="33"/>
        <v>0</v>
      </c>
      <c r="W62" s="74">
        <v>0</v>
      </c>
      <c r="X62" s="74">
        <v>0</v>
      </c>
      <c r="Y62" s="74">
        <f t="shared" si="34"/>
        <v>0</v>
      </c>
      <c r="Z62" s="54"/>
      <c r="AA62" s="53"/>
      <c r="AB62" s="74">
        <v>0</v>
      </c>
      <c r="AC62" s="74">
        <v>0</v>
      </c>
      <c r="AD62" s="74">
        <f t="shared" si="35"/>
        <v>0</v>
      </c>
      <c r="AE62" s="74">
        <v>0</v>
      </c>
      <c r="AF62" s="74">
        <v>0</v>
      </c>
      <c r="AG62" s="74">
        <f t="shared" si="36"/>
        <v>0</v>
      </c>
      <c r="AH62" s="54"/>
      <c r="AI62" s="53"/>
      <c r="AJ62" s="74">
        <v>0</v>
      </c>
      <c r="AK62" s="74">
        <v>0</v>
      </c>
      <c r="AL62" s="74">
        <f t="shared" si="37"/>
        <v>0</v>
      </c>
      <c r="AM62" s="74">
        <v>0</v>
      </c>
      <c r="AN62" s="74">
        <v>0</v>
      </c>
      <c r="AO62" s="74">
        <f t="shared" si="38"/>
        <v>0</v>
      </c>
      <c r="AP62" s="54"/>
      <c r="AQ62" s="53"/>
      <c r="AR62" s="74">
        <v>0</v>
      </c>
      <c r="AS62" s="74">
        <v>0</v>
      </c>
      <c r="AT62" s="74">
        <f t="shared" si="39"/>
        <v>0</v>
      </c>
      <c r="AU62" s="74">
        <v>0</v>
      </c>
      <c r="AV62" s="74">
        <v>0</v>
      </c>
      <c r="AW62" s="74">
        <f t="shared" si="40"/>
        <v>0</v>
      </c>
      <c r="AX62" s="54"/>
      <c r="AY62" s="53"/>
      <c r="AZ62" s="74">
        <v>0</v>
      </c>
      <c r="BA62" s="74">
        <v>0</v>
      </c>
      <c r="BB62" s="74">
        <f t="shared" si="41"/>
        <v>0</v>
      </c>
      <c r="BC62" s="74">
        <v>0</v>
      </c>
      <c r="BD62" s="74">
        <v>0</v>
      </c>
      <c r="BE62" s="74">
        <f t="shared" si="42"/>
        <v>0</v>
      </c>
    </row>
    <row r="63" spans="1:57" s="50" customFormat="1" ht="12" customHeight="1">
      <c r="A63" s="53" t="s">
        <v>732</v>
      </c>
      <c r="B63" s="54" t="s">
        <v>886</v>
      </c>
      <c r="C63" s="53" t="s">
        <v>887</v>
      </c>
      <c r="D63" s="74">
        <f t="shared" si="25"/>
        <v>0</v>
      </c>
      <c r="E63" s="74">
        <f t="shared" si="26"/>
        <v>78696</v>
      </c>
      <c r="F63" s="74">
        <f t="shared" si="27"/>
        <v>78696</v>
      </c>
      <c r="G63" s="74">
        <f t="shared" si="28"/>
        <v>0</v>
      </c>
      <c r="H63" s="74">
        <f t="shared" si="29"/>
        <v>23173</v>
      </c>
      <c r="I63" s="74">
        <f t="shared" si="30"/>
        <v>23173</v>
      </c>
      <c r="J63" s="54" t="s">
        <v>761</v>
      </c>
      <c r="K63" s="53" t="s">
        <v>762</v>
      </c>
      <c r="L63" s="74">
        <v>0</v>
      </c>
      <c r="M63" s="74">
        <v>78696</v>
      </c>
      <c r="N63" s="74">
        <f t="shared" si="31"/>
        <v>78696</v>
      </c>
      <c r="O63" s="74">
        <v>0</v>
      </c>
      <c r="P63" s="74">
        <v>23173</v>
      </c>
      <c r="Q63" s="74">
        <f t="shared" si="32"/>
        <v>23173</v>
      </c>
      <c r="R63" s="54"/>
      <c r="S63" s="53"/>
      <c r="T63" s="74">
        <v>0</v>
      </c>
      <c r="U63" s="74">
        <v>0</v>
      </c>
      <c r="V63" s="74">
        <f t="shared" si="33"/>
        <v>0</v>
      </c>
      <c r="W63" s="74">
        <v>0</v>
      </c>
      <c r="X63" s="74">
        <v>0</v>
      </c>
      <c r="Y63" s="74">
        <f t="shared" si="34"/>
        <v>0</v>
      </c>
      <c r="Z63" s="54"/>
      <c r="AA63" s="53"/>
      <c r="AB63" s="74">
        <v>0</v>
      </c>
      <c r="AC63" s="74">
        <v>0</v>
      </c>
      <c r="AD63" s="74">
        <f t="shared" si="35"/>
        <v>0</v>
      </c>
      <c r="AE63" s="74">
        <v>0</v>
      </c>
      <c r="AF63" s="74">
        <v>0</v>
      </c>
      <c r="AG63" s="74">
        <f t="shared" si="36"/>
        <v>0</v>
      </c>
      <c r="AH63" s="54"/>
      <c r="AI63" s="53"/>
      <c r="AJ63" s="74">
        <v>0</v>
      </c>
      <c r="AK63" s="74">
        <v>0</v>
      </c>
      <c r="AL63" s="74">
        <f t="shared" si="37"/>
        <v>0</v>
      </c>
      <c r="AM63" s="74">
        <v>0</v>
      </c>
      <c r="AN63" s="74">
        <v>0</v>
      </c>
      <c r="AO63" s="74">
        <f t="shared" si="38"/>
        <v>0</v>
      </c>
      <c r="AP63" s="54"/>
      <c r="AQ63" s="53"/>
      <c r="AR63" s="74">
        <v>0</v>
      </c>
      <c r="AS63" s="74">
        <v>0</v>
      </c>
      <c r="AT63" s="74">
        <f t="shared" si="39"/>
        <v>0</v>
      </c>
      <c r="AU63" s="74">
        <v>0</v>
      </c>
      <c r="AV63" s="74">
        <v>0</v>
      </c>
      <c r="AW63" s="74">
        <f t="shared" si="40"/>
        <v>0</v>
      </c>
      <c r="AX63" s="54"/>
      <c r="AY63" s="53"/>
      <c r="AZ63" s="74">
        <v>0</v>
      </c>
      <c r="BA63" s="74">
        <v>0</v>
      </c>
      <c r="BB63" s="74">
        <f t="shared" si="41"/>
        <v>0</v>
      </c>
      <c r="BC63" s="74">
        <v>0</v>
      </c>
      <c r="BD63" s="74">
        <v>0</v>
      </c>
      <c r="BE63" s="74">
        <f t="shared" si="42"/>
        <v>0</v>
      </c>
    </row>
    <row r="64" spans="1:57" s="50" customFormat="1" ht="12" customHeight="1">
      <c r="A64" s="53" t="s">
        <v>732</v>
      </c>
      <c r="B64" s="54" t="s">
        <v>888</v>
      </c>
      <c r="C64" s="53" t="s">
        <v>889</v>
      </c>
      <c r="D64" s="74">
        <f t="shared" si="25"/>
        <v>0</v>
      </c>
      <c r="E64" s="74">
        <f t="shared" si="26"/>
        <v>98696</v>
      </c>
      <c r="F64" s="74">
        <f t="shared" si="27"/>
        <v>98696</v>
      </c>
      <c r="G64" s="74">
        <f t="shared" si="28"/>
        <v>0</v>
      </c>
      <c r="H64" s="74">
        <f t="shared" si="29"/>
        <v>26360</v>
      </c>
      <c r="I64" s="74">
        <f t="shared" si="30"/>
        <v>26360</v>
      </c>
      <c r="J64" s="54" t="s">
        <v>761</v>
      </c>
      <c r="K64" s="53" t="s">
        <v>762</v>
      </c>
      <c r="L64" s="74">
        <v>0</v>
      </c>
      <c r="M64" s="74">
        <v>98696</v>
      </c>
      <c r="N64" s="74">
        <f t="shared" si="31"/>
        <v>98696</v>
      </c>
      <c r="O64" s="74">
        <v>0</v>
      </c>
      <c r="P64" s="74">
        <v>26360</v>
      </c>
      <c r="Q64" s="74">
        <f t="shared" si="32"/>
        <v>26360</v>
      </c>
      <c r="R64" s="54"/>
      <c r="S64" s="53"/>
      <c r="T64" s="74">
        <v>0</v>
      </c>
      <c r="U64" s="74">
        <v>0</v>
      </c>
      <c r="V64" s="74">
        <f t="shared" si="33"/>
        <v>0</v>
      </c>
      <c r="W64" s="74">
        <v>0</v>
      </c>
      <c r="X64" s="74">
        <v>0</v>
      </c>
      <c r="Y64" s="74">
        <f t="shared" si="34"/>
        <v>0</v>
      </c>
      <c r="Z64" s="54"/>
      <c r="AA64" s="53"/>
      <c r="AB64" s="74">
        <v>0</v>
      </c>
      <c r="AC64" s="74">
        <v>0</v>
      </c>
      <c r="AD64" s="74">
        <f t="shared" si="35"/>
        <v>0</v>
      </c>
      <c r="AE64" s="74">
        <v>0</v>
      </c>
      <c r="AF64" s="74">
        <v>0</v>
      </c>
      <c r="AG64" s="74">
        <f t="shared" si="36"/>
        <v>0</v>
      </c>
      <c r="AH64" s="54"/>
      <c r="AI64" s="53"/>
      <c r="AJ64" s="74">
        <v>0</v>
      </c>
      <c r="AK64" s="74">
        <v>0</v>
      </c>
      <c r="AL64" s="74">
        <f t="shared" si="37"/>
        <v>0</v>
      </c>
      <c r="AM64" s="74">
        <v>0</v>
      </c>
      <c r="AN64" s="74">
        <v>0</v>
      </c>
      <c r="AO64" s="74">
        <f t="shared" si="38"/>
        <v>0</v>
      </c>
      <c r="AP64" s="54"/>
      <c r="AQ64" s="53"/>
      <c r="AR64" s="74">
        <v>0</v>
      </c>
      <c r="AS64" s="74">
        <v>0</v>
      </c>
      <c r="AT64" s="74">
        <f t="shared" si="39"/>
        <v>0</v>
      </c>
      <c r="AU64" s="74">
        <v>0</v>
      </c>
      <c r="AV64" s="74">
        <v>0</v>
      </c>
      <c r="AW64" s="74">
        <f t="shared" si="40"/>
        <v>0</v>
      </c>
      <c r="AX64" s="54"/>
      <c r="AY64" s="53"/>
      <c r="AZ64" s="74">
        <v>0</v>
      </c>
      <c r="BA64" s="74">
        <v>0</v>
      </c>
      <c r="BB64" s="74">
        <f t="shared" si="41"/>
        <v>0</v>
      </c>
      <c r="BC64" s="74">
        <v>0</v>
      </c>
      <c r="BD64" s="74">
        <v>0</v>
      </c>
      <c r="BE64" s="74">
        <f t="shared" si="42"/>
        <v>0</v>
      </c>
    </row>
    <row r="65" spans="1:57" s="50" customFormat="1" ht="12" customHeight="1">
      <c r="A65" s="53" t="s">
        <v>732</v>
      </c>
      <c r="B65" s="54" t="s">
        <v>890</v>
      </c>
      <c r="C65" s="53" t="s">
        <v>891</v>
      </c>
      <c r="D65" s="74">
        <f t="shared" si="25"/>
        <v>0</v>
      </c>
      <c r="E65" s="74">
        <f t="shared" si="26"/>
        <v>160110</v>
      </c>
      <c r="F65" s="74">
        <f t="shared" si="27"/>
        <v>160110</v>
      </c>
      <c r="G65" s="74">
        <f t="shared" si="28"/>
        <v>0</v>
      </c>
      <c r="H65" s="74">
        <f t="shared" si="29"/>
        <v>49057</v>
      </c>
      <c r="I65" s="74">
        <f t="shared" si="30"/>
        <v>49057</v>
      </c>
      <c r="J65" s="54" t="s">
        <v>761</v>
      </c>
      <c r="K65" s="53" t="s">
        <v>762</v>
      </c>
      <c r="L65" s="74">
        <v>0</v>
      </c>
      <c r="M65" s="74">
        <v>160110</v>
      </c>
      <c r="N65" s="74">
        <f t="shared" si="31"/>
        <v>160110</v>
      </c>
      <c r="O65" s="74">
        <v>0</v>
      </c>
      <c r="P65" s="74">
        <v>49057</v>
      </c>
      <c r="Q65" s="74">
        <f t="shared" si="32"/>
        <v>49057</v>
      </c>
      <c r="R65" s="54"/>
      <c r="S65" s="53"/>
      <c r="T65" s="74">
        <v>0</v>
      </c>
      <c r="U65" s="74">
        <v>0</v>
      </c>
      <c r="V65" s="74">
        <f t="shared" si="33"/>
        <v>0</v>
      </c>
      <c r="W65" s="74">
        <v>0</v>
      </c>
      <c r="X65" s="74">
        <v>0</v>
      </c>
      <c r="Y65" s="74">
        <f t="shared" si="34"/>
        <v>0</v>
      </c>
      <c r="Z65" s="54"/>
      <c r="AA65" s="53"/>
      <c r="AB65" s="74">
        <v>0</v>
      </c>
      <c r="AC65" s="74">
        <v>0</v>
      </c>
      <c r="AD65" s="74">
        <f t="shared" si="35"/>
        <v>0</v>
      </c>
      <c r="AE65" s="74">
        <v>0</v>
      </c>
      <c r="AF65" s="74">
        <v>0</v>
      </c>
      <c r="AG65" s="74">
        <f t="shared" si="36"/>
        <v>0</v>
      </c>
      <c r="AH65" s="54"/>
      <c r="AI65" s="53"/>
      <c r="AJ65" s="74">
        <v>0</v>
      </c>
      <c r="AK65" s="74">
        <v>0</v>
      </c>
      <c r="AL65" s="74">
        <f t="shared" si="37"/>
        <v>0</v>
      </c>
      <c r="AM65" s="74">
        <v>0</v>
      </c>
      <c r="AN65" s="74">
        <v>0</v>
      </c>
      <c r="AO65" s="74">
        <f t="shared" si="38"/>
        <v>0</v>
      </c>
      <c r="AP65" s="54"/>
      <c r="AQ65" s="53"/>
      <c r="AR65" s="74">
        <v>0</v>
      </c>
      <c r="AS65" s="74">
        <v>0</v>
      </c>
      <c r="AT65" s="74">
        <f t="shared" si="39"/>
        <v>0</v>
      </c>
      <c r="AU65" s="74">
        <v>0</v>
      </c>
      <c r="AV65" s="74">
        <v>0</v>
      </c>
      <c r="AW65" s="74">
        <f t="shared" si="40"/>
        <v>0</v>
      </c>
      <c r="AX65" s="54"/>
      <c r="AY65" s="53"/>
      <c r="AZ65" s="74">
        <v>0</v>
      </c>
      <c r="BA65" s="74">
        <v>0</v>
      </c>
      <c r="BB65" s="74">
        <f t="shared" si="41"/>
        <v>0</v>
      </c>
      <c r="BC65" s="74">
        <v>0</v>
      </c>
      <c r="BD65" s="74">
        <v>0</v>
      </c>
      <c r="BE65" s="74">
        <f t="shared" si="42"/>
        <v>0</v>
      </c>
    </row>
    <row r="66" spans="1:57" s="50" customFormat="1" ht="12" customHeight="1">
      <c r="A66" s="53" t="s">
        <v>732</v>
      </c>
      <c r="B66" s="54" t="s">
        <v>892</v>
      </c>
      <c r="C66" s="53" t="s">
        <v>893</v>
      </c>
      <c r="D66" s="74">
        <f t="shared" si="25"/>
        <v>31129</v>
      </c>
      <c r="E66" s="74">
        <f t="shared" si="26"/>
        <v>256634</v>
      </c>
      <c r="F66" s="74">
        <f t="shared" si="27"/>
        <v>287763</v>
      </c>
      <c r="G66" s="74">
        <f t="shared" si="28"/>
        <v>0</v>
      </c>
      <c r="H66" s="74">
        <f t="shared" si="29"/>
        <v>0</v>
      </c>
      <c r="I66" s="74">
        <f t="shared" si="30"/>
        <v>0</v>
      </c>
      <c r="J66" s="54" t="s">
        <v>741</v>
      </c>
      <c r="K66" s="53" t="s">
        <v>742</v>
      </c>
      <c r="L66" s="74">
        <v>31129</v>
      </c>
      <c r="M66" s="74">
        <v>256634</v>
      </c>
      <c r="N66" s="74">
        <f t="shared" si="31"/>
        <v>287763</v>
      </c>
      <c r="O66" s="74">
        <v>0</v>
      </c>
      <c r="P66" s="74">
        <v>0</v>
      </c>
      <c r="Q66" s="74">
        <f t="shared" si="32"/>
        <v>0</v>
      </c>
      <c r="R66" s="54"/>
      <c r="S66" s="53"/>
      <c r="T66" s="74">
        <v>0</v>
      </c>
      <c r="U66" s="74">
        <v>0</v>
      </c>
      <c r="V66" s="74">
        <f t="shared" si="33"/>
        <v>0</v>
      </c>
      <c r="W66" s="74">
        <v>0</v>
      </c>
      <c r="X66" s="74">
        <v>0</v>
      </c>
      <c r="Y66" s="74">
        <f t="shared" si="34"/>
        <v>0</v>
      </c>
      <c r="Z66" s="54"/>
      <c r="AA66" s="53"/>
      <c r="AB66" s="74">
        <v>0</v>
      </c>
      <c r="AC66" s="74">
        <v>0</v>
      </c>
      <c r="AD66" s="74">
        <f t="shared" si="35"/>
        <v>0</v>
      </c>
      <c r="AE66" s="74">
        <v>0</v>
      </c>
      <c r="AF66" s="74">
        <v>0</v>
      </c>
      <c r="AG66" s="74">
        <f t="shared" si="36"/>
        <v>0</v>
      </c>
      <c r="AH66" s="54"/>
      <c r="AI66" s="53"/>
      <c r="AJ66" s="74">
        <v>0</v>
      </c>
      <c r="AK66" s="74">
        <v>0</v>
      </c>
      <c r="AL66" s="74">
        <f t="shared" si="37"/>
        <v>0</v>
      </c>
      <c r="AM66" s="74">
        <v>0</v>
      </c>
      <c r="AN66" s="74">
        <v>0</v>
      </c>
      <c r="AO66" s="74">
        <f t="shared" si="38"/>
        <v>0</v>
      </c>
      <c r="AP66" s="54"/>
      <c r="AQ66" s="53"/>
      <c r="AR66" s="74">
        <v>0</v>
      </c>
      <c r="AS66" s="74">
        <v>0</v>
      </c>
      <c r="AT66" s="74">
        <f t="shared" si="39"/>
        <v>0</v>
      </c>
      <c r="AU66" s="74">
        <v>0</v>
      </c>
      <c r="AV66" s="74">
        <v>0</v>
      </c>
      <c r="AW66" s="74">
        <f t="shared" si="40"/>
        <v>0</v>
      </c>
      <c r="AX66" s="54"/>
      <c r="AY66" s="53"/>
      <c r="AZ66" s="74">
        <v>0</v>
      </c>
      <c r="BA66" s="74">
        <v>0</v>
      </c>
      <c r="BB66" s="74">
        <f t="shared" si="41"/>
        <v>0</v>
      </c>
      <c r="BC66" s="74">
        <v>0</v>
      </c>
      <c r="BD66" s="74">
        <v>0</v>
      </c>
      <c r="BE66" s="74">
        <f t="shared" si="42"/>
        <v>0</v>
      </c>
    </row>
    <row r="67" spans="1:57" s="50" customFormat="1" ht="12" customHeight="1">
      <c r="A67" s="53" t="s">
        <v>732</v>
      </c>
      <c r="B67" s="54" t="s">
        <v>894</v>
      </c>
      <c r="C67" s="53" t="s">
        <v>895</v>
      </c>
      <c r="D67" s="74">
        <f t="shared" si="25"/>
        <v>0</v>
      </c>
      <c r="E67" s="74">
        <f t="shared" si="26"/>
        <v>334758</v>
      </c>
      <c r="F67" s="74">
        <f t="shared" si="27"/>
        <v>334758</v>
      </c>
      <c r="G67" s="74">
        <f t="shared" si="28"/>
        <v>0</v>
      </c>
      <c r="H67" s="74">
        <f t="shared" si="29"/>
        <v>49356</v>
      </c>
      <c r="I67" s="74">
        <f t="shared" si="30"/>
        <v>49356</v>
      </c>
      <c r="J67" s="54" t="s">
        <v>817</v>
      </c>
      <c r="K67" s="53" t="s">
        <v>818</v>
      </c>
      <c r="L67" s="74">
        <v>0</v>
      </c>
      <c r="M67" s="74">
        <v>334758</v>
      </c>
      <c r="N67" s="74">
        <f t="shared" si="31"/>
        <v>334758</v>
      </c>
      <c r="O67" s="74">
        <v>0</v>
      </c>
      <c r="P67" s="74">
        <v>49356</v>
      </c>
      <c r="Q67" s="74">
        <f t="shared" si="32"/>
        <v>49356</v>
      </c>
      <c r="R67" s="54"/>
      <c r="S67" s="53"/>
      <c r="T67" s="74">
        <v>0</v>
      </c>
      <c r="U67" s="74">
        <v>0</v>
      </c>
      <c r="V67" s="74">
        <f t="shared" si="33"/>
        <v>0</v>
      </c>
      <c r="W67" s="74">
        <v>0</v>
      </c>
      <c r="X67" s="74">
        <v>0</v>
      </c>
      <c r="Y67" s="74">
        <f t="shared" si="34"/>
        <v>0</v>
      </c>
      <c r="Z67" s="54"/>
      <c r="AA67" s="53"/>
      <c r="AB67" s="74">
        <v>0</v>
      </c>
      <c r="AC67" s="74">
        <v>0</v>
      </c>
      <c r="AD67" s="74">
        <f t="shared" si="35"/>
        <v>0</v>
      </c>
      <c r="AE67" s="74">
        <v>0</v>
      </c>
      <c r="AF67" s="74">
        <v>0</v>
      </c>
      <c r="AG67" s="74">
        <f t="shared" si="36"/>
        <v>0</v>
      </c>
      <c r="AH67" s="54"/>
      <c r="AI67" s="53"/>
      <c r="AJ67" s="74">
        <v>0</v>
      </c>
      <c r="AK67" s="74">
        <v>0</v>
      </c>
      <c r="AL67" s="74">
        <f t="shared" si="37"/>
        <v>0</v>
      </c>
      <c r="AM67" s="74">
        <v>0</v>
      </c>
      <c r="AN67" s="74">
        <v>0</v>
      </c>
      <c r="AO67" s="74">
        <f t="shared" si="38"/>
        <v>0</v>
      </c>
      <c r="AP67" s="54"/>
      <c r="AQ67" s="53"/>
      <c r="AR67" s="74">
        <v>0</v>
      </c>
      <c r="AS67" s="74">
        <v>0</v>
      </c>
      <c r="AT67" s="74">
        <f t="shared" si="39"/>
        <v>0</v>
      </c>
      <c r="AU67" s="74">
        <v>0</v>
      </c>
      <c r="AV67" s="74">
        <v>0</v>
      </c>
      <c r="AW67" s="74">
        <f t="shared" si="40"/>
        <v>0</v>
      </c>
      <c r="AX67" s="54"/>
      <c r="AY67" s="53"/>
      <c r="AZ67" s="74">
        <v>0</v>
      </c>
      <c r="BA67" s="74">
        <v>0</v>
      </c>
      <c r="BB67" s="74">
        <f t="shared" si="41"/>
        <v>0</v>
      </c>
      <c r="BC67" s="74">
        <v>0</v>
      </c>
      <c r="BD67" s="74">
        <v>0</v>
      </c>
      <c r="BE67" s="74">
        <f t="shared" si="42"/>
        <v>0</v>
      </c>
    </row>
    <row r="68" spans="1:57" s="50" customFormat="1" ht="12" customHeight="1">
      <c r="A68" s="53" t="s">
        <v>732</v>
      </c>
      <c r="B68" s="54" t="s">
        <v>896</v>
      </c>
      <c r="C68" s="53" t="s">
        <v>897</v>
      </c>
      <c r="D68" s="74">
        <f t="shared" si="25"/>
        <v>41845</v>
      </c>
      <c r="E68" s="74">
        <f t="shared" si="26"/>
        <v>282626</v>
      </c>
      <c r="F68" s="74">
        <f t="shared" si="27"/>
        <v>324471</v>
      </c>
      <c r="G68" s="74">
        <f t="shared" si="28"/>
        <v>112</v>
      </c>
      <c r="H68" s="74">
        <f t="shared" si="29"/>
        <v>61110</v>
      </c>
      <c r="I68" s="74">
        <f t="shared" si="30"/>
        <v>61222</v>
      </c>
      <c r="J68" s="54" t="s">
        <v>831</v>
      </c>
      <c r="K68" s="53" t="s">
        <v>898</v>
      </c>
      <c r="L68" s="74">
        <v>41845</v>
      </c>
      <c r="M68" s="74">
        <v>282626</v>
      </c>
      <c r="N68" s="74">
        <f t="shared" si="31"/>
        <v>324471</v>
      </c>
      <c r="O68" s="74">
        <v>112</v>
      </c>
      <c r="P68" s="74">
        <v>61110</v>
      </c>
      <c r="Q68" s="74">
        <f t="shared" si="32"/>
        <v>61222</v>
      </c>
      <c r="R68" s="54"/>
      <c r="S68" s="53"/>
      <c r="T68" s="74">
        <v>0</v>
      </c>
      <c r="U68" s="74">
        <v>0</v>
      </c>
      <c r="V68" s="74">
        <f t="shared" si="33"/>
        <v>0</v>
      </c>
      <c r="W68" s="74">
        <v>0</v>
      </c>
      <c r="X68" s="74">
        <v>0</v>
      </c>
      <c r="Y68" s="74">
        <f t="shared" si="34"/>
        <v>0</v>
      </c>
      <c r="Z68" s="54"/>
      <c r="AA68" s="53"/>
      <c r="AB68" s="74">
        <v>0</v>
      </c>
      <c r="AC68" s="74">
        <v>0</v>
      </c>
      <c r="AD68" s="74">
        <f t="shared" si="35"/>
        <v>0</v>
      </c>
      <c r="AE68" s="74">
        <v>0</v>
      </c>
      <c r="AF68" s="74">
        <v>0</v>
      </c>
      <c r="AG68" s="74">
        <f t="shared" si="36"/>
        <v>0</v>
      </c>
      <c r="AH68" s="54"/>
      <c r="AI68" s="53"/>
      <c r="AJ68" s="74">
        <v>0</v>
      </c>
      <c r="AK68" s="74">
        <v>0</v>
      </c>
      <c r="AL68" s="74">
        <f t="shared" si="37"/>
        <v>0</v>
      </c>
      <c r="AM68" s="74">
        <v>0</v>
      </c>
      <c r="AN68" s="74">
        <v>0</v>
      </c>
      <c r="AO68" s="74">
        <f t="shared" si="38"/>
        <v>0</v>
      </c>
      <c r="AP68" s="54"/>
      <c r="AQ68" s="53"/>
      <c r="AR68" s="74">
        <v>0</v>
      </c>
      <c r="AS68" s="74">
        <v>0</v>
      </c>
      <c r="AT68" s="74">
        <f t="shared" si="39"/>
        <v>0</v>
      </c>
      <c r="AU68" s="74">
        <v>0</v>
      </c>
      <c r="AV68" s="74">
        <v>0</v>
      </c>
      <c r="AW68" s="74">
        <f t="shared" si="40"/>
        <v>0</v>
      </c>
      <c r="AX68" s="54"/>
      <c r="AY68" s="53"/>
      <c r="AZ68" s="74">
        <v>0</v>
      </c>
      <c r="BA68" s="74">
        <v>0</v>
      </c>
      <c r="BB68" s="74">
        <f t="shared" si="41"/>
        <v>0</v>
      </c>
      <c r="BC68" s="74">
        <v>0</v>
      </c>
      <c r="BD68" s="74">
        <v>0</v>
      </c>
      <c r="BE68" s="74">
        <f t="shared" si="42"/>
        <v>0</v>
      </c>
    </row>
    <row r="69" spans="1:57" s="50" customFormat="1" ht="12" customHeight="1">
      <c r="A69" s="53" t="s">
        <v>732</v>
      </c>
      <c r="B69" s="54" t="s">
        <v>899</v>
      </c>
      <c r="C69" s="53" t="s">
        <v>900</v>
      </c>
      <c r="D69" s="74">
        <f t="shared" si="25"/>
        <v>0</v>
      </c>
      <c r="E69" s="74">
        <f t="shared" si="26"/>
        <v>0</v>
      </c>
      <c r="F69" s="74">
        <f t="shared" si="27"/>
        <v>0</v>
      </c>
      <c r="G69" s="74">
        <f t="shared" si="28"/>
        <v>0</v>
      </c>
      <c r="H69" s="74">
        <f t="shared" si="29"/>
        <v>0</v>
      </c>
      <c r="I69" s="74">
        <f t="shared" si="30"/>
        <v>0</v>
      </c>
      <c r="J69" s="54"/>
      <c r="K69" s="53"/>
      <c r="L69" s="74">
        <v>0</v>
      </c>
      <c r="M69" s="74">
        <v>0</v>
      </c>
      <c r="N69" s="74">
        <f t="shared" si="31"/>
        <v>0</v>
      </c>
      <c r="O69" s="74">
        <v>0</v>
      </c>
      <c r="P69" s="74">
        <v>0</v>
      </c>
      <c r="Q69" s="74">
        <f t="shared" si="32"/>
        <v>0</v>
      </c>
      <c r="R69" s="54"/>
      <c r="S69" s="53"/>
      <c r="T69" s="74">
        <v>0</v>
      </c>
      <c r="U69" s="74">
        <v>0</v>
      </c>
      <c r="V69" s="74">
        <f t="shared" si="33"/>
        <v>0</v>
      </c>
      <c r="W69" s="74">
        <v>0</v>
      </c>
      <c r="X69" s="74">
        <v>0</v>
      </c>
      <c r="Y69" s="74">
        <f t="shared" si="34"/>
        <v>0</v>
      </c>
      <c r="Z69" s="54"/>
      <c r="AA69" s="53"/>
      <c r="AB69" s="74">
        <v>0</v>
      </c>
      <c r="AC69" s="74">
        <v>0</v>
      </c>
      <c r="AD69" s="74">
        <f t="shared" si="35"/>
        <v>0</v>
      </c>
      <c r="AE69" s="74">
        <v>0</v>
      </c>
      <c r="AF69" s="74">
        <v>0</v>
      </c>
      <c r="AG69" s="74">
        <f t="shared" si="36"/>
        <v>0</v>
      </c>
      <c r="AH69" s="54"/>
      <c r="AI69" s="53"/>
      <c r="AJ69" s="74">
        <v>0</v>
      </c>
      <c r="AK69" s="74">
        <v>0</v>
      </c>
      <c r="AL69" s="74">
        <f t="shared" si="37"/>
        <v>0</v>
      </c>
      <c r="AM69" s="74">
        <v>0</v>
      </c>
      <c r="AN69" s="74">
        <v>0</v>
      </c>
      <c r="AO69" s="74">
        <f t="shared" si="38"/>
        <v>0</v>
      </c>
      <c r="AP69" s="54"/>
      <c r="AQ69" s="53"/>
      <c r="AR69" s="74">
        <v>0</v>
      </c>
      <c r="AS69" s="74">
        <v>0</v>
      </c>
      <c r="AT69" s="74">
        <f t="shared" si="39"/>
        <v>0</v>
      </c>
      <c r="AU69" s="74">
        <v>0</v>
      </c>
      <c r="AV69" s="74">
        <v>0</v>
      </c>
      <c r="AW69" s="74">
        <f t="shared" si="40"/>
        <v>0</v>
      </c>
      <c r="AX69" s="54"/>
      <c r="AY69" s="53"/>
      <c r="AZ69" s="74">
        <v>0</v>
      </c>
      <c r="BA69" s="74">
        <v>0</v>
      </c>
      <c r="BB69" s="74">
        <f t="shared" si="41"/>
        <v>0</v>
      </c>
      <c r="BC69" s="74">
        <v>0</v>
      </c>
      <c r="BD69" s="74">
        <v>0</v>
      </c>
      <c r="BE69" s="74">
        <f t="shared" si="42"/>
        <v>0</v>
      </c>
    </row>
    <row r="70" spans="1:57" s="50" customFormat="1" ht="12" customHeight="1">
      <c r="A70" s="53" t="s">
        <v>732</v>
      </c>
      <c r="B70" s="54" t="s">
        <v>901</v>
      </c>
      <c r="C70" s="53" t="s">
        <v>902</v>
      </c>
      <c r="D70" s="74">
        <f t="shared" si="25"/>
        <v>11001</v>
      </c>
      <c r="E70" s="74">
        <f t="shared" si="26"/>
        <v>252572</v>
      </c>
      <c r="F70" s="74">
        <f t="shared" si="27"/>
        <v>263573</v>
      </c>
      <c r="G70" s="74">
        <f t="shared" si="28"/>
        <v>0</v>
      </c>
      <c r="H70" s="74">
        <f t="shared" si="29"/>
        <v>63002</v>
      </c>
      <c r="I70" s="74">
        <f t="shared" si="30"/>
        <v>63002</v>
      </c>
      <c r="J70" s="54" t="s">
        <v>785</v>
      </c>
      <c r="K70" s="53" t="s">
        <v>786</v>
      </c>
      <c r="L70" s="74">
        <v>11001</v>
      </c>
      <c r="M70" s="74">
        <v>252572</v>
      </c>
      <c r="N70" s="74">
        <f t="shared" si="31"/>
        <v>263573</v>
      </c>
      <c r="O70" s="74">
        <v>0</v>
      </c>
      <c r="P70" s="74">
        <v>63002</v>
      </c>
      <c r="Q70" s="74">
        <f t="shared" si="32"/>
        <v>63002</v>
      </c>
      <c r="R70" s="54"/>
      <c r="S70" s="53"/>
      <c r="T70" s="74">
        <v>0</v>
      </c>
      <c r="U70" s="74">
        <v>0</v>
      </c>
      <c r="V70" s="74">
        <f t="shared" si="33"/>
        <v>0</v>
      </c>
      <c r="W70" s="74">
        <v>0</v>
      </c>
      <c r="X70" s="74">
        <v>0</v>
      </c>
      <c r="Y70" s="74">
        <f t="shared" si="34"/>
        <v>0</v>
      </c>
      <c r="Z70" s="54"/>
      <c r="AA70" s="53"/>
      <c r="AB70" s="74">
        <v>0</v>
      </c>
      <c r="AC70" s="74">
        <v>0</v>
      </c>
      <c r="AD70" s="74">
        <f t="shared" si="35"/>
        <v>0</v>
      </c>
      <c r="AE70" s="74">
        <v>0</v>
      </c>
      <c r="AF70" s="74">
        <v>0</v>
      </c>
      <c r="AG70" s="74">
        <f t="shared" si="36"/>
        <v>0</v>
      </c>
      <c r="AH70" s="54"/>
      <c r="AI70" s="53"/>
      <c r="AJ70" s="74">
        <v>0</v>
      </c>
      <c r="AK70" s="74">
        <v>0</v>
      </c>
      <c r="AL70" s="74">
        <f t="shared" si="37"/>
        <v>0</v>
      </c>
      <c r="AM70" s="74">
        <v>0</v>
      </c>
      <c r="AN70" s="74">
        <v>0</v>
      </c>
      <c r="AO70" s="74">
        <f t="shared" si="38"/>
        <v>0</v>
      </c>
      <c r="AP70" s="54"/>
      <c r="AQ70" s="53"/>
      <c r="AR70" s="74">
        <v>0</v>
      </c>
      <c r="AS70" s="74">
        <v>0</v>
      </c>
      <c r="AT70" s="74">
        <f t="shared" si="39"/>
        <v>0</v>
      </c>
      <c r="AU70" s="74">
        <v>0</v>
      </c>
      <c r="AV70" s="74">
        <v>0</v>
      </c>
      <c r="AW70" s="74">
        <f t="shared" si="40"/>
        <v>0</v>
      </c>
      <c r="AX70" s="54"/>
      <c r="AY70" s="53"/>
      <c r="AZ70" s="74">
        <v>0</v>
      </c>
      <c r="BA70" s="74">
        <v>0</v>
      </c>
      <c r="BB70" s="74">
        <f t="shared" si="41"/>
        <v>0</v>
      </c>
      <c r="BC70" s="74">
        <v>0</v>
      </c>
      <c r="BD70" s="74">
        <v>0</v>
      </c>
      <c r="BE70" s="74">
        <f t="shared" si="42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6" customWidth="1"/>
    <col min="6" max="6" width="6.59765625" style="34" customWidth="1"/>
    <col min="7" max="7" width="12.59765625" style="47" customWidth="1"/>
    <col min="8" max="9" width="14.69921875" style="76" customWidth="1"/>
    <col min="10" max="10" width="6.59765625" style="34" customWidth="1"/>
    <col min="11" max="11" width="12.59765625" style="47" customWidth="1"/>
    <col min="12" max="13" width="14.69921875" style="76" customWidth="1"/>
    <col min="14" max="14" width="6.59765625" style="34" customWidth="1"/>
    <col min="15" max="15" width="12.59765625" style="47" customWidth="1"/>
    <col min="16" max="17" width="14.69921875" style="76" customWidth="1"/>
    <col min="18" max="18" width="6.59765625" style="34" customWidth="1"/>
    <col min="19" max="19" width="12.59765625" style="47" customWidth="1"/>
    <col min="20" max="21" width="14.69921875" style="76" customWidth="1"/>
    <col min="22" max="22" width="6.59765625" style="34" customWidth="1"/>
    <col min="23" max="23" width="12.59765625" style="47" customWidth="1"/>
    <col min="24" max="25" width="14.69921875" style="76" customWidth="1"/>
    <col min="26" max="26" width="6.59765625" style="34" customWidth="1"/>
    <col min="27" max="27" width="12.59765625" style="47" customWidth="1"/>
    <col min="28" max="29" width="14.69921875" style="76" customWidth="1"/>
    <col min="30" max="30" width="6.59765625" style="34" customWidth="1"/>
    <col min="31" max="31" width="12.59765625" style="47" customWidth="1"/>
    <col min="32" max="33" width="14.69921875" style="76" customWidth="1"/>
    <col min="34" max="34" width="6.59765625" style="34" customWidth="1"/>
    <col min="35" max="35" width="12.59765625" style="47" customWidth="1"/>
    <col min="36" max="37" width="14.69921875" style="76" customWidth="1"/>
    <col min="38" max="38" width="6.59765625" style="34" customWidth="1"/>
    <col min="39" max="39" width="12.59765625" style="47" customWidth="1"/>
    <col min="40" max="41" width="14.69921875" style="76" customWidth="1"/>
    <col min="42" max="42" width="6.59765625" style="34" customWidth="1"/>
    <col min="43" max="43" width="12.59765625" style="47" customWidth="1"/>
    <col min="44" max="45" width="14.69921875" style="76" customWidth="1"/>
    <col min="46" max="46" width="6.59765625" style="34" customWidth="1"/>
    <col min="47" max="47" width="12.59765625" style="47" customWidth="1"/>
    <col min="48" max="49" width="14.69921875" style="76" customWidth="1"/>
    <col min="50" max="50" width="6.59765625" style="34" customWidth="1"/>
    <col min="51" max="51" width="12.59765625" style="47" customWidth="1"/>
    <col min="52" max="53" width="14.69921875" style="76" customWidth="1"/>
    <col min="54" max="54" width="6.59765625" style="34" customWidth="1"/>
    <col min="55" max="55" width="12.59765625" style="47" customWidth="1"/>
    <col min="56" max="57" width="14.69921875" style="76" customWidth="1"/>
    <col min="58" max="58" width="6.59765625" style="34" customWidth="1"/>
    <col min="59" max="59" width="12.59765625" style="47" customWidth="1"/>
    <col min="60" max="61" width="14.69921875" style="76" customWidth="1"/>
    <col min="62" max="62" width="6.59765625" style="34" customWidth="1"/>
    <col min="63" max="63" width="12.59765625" style="47" customWidth="1"/>
    <col min="64" max="65" width="14.69921875" style="76" customWidth="1"/>
    <col min="66" max="66" width="6.59765625" style="34" customWidth="1"/>
    <col min="67" max="67" width="12.59765625" style="47" customWidth="1"/>
    <col min="68" max="69" width="14.69921875" style="76" customWidth="1"/>
    <col min="70" max="70" width="6.59765625" style="34" customWidth="1"/>
    <col min="71" max="71" width="12.59765625" style="47" customWidth="1"/>
    <col min="72" max="73" width="14.69921875" style="76" customWidth="1"/>
    <col min="74" max="74" width="6.59765625" style="34" customWidth="1"/>
    <col min="75" max="75" width="12.59765625" style="47" customWidth="1"/>
    <col min="76" max="77" width="14.69921875" style="76" customWidth="1"/>
    <col min="78" max="78" width="6.59765625" style="34" customWidth="1"/>
    <col min="79" max="79" width="12.59765625" style="47" customWidth="1"/>
    <col min="80" max="81" width="14.69921875" style="76" customWidth="1"/>
    <col min="82" max="82" width="6.59765625" style="34" customWidth="1"/>
    <col min="83" max="83" width="12.59765625" style="47" customWidth="1"/>
    <col min="84" max="85" width="14.69921875" style="76" customWidth="1"/>
    <col min="86" max="86" width="6.59765625" style="34" customWidth="1"/>
    <col min="87" max="87" width="12.59765625" style="47" customWidth="1"/>
    <col min="88" max="89" width="14.69921875" style="76" customWidth="1"/>
    <col min="90" max="90" width="6.59765625" style="34" customWidth="1"/>
    <col min="91" max="91" width="12.59765625" style="47" customWidth="1"/>
    <col min="92" max="93" width="14.69921875" style="76" customWidth="1"/>
    <col min="94" max="94" width="6.59765625" style="34" customWidth="1"/>
    <col min="95" max="95" width="12.59765625" style="47" customWidth="1"/>
    <col min="96" max="97" width="14.69921875" style="76" customWidth="1"/>
    <col min="98" max="98" width="6.59765625" style="34" customWidth="1"/>
    <col min="99" max="99" width="12.59765625" style="47" customWidth="1"/>
    <col min="100" max="101" width="14.69921875" style="76" customWidth="1"/>
    <col min="102" max="102" width="6.59765625" style="34" customWidth="1"/>
    <col min="103" max="103" width="12.59765625" style="47" customWidth="1"/>
    <col min="104" max="105" width="14.69921875" style="76" customWidth="1"/>
    <col min="106" max="106" width="6.59765625" style="34" customWidth="1"/>
    <col min="107" max="107" width="12.59765625" style="47" customWidth="1"/>
    <col min="108" max="109" width="14.69921875" style="76" customWidth="1"/>
    <col min="110" max="110" width="6.59765625" style="34" customWidth="1"/>
    <col min="111" max="111" width="12.59765625" style="47" customWidth="1"/>
    <col min="112" max="113" width="14.69921875" style="76" customWidth="1"/>
    <col min="114" max="114" width="6.59765625" style="34" customWidth="1"/>
    <col min="115" max="115" width="12.59765625" style="47" customWidth="1"/>
    <col min="116" max="117" width="14.69921875" style="76" customWidth="1"/>
    <col min="118" max="118" width="6.59765625" style="34" customWidth="1"/>
    <col min="119" max="119" width="12.59765625" style="47" customWidth="1"/>
    <col min="120" max="121" width="14.69921875" style="76" customWidth="1"/>
    <col min="122" max="122" width="6.59765625" style="34" customWidth="1"/>
    <col min="123" max="123" width="12.59765625" style="47" customWidth="1"/>
    <col min="124" max="125" width="14.69921875" style="76" customWidth="1"/>
    <col min="126" max="16384" width="9" style="47" customWidth="1"/>
  </cols>
  <sheetData>
    <row r="1" spans="1:125" s="45" customFormat="1" ht="17.25">
      <c r="A1" s="123" t="s">
        <v>53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0" t="s">
        <v>903</v>
      </c>
      <c r="B2" s="148" t="s">
        <v>904</v>
      </c>
      <c r="C2" s="157" t="s">
        <v>905</v>
      </c>
      <c r="D2" s="164" t="s">
        <v>906</v>
      </c>
      <c r="E2" s="165"/>
      <c r="F2" s="143" t="s">
        <v>907</v>
      </c>
      <c r="G2" s="60"/>
      <c r="H2" s="60"/>
      <c r="I2" s="118"/>
      <c r="J2" s="143" t="s">
        <v>908</v>
      </c>
      <c r="K2" s="60"/>
      <c r="L2" s="60"/>
      <c r="M2" s="118"/>
      <c r="N2" s="143" t="s">
        <v>909</v>
      </c>
      <c r="O2" s="60"/>
      <c r="P2" s="60"/>
      <c r="Q2" s="118"/>
      <c r="R2" s="143" t="s">
        <v>910</v>
      </c>
      <c r="S2" s="60"/>
      <c r="T2" s="60"/>
      <c r="U2" s="118"/>
      <c r="V2" s="143" t="s">
        <v>911</v>
      </c>
      <c r="W2" s="60"/>
      <c r="X2" s="60"/>
      <c r="Y2" s="118"/>
      <c r="Z2" s="143" t="s">
        <v>912</v>
      </c>
      <c r="AA2" s="60"/>
      <c r="AB2" s="60"/>
      <c r="AC2" s="118"/>
      <c r="AD2" s="143" t="s">
        <v>913</v>
      </c>
      <c r="AE2" s="60"/>
      <c r="AF2" s="60"/>
      <c r="AG2" s="118"/>
      <c r="AH2" s="143" t="s">
        <v>914</v>
      </c>
      <c r="AI2" s="60"/>
      <c r="AJ2" s="60"/>
      <c r="AK2" s="118"/>
      <c r="AL2" s="143" t="s">
        <v>915</v>
      </c>
      <c r="AM2" s="60"/>
      <c r="AN2" s="60"/>
      <c r="AO2" s="118"/>
      <c r="AP2" s="143" t="s">
        <v>916</v>
      </c>
      <c r="AQ2" s="60"/>
      <c r="AR2" s="60"/>
      <c r="AS2" s="118"/>
      <c r="AT2" s="143" t="s">
        <v>917</v>
      </c>
      <c r="AU2" s="60"/>
      <c r="AV2" s="60"/>
      <c r="AW2" s="118"/>
      <c r="AX2" s="143" t="s">
        <v>918</v>
      </c>
      <c r="AY2" s="60"/>
      <c r="AZ2" s="60"/>
      <c r="BA2" s="118"/>
      <c r="BB2" s="143" t="s">
        <v>919</v>
      </c>
      <c r="BC2" s="60"/>
      <c r="BD2" s="60"/>
      <c r="BE2" s="118"/>
      <c r="BF2" s="143" t="s">
        <v>920</v>
      </c>
      <c r="BG2" s="60"/>
      <c r="BH2" s="60"/>
      <c r="BI2" s="118"/>
      <c r="BJ2" s="143" t="s">
        <v>921</v>
      </c>
      <c r="BK2" s="60"/>
      <c r="BL2" s="60"/>
      <c r="BM2" s="118"/>
      <c r="BN2" s="143" t="s">
        <v>922</v>
      </c>
      <c r="BO2" s="60"/>
      <c r="BP2" s="60"/>
      <c r="BQ2" s="118"/>
      <c r="BR2" s="143" t="s">
        <v>923</v>
      </c>
      <c r="BS2" s="60"/>
      <c r="BT2" s="60"/>
      <c r="BU2" s="118"/>
      <c r="BV2" s="143" t="s">
        <v>924</v>
      </c>
      <c r="BW2" s="60"/>
      <c r="BX2" s="60"/>
      <c r="BY2" s="118"/>
      <c r="BZ2" s="143" t="s">
        <v>925</v>
      </c>
      <c r="CA2" s="60"/>
      <c r="CB2" s="60"/>
      <c r="CC2" s="118"/>
      <c r="CD2" s="143" t="s">
        <v>926</v>
      </c>
      <c r="CE2" s="60"/>
      <c r="CF2" s="60"/>
      <c r="CG2" s="118"/>
      <c r="CH2" s="143" t="s">
        <v>927</v>
      </c>
      <c r="CI2" s="60"/>
      <c r="CJ2" s="60"/>
      <c r="CK2" s="118"/>
      <c r="CL2" s="143" t="s">
        <v>928</v>
      </c>
      <c r="CM2" s="60"/>
      <c r="CN2" s="60"/>
      <c r="CO2" s="118"/>
      <c r="CP2" s="143" t="s">
        <v>929</v>
      </c>
      <c r="CQ2" s="60"/>
      <c r="CR2" s="60"/>
      <c r="CS2" s="118"/>
      <c r="CT2" s="143" t="s">
        <v>930</v>
      </c>
      <c r="CU2" s="60"/>
      <c r="CV2" s="60"/>
      <c r="CW2" s="118"/>
      <c r="CX2" s="143" t="s">
        <v>931</v>
      </c>
      <c r="CY2" s="60"/>
      <c r="CZ2" s="60"/>
      <c r="DA2" s="118"/>
      <c r="DB2" s="143" t="s">
        <v>932</v>
      </c>
      <c r="DC2" s="60"/>
      <c r="DD2" s="60"/>
      <c r="DE2" s="118"/>
      <c r="DF2" s="143" t="s">
        <v>933</v>
      </c>
      <c r="DG2" s="60"/>
      <c r="DH2" s="60"/>
      <c r="DI2" s="118"/>
      <c r="DJ2" s="143" t="s">
        <v>934</v>
      </c>
      <c r="DK2" s="60"/>
      <c r="DL2" s="60"/>
      <c r="DM2" s="118"/>
      <c r="DN2" s="143" t="s">
        <v>935</v>
      </c>
      <c r="DO2" s="60"/>
      <c r="DP2" s="60"/>
      <c r="DQ2" s="118"/>
      <c r="DR2" s="143" t="s">
        <v>936</v>
      </c>
      <c r="DS2" s="60"/>
      <c r="DT2" s="60"/>
      <c r="DU2" s="118"/>
    </row>
    <row r="3" spans="1:125" s="45" customFormat="1" ht="13.5">
      <c r="A3" s="161"/>
      <c r="B3" s="149"/>
      <c r="C3" s="163"/>
      <c r="D3" s="166"/>
      <c r="E3" s="167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1"/>
      <c r="B4" s="149"/>
      <c r="C4" s="158"/>
      <c r="D4" s="160" t="s">
        <v>721</v>
      </c>
      <c r="E4" s="160" t="s">
        <v>722</v>
      </c>
      <c r="F4" s="160" t="s">
        <v>937</v>
      </c>
      <c r="G4" s="160" t="s">
        <v>938</v>
      </c>
      <c r="H4" s="160" t="s">
        <v>721</v>
      </c>
      <c r="I4" s="160" t="s">
        <v>722</v>
      </c>
      <c r="J4" s="160" t="s">
        <v>937</v>
      </c>
      <c r="K4" s="160" t="s">
        <v>938</v>
      </c>
      <c r="L4" s="160" t="s">
        <v>721</v>
      </c>
      <c r="M4" s="160" t="s">
        <v>722</v>
      </c>
      <c r="N4" s="160" t="s">
        <v>937</v>
      </c>
      <c r="O4" s="160" t="s">
        <v>938</v>
      </c>
      <c r="P4" s="160" t="s">
        <v>721</v>
      </c>
      <c r="Q4" s="160" t="s">
        <v>722</v>
      </c>
      <c r="R4" s="160" t="s">
        <v>937</v>
      </c>
      <c r="S4" s="160" t="s">
        <v>938</v>
      </c>
      <c r="T4" s="160" t="s">
        <v>721</v>
      </c>
      <c r="U4" s="160" t="s">
        <v>722</v>
      </c>
      <c r="V4" s="160" t="s">
        <v>937</v>
      </c>
      <c r="W4" s="160" t="s">
        <v>938</v>
      </c>
      <c r="X4" s="160" t="s">
        <v>721</v>
      </c>
      <c r="Y4" s="160" t="s">
        <v>722</v>
      </c>
      <c r="Z4" s="160" t="s">
        <v>937</v>
      </c>
      <c r="AA4" s="160" t="s">
        <v>938</v>
      </c>
      <c r="AB4" s="160" t="s">
        <v>721</v>
      </c>
      <c r="AC4" s="160" t="s">
        <v>722</v>
      </c>
      <c r="AD4" s="160" t="s">
        <v>937</v>
      </c>
      <c r="AE4" s="160" t="s">
        <v>938</v>
      </c>
      <c r="AF4" s="160" t="s">
        <v>721</v>
      </c>
      <c r="AG4" s="160" t="s">
        <v>722</v>
      </c>
      <c r="AH4" s="160" t="s">
        <v>937</v>
      </c>
      <c r="AI4" s="160" t="s">
        <v>938</v>
      </c>
      <c r="AJ4" s="160" t="s">
        <v>721</v>
      </c>
      <c r="AK4" s="160" t="s">
        <v>722</v>
      </c>
      <c r="AL4" s="160" t="s">
        <v>937</v>
      </c>
      <c r="AM4" s="160" t="s">
        <v>938</v>
      </c>
      <c r="AN4" s="160" t="s">
        <v>721</v>
      </c>
      <c r="AO4" s="160" t="s">
        <v>722</v>
      </c>
      <c r="AP4" s="160" t="s">
        <v>937</v>
      </c>
      <c r="AQ4" s="160" t="s">
        <v>938</v>
      </c>
      <c r="AR4" s="160" t="s">
        <v>721</v>
      </c>
      <c r="AS4" s="160" t="s">
        <v>722</v>
      </c>
      <c r="AT4" s="160" t="s">
        <v>937</v>
      </c>
      <c r="AU4" s="160" t="s">
        <v>938</v>
      </c>
      <c r="AV4" s="160" t="s">
        <v>721</v>
      </c>
      <c r="AW4" s="160" t="s">
        <v>722</v>
      </c>
      <c r="AX4" s="160" t="s">
        <v>937</v>
      </c>
      <c r="AY4" s="160" t="s">
        <v>938</v>
      </c>
      <c r="AZ4" s="160" t="s">
        <v>721</v>
      </c>
      <c r="BA4" s="160" t="s">
        <v>722</v>
      </c>
      <c r="BB4" s="160" t="s">
        <v>937</v>
      </c>
      <c r="BC4" s="160" t="s">
        <v>938</v>
      </c>
      <c r="BD4" s="160" t="s">
        <v>721</v>
      </c>
      <c r="BE4" s="160" t="s">
        <v>722</v>
      </c>
      <c r="BF4" s="160" t="s">
        <v>937</v>
      </c>
      <c r="BG4" s="160" t="s">
        <v>938</v>
      </c>
      <c r="BH4" s="160" t="s">
        <v>721</v>
      </c>
      <c r="BI4" s="160" t="s">
        <v>722</v>
      </c>
      <c r="BJ4" s="160" t="s">
        <v>937</v>
      </c>
      <c r="BK4" s="160" t="s">
        <v>938</v>
      </c>
      <c r="BL4" s="160" t="s">
        <v>721</v>
      </c>
      <c r="BM4" s="160" t="s">
        <v>722</v>
      </c>
      <c r="BN4" s="160" t="s">
        <v>937</v>
      </c>
      <c r="BO4" s="160" t="s">
        <v>938</v>
      </c>
      <c r="BP4" s="160" t="s">
        <v>721</v>
      </c>
      <c r="BQ4" s="160" t="s">
        <v>722</v>
      </c>
      <c r="BR4" s="160" t="s">
        <v>937</v>
      </c>
      <c r="BS4" s="160" t="s">
        <v>938</v>
      </c>
      <c r="BT4" s="160" t="s">
        <v>721</v>
      </c>
      <c r="BU4" s="160" t="s">
        <v>722</v>
      </c>
      <c r="BV4" s="160" t="s">
        <v>937</v>
      </c>
      <c r="BW4" s="160" t="s">
        <v>938</v>
      </c>
      <c r="BX4" s="160" t="s">
        <v>721</v>
      </c>
      <c r="BY4" s="160" t="s">
        <v>722</v>
      </c>
      <c r="BZ4" s="160" t="s">
        <v>937</v>
      </c>
      <c r="CA4" s="160" t="s">
        <v>938</v>
      </c>
      <c r="CB4" s="160" t="s">
        <v>721</v>
      </c>
      <c r="CC4" s="160" t="s">
        <v>722</v>
      </c>
      <c r="CD4" s="160" t="s">
        <v>937</v>
      </c>
      <c r="CE4" s="160" t="s">
        <v>938</v>
      </c>
      <c r="CF4" s="160" t="s">
        <v>721</v>
      </c>
      <c r="CG4" s="160" t="s">
        <v>722</v>
      </c>
      <c r="CH4" s="160" t="s">
        <v>937</v>
      </c>
      <c r="CI4" s="160" t="s">
        <v>938</v>
      </c>
      <c r="CJ4" s="160" t="s">
        <v>721</v>
      </c>
      <c r="CK4" s="160" t="s">
        <v>722</v>
      </c>
      <c r="CL4" s="160" t="s">
        <v>937</v>
      </c>
      <c r="CM4" s="160" t="s">
        <v>938</v>
      </c>
      <c r="CN4" s="160" t="s">
        <v>721</v>
      </c>
      <c r="CO4" s="160" t="s">
        <v>722</v>
      </c>
      <c r="CP4" s="160" t="s">
        <v>937</v>
      </c>
      <c r="CQ4" s="160" t="s">
        <v>938</v>
      </c>
      <c r="CR4" s="160" t="s">
        <v>721</v>
      </c>
      <c r="CS4" s="160" t="s">
        <v>722</v>
      </c>
      <c r="CT4" s="160" t="s">
        <v>937</v>
      </c>
      <c r="CU4" s="160" t="s">
        <v>938</v>
      </c>
      <c r="CV4" s="160" t="s">
        <v>721</v>
      </c>
      <c r="CW4" s="160" t="s">
        <v>722</v>
      </c>
      <c r="CX4" s="160" t="s">
        <v>937</v>
      </c>
      <c r="CY4" s="160" t="s">
        <v>938</v>
      </c>
      <c r="CZ4" s="160" t="s">
        <v>721</v>
      </c>
      <c r="DA4" s="160" t="s">
        <v>722</v>
      </c>
      <c r="DB4" s="160" t="s">
        <v>937</v>
      </c>
      <c r="DC4" s="160" t="s">
        <v>938</v>
      </c>
      <c r="DD4" s="160" t="s">
        <v>721</v>
      </c>
      <c r="DE4" s="160" t="s">
        <v>722</v>
      </c>
      <c r="DF4" s="160" t="s">
        <v>937</v>
      </c>
      <c r="DG4" s="160" t="s">
        <v>938</v>
      </c>
      <c r="DH4" s="160" t="s">
        <v>721</v>
      </c>
      <c r="DI4" s="160" t="s">
        <v>722</v>
      </c>
      <c r="DJ4" s="160" t="s">
        <v>937</v>
      </c>
      <c r="DK4" s="160" t="s">
        <v>938</v>
      </c>
      <c r="DL4" s="160" t="s">
        <v>721</v>
      </c>
      <c r="DM4" s="160" t="s">
        <v>722</v>
      </c>
      <c r="DN4" s="160" t="s">
        <v>937</v>
      </c>
      <c r="DO4" s="160" t="s">
        <v>938</v>
      </c>
      <c r="DP4" s="160" t="s">
        <v>721</v>
      </c>
      <c r="DQ4" s="160" t="s">
        <v>722</v>
      </c>
      <c r="DR4" s="160" t="s">
        <v>937</v>
      </c>
      <c r="DS4" s="160" t="s">
        <v>938</v>
      </c>
      <c r="DT4" s="160" t="s">
        <v>721</v>
      </c>
      <c r="DU4" s="160" t="s">
        <v>722</v>
      </c>
    </row>
    <row r="5" spans="1:125" s="45" customFormat="1" ht="13.5">
      <c r="A5" s="161"/>
      <c r="B5" s="149"/>
      <c r="C5" s="158"/>
      <c r="D5" s="161"/>
      <c r="E5" s="161"/>
      <c r="F5" s="168"/>
      <c r="G5" s="161"/>
      <c r="H5" s="161"/>
      <c r="I5" s="161"/>
      <c r="J5" s="168"/>
      <c r="K5" s="161"/>
      <c r="L5" s="161"/>
      <c r="M5" s="161"/>
      <c r="N5" s="168"/>
      <c r="O5" s="161"/>
      <c r="P5" s="161"/>
      <c r="Q5" s="161"/>
      <c r="R5" s="168"/>
      <c r="S5" s="161"/>
      <c r="T5" s="161"/>
      <c r="U5" s="161"/>
      <c r="V5" s="168"/>
      <c r="W5" s="161"/>
      <c r="X5" s="161"/>
      <c r="Y5" s="161"/>
      <c r="Z5" s="168"/>
      <c r="AA5" s="161"/>
      <c r="AB5" s="161"/>
      <c r="AC5" s="161"/>
      <c r="AD5" s="168"/>
      <c r="AE5" s="161"/>
      <c r="AF5" s="161"/>
      <c r="AG5" s="161"/>
      <c r="AH5" s="168"/>
      <c r="AI5" s="161"/>
      <c r="AJ5" s="161"/>
      <c r="AK5" s="161"/>
      <c r="AL5" s="168"/>
      <c r="AM5" s="161"/>
      <c r="AN5" s="161"/>
      <c r="AO5" s="161"/>
      <c r="AP5" s="168"/>
      <c r="AQ5" s="161"/>
      <c r="AR5" s="161"/>
      <c r="AS5" s="161"/>
      <c r="AT5" s="168"/>
      <c r="AU5" s="161"/>
      <c r="AV5" s="161"/>
      <c r="AW5" s="161"/>
      <c r="AX5" s="168"/>
      <c r="AY5" s="161"/>
      <c r="AZ5" s="161"/>
      <c r="BA5" s="161"/>
      <c r="BB5" s="168"/>
      <c r="BC5" s="161"/>
      <c r="BD5" s="161"/>
      <c r="BE5" s="161"/>
      <c r="BF5" s="168"/>
      <c r="BG5" s="161"/>
      <c r="BH5" s="161"/>
      <c r="BI5" s="161"/>
      <c r="BJ5" s="168"/>
      <c r="BK5" s="161"/>
      <c r="BL5" s="161"/>
      <c r="BM5" s="161"/>
      <c r="BN5" s="168"/>
      <c r="BO5" s="161"/>
      <c r="BP5" s="161"/>
      <c r="BQ5" s="161"/>
      <c r="BR5" s="168"/>
      <c r="BS5" s="161"/>
      <c r="BT5" s="161"/>
      <c r="BU5" s="161"/>
      <c r="BV5" s="168"/>
      <c r="BW5" s="161"/>
      <c r="BX5" s="161"/>
      <c r="BY5" s="161"/>
      <c r="BZ5" s="168"/>
      <c r="CA5" s="161"/>
      <c r="CB5" s="161"/>
      <c r="CC5" s="161"/>
      <c r="CD5" s="168"/>
      <c r="CE5" s="161"/>
      <c r="CF5" s="161"/>
      <c r="CG5" s="161"/>
      <c r="CH5" s="168"/>
      <c r="CI5" s="161"/>
      <c r="CJ5" s="161"/>
      <c r="CK5" s="161"/>
      <c r="CL5" s="168"/>
      <c r="CM5" s="161"/>
      <c r="CN5" s="161"/>
      <c r="CO5" s="161"/>
      <c r="CP5" s="168"/>
      <c r="CQ5" s="161"/>
      <c r="CR5" s="161"/>
      <c r="CS5" s="161"/>
      <c r="CT5" s="168"/>
      <c r="CU5" s="161"/>
      <c r="CV5" s="161"/>
      <c r="CW5" s="161"/>
      <c r="CX5" s="168"/>
      <c r="CY5" s="161"/>
      <c r="CZ5" s="161"/>
      <c r="DA5" s="161"/>
      <c r="DB5" s="168"/>
      <c r="DC5" s="161"/>
      <c r="DD5" s="161"/>
      <c r="DE5" s="161"/>
      <c r="DF5" s="168"/>
      <c r="DG5" s="161"/>
      <c r="DH5" s="161"/>
      <c r="DI5" s="161"/>
      <c r="DJ5" s="168"/>
      <c r="DK5" s="161"/>
      <c r="DL5" s="161"/>
      <c r="DM5" s="161"/>
      <c r="DN5" s="168"/>
      <c r="DO5" s="161"/>
      <c r="DP5" s="161"/>
      <c r="DQ5" s="161"/>
      <c r="DR5" s="168"/>
      <c r="DS5" s="161"/>
      <c r="DT5" s="161"/>
      <c r="DU5" s="161"/>
    </row>
    <row r="6" spans="1:125" s="46" customFormat="1" ht="13.5">
      <c r="A6" s="162"/>
      <c r="B6" s="150"/>
      <c r="C6" s="159"/>
      <c r="D6" s="142" t="s">
        <v>731</v>
      </c>
      <c r="E6" s="142" t="s">
        <v>731</v>
      </c>
      <c r="F6" s="169"/>
      <c r="G6" s="162"/>
      <c r="H6" s="142" t="s">
        <v>731</v>
      </c>
      <c r="I6" s="142" t="s">
        <v>731</v>
      </c>
      <c r="J6" s="169"/>
      <c r="K6" s="162"/>
      <c r="L6" s="142" t="s">
        <v>731</v>
      </c>
      <c r="M6" s="142" t="s">
        <v>731</v>
      </c>
      <c r="N6" s="169"/>
      <c r="O6" s="162"/>
      <c r="P6" s="142" t="s">
        <v>731</v>
      </c>
      <c r="Q6" s="142" t="s">
        <v>731</v>
      </c>
      <c r="R6" s="169"/>
      <c r="S6" s="162"/>
      <c r="T6" s="142" t="s">
        <v>731</v>
      </c>
      <c r="U6" s="142" t="s">
        <v>731</v>
      </c>
      <c r="V6" s="169"/>
      <c r="W6" s="162"/>
      <c r="X6" s="142" t="s">
        <v>731</v>
      </c>
      <c r="Y6" s="142" t="s">
        <v>731</v>
      </c>
      <c r="Z6" s="169"/>
      <c r="AA6" s="162"/>
      <c r="AB6" s="142" t="s">
        <v>731</v>
      </c>
      <c r="AC6" s="142" t="s">
        <v>731</v>
      </c>
      <c r="AD6" s="169"/>
      <c r="AE6" s="162"/>
      <c r="AF6" s="142" t="s">
        <v>731</v>
      </c>
      <c r="AG6" s="142" t="s">
        <v>731</v>
      </c>
      <c r="AH6" s="169"/>
      <c r="AI6" s="162"/>
      <c r="AJ6" s="142" t="s">
        <v>731</v>
      </c>
      <c r="AK6" s="142" t="s">
        <v>731</v>
      </c>
      <c r="AL6" s="169"/>
      <c r="AM6" s="162"/>
      <c r="AN6" s="142" t="s">
        <v>731</v>
      </c>
      <c r="AO6" s="142" t="s">
        <v>731</v>
      </c>
      <c r="AP6" s="169"/>
      <c r="AQ6" s="162"/>
      <c r="AR6" s="142" t="s">
        <v>731</v>
      </c>
      <c r="AS6" s="142" t="s">
        <v>731</v>
      </c>
      <c r="AT6" s="169"/>
      <c r="AU6" s="162"/>
      <c r="AV6" s="142" t="s">
        <v>731</v>
      </c>
      <c r="AW6" s="142" t="s">
        <v>731</v>
      </c>
      <c r="AX6" s="169"/>
      <c r="AY6" s="162"/>
      <c r="AZ6" s="142" t="s">
        <v>731</v>
      </c>
      <c r="BA6" s="142" t="s">
        <v>731</v>
      </c>
      <c r="BB6" s="169"/>
      <c r="BC6" s="162"/>
      <c r="BD6" s="142" t="s">
        <v>731</v>
      </c>
      <c r="BE6" s="142" t="s">
        <v>731</v>
      </c>
      <c r="BF6" s="169"/>
      <c r="BG6" s="162"/>
      <c r="BH6" s="142" t="s">
        <v>731</v>
      </c>
      <c r="BI6" s="142" t="s">
        <v>731</v>
      </c>
      <c r="BJ6" s="169"/>
      <c r="BK6" s="162"/>
      <c r="BL6" s="142" t="s">
        <v>731</v>
      </c>
      <c r="BM6" s="142" t="s">
        <v>731</v>
      </c>
      <c r="BN6" s="169"/>
      <c r="BO6" s="162"/>
      <c r="BP6" s="142" t="s">
        <v>731</v>
      </c>
      <c r="BQ6" s="142" t="s">
        <v>731</v>
      </c>
      <c r="BR6" s="169"/>
      <c r="BS6" s="162"/>
      <c r="BT6" s="142" t="s">
        <v>731</v>
      </c>
      <c r="BU6" s="142" t="s">
        <v>731</v>
      </c>
      <c r="BV6" s="169"/>
      <c r="BW6" s="162"/>
      <c r="BX6" s="142" t="s">
        <v>731</v>
      </c>
      <c r="BY6" s="142" t="s">
        <v>731</v>
      </c>
      <c r="BZ6" s="169"/>
      <c r="CA6" s="162"/>
      <c r="CB6" s="142" t="s">
        <v>731</v>
      </c>
      <c r="CC6" s="142" t="s">
        <v>731</v>
      </c>
      <c r="CD6" s="169"/>
      <c r="CE6" s="162"/>
      <c r="CF6" s="142" t="s">
        <v>731</v>
      </c>
      <c r="CG6" s="142" t="s">
        <v>731</v>
      </c>
      <c r="CH6" s="169"/>
      <c r="CI6" s="162"/>
      <c r="CJ6" s="142" t="s">
        <v>731</v>
      </c>
      <c r="CK6" s="142" t="s">
        <v>731</v>
      </c>
      <c r="CL6" s="169"/>
      <c r="CM6" s="162"/>
      <c r="CN6" s="142" t="s">
        <v>731</v>
      </c>
      <c r="CO6" s="142" t="s">
        <v>731</v>
      </c>
      <c r="CP6" s="169"/>
      <c r="CQ6" s="162"/>
      <c r="CR6" s="142" t="s">
        <v>731</v>
      </c>
      <c r="CS6" s="142" t="s">
        <v>731</v>
      </c>
      <c r="CT6" s="169"/>
      <c r="CU6" s="162"/>
      <c r="CV6" s="142" t="s">
        <v>731</v>
      </c>
      <c r="CW6" s="142" t="s">
        <v>731</v>
      </c>
      <c r="CX6" s="169"/>
      <c r="CY6" s="162"/>
      <c r="CZ6" s="142" t="s">
        <v>731</v>
      </c>
      <c r="DA6" s="142" t="s">
        <v>731</v>
      </c>
      <c r="DB6" s="169"/>
      <c r="DC6" s="162"/>
      <c r="DD6" s="142" t="s">
        <v>731</v>
      </c>
      <c r="DE6" s="142" t="s">
        <v>731</v>
      </c>
      <c r="DF6" s="169"/>
      <c r="DG6" s="162"/>
      <c r="DH6" s="142" t="s">
        <v>731</v>
      </c>
      <c r="DI6" s="142" t="s">
        <v>731</v>
      </c>
      <c r="DJ6" s="169"/>
      <c r="DK6" s="162"/>
      <c r="DL6" s="142" t="s">
        <v>731</v>
      </c>
      <c r="DM6" s="142" t="s">
        <v>731</v>
      </c>
      <c r="DN6" s="169"/>
      <c r="DO6" s="162"/>
      <c r="DP6" s="142" t="s">
        <v>731</v>
      </c>
      <c r="DQ6" s="142" t="s">
        <v>731</v>
      </c>
      <c r="DR6" s="169"/>
      <c r="DS6" s="162"/>
      <c r="DT6" s="142" t="s">
        <v>731</v>
      </c>
      <c r="DU6" s="142" t="s">
        <v>731</v>
      </c>
    </row>
    <row r="7" spans="1:125" s="61" customFormat="1" ht="12" customHeight="1">
      <c r="A7" s="48" t="s">
        <v>732</v>
      </c>
      <c r="B7" s="63">
        <v>11000</v>
      </c>
      <c r="C7" s="48" t="s">
        <v>728</v>
      </c>
      <c r="D7" s="70">
        <f>SUM(D8:D27)</f>
        <v>17079090</v>
      </c>
      <c r="E7" s="70">
        <f>SUM(E8:E27)</f>
        <v>3869153</v>
      </c>
      <c r="F7" s="49">
        <f>COUNTIF(F8:F27,"&lt;&gt;")</f>
        <v>20</v>
      </c>
      <c r="G7" s="49">
        <f>COUNTIF(G8:G27,"&lt;&gt;")</f>
        <v>20</v>
      </c>
      <c r="H7" s="70">
        <f>SUM(H8:H27)</f>
        <v>8083866</v>
      </c>
      <c r="I7" s="70">
        <f>SUM(I8:I27)</f>
        <v>1869843</v>
      </c>
      <c r="J7" s="49">
        <f>COUNTIF(J8:J27,"&lt;&gt;")</f>
        <v>20</v>
      </c>
      <c r="K7" s="49">
        <f>COUNTIF(K8:K27,"&lt;&gt;")</f>
        <v>20</v>
      </c>
      <c r="L7" s="70">
        <f>SUM(L8:L27)</f>
        <v>5089905</v>
      </c>
      <c r="M7" s="70">
        <f>SUM(M8:M27)</f>
        <v>1036664</v>
      </c>
      <c r="N7" s="49">
        <f>COUNTIF(N8:N27,"&lt;&gt;")</f>
        <v>13</v>
      </c>
      <c r="O7" s="49">
        <f>COUNTIF(O8:O27,"&lt;&gt;")</f>
        <v>13</v>
      </c>
      <c r="P7" s="70">
        <f>SUM(P8:P27)</f>
        <v>1815873</v>
      </c>
      <c r="Q7" s="70">
        <f>SUM(Q8:Q27)</f>
        <v>386577</v>
      </c>
      <c r="R7" s="49">
        <f>COUNTIF(R8:R27,"&lt;&gt;")</f>
        <v>8</v>
      </c>
      <c r="S7" s="49">
        <f>COUNTIF(S8:S27,"&lt;&gt;")</f>
        <v>8</v>
      </c>
      <c r="T7" s="70">
        <f>SUM(T8:T27)</f>
        <v>1268338</v>
      </c>
      <c r="U7" s="70">
        <f>SUM(U8:U27)</f>
        <v>381839</v>
      </c>
      <c r="V7" s="49">
        <f>COUNTIF(V8:V27,"&lt;&gt;")</f>
        <v>4</v>
      </c>
      <c r="W7" s="49">
        <f>COUNTIF(W8:W27,"&lt;&gt;")</f>
        <v>4</v>
      </c>
      <c r="X7" s="70">
        <f>SUM(X8:X27)</f>
        <v>557535</v>
      </c>
      <c r="Y7" s="70">
        <f>SUM(Y8:Y27)</f>
        <v>131228</v>
      </c>
      <c r="Z7" s="49">
        <f>COUNTIF(Z8:Z27,"&lt;&gt;")</f>
        <v>1</v>
      </c>
      <c r="AA7" s="49">
        <f>COUNTIF(AA8:AA27,"&lt;&gt;")</f>
        <v>1</v>
      </c>
      <c r="AB7" s="70">
        <f>SUM(AB8:AB27)</f>
        <v>263573</v>
      </c>
      <c r="AC7" s="70">
        <f>SUM(AC8:AC27)</f>
        <v>63002</v>
      </c>
      <c r="AD7" s="49">
        <f>COUNTIF(AD8:AD27,"&lt;&gt;")</f>
        <v>0</v>
      </c>
      <c r="AE7" s="49">
        <f>COUNTIF(AE8:AE27,"&lt;&gt;")</f>
        <v>0</v>
      </c>
      <c r="AF7" s="70">
        <f>SUM(AF8:AF27)</f>
        <v>0</v>
      </c>
      <c r="AG7" s="70">
        <f>SUM(AG8:AG27)</f>
        <v>0</v>
      </c>
      <c r="AH7" s="49">
        <f>COUNTIF(AH8:AH27,"&lt;&gt;")</f>
        <v>0</v>
      </c>
      <c r="AI7" s="49">
        <f>COUNTIF(AI8:AI27,"&lt;&gt;")</f>
        <v>0</v>
      </c>
      <c r="AJ7" s="70">
        <f>SUM(AJ8:AJ27)</f>
        <v>0</v>
      </c>
      <c r="AK7" s="70">
        <f>SUM(AK8:AK27)</f>
        <v>0</v>
      </c>
      <c r="AL7" s="49">
        <f>COUNTIF(AL8:AL27,"&lt;&gt;")</f>
        <v>0</v>
      </c>
      <c r="AM7" s="49">
        <f>COUNTIF(AM8:AM27,"&lt;&gt;")</f>
        <v>0</v>
      </c>
      <c r="AN7" s="70">
        <f>SUM(AN8:AN27)</f>
        <v>0</v>
      </c>
      <c r="AO7" s="70">
        <f>SUM(AO8:AO27)</f>
        <v>0</v>
      </c>
      <c r="AP7" s="49">
        <f>COUNTIF(AP8:AP27,"&lt;&gt;")</f>
        <v>0</v>
      </c>
      <c r="AQ7" s="49">
        <f>COUNTIF(AQ8:AQ27,"&lt;&gt;")</f>
        <v>0</v>
      </c>
      <c r="AR7" s="70">
        <f>SUM(AR8:AR27)</f>
        <v>0</v>
      </c>
      <c r="AS7" s="70">
        <f>SUM(AS8:AS27)</f>
        <v>0</v>
      </c>
      <c r="AT7" s="49">
        <f>COUNTIF(AT8:AT27,"&lt;&gt;")</f>
        <v>0</v>
      </c>
      <c r="AU7" s="49">
        <f>COUNTIF(AU8:AU27,"&lt;&gt;")</f>
        <v>0</v>
      </c>
      <c r="AV7" s="70">
        <f>SUM(AV8:AV27)</f>
        <v>0</v>
      </c>
      <c r="AW7" s="70">
        <f>SUM(AW8:AW27)</f>
        <v>0</v>
      </c>
      <c r="AX7" s="49">
        <f>COUNTIF(AX8:AX27,"&lt;&gt;")</f>
        <v>0</v>
      </c>
      <c r="AY7" s="49">
        <f>COUNTIF(AY8:AY27,"&lt;&gt;")</f>
        <v>0</v>
      </c>
      <c r="AZ7" s="70">
        <f>SUM(AZ8:AZ27)</f>
        <v>0</v>
      </c>
      <c r="BA7" s="70">
        <f>SUM(BA8:BA27)</f>
        <v>0</v>
      </c>
      <c r="BB7" s="49">
        <f>COUNTIF(BB8:BB27,"&lt;&gt;")</f>
        <v>0</v>
      </c>
      <c r="BC7" s="49">
        <f>COUNTIF(BC8:BC27,"&lt;&gt;")</f>
        <v>0</v>
      </c>
      <c r="BD7" s="70">
        <f>SUM(BD8:BD27)</f>
        <v>0</v>
      </c>
      <c r="BE7" s="70">
        <f>SUM(BE8:BE27)</f>
        <v>0</v>
      </c>
      <c r="BF7" s="49">
        <f>COUNTIF(BF8:BF27,"&lt;&gt;")</f>
        <v>0</v>
      </c>
      <c r="BG7" s="49">
        <f>COUNTIF(BG8:BG27,"&lt;&gt;")</f>
        <v>0</v>
      </c>
      <c r="BH7" s="70">
        <f>SUM(BH8:BH27)</f>
        <v>0</v>
      </c>
      <c r="BI7" s="70">
        <f>SUM(BI8:BI27)</f>
        <v>0</v>
      </c>
      <c r="BJ7" s="49">
        <f>COUNTIF(BJ8:BJ27,"&lt;&gt;")</f>
        <v>0</v>
      </c>
      <c r="BK7" s="49">
        <f>COUNTIF(BK8:BK27,"&lt;&gt;")</f>
        <v>0</v>
      </c>
      <c r="BL7" s="70">
        <f>SUM(BL8:BL27)</f>
        <v>0</v>
      </c>
      <c r="BM7" s="70">
        <f>SUM(BM8:BM27)</f>
        <v>0</v>
      </c>
      <c r="BN7" s="49">
        <f>COUNTIF(BN8:BN27,"&lt;&gt;")</f>
        <v>0</v>
      </c>
      <c r="BO7" s="49">
        <f>COUNTIF(BO8:BO27,"&lt;&gt;")</f>
        <v>0</v>
      </c>
      <c r="BP7" s="70">
        <f>SUM(BP8:BP27)</f>
        <v>0</v>
      </c>
      <c r="BQ7" s="70">
        <f>SUM(BQ8:BQ27)</f>
        <v>0</v>
      </c>
      <c r="BR7" s="49">
        <f>COUNTIF(BR8:BR27,"&lt;&gt;")</f>
        <v>0</v>
      </c>
      <c r="BS7" s="49">
        <f>COUNTIF(BS8:BS27,"&lt;&gt;")</f>
        <v>0</v>
      </c>
      <c r="BT7" s="70">
        <f>SUM(BT8:BT27)</f>
        <v>0</v>
      </c>
      <c r="BU7" s="70">
        <f>SUM(BU8:BU27)</f>
        <v>0</v>
      </c>
      <c r="BV7" s="49">
        <f>COUNTIF(BV8:BV27,"&lt;&gt;")</f>
        <v>0</v>
      </c>
      <c r="BW7" s="49">
        <f>COUNTIF(BW8:BW27,"&lt;&gt;")</f>
        <v>0</v>
      </c>
      <c r="BX7" s="70">
        <f>SUM(BX8:BX27)</f>
        <v>0</v>
      </c>
      <c r="BY7" s="70">
        <f>SUM(BY8:BY27)</f>
        <v>0</v>
      </c>
      <c r="BZ7" s="49">
        <f>COUNTIF(BZ8:BZ27,"&lt;&gt;")</f>
        <v>0</v>
      </c>
      <c r="CA7" s="49">
        <f>COUNTIF(CA8:CA27,"&lt;&gt;")</f>
        <v>0</v>
      </c>
      <c r="CB7" s="70">
        <f>SUM(CB8:CB27)</f>
        <v>0</v>
      </c>
      <c r="CC7" s="70">
        <f>SUM(CC8:CC27)</f>
        <v>0</v>
      </c>
      <c r="CD7" s="49">
        <f>COUNTIF(CD8:CD27,"&lt;&gt;")</f>
        <v>0</v>
      </c>
      <c r="CE7" s="49">
        <f>COUNTIF(CE8:CE27,"&lt;&gt;")</f>
        <v>0</v>
      </c>
      <c r="CF7" s="70">
        <f>SUM(CF8:CF27)</f>
        <v>0</v>
      </c>
      <c r="CG7" s="70">
        <f>SUM(CG8:CG27)</f>
        <v>0</v>
      </c>
      <c r="CH7" s="49">
        <f>COUNTIF(CH8:CH27,"&lt;&gt;")</f>
        <v>0</v>
      </c>
      <c r="CI7" s="49">
        <f>COUNTIF(CI8:CI27,"&lt;&gt;")</f>
        <v>0</v>
      </c>
      <c r="CJ7" s="70">
        <f>SUM(CJ8:CJ27)</f>
        <v>0</v>
      </c>
      <c r="CK7" s="70">
        <f>SUM(CK8:CK27)</f>
        <v>0</v>
      </c>
      <c r="CL7" s="49">
        <f>COUNTIF(CL8:CL27,"&lt;&gt;")</f>
        <v>0</v>
      </c>
      <c r="CM7" s="49">
        <f>COUNTIF(CM8:CM27,"&lt;&gt;")</f>
        <v>0</v>
      </c>
      <c r="CN7" s="70">
        <f>SUM(CN8:CN27)</f>
        <v>0</v>
      </c>
      <c r="CO7" s="70">
        <f>SUM(CO8:CO27)</f>
        <v>0</v>
      </c>
      <c r="CP7" s="49">
        <f>COUNTIF(CP8:CP27,"&lt;&gt;")</f>
        <v>0</v>
      </c>
      <c r="CQ7" s="49">
        <f>COUNTIF(CQ8:CQ27,"&lt;&gt;")</f>
        <v>0</v>
      </c>
      <c r="CR7" s="70">
        <f>SUM(CR8:CR27)</f>
        <v>0</v>
      </c>
      <c r="CS7" s="70">
        <f>SUM(CS8:CS27)</f>
        <v>0</v>
      </c>
      <c r="CT7" s="49">
        <f>COUNTIF(CT8:CT27,"&lt;&gt;")</f>
        <v>0</v>
      </c>
      <c r="CU7" s="49">
        <f>COUNTIF(CU8:CU27,"&lt;&gt;")</f>
        <v>0</v>
      </c>
      <c r="CV7" s="70">
        <f>SUM(CV8:CV27)</f>
        <v>0</v>
      </c>
      <c r="CW7" s="70">
        <f>SUM(CW8:CW27)</f>
        <v>0</v>
      </c>
      <c r="CX7" s="49">
        <f>COUNTIF(CX8:CX27,"&lt;&gt;")</f>
        <v>0</v>
      </c>
      <c r="CY7" s="49">
        <f>COUNTIF(CY8:CY27,"&lt;&gt;")</f>
        <v>0</v>
      </c>
      <c r="CZ7" s="70">
        <f>SUM(CZ8:CZ27)</f>
        <v>0</v>
      </c>
      <c r="DA7" s="70">
        <f>SUM(DA8:DA27)</f>
        <v>0</v>
      </c>
      <c r="DB7" s="49">
        <f>COUNTIF(DB8:DB27,"&lt;&gt;")</f>
        <v>0</v>
      </c>
      <c r="DC7" s="49">
        <f>COUNTIF(DC8:DC27,"&lt;&gt;")</f>
        <v>0</v>
      </c>
      <c r="DD7" s="70">
        <f>SUM(DD8:DD27)</f>
        <v>0</v>
      </c>
      <c r="DE7" s="70">
        <f>SUM(DE8:DE27)</f>
        <v>0</v>
      </c>
      <c r="DF7" s="49">
        <f>COUNTIF(DF8:DF27,"&lt;&gt;")</f>
        <v>0</v>
      </c>
      <c r="DG7" s="49">
        <f>COUNTIF(DG8:DG27,"&lt;&gt;")</f>
        <v>0</v>
      </c>
      <c r="DH7" s="70">
        <f>SUM(DH8:DH27)</f>
        <v>0</v>
      </c>
      <c r="DI7" s="70">
        <f>SUM(DI8:DI27)</f>
        <v>0</v>
      </c>
      <c r="DJ7" s="49">
        <f>COUNTIF(DJ8:DJ27,"&lt;&gt;")</f>
        <v>0</v>
      </c>
      <c r="DK7" s="49">
        <f>COUNTIF(DK8:DK27,"&lt;&gt;")</f>
        <v>0</v>
      </c>
      <c r="DL7" s="70">
        <f>SUM(DL8:DL27)</f>
        <v>0</v>
      </c>
      <c r="DM7" s="70">
        <f>SUM(DM8:DM27)</f>
        <v>0</v>
      </c>
      <c r="DN7" s="49">
        <f>COUNTIF(DN8:DN27,"&lt;&gt;")</f>
        <v>0</v>
      </c>
      <c r="DO7" s="49">
        <f>COUNTIF(DO8:DO27,"&lt;&gt;")</f>
        <v>0</v>
      </c>
      <c r="DP7" s="70">
        <f>SUM(DP8:DP27)</f>
        <v>0</v>
      </c>
      <c r="DQ7" s="70">
        <f>SUM(DQ8:DQ27)</f>
        <v>0</v>
      </c>
      <c r="DR7" s="49">
        <f>COUNTIF(DR8:DR27,"&lt;&gt;")</f>
        <v>0</v>
      </c>
      <c r="DS7" s="49">
        <f>COUNTIF(DS8:DS27,"&lt;&gt;")</f>
        <v>0</v>
      </c>
      <c r="DT7" s="70">
        <f>SUM(DT8:DT27)</f>
        <v>0</v>
      </c>
      <c r="DU7" s="70">
        <f>SUM(DU8:DU27)</f>
        <v>0</v>
      </c>
    </row>
    <row r="8" spans="1:125" s="50" customFormat="1" ht="12" customHeight="1">
      <c r="A8" s="51" t="s">
        <v>732</v>
      </c>
      <c r="B8" s="64" t="s">
        <v>831</v>
      </c>
      <c r="C8" s="51" t="s">
        <v>898</v>
      </c>
      <c r="D8" s="72">
        <f aca="true" t="shared" si="0" ref="D8:D27">SUM(H8,L8,P8,T8,X8,AB8,AF8,AJ8,AN8,AR8,AV8,AZ8,BD8,BH8,BL8,BP8,BT8,BX8,CB8,CF8,CJ8,CN8,CR8,CV8,CZ8,DD8,DH8,DL8,DP8,DT8)</f>
        <v>713841</v>
      </c>
      <c r="E8" s="72">
        <f aca="true" t="shared" si="1" ref="E8:E27">SUM(I8,M8,Q8,U8,Y8,AC8,AG8,AK8,AO8,AS8,AW8,BA8,BE8,BI8,BM8,BQ8,BU8,BY8,CC8,CG8,CK8,CO8,CS8,CW8,DA8,DE8,DI8,DM8,DQ8,DU8)</f>
        <v>134689</v>
      </c>
      <c r="F8" s="66" t="s">
        <v>829</v>
      </c>
      <c r="G8" s="52" t="s">
        <v>830</v>
      </c>
      <c r="H8" s="72">
        <v>389370</v>
      </c>
      <c r="I8" s="72">
        <v>73467</v>
      </c>
      <c r="J8" s="66" t="s">
        <v>896</v>
      </c>
      <c r="K8" s="52" t="s">
        <v>897</v>
      </c>
      <c r="L8" s="72">
        <v>324471</v>
      </c>
      <c r="M8" s="72">
        <v>61222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732</v>
      </c>
      <c r="B9" s="64" t="s">
        <v>817</v>
      </c>
      <c r="C9" s="51" t="s">
        <v>818</v>
      </c>
      <c r="D9" s="72">
        <f t="shared" si="0"/>
        <v>1876054</v>
      </c>
      <c r="E9" s="72">
        <f t="shared" si="1"/>
        <v>262343</v>
      </c>
      <c r="F9" s="66" t="s">
        <v>815</v>
      </c>
      <c r="G9" s="52" t="s">
        <v>816</v>
      </c>
      <c r="H9" s="72">
        <v>1541296</v>
      </c>
      <c r="I9" s="72">
        <v>212987</v>
      </c>
      <c r="J9" s="66" t="s">
        <v>894</v>
      </c>
      <c r="K9" s="52" t="s">
        <v>895</v>
      </c>
      <c r="L9" s="72">
        <v>334758</v>
      </c>
      <c r="M9" s="72">
        <v>49356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732</v>
      </c>
      <c r="B10" s="64" t="s">
        <v>802</v>
      </c>
      <c r="C10" s="51" t="s">
        <v>803</v>
      </c>
      <c r="D10" s="72">
        <f t="shared" si="0"/>
        <v>0</v>
      </c>
      <c r="E10" s="72">
        <f t="shared" si="1"/>
        <v>96145</v>
      </c>
      <c r="F10" s="66" t="s">
        <v>800</v>
      </c>
      <c r="G10" s="52" t="s">
        <v>801</v>
      </c>
      <c r="H10" s="72">
        <v>0</v>
      </c>
      <c r="I10" s="72">
        <v>28465</v>
      </c>
      <c r="J10" s="66" t="s">
        <v>804</v>
      </c>
      <c r="K10" s="52" t="s">
        <v>805</v>
      </c>
      <c r="L10" s="72">
        <v>0</v>
      </c>
      <c r="M10" s="72">
        <v>15410</v>
      </c>
      <c r="N10" s="66" t="s">
        <v>808</v>
      </c>
      <c r="O10" s="52" t="s">
        <v>809</v>
      </c>
      <c r="P10" s="72">
        <v>0</v>
      </c>
      <c r="Q10" s="72">
        <v>19992</v>
      </c>
      <c r="R10" s="66" t="s">
        <v>810</v>
      </c>
      <c r="S10" s="52" t="s">
        <v>811</v>
      </c>
      <c r="T10" s="72">
        <v>0</v>
      </c>
      <c r="U10" s="72">
        <v>32278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732</v>
      </c>
      <c r="B11" s="64" t="s">
        <v>877</v>
      </c>
      <c r="C11" s="51" t="s">
        <v>878</v>
      </c>
      <c r="D11" s="72">
        <f t="shared" si="0"/>
        <v>0</v>
      </c>
      <c r="E11" s="72">
        <f t="shared" si="1"/>
        <v>526137</v>
      </c>
      <c r="F11" s="66" t="s">
        <v>875</v>
      </c>
      <c r="G11" s="52" t="s">
        <v>876</v>
      </c>
      <c r="H11" s="72">
        <v>0</v>
      </c>
      <c r="I11" s="72">
        <v>235282</v>
      </c>
      <c r="J11" s="66" t="s">
        <v>879</v>
      </c>
      <c r="K11" s="52" t="s">
        <v>880</v>
      </c>
      <c r="L11" s="72">
        <v>0</v>
      </c>
      <c r="M11" s="72">
        <v>290855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732</v>
      </c>
      <c r="B12" s="54" t="s">
        <v>781</v>
      </c>
      <c r="C12" s="53" t="s">
        <v>782</v>
      </c>
      <c r="D12" s="74">
        <f t="shared" si="0"/>
        <v>0</v>
      </c>
      <c r="E12" s="74">
        <f t="shared" si="1"/>
        <v>306817</v>
      </c>
      <c r="F12" s="54" t="s">
        <v>779</v>
      </c>
      <c r="G12" s="53" t="s">
        <v>780</v>
      </c>
      <c r="H12" s="74">
        <v>0</v>
      </c>
      <c r="I12" s="74">
        <v>201477</v>
      </c>
      <c r="J12" s="54" t="s">
        <v>813</v>
      </c>
      <c r="K12" s="53" t="s">
        <v>814</v>
      </c>
      <c r="L12" s="74">
        <v>0</v>
      </c>
      <c r="M12" s="74">
        <v>67412</v>
      </c>
      <c r="N12" s="54" t="s">
        <v>849</v>
      </c>
      <c r="O12" s="53" t="s">
        <v>850</v>
      </c>
      <c r="P12" s="74">
        <v>0</v>
      </c>
      <c r="Q12" s="74">
        <v>37928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732</v>
      </c>
      <c r="B13" s="54" t="s">
        <v>806</v>
      </c>
      <c r="C13" s="53" t="s">
        <v>807</v>
      </c>
      <c r="D13" s="74">
        <f t="shared" si="0"/>
        <v>1317251</v>
      </c>
      <c r="E13" s="74">
        <f t="shared" si="1"/>
        <v>0</v>
      </c>
      <c r="F13" s="54" t="s">
        <v>804</v>
      </c>
      <c r="G13" s="53" t="s">
        <v>805</v>
      </c>
      <c r="H13" s="74">
        <v>313116</v>
      </c>
      <c r="I13" s="74">
        <v>0</v>
      </c>
      <c r="J13" s="54" t="s">
        <v>810</v>
      </c>
      <c r="K13" s="53" t="s">
        <v>811</v>
      </c>
      <c r="L13" s="74">
        <v>584185</v>
      </c>
      <c r="M13" s="74">
        <v>0</v>
      </c>
      <c r="N13" s="54" t="s">
        <v>823</v>
      </c>
      <c r="O13" s="53" t="s">
        <v>824</v>
      </c>
      <c r="P13" s="74">
        <v>419950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732</v>
      </c>
      <c r="B14" s="54" t="s">
        <v>773</v>
      </c>
      <c r="C14" s="53" t="s">
        <v>774</v>
      </c>
      <c r="D14" s="74">
        <f t="shared" si="0"/>
        <v>0</v>
      </c>
      <c r="E14" s="74">
        <f t="shared" si="1"/>
        <v>300000</v>
      </c>
      <c r="F14" s="54" t="s">
        <v>771</v>
      </c>
      <c r="G14" s="53" t="s">
        <v>772</v>
      </c>
      <c r="H14" s="74">
        <v>0</v>
      </c>
      <c r="I14" s="74">
        <v>137700</v>
      </c>
      <c r="J14" s="54" t="s">
        <v>819</v>
      </c>
      <c r="K14" s="53" t="s">
        <v>820</v>
      </c>
      <c r="L14" s="74">
        <v>0</v>
      </c>
      <c r="M14" s="74">
        <v>62034</v>
      </c>
      <c r="N14" s="54" t="s">
        <v>815</v>
      </c>
      <c r="O14" s="53" t="s">
        <v>816</v>
      </c>
      <c r="P14" s="74">
        <v>0</v>
      </c>
      <c r="Q14" s="74">
        <v>41280</v>
      </c>
      <c r="R14" s="54" t="s">
        <v>867</v>
      </c>
      <c r="S14" s="53" t="s">
        <v>868</v>
      </c>
      <c r="T14" s="74">
        <v>0</v>
      </c>
      <c r="U14" s="74">
        <v>58986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732</v>
      </c>
      <c r="B15" s="54" t="s">
        <v>798</v>
      </c>
      <c r="C15" s="53" t="s">
        <v>799</v>
      </c>
      <c r="D15" s="74">
        <f t="shared" si="0"/>
        <v>0</v>
      </c>
      <c r="E15" s="74">
        <f t="shared" si="1"/>
        <v>369202</v>
      </c>
      <c r="F15" s="54" t="s">
        <v>796</v>
      </c>
      <c r="G15" s="53" t="s">
        <v>797</v>
      </c>
      <c r="H15" s="74">
        <v>0</v>
      </c>
      <c r="I15" s="74">
        <v>270381</v>
      </c>
      <c r="J15" s="54" t="s">
        <v>843</v>
      </c>
      <c r="K15" s="53" t="s">
        <v>844</v>
      </c>
      <c r="L15" s="74">
        <v>0</v>
      </c>
      <c r="M15" s="74">
        <v>98821</v>
      </c>
      <c r="N15" s="54"/>
      <c r="O15" s="53"/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732</v>
      </c>
      <c r="B16" s="54" t="s">
        <v>825</v>
      </c>
      <c r="C16" s="53" t="s">
        <v>826</v>
      </c>
      <c r="D16" s="74">
        <f t="shared" si="0"/>
        <v>0</v>
      </c>
      <c r="E16" s="74">
        <f t="shared" si="1"/>
        <v>170542</v>
      </c>
      <c r="F16" s="54" t="s">
        <v>823</v>
      </c>
      <c r="G16" s="53" t="s">
        <v>824</v>
      </c>
      <c r="H16" s="74">
        <v>0</v>
      </c>
      <c r="I16" s="74">
        <v>69595</v>
      </c>
      <c r="J16" s="54" t="s">
        <v>847</v>
      </c>
      <c r="K16" s="53" t="s">
        <v>848</v>
      </c>
      <c r="L16" s="74">
        <v>0</v>
      </c>
      <c r="M16" s="74">
        <v>74412</v>
      </c>
      <c r="N16" s="54" t="s">
        <v>851</v>
      </c>
      <c r="O16" s="53" t="s">
        <v>852</v>
      </c>
      <c r="P16" s="74">
        <v>0</v>
      </c>
      <c r="Q16" s="74">
        <v>26535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732</v>
      </c>
      <c r="B17" s="54" t="s">
        <v>859</v>
      </c>
      <c r="C17" s="53" t="s">
        <v>860</v>
      </c>
      <c r="D17" s="74">
        <f t="shared" si="0"/>
        <v>825313</v>
      </c>
      <c r="E17" s="74">
        <f t="shared" si="1"/>
        <v>288764</v>
      </c>
      <c r="F17" s="54" t="s">
        <v>863</v>
      </c>
      <c r="G17" s="53" t="s">
        <v>864</v>
      </c>
      <c r="H17" s="74">
        <v>308684</v>
      </c>
      <c r="I17" s="74">
        <v>95093</v>
      </c>
      <c r="J17" s="54" t="s">
        <v>861</v>
      </c>
      <c r="K17" s="53" t="s">
        <v>862</v>
      </c>
      <c r="L17" s="74">
        <v>180191</v>
      </c>
      <c r="M17" s="74">
        <v>56199</v>
      </c>
      <c r="N17" s="54" t="s">
        <v>857</v>
      </c>
      <c r="O17" s="53" t="s">
        <v>858</v>
      </c>
      <c r="P17" s="74">
        <v>154325</v>
      </c>
      <c r="Q17" s="74">
        <v>46182</v>
      </c>
      <c r="R17" s="54" t="s">
        <v>871</v>
      </c>
      <c r="S17" s="53" t="s">
        <v>872</v>
      </c>
      <c r="T17" s="74">
        <v>123616</v>
      </c>
      <c r="U17" s="74">
        <v>64395</v>
      </c>
      <c r="V17" s="54" t="s">
        <v>884</v>
      </c>
      <c r="W17" s="53" t="s">
        <v>885</v>
      </c>
      <c r="X17" s="74">
        <v>58497</v>
      </c>
      <c r="Y17" s="74">
        <v>26895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732</v>
      </c>
      <c r="B18" s="54" t="s">
        <v>835</v>
      </c>
      <c r="C18" s="53" t="s">
        <v>836</v>
      </c>
      <c r="D18" s="74">
        <f t="shared" si="0"/>
        <v>0</v>
      </c>
      <c r="E18" s="74">
        <f t="shared" si="1"/>
        <v>343850</v>
      </c>
      <c r="F18" s="54" t="s">
        <v>833</v>
      </c>
      <c r="G18" s="53" t="s">
        <v>834</v>
      </c>
      <c r="H18" s="74">
        <v>0</v>
      </c>
      <c r="I18" s="74">
        <v>124611</v>
      </c>
      <c r="J18" s="54" t="s">
        <v>839</v>
      </c>
      <c r="K18" s="53" t="s">
        <v>840</v>
      </c>
      <c r="L18" s="74">
        <v>0</v>
      </c>
      <c r="M18" s="74">
        <v>85825</v>
      </c>
      <c r="N18" s="54" t="s">
        <v>853</v>
      </c>
      <c r="O18" s="53" t="s">
        <v>854</v>
      </c>
      <c r="P18" s="74">
        <v>0</v>
      </c>
      <c r="Q18" s="74">
        <v>63269</v>
      </c>
      <c r="R18" s="54" t="s">
        <v>855</v>
      </c>
      <c r="S18" s="53" t="s">
        <v>856</v>
      </c>
      <c r="T18" s="74">
        <v>0</v>
      </c>
      <c r="U18" s="74">
        <v>38786</v>
      </c>
      <c r="V18" s="54" t="s">
        <v>869</v>
      </c>
      <c r="W18" s="53" t="s">
        <v>870</v>
      </c>
      <c r="X18" s="74">
        <v>0</v>
      </c>
      <c r="Y18" s="74">
        <v>31359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732</v>
      </c>
      <c r="B19" s="54" t="s">
        <v>785</v>
      </c>
      <c r="C19" s="53" t="s">
        <v>786</v>
      </c>
      <c r="D19" s="74">
        <f t="shared" si="0"/>
        <v>4785000</v>
      </c>
      <c r="E19" s="74">
        <f t="shared" si="1"/>
        <v>715000</v>
      </c>
      <c r="F19" s="54" t="s">
        <v>787</v>
      </c>
      <c r="G19" s="53" t="s">
        <v>788</v>
      </c>
      <c r="H19" s="74">
        <v>1583489</v>
      </c>
      <c r="I19" s="74">
        <v>214681</v>
      </c>
      <c r="J19" s="54" t="s">
        <v>783</v>
      </c>
      <c r="K19" s="53" t="s">
        <v>784</v>
      </c>
      <c r="L19" s="74">
        <v>1225493</v>
      </c>
      <c r="M19" s="74">
        <v>100975</v>
      </c>
      <c r="N19" s="54" t="s">
        <v>821</v>
      </c>
      <c r="O19" s="53" t="s">
        <v>822</v>
      </c>
      <c r="P19" s="74">
        <v>532291</v>
      </c>
      <c r="Q19" s="74">
        <v>125031</v>
      </c>
      <c r="R19" s="54" t="s">
        <v>827</v>
      </c>
      <c r="S19" s="53" t="s">
        <v>828</v>
      </c>
      <c r="T19" s="74">
        <v>764752</v>
      </c>
      <c r="U19" s="74">
        <v>138337</v>
      </c>
      <c r="V19" s="54" t="s">
        <v>845</v>
      </c>
      <c r="W19" s="53" t="s">
        <v>846</v>
      </c>
      <c r="X19" s="74">
        <v>415402</v>
      </c>
      <c r="Y19" s="74">
        <v>72974</v>
      </c>
      <c r="Z19" s="54" t="s">
        <v>901</v>
      </c>
      <c r="AA19" s="53" t="s">
        <v>902</v>
      </c>
      <c r="AB19" s="74">
        <v>263573</v>
      </c>
      <c r="AC19" s="74">
        <v>63002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732</v>
      </c>
      <c r="B20" s="54" t="s">
        <v>791</v>
      </c>
      <c r="C20" s="53" t="s">
        <v>792</v>
      </c>
      <c r="D20" s="74">
        <f t="shared" si="0"/>
        <v>955435</v>
      </c>
      <c r="E20" s="74">
        <f t="shared" si="1"/>
        <v>54637</v>
      </c>
      <c r="F20" s="54" t="s">
        <v>789</v>
      </c>
      <c r="G20" s="53" t="s">
        <v>790</v>
      </c>
      <c r="H20" s="74">
        <v>427270</v>
      </c>
      <c r="I20" s="74">
        <v>24434</v>
      </c>
      <c r="J20" s="54" t="s">
        <v>793</v>
      </c>
      <c r="K20" s="53" t="s">
        <v>794</v>
      </c>
      <c r="L20" s="74">
        <v>528165</v>
      </c>
      <c r="M20" s="74">
        <v>30203</v>
      </c>
      <c r="N20" s="54"/>
      <c r="O20" s="53"/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54"/>
      <c r="W20" s="53"/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54"/>
      <c r="AE20" s="53"/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54"/>
      <c r="AM20" s="53"/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  <row r="21" spans="1:125" s="50" customFormat="1" ht="12" customHeight="1">
      <c r="A21" s="53" t="s">
        <v>732</v>
      </c>
      <c r="B21" s="54" t="s">
        <v>747</v>
      </c>
      <c r="C21" s="53" t="s">
        <v>748</v>
      </c>
      <c r="D21" s="74">
        <f t="shared" si="0"/>
        <v>541127</v>
      </c>
      <c r="E21" s="74">
        <f t="shared" si="1"/>
        <v>0</v>
      </c>
      <c r="F21" s="54" t="s">
        <v>745</v>
      </c>
      <c r="G21" s="53" t="s">
        <v>746</v>
      </c>
      <c r="H21" s="74">
        <v>366379</v>
      </c>
      <c r="I21" s="74">
        <v>0</v>
      </c>
      <c r="J21" s="54" t="s">
        <v>771</v>
      </c>
      <c r="K21" s="53" t="s">
        <v>772</v>
      </c>
      <c r="L21" s="74">
        <v>174748</v>
      </c>
      <c r="M21" s="74">
        <v>0</v>
      </c>
      <c r="N21" s="54"/>
      <c r="O21" s="53"/>
      <c r="P21" s="74">
        <v>0</v>
      </c>
      <c r="Q21" s="74">
        <v>0</v>
      </c>
      <c r="R21" s="54"/>
      <c r="S21" s="53"/>
      <c r="T21" s="74">
        <v>0</v>
      </c>
      <c r="U21" s="74">
        <v>0</v>
      </c>
      <c r="V21" s="54"/>
      <c r="W21" s="53"/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54"/>
      <c r="AE21" s="53"/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54"/>
      <c r="AM21" s="53"/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54"/>
      <c r="AU21" s="53"/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54"/>
      <c r="BC21" s="53"/>
      <c r="BD21" s="74">
        <v>0</v>
      </c>
      <c r="BE21" s="74">
        <v>0</v>
      </c>
      <c r="BF21" s="54"/>
      <c r="BG21" s="53"/>
      <c r="BH21" s="74">
        <v>0</v>
      </c>
      <c r="BI21" s="74">
        <v>0</v>
      </c>
      <c r="BJ21" s="54"/>
      <c r="BK21" s="53"/>
      <c r="BL21" s="74">
        <v>0</v>
      </c>
      <c r="BM21" s="74">
        <v>0</v>
      </c>
      <c r="BN21" s="54"/>
      <c r="BO21" s="53"/>
      <c r="BP21" s="74">
        <v>0</v>
      </c>
      <c r="BQ21" s="74">
        <v>0</v>
      </c>
      <c r="BR21" s="54"/>
      <c r="BS21" s="53"/>
      <c r="BT21" s="74">
        <v>0</v>
      </c>
      <c r="BU21" s="74">
        <v>0</v>
      </c>
      <c r="BV21" s="54"/>
      <c r="BW21" s="53"/>
      <c r="BX21" s="74">
        <v>0</v>
      </c>
      <c r="BY21" s="74">
        <v>0</v>
      </c>
      <c r="BZ21" s="54"/>
      <c r="CA21" s="53"/>
      <c r="CB21" s="74">
        <v>0</v>
      </c>
      <c r="CC21" s="74">
        <v>0</v>
      </c>
      <c r="CD21" s="54"/>
      <c r="CE21" s="53"/>
      <c r="CF21" s="74">
        <v>0</v>
      </c>
      <c r="CG21" s="74">
        <v>0</v>
      </c>
      <c r="CH21" s="54"/>
      <c r="CI21" s="53"/>
      <c r="CJ21" s="74">
        <v>0</v>
      </c>
      <c r="CK21" s="74">
        <v>0</v>
      </c>
      <c r="CL21" s="54"/>
      <c r="CM21" s="53"/>
      <c r="CN21" s="74">
        <v>0</v>
      </c>
      <c r="CO21" s="74">
        <v>0</v>
      </c>
      <c r="CP21" s="54"/>
      <c r="CQ21" s="53"/>
      <c r="CR21" s="74">
        <v>0</v>
      </c>
      <c r="CS21" s="74">
        <v>0</v>
      </c>
      <c r="CT21" s="54"/>
      <c r="CU21" s="53"/>
      <c r="CV21" s="74">
        <v>0</v>
      </c>
      <c r="CW21" s="74">
        <v>0</v>
      </c>
      <c r="CX21" s="54"/>
      <c r="CY21" s="53"/>
      <c r="CZ21" s="74">
        <v>0</v>
      </c>
      <c r="DA21" s="74">
        <v>0</v>
      </c>
      <c r="DB21" s="54"/>
      <c r="DC21" s="53"/>
      <c r="DD21" s="74">
        <v>0</v>
      </c>
      <c r="DE21" s="74">
        <v>0</v>
      </c>
      <c r="DF21" s="54"/>
      <c r="DG21" s="53"/>
      <c r="DH21" s="74">
        <v>0</v>
      </c>
      <c r="DI21" s="74">
        <v>0</v>
      </c>
      <c r="DJ21" s="54"/>
      <c r="DK21" s="53"/>
      <c r="DL21" s="74">
        <v>0</v>
      </c>
      <c r="DM21" s="74">
        <v>0</v>
      </c>
      <c r="DN21" s="54"/>
      <c r="DO21" s="53"/>
      <c r="DP21" s="74">
        <v>0</v>
      </c>
      <c r="DQ21" s="74">
        <v>0</v>
      </c>
      <c r="DR21" s="54"/>
      <c r="DS21" s="53"/>
      <c r="DT21" s="74">
        <v>0</v>
      </c>
      <c r="DU21" s="74">
        <v>0</v>
      </c>
    </row>
    <row r="22" spans="1:125" s="50" customFormat="1" ht="12" customHeight="1">
      <c r="A22" s="53" t="s">
        <v>732</v>
      </c>
      <c r="B22" s="54" t="s">
        <v>751</v>
      </c>
      <c r="C22" s="53" t="s">
        <v>752</v>
      </c>
      <c r="D22" s="74">
        <f t="shared" si="0"/>
        <v>692924</v>
      </c>
      <c r="E22" s="74">
        <f t="shared" si="1"/>
        <v>0</v>
      </c>
      <c r="F22" s="54" t="s">
        <v>749</v>
      </c>
      <c r="G22" s="53" t="s">
        <v>750</v>
      </c>
      <c r="H22" s="74">
        <v>434325</v>
      </c>
      <c r="I22" s="74">
        <v>0</v>
      </c>
      <c r="J22" s="54" t="s">
        <v>873</v>
      </c>
      <c r="K22" s="53" t="s">
        <v>874</v>
      </c>
      <c r="L22" s="74">
        <v>57721</v>
      </c>
      <c r="M22" s="74">
        <v>0</v>
      </c>
      <c r="N22" s="54" t="s">
        <v>875</v>
      </c>
      <c r="O22" s="53" t="s">
        <v>876</v>
      </c>
      <c r="P22" s="74">
        <v>64996</v>
      </c>
      <c r="Q22" s="74">
        <v>0</v>
      </c>
      <c r="R22" s="54" t="s">
        <v>879</v>
      </c>
      <c r="S22" s="53" t="s">
        <v>880</v>
      </c>
      <c r="T22" s="74">
        <v>52246</v>
      </c>
      <c r="U22" s="74">
        <v>0</v>
      </c>
      <c r="V22" s="54" t="s">
        <v>882</v>
      </c>
      <c r="W22" s="53" t="s">
        <v>883</v>
      </c>
      <c r="X22" s="74">
        <v>83636</v>
      </c>
      <c r="Y22" s="74">
        <v>0</v>
      </c>
      <c r="Z22" s="54"/>
      <c r="AA22" s="53"/>
      <c r="AB22" s="74">
        <v>0</v>
      </c>
      <c r="AC22" s="74">
        <v>0</v>
      </c>
      <c r="AD22" s="54"/>
      <c r="AE22" s="53"/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54"/>
      <c r="AM22" s="53"/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54"/>
      <c r="AU22" s="53"/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54"/>
      <c r="BC22" s="53"/>
      <c r="BD22" s="74">
        <v>0</v>
      </c>
      <c r="BE22" s="74">
        <v>0</v>
      </c>
      <c r="BF22" s="54"/>
      <c r="BG22" s="53"/>
      <c r="BH22" s="74">
        <v>0</v>
      </c>
      <c r="BI22" s="74">
        <v>0</v>
      </c>
      <c r="BJ22" s="54"/>
      <c r="BK22" s="53"/>
      <c r="BL22" s="74">
        <v>0</v>
      </c>
      <c r="BM22" s="74">
        <v>0</v>
      </c>
      <c r="BN22" s="54"/>
      <c r="BO22" s="53"/>
      <c r="BP22" s="74">
        <v>0</v>
      </c>
      <c r="BQ22" s="74">
        <v>0</v>
      </c>
      <c r="BR22" s="54"/>
      <c r="BS22" s="53"/>
      <c r="BT22" s="74">
        <v>0</v>
      </c>
      <c r="BU22" s="74">
        <v>0</v>
      </c>
      <c r="BV22" s="54"/>
      <c r="BW22" s="53"/>
      <c r="BX22" s="74">
        <v>0</v>
      </c>
      <c r="BY22" s="74">
        <v>0</v>
      </c>
      <c r="BZ22" s="54"/>
      <c r="CA22" s="53"/>
      <c r="CB22" s="74">
        <v>0</v>
      </c>
      <c r="CC22" s="74">
        <v>0</v>
      </c>
      <c r="CD22" s="54"/>
      <c r="CE22" s="53"/>
      <c r="CF22" s="74">
        <v>0</v>
      </c>
      <c r="CG22" s="74">
        <v>0</v>
      </c>
      <c r="CH22" s="54"/>
      <c r="CI22" s="53"/>
      <c r="CJ22" s="74">
        <v>0</v>
      </c>
      <c r="CK22" s="74">
        <v>0</v>
      </c>
      <c r="CL22" s="54"/>
      <c r="CM22" s="53"/>
      <c r="CN22" s="74">
        <v>0</v>
      </c>
      <c r="CO22" s="74">
        <v>0</v>
      </c>
      <c r="CP22" s="54"/>
      <c r="CQ22" s="53"/>
      <c r="CR22" s="74">
        <v>0</v>
      </c>
      <c r="CS22" s="74">
        <v>0</v>
      </c>
      <c r="CT22" s="54"/>
      <c r="CU22" s="53"/>
      <c r="CV22" s="74">
        <v>0</v>
      </c>
      <c r="CW22" s="74">
        <v>0</v>
      </c>
      <c r="CX22" s="54"/>
      <c r="CY22" s="53"/>
      <c r="CZ22" s="74">
        <v>0</v>
      </c>
      <c r="DA22" s="74">
        <v>0</v>
      </c>
      <c r="DB22" s="54"/>
      <c r="DC22" s="53"/>
      <c r="DD22" s="74">
        <v>0</v>
      </c>
      <c r="DE22" s="74">
        <v>0</v>
      </c>
      <c r="DF22" s="54"/>
      <c r="DG22" s="53"/>
      <c r="DH22" s="74">
        <v>0</v>
      </c>
      <c r="DI22" s="74">
        <v>0</v>
      </c>
      <c r="DJ22" s="54"/>
      <c r="DK22" s="53"/>
      <c r="DL22" s="74">
        <v>0</v>
      </c>
      <c r="DM22" s="74">
        <v>0</v>
      </c>
      <c r="DN22" s="54"/>
      <c r="DO22" s="53"/>
      <c r="DP22" s="74">
        <v>0</v>
      </c>
      <c r="DQ22" s="74">
        <v>0</v>
      </c>
      <c r="DR22" s="54"/>
      <c r="DS22" s="53"/>
      <c r="DT22" s="74">
        <v>0</v>
      </c>
      <c r="DU22" s="74">
        <v>0</v>
      </c>
    </row>
    <row r="23" spans="1:125" s="50" customFormat="1" ht="12" customHeight="1">
      <c r="A23" s="53" t="s">
        <v>732</v>
      </c>
      <c r="B23" s="54" t="s">
        <v>761</v>
      </c>
      <c r="C23" s="53" t="s">
        <v>762</v>
      </c>
      <c r="D23" s="74">
        <f t="shared" si="0"/>
        <v>737754</v>
      </c>
      <c r="E23" s="74">
        <f t="shared" si="1"/>
        <v>177193</v>
      </c>
      <c r="F23" s="54" t="s">
        <v>759</v>
      </c>
      <c r="G23" s="53" t="s">
        <v>760</v>
      </c>
      <c r="H23" s="74">
        <v>400252</v>
      </c>
      <c r="I23" s="74">
        <v>78603</v>
      </c>
      <c r="J23" s="54" t="s">
        <v>886</v>
      </c>
      <c r="K23" s="53" t="s">
        <v>887</v>
      </c>
      <c r="L23" s="74">
        <v>78696</v>
      </c>
      <c r="M23" s="74">
        <v>23173</v>
      </c>
      <c r="N23" s="54" t="s">
        <v>888</v>
      </c>
      <c r="O23" s="53" t="s">
        <v>889</v>
      </c>
      <c r="P23" s="74">
        <v>98696</v>
      </c>
      <c r="Q23" s="74">
        <v>26360</v>
      </c>
      <c r="R23" s="54" t="s">
        <v>890</v>
      </c>
      <c r="S23" s="53" t="s">
        <v>891</v>
      </c>
      <c r="T23" s="74">
        <v>160110</v>
      </c>
      <c r="U23" s="74">
        <v>49057</v>
      </c>
      <c r="V23" s="54"/>
      <c r="W23" s="53"/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54"/>
      <c r="AE23" s="53"/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54"/>
      <c r="AM23" s="53"/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54"/>
      <c r="AU23" s="53"/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54"/>
      <c r="BC23" s="53"/>
      <c r="BD23" s="74">
        <v>0</v>
      </c>
      <c r="BE23" s="74">
        <v>0</v>
      </c>
      <c r="BF23" s="54"/>
      <c r="BG23" s="53"/>
      <c r="BH23" s="74">
        <v>0</v>
      </c>
      <c r="BI23" s="74">
        <v>0</v>
      </c>
      <c r="BJ23" s="54"/>
      <c r="BK23" s="53"/>
      <c r="BL23" s="74">
        <v>0</v>
      </c>
      <c r="BM23" s="74">
        <v>0</v>
      </c>
      <c r="BN23" s="54"/>
      <c r="BO23" s="53"/>
      <c r="BP23" s="74">
        <v>0</v>
      </c>
      <c r="BQ23" s="74">
        <v>0</v>
      </c>
      <c r="BR23" s="54"/>
      <c r="BS23" s="53"/>
      <c r="BT23" s="74">
        <v>0</v>
      </c>
      <c r="BU23" s="74">
        <v>0</v>
      </c>
      <c r="BV23" s="54"/>
      <c r="BW23" s="53"/>
      <c r="BX23" s="74">
        <v>0</v>
      </c>
      <c r="BY23" s="74">
        <v>0</v>
      </c>
      <c r="BZ23" s="54"/>
      <c r="CA23" s="53"/>
      <c r="CB23" s="74">
        <v>0</v>
      </c>
      <c r="CC23" s="74">
        <v>0</v>
      </c>
      <c r="CD23" s="54"/>
      <c r="CE23" s="53"/>
      <c r="CF23" s="74">
        <v>0</v>
      </c>
      <c r="CG23" s="74">
        <v>0</v>
      </c>
      <c r="CH23" s="54"/>
      <c r="CI23" s="53"/>
      <c r="CJ23" s="74">
        <v>0</v>
      </c>
      <c r="CK23" s="74">
        <v>0</v>
      </c>
      <c r="CL23" s="54"/>
      <c r="CM23" s="53"/>
      <c r="CN23" s="74">
        <v>0</v>
      </c>
      <c r="CO23" s="74">
        <v>0</v>
      </c>
      <c r="CP23" s="54"/>
      <c r="CQ23" s="53"/>
      <c r="CR23" s="74">
        <v>0</v>
      </c>
      <c r="CS23" s="74">
        <v>0</v>
      </c>
      <c r="CT23" s="54"/>
      <c r="CU23" s="53"/>
      <c r="CV23" s="74">
        <v>0</v>
      </c>
      <c r="CW23" s="74">
        <v>0</v>
      </c>
      <c r="CX23" s="54"/>
      <c r="CY23" s="53"/>
      <c r="CZ23" s="74">
        <v>0</v>
      </c>
      <c r="DA23" s="74">
        <v>0</v>
      </c>
      <c r="DB23" s="54"/>
      <c r="DC23" s="53"/>
      <c r="DD23" s="74">
        <v>0</v>
      </c>
      <c r="DE23" s="74">
        <v>0</v>
      </c>
      <c r="DF23" s="54"/>
      <c r="DG23" s="53"/>
      <c r="DH23" s="74">
        <v>0</v>
      </c>
      <c r="DI23" s="74">
        <v>0</v>
      </c>
      <c r="DJ23" s="54"/>
      <c r="DK23" s="53"/>
      <c r="DL23" s="74">
        <v>0</v>
      </c>
      <c r="DM23" s="74">
        <v>0</v>
      </c>
      <c r="DN23" s="54"/>
      <c r="DO23" s="53"/>
      <c r="DP23" s="74">
        <v>0</v>
      </c>
      <c r="DQ23" s="74">
        <v>0</v>
      </c>
      <c r="DR23" s="54"/>
      <c r="DS23" s="53"/>
      <c r="DT23" s="74">
        <v>0</v>
      </c>
      <c r="DU23" s="74">
        <v>0</v>
      </c>
    </row>
    <row r="24" spans="1:125" s="50" customFormat="1" ht="12" customHeight="1">
      <c r="A24" s="53" t="s">
        <v>732</v>
      </c>
      <c r="B24" s="54" t="s">
        <v>841</v>
      </c>
      <c r="C24" s="53" t="s">
        <v>842</v>
      </c>
      <c r="D24" s="74">
        <f t="shared" si="0"/>
        <v>1457084</v>
      </c>
      <c r="E24" s="74">
        <f t="shared" si="1"/>
        <v>0</v>
      </c>
      <c r="F24" s="54" t="s">
        <v>839</v>
      </c>
      <c r="G24" s="53" t="s">
        <v>840</v>
      </c>
      <c r="H24" s="74">
        <v>693535</v>
      </c>
      <c r="I24" s="74">
        <v>0</v>
      </c>
      <c r="J24" s="54" t="s">
        <v>853</v>
      </c>
      <c r="K24" s="53" t="s">
        <v>854</v>
      </c>
      <c r="L24" s="74">
        <v>396394</v>
      </c>
      <c r="M24" s="74">
        <v>0</v>
      </c>
      <c r="N24" s="54" t="s">
        <v>869</v>
      </c>
      <c r="O24" s="53" t="s">
        <v>870</v>
      </c>
      <c r="P24" s="74">
        <v>199541</v>
      </c>
      <c r="Q24" s="74">
        <v>0</v>
      </c>
      <c r="R24" s="54" t="s">
        <v>855</v>
      </c>
      <c r="S24" s="53" t="s">
        <v>856</v>
      </c>
      <c r="T24" s="74">
        <v>167614</v>
      </c>
      <c r="U24" s="74">
        <v>0</v>
      </c>
      <c r="V24" s="54"/>
      <c r="W24" s="53"/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54"/>
      <c r="AE24" s="53"/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54"/>
      <c r="AM24" s="53"/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54"/>
      <c r="AU24" s="53"/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54"/>
      <c r="BC24" s="53"/>
      <c r="BD24" s="74">
        <v>0</v>
      </c>
      <c r="BE24" s="74">
        <v>0</v>
      </c>
      <c r="BF24" s="54"/>
      <c r="BG24" s="53"/>
      <c r="BH24" s="74">
        <v>0</v>
      </c>
      <c r="BI24" s="74">
        <v>0</v>
      </c>
      <c r="BJ24" s="54"/>
      <c r="BK24" s="53"/>
      <c r="BL24" s="74">
        <v>0</v>
      </c>
      <c r="BM24" s="74">
        <v>0</v>
      </c>
      <c r="BN24" s="54"/>
      <c r="BO24" s="53"/>
      <c r="BP24" s="74">
        <v>0</v>
      </c>
      <c r="BQ24" s="74">
        <v>0</v>
      </c>
      <c r="BR24" s="54"/>
      <c r="BS24" s="53"/>
      <c r="BT24" s="74">
        <v>0</v>
      </c>
      <c r="BU24" s="74">
        <v>0</v>
      </c>
      <c r="BV24" s="54"/>
      <c r="BW24" s="53"/>
      <c r="BX24" s="74">
        <v>0</v>
      </c>
      <c r="BY24" s="74">
        <v>0</v>
      </c>
      <c r="BZ24" s="54"/>
      <c r="CA24" s="53"/>
      <c r="CB24" s="74">
        <v>0</v>
      </c>
      <c r="CC24" s="74">
        <v>0</v>
      </c>
      <c r="CD24" s="54"/>
      <c r="CE24" s="53"/>
      <c r="CF24" s="74">
        <v>0</v>
      </c>
      <c r="CG24" s="74">
        <v>0</v>
      </c>
      <c r="CH24" s="54"/>
      <c r="CI24" s="53"/>
      <c r="CJ24" s="74">
        <v>0</v>
      </c>
      <c r="CK24" s="74">
        <v>0</v>
      </c>
      <c r="CL24" s="54"/>
      <c r="CM24" s="53"/>
      <c r="CN24" s="74">
        <v>0</v>
      </c>
      <c r="CO24" s="74">
        <v>0</v>
      </c>
      <c r="CP24" s="54"/>
      <c r="CQ24" s="53"/>
      <c r="CR24" s="74">
        <v>0</v>
      </c>
      <c r="CS24" s="74">
        <v>0</v>
      </c>
      <c r="CT24" s="54"/>
      <c r="CU24" s="53"/>
      <c r="CV24" s="74">
        <v>0</v>
      </c>
      <c r="CW24" s="74">
        <v>0</v>
      </c>
      <c r="CX24" s="54"/>
      <c r="CY24" s="53"/>
      <c r="CZ24" s="74">
        <v>0</v>
      </c>
      <c r="DA24" s="74">
        <v>0</v>
      </c>
      <c r="DB24" s="54"/>
      <c r="DC24" s="53"/>
      <c r="DD24" s="74">
        <v>0</v>
      </c>
      <c r="DE24" s="74">
        <v>0</v>
      </c>
      <c r="DF24" s="54"/>
      <c r="DG24" s="53"/>
      <c r="DH24" s="74">
        <v>0</v>
      </c>
      <c r="DI24" s="74">
        <v>0</v>
      </c>
      <c r="DJ24" s="54"/>
      <c r="DK24" s="53"/>
      <c r="DL24" s="74">
        <v>0</v>
      </c>
      <c r="DM24" s="74">
        <v>0</v>
      </c>
      <c r="DN24" s="54"/>
      <c r="DO24" s="53"/>
      <c r="DP24" s="74">
        <v>0</v>
      </c>
      <c r="DQ24" s="74">
        <v>0</v>
      </c>
      <c r="DR24" s="54"/>
      <c r="DS24" s="53"/>
      <c r="DT24" s="74">
        <v>0</v>
      </c>
      <c r="DU24" s="74">
        <v>0</v>
      </c>
    </row>
    <row r="25" spans="1:125" s="50" customFormat="1" ht="12" customHeight="1">
      <c r="A25" s="53" t="s">
        <v>732</v>
      </c>
      <c r="B25" s="54" t="s">
        <v>741</v>
      </c>
      <c r="C25" s="53" t="s">
        <v>742</v>
      </c>
      <c r="D25" s="74">
        <f t="shared" si="0"/>
        <v>2588307</v>
      </c>
      <c r="E25" s="74">
        <f t="shared" si="1"/>
        <v>0</v>
      </c>
      <c r="F25" s="54" t="s">
        <v>737</v>
      </c>
      <c r="G25" s="53" t="s">
        <v>738</v>
      </c>
      <c r="H25" s="74">
        <v>1328528</v>
      </c>
      <c r="I25" s="74">
        <v>0</v>
      </c>
      <c r="J25" s="54" t="s">
        <v>777</v>
      </c>
      <c r="K25" s="53" t="s">
        <v>778</v>
      </c>
      <c r="L25" s="74">
        <v>972016</v>
      </c>
      <c r="M25" s="74">
        <v>0</v>
      </c>
      <c r="N25" s="54" t="s">
        <v>892</v>
      </c>
      <c r="O25" s="53" t="s">
        <v>893</v>
      </c>
      <c r="P25" s="74">
        <v>287763</v>
      </c>
      <c r="Q25" s="74">
        <v>0</v>
      </c>
      <c r="R25" s="54"/>
      <c r="S25" s="53"/>
      <c r="T25" s="74">
        <v>0</v>
      </c>
      <c r="U25" s="74">
        <v>0</v>
      </c>
      <c r="V25" s="54"/>
      <c r="W25" s="53"/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54"/>
      <c r="AE25" s="53"/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54"/>
      <c r="AM25" s="53"/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54"/>
      <c r="AU25" s="53"/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54"/>
      <c r="BC25" s="53"/>
      <c r="BD25" s="74">
        <v>0</v>
      </c>
      <c r="BE25" s="74">
        <v>0</v>
      </c>
      <c r="BF25" s="54"/>
      <c r="BG25" s="53"/>
      <c r="BH25" s="74">
        <v>0</v>
      </c>
      <c r="BI25" s="74">
        <v>0</v>
      </c>
      <c r="BJ25" s="54"/>
      <c r="BK25" s="53"/>
      <c r="BL25" s="74">
        <v>0</v>
      </c>
      <c r="BM25" s="74">
        <v>0</v>
      </c>
      <c r="BN25" s="54"/>
      <c r="BO25" s="53"/>
      <c r="BP25" s="74">
        <v>0</v>
      </c>
      <c r="BQ25" s="74">
        <v>0</v>
      </c>
      <c r="BR25" s="54"/>
      <c r="BS25" s="53"/>
      <c r="BT25" s="74">
        <v>0</v>
      </c>
      <c r="BU25" s="74">
        <v>0</v>
      </c>
      <c r="BV25" s="54"/>
      <c r="BW25" s="53"/>
      <c r="BX25" s="74">
        <v>0</v>
      </c>
      <c r="BY25" s="74">
        <v>0</v>
      </c>
      <c r="BZ25" s="54"/>
      <c r="CA25" s="53"/>
      <c r="CB25" s="74">
        <v>0</v>
      </c>
      <c r="CC25" s="74">
        <v>0</v>
      </c>
      <c r="CD25" s="54"/>
      <c r="CE25" s="53"/>
      <c r="CF25" s="74">
        <v>0</v>
      </c>
      <c r="CG25" s="74">
        <v>0</v>
      </c>
      <c r="CH25" s="54"/>
      <c r="CI25" s="53"/>
      <c r="CJ25" s="74">
        <v>0</v>
      </c>
      <c r="CK25" s="74">
        <v>0</v>
      </c>
      <c r="CL25" s="54"/>
      <c r="CM25" s="53"/>
      <c r="CN25" s="74">
        <v>0</v>
      </c>
      <c r="CO25" s="74">
        <v>0</v>
      </c>
      <c r="CP25" s="54"/>
      <c r="CQ25" s="53"/>
      <c r="CR25" s="74">
        <v>0</v>
      </c>
      <c r="CS25" s="74">
        <v>0</v>
      </c>
      <c r="CT25" s="54"/>
      <c r="CU25" s="53"/>
      <c r="CV25" s="74">
        <v>0</v>
      </c>
      <c r="CW25" s="74">
        <v>0</v>
      </c>
      <c r="CX25" s="54"/>
      <c r="CY25" s="53"/>
      <c r="CZ25" s="74">
        <v>0</v>
      </c>
      <c r="DA25" s="74">
        <v>0</v>
      </c>
      <c r="DB25" s="54"/>
      <c r="DC25" s="53"/>
      <c r="DD25" s="74">
        <v>0</v>
      </c>
      <c r="DE25" s="74">
        <v>0</v>
      </c>
      <c r="DF25" s="54"/>
      <c r="DG25" s="53"/>
      <c r="DH25" s="74">
        <v>0</v>
      </c>
      <c r="DI25" s="74">
        <v>0</v>
      </c>
      <c r="DJ25" s="54"/>
      <c r="DK25" s="53"/>
      <c r="DL25" s="74">
        <v>0</v>
      </c>
      <c r="DM25" s="74">
        <v>0</v>
      </c>
      <c r="DN25" s="54"/>
      <c r="DO25" s="53"/>
      <c r="DP25" s="74">
        <v>0</v>
      </c>
      <c r="DQ25" s="74">
        <v>0</v>
      </c>
      <c r="DR25" s="54"/>
      <c r="DS25" s="53"/>
      <c r="DT25" s="74">
        <v>0</v>
      </c>
      <c r="DU25" s="74">
        <v>0</v>
      </c>
    </row>
    <row r="26" spans="1:125" s="50" customFormat="1" ht="12" customHeight="1">
      <c r="A26" s="53" t="s">
        <v>732</v>
      </c>
      <c r="B26" s="54" t="s">
        <v>775</v>
      </c>
      <c r="C26" s="53" t="s">
        <v>776</v>
      </c>
      <c r="D26" s="74">
        <f t="shared" si="0"/>
        <v>589000</v>
      </c>
      <c r="E26" s="74">
        <f t="shared" si="1"/>
        <v>0</v>
      </c>
      <c r="F26" s="54" t="s">
        <v>771</v>
      </c>
      <c r="G26" s="53" t="s">
        <v>772</v>
      </c>
      <c r="H26" s="74">
        <v>297622</v>
      </c>
      <c r="I26" s="74">
        <v>0</v>
      </c>
      <c r="J26" s="54" t="s">
        <v>819</v>
      </c>
      <c r="K26" s="53" t="s">
        <v>820</v>
      </c>
      <c r="L26" s="74">
        <v>233067</v>
      </c>
      <c r="M26" s="74">
        <v>0</v>
      </c>
      <c r="N26" s="54" t="s">
        <v>867</v>
      </c>
      <c r="O26" s="53" t="s">
        <v>868</v>
      </c>
      <c r="P26" s="74">
        <v>58311</v>
      </c>
      <c r="Q26" s="74">
        <v>0</v>
      </c>
      <c r="R26" s="54"/>
      <c r="S26" s="53"/>
      <c r="T26" s="74">
        <v>0</v>
      </c>
      <c r="U26" s="74">
        <v>0</v>
      </c>
      <c r="V26" s="54"/>
      <c r="W26" s="53"/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54"/>
      <c r="AE26" s="53"/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54"/>
      <c r="AM26" s="53"/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54"/>
      <c r="AU26" s="53"/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54"/>
      <c r="BC26" s="53"/>
      <c r="BD26" s="74">
        <v>0</v>
      </c>
      <c r="BE26" s="74">
        <v>0</v>
      </c>
      <c r="BF26" s="54"/>
      <c r="BG26" s="53"/>
      <c r="BH26" s="74">
        <v>0</v>
      </c>
      <c r="BI26" s="74">
        <v>0</v>
      </c>
      <c r="BJ26" s="54"/>
      <c r="BK26" s="53"/>
      <c r="BL26" s="74">
        <v>0</v>
      </c>
      <c r="BM26" s="74">
        <v>0</v>
      </c>
      <c r="BN26" s="54"/>
      <c r="BO26" s="53"/>
      <c r="BP26" s="74">
        <v>0</v>
      </c>
      <c r="BQ26" s="74">
        <v>0</v>
      </c>
      <c r="BR26" s="54"/>
      <c r="BS26" s="53"/>
      <c r="BT26" s="74">
        <v>0</v>
      </c>
      <c r="BU26" s="74">
        <v>0</v>
      </c>
      <c r="BV26" s="54"/>
      <c r="BW26" s="53"/>
      <c r="BX26" s="74">
        <v>0</v>
      </c>
      <c r="BY26" s="74">
        <v>0</v>
      </c>
      <c r="BZ26" s="54"/>
      <c r="CA26" s="53"/>
      <c r="CB26" s="74">
        <v>0</v>
      </c>
      <c r="CC26" s="74">
        <v>0</v>
      </c>
      <c r="CD26" s="54"/>
      <c r="CE26" s="53"/>
      <c r="CF26" s="74">
        <v>0</v>
      </c>
      <c r="CG26" s="74">
        <v>0</v>
      </c>
      <c r="CH26" s="54"/>
      <c r="CI26" s="53"/>
      <c r="CJ26" s="74">
        <v>0</v>
      </c>
      <c r="CK26" s="74">
        <v>0</v>
      </c>
      <c r="CL26" s="54"/>
      <c r="CM26" s="53"/>
      <c r="CN26" s="74">
        <v>0</v>
      </c>
      <c r="CO26" s="74">
        <v>0</v>
      </c>
      <c r="CP26" s="54"/>
      <c r="CQ26" s="53"/>
      <c r="CR26" s="74">
        <v>0</v>
      </c>
      <c r="CS26" s="74">
        <v>0</v>
      </c>
      <c r="CT26" s="54"/>
      <c r="CU26" s="53"/>
      <c r="CV26" s="74">
        <v>0</v>
      </c>
      <c r="CW26" s="74">
        <v>0</v>
      </c>
      <c r="CX26" s="54"/>
      <c r="CY26" s="53"/>
      <c r="CZ26" s="74">
        <v>0</v>
      </c>
      <c r="DA26" s="74">
        <v>0</v>
      </c>
      <c r="DB26" s="54"/>
      <c r="DC26" s="53"/>
      <c r="DD26" s="74">
        <v>0</v>
      </c>
      <c r="DE26" s="74">
        <v>0</v>
      </c>
      <c r="DF26" s="54"/>
      <c r="DG26" s="53"/>
      <c r="DH26" s="74">
        <v>0</v>
      </c>
      <c r="DI26" s="74">
        <v>0</v>
      </c>
      <c r="DJ26" s="54"/>
      <c r="DK26" s="53"/>
      <c r="DL26" s="74">
        <v>0</v>
      </c>
      <c r="DM26" s="74">
        <v>0</v>
      </c>
      <c r="DN26" s="54"/>
      <c r="DO26" s="53"/>
      <c r="DP26" s="74">
        <v>0</v>
      </c>
      <c r="DQ26" s="74">
        <v>0</v>
      </c>
      <c r="DR26" s="54"/>
      <c r="DS26" s="53"/>
      <c r="DT26" s="74">
        <v>0</v>
      </c>
      <c r="DU26" s="74">
        <v>0</v>
      </c>
    </row>
    <row r="27" spans="1:125" s="50" customFormat="1" ht="12" customHeight="1">
      <c r="A27" s="53" t="s">
        <v>732</v>
      </c>
      <c r="B27" s="54" t="s">
        <v>739</v>
      </c>
      <c r="C27" s="53" t="s">
        <v>740</v>
      </c>
      <c r="D27" s="74">
        <f t="shared" si="0"/>
        <v>0</v>
      </c>
      <c r="E27" s="74">
        <f t="shared" si="1"/>
        <v>123834</v>
      </c>
      <c r="F27" s="54" t="s">
        <v>737</v>
      </c>
      <c r="G27" s="53" t="s">
        <v>738</v>
      </c>
      <c r="H27" s="74">
        <v>0</v>
      </c>
      <c r="I27" s="74">
        <v>103067</v>
      </c>
      <c r="J27" s="54" t="s">
        <v>745</v>
      </c>
      <c r="K27" s="53" t="s">
        <v>746</v>
      </c>
      <c r="L27" s="74">
        <v>0</v>
      </c>
      <c r="M27" s="74">
        <v>20767</v>
      </c>
      <c r="N27" s="54"/>
      <c r="O27" s="53"/>
      <c r="P27" s="74">
        <v>0</v>
      </c>
      <c r="Q27" s="74">
        <v>0</v>
      </c>
      <c r="R27" s="54"/>
      <c r="S27" s="53"/>
      <c r="T27" s="74">
        <v>0</v>
      </c>
      <c r="U27" s="74">
        <v>0</v>
      </c>
      <c r="V27" s="54"/>
      <c r="W27" s="53"/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54"/>
      <c r="AE27" s="53"/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54"/>
      <c r="AM27" s="53"/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54"/>
      <c r="AU27" s="53"/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54"/>
      <c r="BC27" s="53"/>
      <c r="BD27" s="74">
        <v>0</v>
      </c>
      <c r="BE27" s="74">
        <v>0</v>
      </c>
      <c r="BF27" s="54"/>
      <c r="BG27" s="53"/>
      <c r="BH27" s="74">
        <v>0</v>
      </c>
      <c r="BI27" s="74">
        <v>0</v>
      </c>
      <c r="BJ27" s="54"/>
      <c r="BK27" s="53"/>
      <c r="BL27" s="74">
        <v>0</v>
      </c>
      <c r="BM27" s="74">
        <v>0</v>
      </c>
      <c r="BN27" s="54"/>
      <c r="BO27" s="53"/>
      <c r="BP27" s="74">
        <v>0</v>
      </c>
      <c r="BQ27" s="74">
        <v>0</v>
      </c>
      <c r="BR27" s="54"/>
      <c r="BS27" s="53"/>
      <c r="BT27" s="74">
        <v>0</v>
      </c>
      <c r="BU27" s="74">
        <v>0</v>
      </c>
      <c r="BV27" s="54"/>
      <c r="BW27" s="53"/>
      <c r="BX27" s="74">
        <v>0</v>
      </c>
      <c r="BY27" s="74">
        <v>0</v>
      </c>
      <c r="BZ27" s="54"/>
      <c r="CA27" s="53"/>
      <c r="CB27" s="74">
        <v>0</v>
      </c>
      <c r="CC27" s="74">
        <v>0</v>
      </c>
      <c r="CD27" s="54"/>
      <c r="CE27" s="53"/>
      <c r="CF27" s="74">
        <v>0</v>
      </c>
      <c r="CG27" s="74">
        <v>0</v>
      </c>
      <c r="CH27" s="54"/>
      <c r="CI27" s="53"/>
      <c r="CJ27" s="74">
        <v>0</v>
      </c>
      <c r="CK27" s="74">
        <v>0</v>
      </c>
      <c r="CL27" s="54"/>
      <c r="CM27" s="53"/>
      <c r="CN27" s="74">
        <v>0</v>
      </c>
      <c r="CO27" s="74">
        <v>0</v>
      </c>
      <c r="CP27" s="54"/>
      <c r="CQ27" s="53"/>
      <c r="CR27" s="74">
        <v>0</v>
      </c>
      <c r="CS27" s="74">
        <v>0</v>
      </c>
      <c r="CT27" s="54"/>
      <c r="CU27" s="53"/>
      <c r="CV27" s="74">
        <v>0</v>
      </c>
      <c r="CW27" s="74">
        <v>0</v>
      </c>
      <c r="CX27" s="54"/>
      <c r="CY27" s="53"/>
      <c r="CZ27" s="74">
        <v>0</v>
      </c>
      <c r="DA27" s="74">
        <v>0</v>
      </c>
      <c r="DB27" s="54"/>
      <c r="DC27" s="53"/>
      <c r="DD27" s="74">
        <v>0</v>
      </c>
      <c r="DE27" s="74">
        <v>0</v>
      </c>
      <c r="DF27" s="54"/>
      <c r="DG27" s="53"/>
      <c r="DH27" s="74">
        <v>0</v>
      </c>
      <c r="DI27" s="74">
        <v>0</v>
      </c>
      <c r="DJ27" s="54"/>
      <c r="DK27" s="53"/>
      <c r="DL27" s="74">
        <v>0</v>
      </c>
      <c r="DM27" s="74">
        <v>0</v>
      </c>
      <c r="DN27" s="54"/>
      <c r="DO27" s="53"/>
      <c r="DP27" s="74">
        <v>0</v>
      </c>
      <c r="DQ27" s="74">
        <v>0</v>
      </c>
      <c r="DR27" s="54"/>
      <c r="DS27" s="53"/>
      <c r="DT27" s="74">
        <v>0</v>
      </c>
      <c r="DU27" s="74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B5" sqref="B5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939</v>
      </c>
      <c r="D2" s="25" t="s">
        <v>1063</v>
      </c>
      <c r="E2" s="144" t="s">
        <v>940</v>
      </c>
      <c r="F2" s="3"/>
      <c r="G2" s="3"/>
      <c r="H2" s="3"/>
      <c r="I2" s="3"/>
      <c r="J2" s="3"/>
      <c r="K2" s="3"/>
      <c r="L2" s="3" t="str">
        <f>LEFT(D2,2)</f>
        <v>11</v>
      </c>
      <c r="M2" s="3" t="str">
        <f>IF(L2&lt;&gt;"",VLOOKUP(L2,$AK$6:$AL$52,2,FALSE),"-")</f>
        <v>埼玉県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90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4</v>
      </c>
      <c r="AH5" s="2">
        <f>+'廃棄物事業経費（歳入）'!B5</f>
        <v>0</v>
      </c>
      <c r="AI5" s="2">
        <v>5</v>
      </c>
    </row>
    <row r="6" spans="2:38" ht="18.75" customHeight="1">
      <c r="B6" s="170" t="s">
        <v>941</v>
      </c>
      <c r="C6" s="171"/>
      <c r="D6" s="172"/>
      <c r="E6" s="13" t="s">
        <v>58</v>
      </c>
      <c r="F6" s="14" t="s">
        <v>60</v>
      </c>
      <c r="H6" s="173" t="s">
        <v>942</v>
      </c>
      <c r="I6" s="174"/>
      <c r="J6" s="174"/>
      <c r="K6" s="175"/>
      <c r="L6" s="13" t="s">
        <v>58</v>
      </c>
      <c r="M6" s="13" t="s">
        <v>60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943</v>
      </c>
      <c r="AL6" s="28" t="s">
        <v>5</v>
      </c>
    </row>
    <row r="7" spans="2:38" ht="19.5" customHeight="1">
      <c r="B7" s="176" t="s">
        <v>84</v>
      </c>
      <c r="C7" s="177"/>
      <c r="D7" s="177"/>
      <c r="E7" s="17">
        <f aca="true" t="shared" si="0" ref="E7:E12">AF7</f>
        <v>2742997</v>
      </c>
      <c r="F7" s="17">
        <f aca="true" t="shared" si="1" ref="F7:F12">AF14</f>
        <v>10861</v>
      </c>
      <c r="H7" s="178" t="s">
        <v>725</v>
      </c>
      <c r="I7" s="178" t="s">
        <v>944</v>
      </c>
      <c r="J7" s="173" t="s">
        <v>91</v>
      </c>
      <c r="K7" s="190"/>
      <c r="L7" s="17">
        <f aca="true" t="shared" si="2" ref="L7:L12">AF21</f>
        <v>8768</v>
      </c>
      <c r="M7" s="17">
        <f aca="true" t="shared" si="3" ref="M7:M12">AF42</f>
        <v>0</v>
      </c>
      <c r="AC7" s="15" t="s">
        <v>84</v>
      </c>
      <c r="AD7" s="41" t="s">
        <v>945</v>
      </c>
      <c r="AE7" s="40" t="s">
        <v>946</v>
      </c>
      <c r="AF7" s="36">
        <f aca="true" ca="1" t="shared" si="4" ref="AF7:AF38">IF(AF$2=0,INDIRECT("'"&amp;AD7&amp;"'!"&amp;AE7&amp;$AI$2),0)</f>
        <v>2742997</v>
      </c>
      <c r="AG7" s="40"/>
      <c r="AH7" s="145" t="str">
        <f>+'廃棄物事業経費（歳入）'!B7</f>
        <v>11000</v>
      </c>
      <c r="AI7" s="2">
        <v>7</v>
      </c>
      <c r="AK7" s="26" t="s">
        <v>947</v>
      </c>
      <c r="AL7" s="28" t="s">
        <v>6</v>
      </c>
    </row>
    <row r="8" spans="2:38" ht="19.5" customHeight="1">
      <c r="B8" s="176" t="s">
        <v>948</v>
      </c>
      <c r="C8" s="177"/>
      <c r="D8" s="177"/>
      <c r="E8" s="17">
        <f t="shared" si="0"/>
        <v>20212</v>
      </c>
      <c r="F8" s="17">
        <f t="shared" si="1"/>
        <v>35453</v>
      </c>
      <c r="H8" s="179"/>
      <c r="I8" s="179"/>
      <c r="J8" s="173" t="s">
        <v>93</v>
      </c>
      <c r="K8" s="175"/>
      <c r="L8" s="17">
        <f t="shared" si="2"/>
        <v>4987328</v>
      </c>
      <c r="M8" s="17">
        <f t="shared" si="3"/>
        <v>953255</v>
      </c>
      <c r="AC8" s="15" t="s">
        <v>948</v>
      </c>
      <c r="AD8" s="41" t="s">
        <v>945</v>
      </c>
      <c r="AE8" s="40" t="s">
        <v>949</v>
      </c>
      <c r="AF8" s="36">
        <f ca="1" t="shared" si="4"/>
        <v>20212</v>
      </c>
      <c r="AG8" s="40"/>
      <c r="AH8" s="145" t="str">
        <f>+'廃棄物事業経費（歳入）'!B8</f>
        <v>11100</v>
      </c>
      <c r="AI8" s="2">
        <v>8</v>
      </c>
      <c r="AK8" s="26" t="s">
        <v>950</v>
      </c>
      <c r="AL8" s="28" t="s">
        <v>7</v>
      </c>
    </row>
    <row r="9" spans="2:38" ht="19.5" customHeight="1">
      <c r="B9" s="176" t="s">
        <v>87</v>
      </c>
      <c r="C9" s="177"/>
      <c r="D9" s="177"/>
      <c r="E9" s="17">
        <f t="shared" si="0"/>
        <v>697200</v>
      </c>
      <c r="F9" s="17">
        <f t="shared" si="1"/>
        <v>659100</v>
      </c>
      <c r="H9" s="179"/>
      <c r="I9" s="179"/>
      <c r="J9" s="173" t="s">
        <v>95</v>
      </c>
      <c r="K9" s="190"/>
      <c r="L9" s="17">
        <f t="shared" si="2"/>
        <v>80901</v>
      </c>
      <c r="M9" s="17">
        <f t="shared" si="3"/>
        <v>0</v>
      </c>
      <c r="AC9" s="15" t="s">
        <v>87</v>
      </c>
      <c r="AD9" s="41" t="s">
        <v>945</v>
      </c>
      <c r="AE9" s="40" t="s">
        <v>951</v>
      </c>
      <c r="AF9" s="36">
        <f ca="1" t="shared" si="4"/>
        <v>697200</v>
      </c>
      <c r="AG9" s="40"/>
      <c r="AH9" s="145" t="str">
        <f>+'廃棄物事業経費（歳入）'!B9</f>
        <v>11201</v>
      </c>
      <c r="AI9" s="2">
        <v>9</v>
      </c>
      <c r="AK9" s="26" t="s">
        <v>952</v>
      </c>
      <c r="AL9" s="28" t="s">
        <v>8</v>
      </c>
    </row>
    <row r="10" spans="2:38" ht="19.5" customHeight="1">
      <c r="B10" s="176" t="s">
        <v>953</v>
      </c>
      <c r="C10" s="177"/>
      <c r="D10" s="177"/>
      <c r="E10" s="17">
        <f t="shared" si="0"/>
        <v>10305938</v>
      </c>
      <c r="F10" s="17">
        <f t="shared" si="1"/>
        <v>768045</v>
      </c>
      <c r="H10" s="179"/>
      <c r="I10" s="180"/>
      <c r="J10" s="173" t="s">
        <v>0</v>
      </c>
      <c r="K10" s="190"/>
      <c r="L10" s="17">
        <f t="shared" si="2"/>
        <v>86957</v>
      </c>
      <c r="M10" s="17">
        <f t="shared" si="3"/>
        <v>115</v>
      </c>
      <c r="AC10" s="15" t="s">
        <v>953</v>
      </c>
      <c r="AD10" s="41" t="s">
        <v>945</v>
      </c>
      <c r="AE10" s="40" t="s">
        <v>954</v>
      </c>
      <c r="AF10" s="36">
        <f ca="1" t="shared" si="4"/>
        <v>10305938</v>
      </c>
      <c r="AG10" s="40"/>
      <c r="AH10" s="145" t="str">
        <f>+'廃棄物事業経費（歳入）'!B10</f>
        <v>11202</v>
      </c>
      <c r="AI10" s="2">
        <v>10</v>
      </c>
      <c r="AK10" s="26" t="s">
        <v>955</v>
      </c>
      <c r="AL10" s="28" t="s">
        <v>9</v>
      </c>
    </row>
    <row r="11" spans="2:38" ht="19.5" customHeight="1">
      <c r="B11" s="176" t="s">
        <v>956</v>
      </c>
      <c r="C11" s="177"/>
      <c r="D11" s="177"/>
      <c r="E11" s="17">
        <f t="shared" si="0"/>
        <v>17079090</v>
      </c>
      <c r="F11" s="17">
        <f t="shared" si="1"/>
        <v>3869153</v>
      </c>
      <c r="H11" s="179"/>
      <c r="I11" s="181" t="s">
        <v>74</v>
      </c>
      <c r="J11" s="181"/>
      <c r="K11" s="181"/>
      <c r="L11" s="17">
        <f t="shared" si="2"/>
        <v>405257</v>
      </c>
      <c r="M11" s="17">
        <f t="shared" si="3"/>
        <v>7665</v>
      </c>
      <c r="AC11" s="15" t="s">
        <v>956</v>
      </c>
      <c r="AD11" s="41" t="s">
        <v>945</v>
      </c>
      <c r="AE11" s="40" t="s">
        <v>957</v>
      </c>
      <c r="AF11" s="36">
        <f ca="1" t="shared" si="4"/>
        <v>17079090</v>
      </c>
      <c r="AG11" s="40"/>
      <c r="AH11" s="145" t="str">
        <f>+'廃棄物事業経費（歳入）'!B11</f>
        <v>11203</v>
      </c>
      <c r="AI11" s="2">
        <v>11</v>
      </c>
      <c r="AK11" s="26" t="s">
        <v>958</v>
      </c>
      <c r="AL11" s="28" t="s">
        <v>10</v>
      </c>
    </row>
    <row r="12" spans="2:38" ht="19.5" customHeight="1">
      <c r="B12" s="176" t="s">
        <v>0</v>
      </c>
      <c r="C12" s="177"/>
      <c r="D12" s="177"/>
      <c r="E12" s="17">
        <f t="shared" si="0"/>
        <v>6306359</v>
      </c>
      <c r="F12" s="17">
        <f t="shared" si="1"/>
        <v>323488</v>
      </c>
      <c r="H12" s="179"/>
      <c r="I12" s="181" t="s">
        <v>959</v>
      </c>
      <c r="J12" s="181"/>
      <c r="K12" s="181"/>
      <c r="L12" s="17">
        <f t="shared" si="2"/>
        <v>454099</v>
      </c>
      <c r="M12" s="17">
        <f t="shared" si="3"/>
        <v>446475</v>
      </c>
      <c r="AC12" s="15" t="s">
        <v>0</v>
      </c>
      <c r="AD12" s="41" t="s">
        <v>945</v>
      </c>
      <c r="AE12" s="40" t="s">
        <v>960</v>
      </c>
      <c r="AF12" s="36">
        <f ca="1" t="shared" si="4"/>
        <v>6306359</v>
      </c>
      <c r="AG12" s="40"/>
      <c r="AH12" s="145" t="str">
        <f>+'廃棄物事業経費（歳入）'!B12</f>
        <v>11206</v>
      </c>
      <c r="AI12" s="2">
        <v>12</v>
      </c>
      <c r="AK12" s="26" t="s">
        <v>961</v>
      </c>
      <c r="AL12" s="28" t="s">
        <v>11</v>
      </c>
    </row>
    <row r="13" spans="2:38" ht="19.5" customHeight="1">
      <c r="B13" s="182" t="s">
        <v>962</v>
      </c>
      <c r="C13" s="183"/>
      <c r="D13" s="183"/>
      <c r="E13" s="18">
        <f>SUM(E7:E12)</f>
        <v>37151796</v>
      </c>
      <c r="F13" s="18">
        <f>SUM(F7:F12)</f>
        <v>5666100</v>
      </c>
      <c r="H13" s="179"/>
      <c r="I13" s="170" t="s">
        <v>729</v>
      </c>
      <c r="J13" s="184"/>
      <c r="K13" s="185"/>
      <c r="L13" s="19">
        <f>SUM(L7:L12)</f>
        <v>6023310</v>
      </c>
      <c r="M13" s="19">
        <f>SUM(M7:M12)</f>
        <v>1407510</v>
      </c>
      <c r="AC13" s="15" t="s">
        <v>71</v>
      </c>
      <c r="AD13" s="41" t="s">
        <v>945</v>
      </c>
      <c r="AE13" s="40" t="s">
        <v>963</v>
      </c>
      <c r="AF13" s="36">
        <f ca="1" t="shared" si="4"/>
        <v>75262915</v>
      </c>
      <c r="AG13" s="40"/>
      <c r="AH13" s="145" t="str">
        <f>+'廃棄物事業経費（歳入）'!B13</f>
        <v>11207</v>
      </c>
      <c r="AI13" s="2">
        <v>13</v>
      </c>
      <c r="AK13" s="26" t="s">
        <v>964</v>
      </c>
      <c r="AL13" s="28" t="s">
        <v>12</v>
      </c>
    </row>
    <row r="14" spans="2:38" ht="19.5" customHeight="1">
      <c r="B14" s="20"/>
      <c r="C14" s="186" t="s">
        <v>965</v>
      </c>
      <c r="D14" s="187"/>
      <c r="E14" s="22">
        <f>E13-E11</f>
        <v>20072706</v>
      </c>
      <c r="F14" s="22">
        <f>F13-F11</f>
        <v>1796947</v>
      </c>
      <c r="H14" s="180"/>
      <c r="I14" s="20"/>
      <c r="J14" s="24"/>
      <c r="K14" s="21" t="s">
        <v>965</v>
      </c>
      <c r="L14" s="23">
        <f>L13-L12</f>
        <v>5569211</v>
      </c>
      <c r="M14" s="23">
        <f>M13-M12</f>
        <v>961035</v>
      </c>
      <c r="AC14" s="15" t="s">
        <v>84</v>
      </c>
      <c r="AD14" s="41" t="s">
        <v>945</v>
      </c>
      <c r="AE14" s="40" t="s">
        <v>966</v>
      </c>
      <c r="AF14" s="36">
        <f ca="1" t="shared" si="4"/>
        <v>10861</v>
      </c>
      <c r="AG14" s="40"/>
      <c r="AH14" s="145" t="str">
        <f>+'廃棄物事業経費（歳入）'!B14</f>
        <v>11208</v>
      </c>
      <c r="AI14" s="2">
        <v>14</v>
      </c>
      <c r="AK14" s="26" t="s">
        <v>967</v>
      </c>
      <c r="AL14" s="28" t="s">
        <v>13</v>
      </c>
    </row>
    <row r="15" spans="2:38" ht="19.5" customHeight="1">
      <c r="B15" s="176" t="s">
        <v>71</v>
      </c>
      <c r="C15" s="177"/>
      <c r="D15" s="177"/>
      <c r="E15" s="17">
        <f>AF13</f>
        <v>75262915</v>
      </c>
      <c r="F15" s="17">
        <f>AF20</f>
        <v>8157984</v>
      </c>
      <c r="H15" s="178" t="s">
        <v>968</v>
      </c>
      <c r="I15" s="178" t="s">
        <v>969</v>
      </c>
      <c r="J15" s="16" t="s">
        <v>97</v>
      </c>
      <c r="K15" s="27"/>
      <c r="L15" s="17">
        <f aca="true" t="shared" si="5" ref="L15:L28">AF27</f>
        <v>8527655</v>
      </c>
      <c r="M15" s="17">
        <f aca="true" t="shared" si="6" ref="M15:M28">AF48</f>
        <v>1316108</v>
      </c>
      <c r="AC15" s="15" t="s">
        <v>948</v>
      </c>
      <c r="AD15" s="41" t="s">
        <v>945</v>
      </c>
      <c r="AE15" s="40" t="s">
        <v>970</v>
      </c>
      <c r="AF15" s="36">
        <f ca="1" t="shared" si="4"/>
        <v>35453</v>
      </c>
      <c r="AG15" s="40"/>
      <c r="AH15" s="145" t="str">
        <f>+'廃棄物事業経費（歳入）'!B15</f>
        <v>11209</v>
      </c>
      <c r="AI15" s="2">
        <v>15</v>
      </c>
      <c r="AK15" s="26" t="s">
        <v>971</v>
      </c>
      <c r="AL15" s="28" t="s">
        <v>14</v>
      </c>
    </row>
    <row r="16" spans="2:38" ht="19.5" customHeight="1">
      <c r="B16" s="182" t="s">
        <v>1</v>
      </c>
      <c r="C16" s="188"/>
      <c r="D16" s="188"/>
      <c r="E16" s="18">
        <f>SUM(E13,E15)</f>
        <v>112414711</v>
      </c>
      <c r="F16" s="18">
        <f>SUM(F13,F15)</f>
        <v>13824084</v>
      </c>
      <c r="H16" s="192"/>
      <c r="I16" s="179"/>
      <c r="J16" s="179" t="s">
        <v>972</v>
      </c>
      <c r="K16" s="13" t="s">
        <v>99</v>
      </c>
      <c r="L16" s="17">
        <f t="shared" si="5"/>
        <v>5980483</v>
      </c>
      <c r="M16" s="17">
        <f t="shared" si="6"/>
        <v>1654</v>
      </c>
      <c r="AC16" s="15" t="s">
        <v>87</v>
      </c>
      <c r="AD16" s="41" t="s">
        <v>945</v>
      </c>
      <c r="AE16" s="40" t="s">
        <v>973</v>
      </c>
      <c r="AF16" s="36">
        <f ca="1" t="shared" si="4"/>
        <v>659100</v>
      </c>
      <c r="AG16" s="40"/>
      <c r="AH16" s="145" t="str">
        <f>+'廃棄物事業経費（歳入）'!B16</f>
        <v>11210</v>
      </c>
      <c r="AI16" s="2">
        <v>16</v>
      </c>
      <c r="AK16" s="26" t="s">
        <v>974</v>
      </c>
      <c r="AL16" s="28" t="s">
        <v>15</v>
      </c>
    </row>
    <row r="17" spans="2:38" ht="19.5" customHeight="1">
      <c r="B17" s="20"/>
      <c r="C17" s="186" t="s">
        <v>965</v>
      </c>
      <c r="D17" s="187"/>
      <c r="E17" s="22">
        <f>SUM(E14:E15)</f>
        <v>95335621</v>
      </c>
      <c r="F17" s="22">
        <f>SUM(F14:F15)</f>
        <v>9954931</v>
      </c>
      <c r="H17" s="192"/>
      <c r="I17" s="179"/>
      <c r="J17" s="179"/>
      <c r="K17" s="13" t="s">
        <v>101</v>
      </c>
      <c r="L17" s="17">
        <f t="shared" si="5"/>
        <v>1880604</v>
      </c>
      <c r="M17" s="17">
        <f t="shared" si="6"/>
        <v>630939</v>
      </c>
      <c r="AC17" s="15" t="s">
        <v>953</v>
      </c>
      <c r="AD17" s="41" t="s">
        <v>945</v>
      </c>
      <c r="AE17" s="40" t="s">
        <v>975</v>
      </c>
      <c r="AF17" s="36">
        <f ca="1" t="shared" si="4"/>
        <v>768045</v>
      </c>
      <c r="AG17" s="40"/>
      <c r="AH17" s="145" t="str">
        <f>+'廃棄物事業経費（歳入）'!B17</f>
        <v>11211</v>
      </c>
      <c r="AI17" s="2">
        <v>17</v>
      </c>
      <c r="AK17" s="26" t="s">
        <v>976</v>
      </c>
      <c r="AL17" s="28" t="s">
        <v>16</v>
      </c>
    </row>
    <row r="18" spans="8:38" ht="19.5" customHeight="1">
      <c r="H18" s="192"/>
      <c r="I18" s="180"/>
      <c r="J18" s="180"/>
      <c r="K18" s="13" t="s">
        <v>103</v>
      </c>
      <c r="L18" s="17">
        <f t="shared" si="5"/>
        <v>80785</v>
      </c>
      <c r="M18" s="17">
        <f t="shared" si="6"/>
        <v>0</v>
      </c>
      <c r="AC18" s="15" t="s">
        <v>956</v>
      </c>
      <c r="AD18" s="41" t="s">
        <v>945</v>
      </c>
      <c r="AE18" s="40" t="s">
        <v>977</v>
      </c>
      <c r="AF18" s="36">
        <f ca="1" t="shared" si="4"/>
        <v>3869153</v>
      </c>
      <c r="AG18" s="40"/>
      <c r="AH18" s="145" t="str">
        <f>+'廃棄物事業経費（歳入）'!B18</f>
        <v>11212</v>
      </c>
      <c r="AI18" s="2">
        <v>18</v>
      </c>
      <c r="AK18" s="26" t="s">
        <v>978</v>
      </c>
      <c r="AL18" s="28" t="s">
        <v>17</v>
      </c>
    </row>
    <row r="19" spans="8:38" ht="19.5" customHeight="1">
      <c r="H19" s="192"/>
      <c r="I19" s="178" t="s">
        <v>979</v>
      </c>
      <c r="J19" s="173" t="s">
        <v>105</v>
      </c>
      <c r="K19" s="190"/>
      <c r="L19" s="17">
        <f t="shared" si="5"/>
        <v>805254</v>
      </c>
      <c r="M19" s="17">
        <f t="shared" si="6"/>
        <v>95936</v>
      </c>
      <c r="AC19" s="15" t="s">
        <v>0</v>
      </c>
      <c r="AD19" s="41" t="s">
        <v>945</v>
      </c>
      <c r="AE19" s="40" t="s">
        <v>980</v>
      </c>
      <c r="AF19" s="36">
        <f ca="1" t="shared" si="4"/>
        <v>323488</v>
      </c>
      <c r="AG19" s="40"/>
      <c r="AH19" s="145" t="str">
        <f>+'廃棄物事業経費（歳入）'!B19</f>
        <v>11214</v>
      </c>
      <c r="AI19" s="2">
        <v>19</v>
      </c>
      <c r="AK19" s="26" t="s">
        <v>981</v>
      </c>
      <c r="AL19" s="28" t="s">
        <v>18</v>
      </c>
    </row>
    <row r="20" spans="2:38" ht="19.5" customHeight="1">
      <c r="B20" s="176" t="s">
        <v>982</v>
      </c>
      <c r="C20" s="191"/>
      <c r="D20" s="191"/>
      <c r="E20" s="29">
        <f>E11</f>
        <v>17079090</v>
      </c>
      <c r="F20" s="29">
        <f>F11</f>
        <v>3869153</v>
      </c>
      <c r="H20" s="192"/>
      <c r="I20" s="179"/>
      <c r="J20" s="173" t="s">
        <v>107</v>
      </c>
      <c r="K20" s="190"/>
      <c r="L20" s="17">
        <f t="shared" si="5"/>
        <v>17165558</v>
      </c>
      <c r="M20" s="17">
        <f t="shared" si="6"/>
        <v>2269857</v>
      </c>
      <c r="AC20" s="15" t="s">
        <v>71</v>
      </c>
      <c r="AD20" s="41" t="s">
        <v>945</v>
      </c>
      <c r="AE20" s="40" t="s">
        <v>983</v>
      </c>
      <c r="AF20" s="36">
        <f ca="1" t="shared" si="4"/>
        <v>8157984</v>
      </c>
      <c r="AG20" s="40"/>
      <c r="AH20" s="145" t="str">
        <f>+'廃棄物事業経費（歳入）'!B20</f>
        <v>11215</v>
      </c>
      <c r="AI20" s="2">
        <v>20</v>
      </c>
      <c r="AK20" s="26" t="s">
        <v>984</v>
      </c>
      <c r="AL20" s="28" t="s">
        <v>19</v>
      </c>
    </row>
    <row r="21" spans="2:38" ht="19.5" customHeight="1">
      <c r="B21" s="176" t="s">
        <v>985</v>
      </c>
      <c r="C21" s="176"/>
      <c r="D21" s="176"/>
      <c r="E21" s="29">
        <f>L12+L27</f>
        <v>17079090</v>
      </c>
      <c r="F21" s="29">
        <f>M12+M27</f>
        <v>3869153</v>
      </c>
      <c r="H21" s="192"/>
      <c r="I21" s="180"/>
      <c r="J21" s="173" t="s">
        <v>109</v>
      </c>
      <c r="K21" s="190"/>
      <c r="L21" s="17">
        <f t="shared" si="5"/>
        <v>1607682</v>
      </c>
      <c r="M21" s="17">
        <f t="shared" si="6"/>
        <v>7704</v>
      </c>
      <c r="AB21" s="28" t="s">
        <v>58</v>
      </c>
      <c r="AC21" s="15" t="s">
        <v>986</v>
      </c>
      <c r="AD21" s="41" t="s">
        <v>987</v>
      </c>
      <c r="AE21" s="40" t="s">
        <v>946</v>
      </c>
      <c r="AF21" s="36">
        <f ca="1" t="shared" si="4"/>
        <v>8768</v>
      </c>
      <c r="AG21" s="40"/>
      <c r="AH21" s="145" t="str">
        <f>+'廃棄物事業経費（歳入）'!B21</f>
        <v>11216</v>
      </c>
      <c r="AI21" s="2">
        <v>21</v>
      </c>
      <c r="AK21" s="26" t="s">
        <v>988</v>
      </c>
      <c r="AL21" s="28" t="s">
        <v>20</v>
      </c>
    </row>
    <row r="22" spans="2:38" ht="19.5" customHeight="1">
      <c r="B22" s="30"/>
      <c r="C22" s="31"/>
      <c r="D22" s="31"/>
      <c r="E22" s="32"/>
      <c r="F22" s="32"/>
      <c r="H22" s="192"/>
      <c r="I22" s="173" t="s">
        <v>79</v>
      </c>
      <c r="J22" s="189"/>
      <c r="K22" s="190"/>
      <c r="L22" s="17">
        <f t="shared" si="5"/>
        <v>343577</v>
      </c>
      <c r="M22" s="17">
        <f t="shared" si="6"/>
        <v>0</v>
      </c>
      <c r="AB22" s="28" t="s">
        <v>58</v>
      </c>
      <c r="AC22" s="15" t="s">
        <v>989</v>
      </c>
      <c r="AD22" s="41" t="s">
        <v>987</v>
      </c>
      <c r="AE22" s="40" t="s">
        <v>949</v>
      </c>
      <c r="AF22" s="36">
        <f ca="1" t="shared" si="4"/>
        <v>4987328</v>
      </c>
      <c r="AH22" s="145" t="str">
        <f>+'廃棄物事業経費（歳入）'!B22</f>
        <v>11217</v>
      </c>
      <c r="AI22" s="2">
        <v>22</v>
      </c>
      <c r="AK22" s="26" t="s">
        <v>990</v>
      </c>
      <c r="AL22" s="28" t="s">
        <v>21</v>
      </c>
    </row>
    <row r="23" spans="2:38" ht="19.5" customHeight="1">
      <c r="B23" s="30"/>
      <c r="C23" s="31"/>
      <c r="D23" s="31"/>
      <c r="E23" s="32"/>
      <c r="F23" s="32"/>
      <c r="H23" s="192"/>
      <c r="I23" s="178" t="s">
        <v>991</v>
      </c>
      <c r="J23" s="170" t="s">
        <v>105</v>
      </c>
      <c r="K23" s="185"/>
      <c r="L23" s="17">
        <f t="shared" si="5"/>
        <v>20440667</v>
      </c>
      <c r="M23" s="17">
        <f t="shared" si="6"/>
        <v>1053189</v>
      </c>
      <c r="AB23" s="28" t="s">
        <v>58</v>
      </c>
      <c r="AC23" s="1" t="s">
        <v>992</v>
      </c>
      <c r="AD23" s="41" t="s">
        <v>987</v>
      </c>
      <c r="AE23" s="35" t="s">
        <v>951</v>
      </c>
      <c r="AF23" s="36">
        <f ca="1" t="shared" si="4"/>
        <v>80901</v>
      </c>
      <c r="AH23" s="145" t="str">
        <f>+'廃棄物事業経費（歳入）'!B23</f>
        <v>11218</v>
      </c>
      <c r="AI23" s="2">
        <v>23</v>
      </c>
      <c r="AK23" s="26" t="s">
        <v>993</v>
      </c>
      <c r="AL23" s="28" t="s">
        <v>22</v>
      </c>
    </row>
    <row r="24" spans="2:38" ht="19.5" customHeight="1">
      <c r="B24" s="30"/>
      <c r="C24" s="31"/>
      <c r="D24" s="31"/>
      <c r="E24" s="32"/>
      <c r="F24" s="32"/>
      <c r="H24" s="192"/>
      <c r="I24" s="179"/>
      <c r="J24" s="173" t="s">
        <v>107</v>
      </c>
      <c r="K24" s="190"/>
      <c r="L24" s="17">
        <f t="shared" si="5"/>
        <v>18536157</v>
      </c>
      <c r="M24" s="17">
        <f t="shared" si="6"/>
        <v>1632626</v>
      </c>
      <c r="AB24" s="28" t="s">
        <v>58</v>
      </c>
      <c r="AC24" s="15" t="s">
        <v>0</v>
      </c>
      <c r="AD24" s="41" t="s">
        <v>987</v>
      </c>
      <c r="AE24" s="40" t="s">
        <v>954</v>
      </c>
      <c r="AF24" s="36">
        <f ca="1" t="shared" si="4"/>
        <v>86957</v>
      </c>
      <c r="AH24" s="145" t="str">
        <f>+'廃棄物事業経費（歳入）'!B24</f>
        <v>11219</v>
      </c>
      <c r="AI24" s="2">
        <v>24</v>
      </c>
      <c r="AK24" s="26" t="s">
        <v>994</v>
      </c>
      <c r="AL24" s="28" t="s">
        <v>23</v>
      </c>
    </row>
    <row r="25" spans="8:38" ht="19.5" customHeight="1">
      <c r="H25" s="192"/>
      <c r="I25" s="179"/>
      <c r="J25" s="173" t="s">
        <v>109</v>
      </c>
      <c r="K25" s="190"/>
      <c r="L25" s="17">
        <f t="shared" si="5"/>
        <v>5341085</v>
      </c>
      <c r="M25" s="17">
        <f t="shared" si="6"/>
        <v>90064</v>
      </c>
      <c r="AB25" s="28" t="s">
        <v>58</v>
      </c>
      <c r="AC25" s="15" t="s">
        <v>74</v>
      </c>
      <c r="AD25" s="41" t="s">
        <v>987</v>
      </c>
      <c r="AE25" s="40" t="s">
        <v>957</v>
      </c>
      <c r="AF25" s="36">
        <f ca="1" t="shared" si="4"/>
        <v>405257</v>
      </c>
      <c r="AH25" s="145" t="str">
        <f>+'廃棄物事業経費（歳入）'!B25</f>
        <v>11221</v>
      </c>
      <c r="AI25" s="2">
        <v>25</v>
      </c>
      <c r="AK25" s="26" t="s">
        <v>995</v>
      </c>
      <c r="AL25" s="28" t="s">
        <v>24</v>
      </c>
    </row>
    <row r="26" spans="8:38" ht="19.5" customHeight="1">
      <c r="H26" s="192"/>
      <c r="I26" s="180"/>
      <c r="J26" s="194" t="s">
        <v>0</v>
      </c>
      <c r="K26" s="195"/>
      <c r="L26" s="17">
        <f t="shared" si="5"/>
        <v>2438386</v>
      </c>
      <c r="M26" s="17">
        <f t="shared" si="6"/>
        <v>380489</v>
      </c>
      <c r="AB26" s="28" t="s">
        <v>58</v>
      </c>
      <c r="AC26" s="1" t="s">
        <v>959</v>
      </c>
      <c r="AD26" s="41" t="s">
        <v>987</v>
      </c>
      <c r="AE26" s="35" t="s">
        <v>960</v>
      </c>
      <c r="AF26" s="36">
        <f ca="1" t="shared" si="4"/>
        <v>454099</v>
      </c>
      <c r="AH26" s="145" t="str">
        <f>+'廃棄物事業経費（歳入）'!B26</f>
        <v>11222</v>
      </c>
      <c r="AI26" s="2">
        <v>26</v>
      </c>
      <c r="AK26" s="26" t="s">
        <v>996</v>
      </c>
      <c r="AL26" s="28" t="s">
        <v>25</v>
      </c>
    </row>
    <row r="27" spans="8:38" ht="19.5" customHeight="1">
      <c r="H27" s="192"/>
      <c r="I27" s="173" t="s">
        <v>959</v>
      </c>
      <c r="J27" s="189"/>
      <c r="K27" s="190"/>
      <c r="L27" s="17">
        <f t="shared" si="5"/>
        <v>16624991</v>
      </c>
      <c r="M27" s="17">
        <f t="shared" si="6"/>
        <v>3422678</v>
      </c>
      <c r="AB27" s="28" t="s">
        <v>58</v>
      </c>
      <c r="AC27" s="1" t="s">
        <v>997</v>
      </c>
      <c r="AD27" s="41" t="s">
        <v>987</v>
      </c>
      <c r="AE27" s="35" t="s">
        <v>998</v>
      </c>
      <c r="AF27" s="36">
        <f ca="1" t="shared" si="4"/>
        <v>8527655</v>
      </c>
      <c r="AH27" s="145" t="str">
        <f>+'廃棄物事業経費（歳入）'!B27</f>
        <v>11223</v>
      </c>
      <c r="AI27" s="2">
        <v>27</v>
      </c>
      <c r="AK27" s="26" t="s">
        <v>999</v>
      </c>
      <c r="AL27" s="28" t="s">
        <v>26</v>
      </c>
    </row>
    <row r="28" spans="8:38" ht="19.5" customHeight="1">
      <c r="H28" s="192"/>
      <c r="I28" s="173" t="s">
        <v>34</v>
      </c>
      <c r="J28" s="189"/>
      <c r="K28" s="190"/>
      <c r="L28" s="17">
        <f t="shared" si="5"/>
        <v>41850</v>
      </c>
      <c r="M28" s="17">
        <f t="shared" si="6"/>
        <v>3673</v>
      </c>
      <c r="AB28" s="28" t="s">
        <v>58</v>
      </c>
      <c r="AC28" s="1" t="s">
        <v>1000</v>
      </c>
      <c r="AD28" s="41" t="s">
        <v>987</v>
      </c>
      <c r="AE28" s="35" t="s">
        <v>966</v>
      </c>
      <c r="AF28" s="36">
        <f ca="1" t="shared" si="4"/>
        <v>5980483</v>
      </c>
      <c r="AH28" s="145" t="str">
        <f>+'廃棄物事業経費（歳入）'!B28</f>
        <v>11224</v>
      </c>
      <c r="AI28" s="2">
        <v>28</v>
      </c>
      <c r="AK28" s="26" t="s">
        <v>1001</v>
      </c>
      <c r="AL28" s="28" t="s">
        <v>27</v>
      </c>
    </row>
    <row r="29" spans="8:38" ht="19.5" customHeight="1">
      <c r="H29" s="192"/>
      <c r="I29" s="170" t="s">
        <v>729</v>
      </c>
      <c r="J29" s="184"/>
      <c r="K29" s="185"/>
      <c r="L29" s="19">
        <f>SUM(L15:L28)</f>
        <v>99814734</v>
      </c>
      <c r="M29" s="19">
        <f>SUM(M15:M28)</f>
        <v>10904917</v>
      </c>
      <c r="AB29" s="28" t="s">
        <v>58</v>
      </c>
      <c r="AC29" s="1" t="s">
        <v>1002</v>
      </c>
      <c r="AD29" s="41" t="s">
        <v>987</v>
      </c>
      <c r="AE29" s="35" t="s">
        <v>970</v>
      </c>
      <c r="AF29" s="36">
        <f ca="1" t="shared" si="4"/>
        <v>1880604</v>
      </c>
      <c r="AH29" s="145" t="str">
        <f>+'廃棄物事業経費（歳入）'!B29</f>
        <v>11225</v>
      </c>
      <c r="AI29" s="2">
        <v>29</v>
      </c>
      <c r="AK29" s="26" t="s">
        <v>1003</v>
      </c>
      <c r="AL29" s="28" t="s">
        <v>28</v>
      </c>
    </row>
    <row r="30" spans="8:38" ht="19.5" customHeight="1">
      <c r="H30" s="193"/>
      <c r="I30" s="20"/>
      <c r="J30" s="24"/>
      <c r="K30" s="21" t="s">
        <v>965</v>
      </c>
      <c r="L30" s="23">
        <f>L29-L27</f>
        <v>83189743</v>
      </c>
      <c r="M30" s="23">
        <f>M29-M27</f>
        <v>7482239</v>
      </c>
      <c r="AB30" s="28" t="s">
        <v>58</v>
      </c>
      <c r="AC30" s="1" t="s">
        <v>1004</v>
      </c>
      <c r="AD30" s="41" t="s">
        <v>987</v>
      </c>
      <c r="AE30" s="35" t="s">
        <v>973</v>
      </c>
      <c r="AF30" s="36">
        <f ca="1" t="shared" si="4"/>
        <v>80785</v>
      </c>
      <c r="AH30" s="145" t="str">
        <f>+'廃棄物事業経費（歳入）'!B30</f>
        <v>11227</v>
      </c>
      <c r="AI30" s="2">
        <v>30</v>
      </c>
      <c r="AK30" s="26" t="s">
        <v>1005</v>
      </c>
      <c r="AL30" s="28" t="s">
        <v>29</v>
      </c>
    </row>
    <row r="31" spans="8:38" ht="19.5" customHeight="1">
      <c r="H31" s="173" t="s">
        <v>0</v>
      </c>
      <c r="I31" s="189"/>
      <c r="J31" s="189"/>
      <c r="K31" s="190"/>
      <c r="L31" s="17">
        <f>AF41</f>
        <v>6576667</v>
      </c>
      <c r="M31" s="17">
        <f>AF62</f>
        <v>1511657</v>
      </c>
      <c r="AB31" s="28" t="s">
        <v>58</v>
      </c>
      <c r="AC31" s="1" t="s">
        <v>1006</v>
      </c>
      <c r="AD31" s="41" t="s">
        <v>987</v>
      </c>
      <c r="AE31" s="35" t="s">
        <v>977</v>
      </c>
      <c r="AF31" s="36">
        <f ca="1" t="shared" si="4"/>
        <v>805254</v>
      </c>
      <c r="AH31" s="145" t="str">
        <f>+'廃棄物事業経費（歳入）'!B31</f>
        <v>11228</v>
      </c>
      <c r="AI31" s="2">
        <v>31</v>
      </c>
      <c r="AK31" s="26" t="s">
        <v>1007</v>
      </c>
      <c r="AL31" s="28" t="s">
        <v>30</v>
      </c>
    </row>
    <row r="32" spans="8:38" ht="19.5" customHeight="1">
      <c r="H32" s="170" t="s">
        <v>1</v>
      </c>
      <c r="I32" s="184"/>
      <c r="J32" s="184"/>
      <c r="K32" s="185"/>
      <c r="L32" s="19">
        <f>SUM(L13,L29,L31)</f>
        <v>112414711</v>
      </c>
      <c r="M32" s="19">
        <f>SUM(M13,M29,M31)</f>
        <v>13824084</v>
      </c>
      <c r="AB32" s="28" t="s">
        <v>58</v>
      </c>
      <c r="AC32" s="1" t="s">
        <v>1008</v>
      </c>
      <c r="AD32" s="41" t="s">
        <v>987</v>
      </c>
      <c r="AE32" s="35" t="s">
        <v>980</v>
      </c>
      <c r="AF32" s="36">
        <f ca="1" t="shared" si="4"/>
        <v>17165558</v>
      </c>
      <c r="AH32" s="145" t="str">
        <f>+'廃棄物事業経費（歳入）'!B32</f>
        <v>11229</v>
      </c>
      <c r="AI32" s="2">
        <v>32</v>
      </c>
      <c r="AK32" s="26" t="s">
        <v>1009</v>
      </c>
      <c r="AL32" s="28" t="s">
        <v>31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965</v>
      </c>
      <c r="L33" s="23">
        <f>SUM(L14,L30,L31)</f>
        <v>95335621</v>
      </c>
      <c r="M33" s="23">
        <f>SUM(M14,M30,M31)</f>
        <v>9954931</v>
      </c>
      <c r="AB33" s="28" t="s">
        <v>58</v>
      </c>
      <c r="AC33" s="1" t="s">
        <v>1010</v>
      </c>
      <c r="AD33" s="41" t="s">
        <v>987</v>
      </c>
      <c r="AE33" s="35" t="s">
        <v>983</v>
      </c>
      <c r="AF33" s="36">
        <f ca="1" t="shared" si="4"/>
        <v>1607682</v>
      </c>
      <c r="AH33" s="145" t="str">
        <f>+'廃棄物事業経費（歳入）'!B33</f>
        <v>11230</v>
      </c>
      <c r="AI33" s="2">
        <v>33</v>
      </c>
      <c r="AK33" s="26" t="s">
        <v>1011</v>
      </c>
      <c r="AL33" s="28" t="s">
        <v>32</v>
      </c>
    </row>
    <row r="34" spans="2:38" ht="14.25">
      <c r="B34" s="28"/>
      <c r="C34" s="28"/>
      <c r="D34" s="28"/>
      <c r="E34" s="28"/>
      <c r="F34" s="28"/>
      <c r="G34" s="28"/>
      <c r="AB34" s="28" t="s">
        <v>58</v>
      </c>
      <c r="AC34" s="15" t="s">
        <v>79</v>
      </c>
      <c r="AD34" s="41" t="s">
        <v>987</v>
      </c>
      <c r="AE34" s="35" t="s">
        <v>1012</v>
      </c>
      <c r="AF34" s="36">
        <f ca="1" t="shared" si="4"/>
        <v>343577</v>
      </c>
      <c r="AH34" s="145" t="str">
        <f>+'廃棄物事業経費（歳入）'!B34</f>
        <v>11231</v>
      </c>
      <c r="AI34" s="2">
        <v>34</v>
      </c>
      <c r="AK34" s="26" t="s">
        <v>1013</v>
      </c>
      <c r="AL34" s="28" t="s">
        <v>33</v>
      </c>
    </row>
    <row r="35" spans="28:38" ht="14.25" hidden="1">
      <c r="AB35" s="28" t="s">
        <v>58</v>
      </c>
      <c r="AC35" s="1" t="s">
        <v>1014</v>
      </c>
      <c r="AD35" s="41" t="s">
        <v>987</v>
      </c>
      <c r="AE35" s="35" t="s">
        <v>1015</v>
      </c>
      <c r="AF35" s="36">
        <f ca="1" t="shared" si="4"/>
        <v>20440667</v>
      </c>
      <c r="AH35" s="145" t="str">
        <f>+'廃棄物事業経費（歳入）'!B35</f>
        <v>11232</v>
      </c>
      <c r="AI35" s="2">
        <v>35</v>
      </c>
      <c r="AK35" s="131" t="s">
        <v>1016</v>
      </c>
      <c r="AL35" s="28" t="s">
        <v>35</v>
      </c>
    </row>
    <row r="36" spans="28:38" ht="14.25" hidden="1">
      <c r="AB36" s="28" t="s">
        <v>58</v>
      </c>
      <c r="AC36" s="1" t="s">
        <v>1017</v>
      </c>
      <c r="AD36" s="41" t="s">
        <v>987</v>
      </c>
      <c r="AE36" s="35" t="s">
        <v>1018</v>
      </c>
      <c r="AF36" s="36">
        <f ca="1" t="shared" si="4"/>
        <v>18536157</v>
      </c>
      <c r="AH36" s="145" t="str">
        <f>+'廃棄物事業経費（歳入）'!B36</f>
        <v>11233</v>
      </c>
      <c r="AI36" s="2">
        <v>36</v>
      </c>
      <c r="AK36" s="131" t="s">
        <v>1019</v>
      </c>
      <c r="AL36" s="28" t="s">
        <v>36</v>
      </c>
    </row>
    <row r="37" spans="28:38" ht="14.25" hidden="1">
      <c r="AB37" s="28" t="s">
        <v>58</v>
      </c>
      <c r="AC37" s="1" t="s">
        <v>1020</v>
      </c>
      <c r="AD37" s="41" t="s">
        <v>987</v>
      </c>
      <c r="AE37" s="35" t="s">
        <v>1021</v>
      </c>
      <c r="AF37" s="36">
        <f ca="1" t="shared" si="4"/>
        <v>5341085</v>
      </c>
      <c r="AH37" s="145" t="str">
        <f>+'廃棄物事業経費（歳入）'!B37</f>
        <v>11234</v>
      </c>
      <c r="AI37" s="2">
        <v>37</v>
      </c>
      <c r="AK37" s="131" t="s">
        <v>1022</v>
      </c>
      <c r="AL37" s="28" t="s">
        <v>37</v>
      </c>
    </row>
    <row r="38" spans="28:38" ht="14.25" hidden="1">
      <c r="AB38" s="28" t="s">
        <v>58</v>
      </c>
      <c r="AC38" s="1" t="s">
        <v>0</v>
      </c>
      <c r="AD38" s="41" t="s">
        <v>987</v>
      </c>
      <c r="AE38" s="35" t="s">
        <v>1023</v>
      </c>
      <c r="AF38" s="35">
        <f ca="1" t="shared" si="4"/>
        <v>2438386</v>
      </c>
      <c r="AH38" s="145" t="str">
        <f>+'廃棄物事業経費（歳入）'!B38</f>
        <v>11235</v>
      </c>
      <c r="AI38" s="2">
        <v>38</v>
      </c>
      <c r="AK38" s="131" t="s">
        <v>1024</v>
      </c>
      <c r="AL38" s="28" t="s">
        <v>38</v>
      </c>
    </row>
    <row r="39" spans="28:38" ht="14.25" hidden="1">
      <c r="AB39" s="28" t="s">
        <v>58</v>
      </c>
      <c r="AC39" s="1" t="s">
        <v>959</v>
      </c>
      <c r="AD39" s="41" t="s">
        <v>987</v>
      </c>
      <c r="AE39" s="35" t="s">
        <v>1025</v>
      </c>
      <c r="AF39" s="35">
        <f aca="true" ca="1" t="shared" si="7" ref="AF39:AF70">IF(AF$2=0,INDIRECT("'"&amp;AD39&amp;"'!"&amp;AE39&amp;$AI$2),0)</f>
        <v>16624991</v>
      </c>
      <c r="AH39" s="145" t="str">
        <f>+'廃棄物事業経費（歳入）'!B39</f>
        <v>11237</v>
      </c>
      <c r="AI39" s="2">
        <v>39</v>
      </c>
      <c r="AK39" s="131" t="s">
        <v>1026</v>
      </c>
      <c r="AL39" s="28" t="s">
        <v>39</v>
      </c>
    </row>
    <row r="40" spans="28:38" ht="14.25" hidden="1">
      <c r="AB40" s="28" t="s">
        <v>58</v>
      </c>
      <c r="AC40" s="1" t="s">
        <v>34</v>
      </c>
      <c r="AD40" s="41" t="s">
        <v>987</v>
      </c>
      <c r="AE40" s="35" t="s">
        <v>1027</v>
      </c>
      <c r="AF40" s="35">
        <f ca="1" t="shared" si="7"/>
        <v>41850</v>
      </c>
      <c r="AH40" s="145" t="str">
        <f>+'廃棄物事業経費（歳入）'!B40</f>
        <v>11238</v>
      </c>
      <c r="AI40" s="2">
        <v>40</v>
      </c>
      <c r="AK40" s="131" t="s">
        <v>1028</v>
      </c>
      <c r="AL40" s="28" t="s">
        <v>40</v>
      </c>
    </row>
    <row r="41" spans="28:38" ht="14.25" hidden="1">
      <c r="AB41" s="28" t="s">
        <v>58</v>
      </c>
      <c r="AC41" s="1" t="s">
        <v>0</v>
      </c>
      <c r="AD41" s="41" t="s">
        <v>987</v>
      </c>
      <c r="AE41" s="35" t="s">
        <v>1029</v>
      </c>
      <c r="AF41" s="35">
        <f ca="1" t="shared" si="7"/>
        <v>6576667</v>
      </c>
      <c r="AH41" s="145" t="str">
        <f>+'廃棄物事業経費（歳入）'!B41</f>
        <v>11239</v>
      </c>
      <c r="AI41" s="2">
        <v>41</v>
      </c>
      <c r="AK41" s="131" t="s">
        <v>1030</v>
      </c>
      <c r="AL41" s="28" t="s">
        <v>41</v>
      </c>
    </row>
    <row r="42" spans="28:38" ht="14.25" hidden="1">
      <c r="AB42" s="28" t="s">
        <v>60</v>
      </c>
      <c r="AC42" s="15" t="s">
        <v>986</v>
      </c>
      <c r="AD42" s="41" t="s">
        <v>987</v>
      </c>
      <c r="AE42" s="35" t="s">
        <v>1031</v>
      </c>
      <c r="AF42" s="35">
        <f ca="1" t="shared" si="7"/>
        <v>0</v>
      </c>
      <c r="AH42" s="145" t="str">
        <f>+'廃棄物事業経費（歳入）'!B42</f>
        <v>11240</v>
      </c>
      <c r="AI42" s="2">
        <v>42</v>
      </c>
      <c r="AK42" s="131" t="s">
        <v>1032</v>
      </c>
      <c r="AL42" s="28" t="s">
        <v>42</v>
      </c>
    </row>
    <row r="43" spans="28:38" ht="14.25" hidden="1">
      <c r="AB43" s="28" t="s">
        <v>60</v>
      </c>
      <c r="AC43" s="15" t="s">
        <v>989</v>
      </c>
      <c r="AD43" s="41" t="s">
        <v>987</v>
      </c>
      <c r="AE43" s="35" t="s">
        <v>1033</v>
      </c>
      <c r="AF43" s="35">
        <f ca="1" t="shared" si="7"/>
        <v>953255</v>
      </c>
      <c r="AH43" s="145" t="str">
        <f>+'廃棄物事業経費（歳入）'!B43</f>
        <v>11241</v>
      </c>
      <c r="AI43" s="2">
        <v>43</v>
      </c>
      <c r="AK43" s="131" t="s">
        <v>1034</v>
      </c>
      <c r="AL43" s="28" t="s">
        <v>43</v>
      </c>
    </row>
    <row r="44" spans="28:38" ht="14.25" hidden="1">
      <c r="AB44" s="28" t="s">
        <v>60</v>
      </c>
      <c r="AC44" s="1" t="s">
        <v>992</v>
      </c>
      <c r="AD44" s="41" t="s">
        <v>987</v>
      </c>
      <c r="AE44" s="35" t="s">
        <v>1035</v>
      </c>
      <c r="AF44" s="35">
        <f ca="1" t="shared" si="7"/>
        <v>0</v>
      </c>
      <c r="AH44" s="145" t="str">
        <f>+'廃棄物事業経費（歳入）'!B44</f>
        <v>11242</v>
      </c>
      <c r="AI44" s="2">
        <v>44</v>
      </c>
      <c r="AK44" s="131" t="s">
        <v>1036</v>
      </c>
      <c r="AL44" s="28" t="s">
        <v>44</v>
      </c>
    </row>
    <row r="45" spans="28:38" ht="14.25" hidden="1">
      <c r="AB45" s="28" t="s">
        <v>60</v>
      </c>
      <c r="AC45" s="15" t="s">
        <v>0</v>
      </c>
      <c r="AD45" s="41" t="s">
        <v>987</v>
      </c>
      <c r="AE45" s="35" t="s">
        <v>1037</v>
      </c>
      <c r="AF45" s="35">
        <f ca="1" t="shared" si="7"/>
        <v>115</v>
      </c>
      <c r="AH45" s="145" t="str">
        <f>+'廃棄物事業経費（歳入）'!B45</f>
        <v>11243</v>
      </c>
      <c r="AI45" s="2">
        <v>45</v>
      </c>
      <c r="AK45" s="131" t="s">
        <v>1038</v>
      </c>
      <c r="AL45" s="28" t="s">
        <v>45</v>
      </c>
    </row>
    <row r="46" spans="28:38" ht="14.25" hidden="1">
      <c r="AB46" s="28" t="s">
        <v>60</v>
      </c>
      <c r="AC46" s="15" t="s">
        <v>74</v>
      </c>
      <c r="AD46" s="41" t="s">
        <v>987</v>
      </c>
      <c r="AE46" s="35" t="s">
        <v>1039</v>
      </c>
      <c r="AF46" s="35">
        <f ca="1" t="shared" si="7"/>
        <v>7665</v>
      </c>
      <c r="AH46" s="145" t="str">
        <f>+'廃棄物事業経費（歳入）'!B46</f>
        <v>11245</v>
      </c>
      <c r="AI46" s="2">
        <v>46</v>
      </c>
      <c r="AK46" s="131" t="s">
        <v>1040</v>
      </c>
      <c r="AL46" s="28" t="s">
        <v>46</v>
      </c>
    </row>
    <row r="47" spans="28:38" ht="14.25" hidden="1">
      <c r="AB47" s="28" t="s">
        <v>60</v>
      </c>
      <c r="AC47" s="1" t="s">
        <v>959</v>
      </c>
      <c r="AD47" s="41" t="s">
        <v>987</v>
      </c>
      <c r="AE47" s="35" t="s">
        <v>1041</v>
      </c>
      <c r="AF47" s="35">
        <f ca="1" t="shared" si="7"/>
        <v>446475</v>
      </c>
      <c r="AH47" s="145" t="str">
        <f>+'廃棄物事業経費（歳入）'!B47</f>
        <v>11301</v>
      </c>
      <c r="AI47" s="2">
        <v>47</v>
      </c>
      <c r="AK47" s="131" t="s">
        <v>1042</v>
      </c>
      <c r="AL47" s="28" t="s">
        <v>47</v>
      </c>
    </row>
    <row r="48" spans="28:38" ht="14.25" hidden="1">
      <c r="AB48" s="28" t="s">
        <v>60</v>
      </c>
      <c r="AC48" s="1" t="s">
        <v>997</v>
      </c>
      <c r="AD48" s="41" t="s">
        <v>987</v>
      </c>
      <c r="AE48" s="35" t="s">
        <v>1043</v>
      </c>
      <c r="AF48" s="35">
        <f ca="1" t="shared" si="7"/>
        <v>1316108</v>
      </c>
      <c r="AH48" s="145" t="str">
        <f>+'廃棄物事業経費（歳入）'!B48</f>
        <v>11324</v>
      </c>
      <c r="AI48" s="2">
        <v>48</v>
      </c>
      <c r="AK48" s="131" t="s">
        <v>1044</v>
      </c>
      <c r="AL48" s="28" t="s">
        <v>48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60</v>
      </c>
      <c r="AC49" s="1" t="s">
        <v>1000</v>
      </c>
      <c r="AD49" s="41" t="s">
        <v>987</v>
      </c>
      <c r="AE49" s="35" t="s">
        <v>1045</v>
      </c>
      <c r="AF49" s="35">
        <f ca="1" t="shared" si="7"/>
        <v>1654</v>
      </c>
      <c r="AG49" s="28"/>
      <c r="AH49" s="145" t="str">
        <f>+'廃棄物事業経費（歳入）'!B49</f>
        <v>11326</v>
      </c>
      <c r="AI49" s="2">
        <v>49</v>
      </c>
      <c r="AK49" s="131" t="s">
        <v>1046</v>
      </c>
      <c r="AL49" s="28" t="s">
        <v>49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60</v>
      </c>
      <c r="AC50" s="1" t="s">
        <v>1002</v>
      </c>
      <c r="AD50" s="41" t="s">
        <v>987</v>
      </c>
      <c r="AE50" s="35" t="s">
        <v>1047</v>
      </c>
      <c r="AF50" s="35">
        <f ca="1" t="shared" si="7"/>
        <v>630939</v>
      </c>
      <c r="AG50" s="28"/>
      <c r="AH50" s="145" t="str">
        <f>+'廃棄物事業経費（歳入）'!B50</f>
        <v>11327</v>
      </c>
      <c r="AI50" s="2">
        <v>50</v>
      </c>
      <c r="AK50" s="131" t="s">
        <v>1048</v>
      </c>
      <c r="AL50" s="28" t="s">
        <v>50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60</v>
      </c>
      <c r="AC51" s="1" t="s">
        <v>1004</v>
      </c>
      <c r="AD51" s="41" t="s">
        <v>987</v>
      </c>
      <c r="AE51" s="35" t="s">
        <v>1049</v>
      </c>
      <c r="AF51" s="35">
        <f ca="1" t="shared" si="7"/>
        <v>0</v>
      </c>
      <c r="AG51" s="28"/>
      <c r="AH51" s="145" t="str">
        <f>+'廃棄物事業経費（歳入）'!B51</f>
        <v>11341</v>
      </c>
      <c r="AI51" s="2">
        <v>51</v>
      </c>
      <c r="AK51" s="131" t="s">
        <v>1050</v>
      </c>
      <c r="AL51" s="28" t="s">
        <v>51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60</v>
      </c>
      <c r="AC52" s="1" t="s">
        <v>1006</v>
      </c>
      <c r="AD52" s="41" t="s">
        <v>987</v>
      </c>
      <c r="AE52" s="35" t="s">
        <v>1051</v>
      </c>
      <c r="AF52" s="35">
        <f ca="1" t="shared" si="7"/>
        <v>95936</v>
      </c>
      <c r="AG52" s="28"/>
      <c r="AH52" s="145" t="str">
        <f>+'廃棄物事業経費（歳入）'!B52</f>
        <v>11342</v>
      </c>
      <c r="AI52" s="2">
        <v>52</v>
      </c>
      <c r="AK52" s="131" t="s">
        <v>1052</v>
      </c>
      <c r="AL52" s="28" t="s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60</v>
      </c>
      <c r="AC53" s="1" t="s">
        <v>1008</v>
      </c>
      <c r="AD53" s="41" t="s">
        <v>987</v>
      </c>
      <c r="AE53" s="35" t="s">
        <v>1053</v>
      </c>
      <c r="AF53" s="35">
        <f ca="1" t="shared" si="7"/>
        <v>2269857</v>
      </c>
      <c r="AG53" s="28"/>
      <c r="AH53" s="145" t="str">
        <f>+'廃棄物事業経費（歳入）'!B53</f>
        <v>11343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60</v>
      </c>
      <c r="AC54" s="1" t="s">
        <v>1010</v>
      </c>
      <c r="AD54" s="41" t="s">
        <v>987</v>
      </c>
      <c r="AE54" s="35" t="s">
        <v>1054</v>
      </c>
      <c r="AF54" s="35">
        <f ca="1" t="shared" si="7"/>
        <v>7704</v>
      </c>
      <c r="AG54" s="28"/>
      <c r="AH54" s="145" t="str">
        <f>+'廃棄物事業経費（歳入）'!B54</f>
        <v>11346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60</v>
      </c>
      <c r="AC55" s="15" t="s">
        <v>79</v>
      </c>
      <c r="AD55" s="41" t="s">
        <v>987</v>
      </c>
      <c r="AE55" s="35" t="s">
        <v>1055</v>
      </c>
      <c r="AF55" s="35">
        <f ca="1" t="shared" si="7"/>
        <v>0</v>
      </c>
      <c r="AG55" s="28"/>
      <c r="AH55" s="145" t="str">
        <f>+'廃棄物事業経費（歳入）'!B55</f>
        <v>11347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60</v>
      </c>
      <c r="AC56" s="1" t="s">
        <v>1014</v>
      </c>
      <c r="AD56" s="41" t="s">
        <v>987</v>
      </c>
      <c r="AE56" s="35" t="s">
        <v>1056</v>
      </c>
      <c r="AF56" s="35">
        <f ca="1" t="shared" si="7"/>
        <v>1053189</v>
      </c>
      <c r="AG56" s="28"/>
      <c r="AH56" s="145" t="str">
        <f>+'廃棄物事業経費（歳入）'!B56</f>
        <v>11348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60</v>
      </c>
      <c r="AC57" s="1" t="s">
        <v>1017</v>
      </c>
      <c r="AD57" s="41" t="s">
        <v>987</v>
      </c>
      <c r="AE57" s="35" t="s">
        <v>1057</v>
      </c>
      <c r="AF57" s="35">
        <f ca="1" t="shared" si="7"/>
        <v>1632626</v>
      </c>
      <c r="AG57" s="28"/>
      <c r="AH57" s="145" t="str">
        <f>+'廃棄物事業経費（歳入）'!B57</f>
        <v>11349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60</v>
      </c>
      <c r="AC58" s="1" t="s">
        <v>1020</v>
      </c>
      <c r="AD58" s="41" t="s">
        <v>987</v>
      </c>
      <c r="AE58" s="35" t="s">
        <v>1058</v>
      </c>
      <c r="AF58" s="35">
        <f ca="1" t="shared" si="7"/>
        <v>90064</v>
      </c>
      <c r="AG58" s="28"/>
      <c r="AH58" s="145" t="str">
        <f>+'廃棄物事業経費（歳入）'!B58</f>
        <v>11361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60</v>
      </c>
      <c r="AC59" s="1" t="s">
        <v>0</v>
      </c>
      <c r="AD59" s="41" t="s">
        <v>987</v>
      </c>
      <c r="AE59" s="35" t="s">
        <v>1059</v>
      </c>
      <c r="AF59" s="35">
        <f ca="1" t="shared" si="7"/>
        <v>380489</v>
      </c>
      <c r="AG59" s="28"/>
      <c r="AH59" s="145" t="str">
        <f>+'廃棄物事業経費（歳入）'!B59</f>
        <v>11362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60</v>
      </c>
      <c r="AC60" s="1" t="s">
        <v>959</v>
      </c>
      <c r="AD60" s="41" t="s">
        <v>987</v>
      </c>
      <c r="AE60" s="35" t="s">
        <v>1060</v>
      </c>
      <c r="AF60" s="35">
        <f ca="1" t="shared" si="7"/>
        <v>3422678</v>
      </c>
      <c r="AG60" s="28"/>
      <c r="AH60" s="145" t="str">
        <f>+'廃棄物事業経費（歳入）'!B60</f>
        <v>11363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60</v>
      </c>
      <c r="AC61" s="1" t="s">
        <v>34</v>
      </c>
      <c r="AD61" s="41" t="s">
        <v>987</v>
      </c>
      <c r="AE61" s="35" t="s">
        <v>1061</v>
      </c>
      <c r="AF61" s="35">
        <f ca="1" t="shared" si="7"/>
        <v>3673</v>
      </c>
      <c r="AG61" s="28"/>
      <c r="AH61" s="145" t="str">
        <f>+'廃棄物事業経費（歳入）'!B61</f>
        <v>11365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60</v>
      </c>
      <c r="AC62" s="1" t="s">
        <v>0</v>
      </c>
      <c r="AD62" s="41" t="s">
        <v>987</v>
      </c>
      <c r="AE62" s="35" t="s">
        <v>1062</v>
      </c>
      <c r="AF62" s="35">
        <f ca="1" t="shared" si="7"/>
        <v>1511657</v>
      </c>
      <c r="AG62" s="28"/>
      <c r="AH62" s="145" t="str">
        <f>+'廃棄物事業経費（歳入）'!B62</f>
        <v>11369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5" t="str">
        <f>+'廃棄物事業経費（歳入）'!B63</f>
        <v>11381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5" t="str">
        <f>+'廃棄物事業経費（歳入）'!B64</f>
        <v>11383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5" t="str">
        <f>+'廃棄物事業経費（歳入）'!B65</f>
        <v>11385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5" t="str">
        <f>+'廃棄物事業経費（歳入）'!B66</f>
        <v>11408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5" t="str">
        <f>+'廃棄物事業経費（歳入）'!B67</f>
        <v>11442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5" t="str">
        <f>+'廃棄物事業経費（歳入）'!B68</f>
        <v>11445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5" t="str">
        <f>+'廃棄物事業経費（歳入）'!B69</f>
        <v>11464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5" t="str">
        <f>+'廃棄物事業経費（歳入）'!B70</f>
        <v>11465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5" t="str">
        <f>+'廃棄物事業経費（歳入）'!B71</f>
        <v>11808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5" t="str">
        <f>+'廃棄物事業経費（歳入）'!B72</f>
        <v>11809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5" t="str">
        <f>+'廃棄物事業経費（歳入）'!B73</f>
        <v>11810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5" t="str">
        <f>+'廃棄物事業経費（歳入）'!B74</f>
        <v>11813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5" t="str">
        <f>+'廃棄物事業経費（歳入）'!B75</f>
        <v>11814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5" t="str">
        <f>+'廃棄物事業経費（歳入）'!B76</f>
        <v>11815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5" t="str">
        <f>+'廃棄物事業経費（歳入）'!B77</f>
        <v>11816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5" t="str">
        <f>+'廃棄物事業経費（歳入）'!B78</f>
        <v>11817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5" t="str">
        <f>+'廃棄物事業経費（歳入）'!B79</f>
        <v>11818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5" t="str">
        <f>+'廃棄物事業経費（歳入）'!B80</f>
        <v>11820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5" t="str">
        <f>+'廃棄物事業経費（歳入）'!B81</f>
        <v>11821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5" t="str">
        <f>+'廃棄物事業経費（歳入）'!B82</f>
        <v>11824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5" t="str">
        <f>+'廃棄物事業経費（歳入）'!B83</f>
        <v>11827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5" t="str">
        <f>+'廃棄物事業経費（歳入）'!B84</f>
        <v>11861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5" t="str">
        <f>+'廃棄物事業経費（歳入）'!B85</f>
        <v>11863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5" t="str">
        <f>+'廃棄物事業経費（歳入）'!B86</f>
        <v>11869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5" t="str">
        <f>+'廃棄物事業経費（歳入）'!B87</f>
        <v>11871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5" t="str">
        <f>+'廃棄物事業経費（歳入）'!B88</f>
        <v>11872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5" t="str">
        <f>+'廃棄物事業経費（歳入）'!B89</f>
        <v>11885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5" t="str">
        <f>+'廃棄物事業経費（歳入）'!B90</f>
        <v>11896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5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5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5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5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5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5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5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5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5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5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5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5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5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5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5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5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5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5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5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5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5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5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5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5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5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5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5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5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5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5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5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5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5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5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5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5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5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5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5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5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5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5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5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5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5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5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5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5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5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5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5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5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5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5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5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5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5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5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5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5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5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5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5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5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5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5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5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5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5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5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5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5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5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5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5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5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5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5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5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5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5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5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5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5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5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5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5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5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5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5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5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5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5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5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5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5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5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5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5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5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5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5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5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5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5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5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5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5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5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5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5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5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5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5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5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5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5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5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5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5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5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5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5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5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5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5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5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5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5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5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5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5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5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5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5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5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5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5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5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5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5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5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5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5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5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5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5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5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5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5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5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5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5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5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5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5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5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5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5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5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5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5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5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5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5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5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5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5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5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5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5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5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5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5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5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5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5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5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5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5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5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5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5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5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5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5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5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5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5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5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5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5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5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5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5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5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5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5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5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5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5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5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5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5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5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5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5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5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5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5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2013-10-21T05:05:37Z</dcterms:modified>
  <cp:category/>
  <cp:version/>
  <cp:contentType/>
  <cp:contentStatus/>
</cp:coreProperties>
</file>