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'市町村分担金内訳'!$2:$21</definedName>
    <definedName name="_xlnm.Print_Area" localSheetId="4">'組合分担金内訳'!$2:$66</definedName>
    <definedName name="_xlnm.Print_Area" localSheetId="3">'廃棄物事業経費（歳出）'!$2:$80</definedName>
    <definedName name="_xlnm.Print_Area" localSheetId="2">'廃棄物事業経費（歳入）'!$2:$80</definedName>
    <definedName name="_xlnm.Print_Area" localSheetId="0">'廃棄物事業経費（市町村）'!$2:$66</definedName>
    <definedName name="_xlnm.Print_Area" localSheetId="1">'廃棄物事業経費（組合）'!$2:$21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<sst xmlns="http://schemas.openxmlformats.org/spreadsheetml/2006/main" count="2834" uniqueCount="869">
  <si>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</si>
  <si>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</si>
  <si>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</si>
  <si>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</si>
  <si>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</si>
  <si>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</si>
  <si>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</si>
  <si>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</si>
  <si>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</si>
  <si>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</si>
  <si>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</si>
  <si>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</si>
  <si>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</si>
  <si>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</si>
  <si>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</si>
  <si>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</si>
  <si>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</si>
  <si>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</si>
  <si>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</si>
  <si>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</si>
  <si>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</si>
  <si>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</si>
  <si>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</si>
  <si>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</si>
  <si>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</si>
  <si>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</si>
  <si>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</si>
  <si>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</si>
  <si>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</si>
  <si>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</si>
  <si>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</si>
  <si>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</si>
  <si>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</si>
  <si>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</si>
  <si>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</si>
  <si>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</si>
  <si>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</si>
  <si>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</si>
  <si>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</si>
  <si>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</si>
  <si>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</si>
  <si>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</si>
  <si>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</si>
  <si>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</si>
  <si>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</si>
  <si>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</si>
  <si>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</si>
  <si>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</si>
  <si>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</si>
  <si>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</si>
  <si>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</si>
  <si>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</si>
  <si>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</si>
  <si>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</si>
  <si>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</si>
  <si>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廃棄物処理事業経費（市区町村及び一部事務組合・広域連合の合計）【歳出】（平成23年度実績）</t>
  </si>
  <si>
    <t>廃棄物処理事業経費【市区町村分担金の合計】（平成23年度実績）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</si>
  <si>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</si>
  <si>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</si>
  <si>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</si>
  <si>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</si>
  <si>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</si>
  <si>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</si>
  <si>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</si>
  <si>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</si>
  <si>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</si>
  <si>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</si>
  <si>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</si>
  <si>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</si>
  <si>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</si>
  <si>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</si>
  <si>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</si>
  <si>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</si>
  <si>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</si>
  <si>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</si>
  <si>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</si>
  <si>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</si>
  <si>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</si>
  <si>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</si>
  <si>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</si>
  <si>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</si>
  <si>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</si>
  <si>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</si>
  <si>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</si>
  <si>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</si>
  <si>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</si>
  <si>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</si>
  <si>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</si>
  <si>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</si>
  <si>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</si>
  <si>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</si>
  <si>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</si>
  <si>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</si>
  <si>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</si>
  <si>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</si>
  <si>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</si>
  <si>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</si>
  <si>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</si>
  <si>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</si>
  <si>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</si>
  <si>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</si>
  <si>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</si>
  <si>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</si>
  <si>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</si>
  <si>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</si>
  <si>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</si>
  <si>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</si>
  <si>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</si>
  <si>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</si>
  <si>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</si>
  <si>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</si>
  <si>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</si>
  <si>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</si>
  <si>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</si>
  <si>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</si>
  <si>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福島県</t>
  </si>
  <si>
    <t>07000</t>
  </si>
  <si>
    <t>07000</t>
  </si>
  <si>
    <t>-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</si>
  <si>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</si>
  <si>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</si>
  <si>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</si>
  <si>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</si>
  <si>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</si>
  <si>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</si>
  <si>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</si>
  <si>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</si>
  <si>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</si>
  <si>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</si>
  <si>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</si>
  <si>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</si>
  <si>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</si>
  <si>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</si>
  <si>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</si>
  <si>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</si>
  <si>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</si>
  <si>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</si>
  <si>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</si>
  <si>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</si>
  <si>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</si>
  <si>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</si>
  <si>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</si>
  <si>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</si>
  <si>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</si>
  <si>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</si>
  <si>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</si>
  <si>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</si>
  <si>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</si>
  <si>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</si>
  <si>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</si>
  <si>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</si>
  <si>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</si>
  <si>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</si>
  <si>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</si>
  <si>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</si>
  <si>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</si>
  <si>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</si>
  <si>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</si>
  <si>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</si>
  <si>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</si>
  <si>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</si>
  <si>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</si>
  <si>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</si>
  <si>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</si>
  <si>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</si>
  <si>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</si>
  <si>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</si>
  <si>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</si>
  <si>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</si>
  <si>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</si>
  <si>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</si>
  <si>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</si>
  <si>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</si>
  <si>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</si>
  <si>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</si>
  <si>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</si>
  <si>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</si>
  <si>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</si>
  <si>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</si>
  <si>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</si>
  <si>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</si>
  <si>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</si>
  <si>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</si>
  <si>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</si>
  <si>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</si>
  <si>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</si>
  <si>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</si>
  <si>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</si>
  <si>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</si>
  <si>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</si>
  <si>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</si>
  <si>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</si>
  <si>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</si>
  <si>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</si>
  <si>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</si>
  <si>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</si>
  <si>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</si>
  <si>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</si>
  <si>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</si>
  <si>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</si>
  <si>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</si>
  <si>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</si>
  <si>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</si>
  <si>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</si>
  <si>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</si>
  <si>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</si>
  <si>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</si>
  <si>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</si>
  <si>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</si>
  <si>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</si>
  <si>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</si>
  <si>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</si>
  <si>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</si>
  <si>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</si>
  <si>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</si>
  <si>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</si>
  <si>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</si>
  <si>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</si>
  <si>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</si>
  <si>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</si>
  <si>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</si>
  <si>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</si>
  <si>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</si>
  <si>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</si>
  <si>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</si>
  <si>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</si>
  <si>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</si>
  <si>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</si>
  <si>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</si>
  <si>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</si>
  <si>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</si>
  <si>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</si>
  <si>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</si>
  <si>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</si>
  <si>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</si>
  <si>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</si>
  <si>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</si>
  <si>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</si>
  <si>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</si>
  <si>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</si>
  <si>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</si>
  <si>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</si>
  <si>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</si>
  <si>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</si>
  <si>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</si>
  <si>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</si>
  <si>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</si>
  <si>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</si>
  <si>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</si>
  <si>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</si>
  <si>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</si>
  <si>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</si>
  <si>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</si>
  <si>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</si>
  <si>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</si>
  <si>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</si>
  <si>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</si>
  <si>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</si>
  <si>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</si>
  <si>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</si>
  <si>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</si>
  <si>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</si>
  <si>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調査費</t>
  </si>
  <si>
    <t>人件費（一般職＋収集運搬＋中間処理＋最終処分）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</si>
  <si>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</si>
  <si>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</si>
  <si>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</si>
  <si>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</si>
  <si>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</si>
  <si>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</si>
  <si>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</si>
  <si>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</si>
  <si>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</si>
  <si>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</si>
  <si>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</si>
  <si>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</si>
  <si>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</si>
  <si>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</si>
  <si>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</si>
  <si>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</si>
  <si>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福島県</t>
  </si>
  <si>
    <t>07000</t>
  </si>
  <si>
    <t>-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</si>
  <si>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</si>
  <si>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</si>
  <si>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</si>
  <si>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</si>
  <si>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</si>
  <si>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</si>
  <si>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</si>
  <si>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</si>
  <si>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</si>
  <si>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</si>
  <si>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</si>
  <si>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</si>
  <si>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</si>
  <si>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</si>
  <si>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</si>
  <si>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</si>
  <si>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</si>
  <si>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</si>
  <si>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</si>
  <si>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</si>
  <si>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</si>
  <si>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</si>
  <si>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</si>
  <si>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</si>
  <si>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</si>
  <si>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</si>
  <si>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</si>
  <si>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</si>
  <si>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</si>
  <si>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</si>
  <si>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</si>
  <si>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</si>
  <si>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</si>
  <si>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</si>
  <si>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</si>
  <si>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</si>
  <si>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</si>
  <si>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</si>
  <si>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</si>
  <si>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</si>
  <si>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</si>
  <si>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</si>
  <si>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</si>
  <si>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</si>
  <si>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</si>
  <si>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</si>
  <si>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</si>
  <si>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</si>
  <si>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</si>
  <si>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</si>
  <si>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</si>
  <si>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</si>
  <si>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</si>
  <si>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</si>
  <si>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</si>
  <si>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</si>
  <si>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</si>
  <si>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</si>
  <si>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福島県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</si>
  <si>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</si>
  <si>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</si>
  <si>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</si>
  <si>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</si>
  <si>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</si>
  <si>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</si>
  <si>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</si>
  <si>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</si>
  <si>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</si>
  <si>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</si>
  <si>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</si>
  <si>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</si>
  <si>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</si>
  <si>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</si>
  <si>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</si>
  <si>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</si>
  <si>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</si>
  <si>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</si>
  <si>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</si>
  <si>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</si>
  <si>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</si>
  <si>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</si>
  <si>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</si>
  <si>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</si>
  <si>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</si>
  <si>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</si>
  <si>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</si>
  <si>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</si>
  <si>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</si>
  <si>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</si>
  <si>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</si>
  <si>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</si>
  <si>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</si>
  <si>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</si>
  <si>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</si>
  <si>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</si>
  <si>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</si>
  <si>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</si>
  <si>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</si>
  <si>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</si>
  <si>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</si>
  <si>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</si>
  <si>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</si>
  <si>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</si>
  <si>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</si>
  <si>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</si>
  <si>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</si>
  <si>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</si>
  <si>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</si>
  <si>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</si>
  <si>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</si>
  <si>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</si>
  <si>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</si>
  <si>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</si>
  <si>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</si>
  <si>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</si>
  <si>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</si>
  <si>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</si>
  <si>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</si>
  <si>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</si>
  <si>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</si>
  <si>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</si>
  <si>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</si>
  <si>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</si>
  <si>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</si>
  <si>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</si>
  <si>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</si>
  <si>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</si>
  <si>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</si>
  <si>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</si>
  <si>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</si>
  <si>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</si>
  <si>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</si>
  <si>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</si>
  <si>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</si>
  <si>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</si>
  <si>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</si>
  <si>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</si>
  <si>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</si>
  <si>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</si>
  <si>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</si>
  <si>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</si>
  <si>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</si>
  <si>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</si>
  <si>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</si>
  <si>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</si>
  <si>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</si>
  <si>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</si>
  <si>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</si>
  <si>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</si>
  <si>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</si>
  <si>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</si>
  <si>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</si>
  <si>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</si>
  <si>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</si>
  <si>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</si>
  <si>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</si>
  <si>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</si>
  <si>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</si>
  <si>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</si>
  <si>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</si>
  <si>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</si>
  <si>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</si>
  <si>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</si>
  <si>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</si>
  <si>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</si>
  <si>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</si>
  <si>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</si>
  <si>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</si>
  <si>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</si>
  <si>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</si>
  <si>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</si>
  <si>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</si>
  <si>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</si>
  <si>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</si>
  <si>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</si>
  <si>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</si>
  <si>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</si>
  <si>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</si>
  <si>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</si>
  <si>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</si>
  <si>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</si>
  <si>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</si>
  <si>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</si>
  <si>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</si>
  <si>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</si>
  <si>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</si>
  <si>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</si>
  <si>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</si>
  <si>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</si>
  <si>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</si>
  <si>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</si>
  <si>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</si>
  <si>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</si>
  <si>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</si>
  <si>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</si>
  <si>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</si>
  <si>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</si>
  <si>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</si>
  <si>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</si>
  <si>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</si>
  <si>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</si>
  <si>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</si>
  <si>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</si>
  <si>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</si>
  <si>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</si>
  <si>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</si>
  <si>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</si>
  <si>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</si>
  <si>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</si>
  <si>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</si>
  <si>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</si>
  <si>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</si>
  <si>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</si>
  <si>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</si>
  <si>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</si>
  <si>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</si>
  <si>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</si>
  <si>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</si>
  <si>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</si>
  <si>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</si>
  <si>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</si>
  <si>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</si>
  <si>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</si>
  <si>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</si>
  <si>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</si>
  <si>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</si>
  <si>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</si>
  <si>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</si>
  <si>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</si>
  <si>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</si>
  <si>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07201</t>
  </si>
  <si>
    <t>福島市</t>
  </si>
  <si>
    <t>07203</t>
  </si>
  <si>
    <t>郡山市</t>
  </si>
  <si>
    <t>07205</t>
  </si>
  <si>
    <t>白河市</t>
  </si>
  <si>
    <t>07208</t>
  </si>
  <si>
    <t>喜多方市</t>
  </si>
  <si>
    <t>07210</t>
  </si>
  <si>
    <t>二本松市</t>
  </si>
  <si>
    <t>07212</t>
  </si>
  <si>
    <t>南相馬市</t>
  </si>
  <si>
    <t>07214</t>
  </si>
  <si>
    <t>本宮市</t>
  </si>
  <si>
    <t>07303</t>
  </si>
  <si>
    <t>国見町</t>
  </si>
  <si>
    <t>07322</t>
  </si>
  <si>
    <t>大玉村</t>
  </si>
  <si>
    <t>07344</t>
  </si>
  <si>
    <t>天栄村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</si>
  <si>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</si>
  <si>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</si>
  <si>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</si>
  <si>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</si>
  <si>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</si>
  <si>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</si>
  <si>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</si>
  <si>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</si>
  <si>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</si>
  <si>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</si>
  <si>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</si>
  <si>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</si>
  <si>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</si>
  <si>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</si>
  <si>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</si>
  <si>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</si>
  <si>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</si>
  <si>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</si>
  <si>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</si>
  <si>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</si>
  <si>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</si>
  <si>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</si>
  <si>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福島県</t>
  </si>
  <si>
    <t>07201</t>
  </si>
  <si>
    <t>福島市</t>
  </si>
  <si>
    <t>07811</t>
  </si>
  <si>
    <t>伊達地方衛生処理組合</t>
  </si>
  <si>
    <t>07806</t>
  </si>
  <si>
    <t>川俣方部衛生処理組合</t>
  </si>
  <si>
    <t>07202</t>
  </si>
  <si>
    <t>会津若松市</t>
  </si>
  <si>
    <t>07827</t>
  </si>
  <si>
    <t>会津若松地方広域市町村圏整備組合</t>
  </si>
  <si>
    <t>07203</t>
  </si>
  <si>
    <t>郡山市</t>
  </si>
  <si>
    <t>07204</t>
  </si>
  <si>
    <t>いわき市</t>
  </si>
  <si>
    <t>07205</t>
  </si>
  <si>
    <t>白河市</t>
  </si>
  <si>
    <t>07840</t>
  </si>
  <si>
    <t>西白河地方衛生処理一部事務組合</t>
  </si>
  <si>
    <t>07207</t>
  </si>
  <si>
    <t>須賀川市</t>
  </si>
  <si>
    <t>07820</t>
  </si>
  <si>
    <t>須賀川地方保健環境組合</t>
  </si>
  <si>
    <t>07208</t>
  </si>
  <si>
    <t>喜多方市</t>
  </si>
  <si>
    <t>喜多方地方広域市町村圏組合</t>
  </si>
  <si>
    <t>07209</t>
  </si>
  <si>
    <t>相馬市</t>
  </si>
  <si>
    <t>07210</t>
  </si>
  <si>
    <t>二本松市</t>
  </si>
  <si>
    <t>07871</t>
  </si>
  <si>
    <t>安達地方広域行政組合</t>
  </si>
  <si>
    <t>07211</t>
  </si>
  <si>
    <t>田村市</t>
  </si>
  <si>
    <t>07853</t>
  </si>
  <si>
    <t>田村広域行政組合</t>
  </si>
  <si>
    <t>07212</t>
  </si>
  <si>
    <t>南相馬市</t>
  </si>
  <si>
    <t>07213</t>
  </si>
  <si>
    <t>伊達市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</si>
  <si>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</si>
  <si>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</si>
  <si>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</si>
  <si>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</si>
  <si>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</si>
  <si>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</si>
  <si>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</si>
  <si>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</si>
  <si>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</si>
  <si>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</si>
  <si>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</si>
  <si>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</si>
  <si>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</si>
  <si>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</si>
  <si>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</si>
  <si>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</si>
  <si>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07824</t>
  </si>
  <si>
    <t>田島下郷町衛生組合</t>
  </si>
  <si>
    <t>07364</t>
  </si>
  <si>
    <t>檜枝岐村</t>
  </si>
  <si>
    <t>07367</t>
  </si>
  <si>
    <t>只見町</t>
  </si>
  <si>
    <t>07878</t>
  </si>
  <si>
    <t>西部環境衛生組合</t>
  </si>
  <si>
    <t>07368</t>
  </si>
  <si>
    <t>南会津町</t>
  </si>
  <si>
    <t>07402</t>
  </si>
  <si>
    <t>北塩原村</t>
  </si>
  <si>
    <t>07868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</si>
  <si>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</si>
  <si>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</si>
  <si>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</si>
  <si>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</si>
  <si>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</si>
  <si>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</si>
  <si>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</si>
  <si>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</si>
  <si>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会津若松地方広域市町村圏整備組合　環境センター</t>
  </si>
  <si>
    <t>07422</t>
  </si>
  <si>
    <t>湯川村</t>
  </si>
  <si>
    <t>会津若松地方市町村圏整備組合</t>
  </si>
  <si>
    <t>07423</t>
  </si>
  <si>
    <t>柳津町</t>
  </si>
  <si>
    <t>会津若松地方広域市町村整備組合</t>
  </si>
  <si>
    <t>07444</t>
  </si>
  <si>
    <t>三島町</t>
  </si>
  <si>
    <t>07445</t>
  </si>
  <si>
    <t>金山町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</si>
  <si>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</si>
  <si>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</si>
  <si>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</si>
  <si>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</si>
  <si>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</si>
  <si>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</si>
  <si>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</si>
  <si>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</si>
  <si>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</si>
  <si>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</si>
  <si>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</si>
  <si>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</si>
  <si>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</si>
  <si>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</si>
  <si>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07844</t>
  </si>
  <si>
    <t>東白衛生組合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</si>
  <si>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</si>
  <si>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</si>
  <si>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</si>
  <si>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</si>
  <si>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</si>
  <si>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</si>
  <si>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</si>
  <si>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</si>
  <si>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07846</t>
  </si>
  <si>
    <t>石川地方生活環境施設組合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</si>
  <si>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</si>
  <si>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</si>
  <si>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</si>
  <si>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</si>
  <si>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</si>
  <si>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</si>
  <si>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</si>
  <si>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</si>
  <si>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</si>
  <si>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</si>
  <si>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</si>
  <si>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</si>
  <si>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</si>
  <si>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</si>
  <si>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07873</t>
  </si>
  <si>
    <t>双葉地方広域市町村圏組合</t>
  </si>
  <si>
    <t>07542</t>
  </si>
  <si>
    <t>楢葉町</t>
  </si>
  <si>
    <t>07543</t>
  </si>
  <si>
    <t>富岡町</t>
  </si>
  <si>
    <t>07544</t>
  </si>
  <si>
    <t>川内村</t>
  </si>
  <si>
    <t>双葉地方広域市町村組合</t>
  </si>
  <si>
    <t>07545</t>
  </si>
  <si>
    <t>大熊町</t>
  </si>
  <si>
    <t>双葉地方広域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</si>
  <si>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</si>
  <si>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</si>
  <si>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</si>
  <si>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</si>
  <si>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</si>
  <si>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</si>
  <si>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</si>
  <si>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</si>
  <si>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07862</t>
  </si>
  <si>
    <t>相馬方部衛生組合</t>
  </si>
  <si>
    <t>07564</t>
  </si>
  <si>
    <t>飯舘村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</si>
  <si>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</si>
  <si>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</si>
  <si>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</si>
  <si>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</si>
  <si>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</si>
  <si>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</si>
  <si>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</si>
  <si>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</si>
  <si>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</si>
  <si>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</si>
  <si>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</si>
  <si>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</si>
  <si>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</si>
  <si>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</si>
  <si>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</si>
  <si>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</si>
  <si>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</si>
  <si>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</si>
  <si>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</si>
  <si>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</si>
  <si>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</si>
  <si>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</si>
  <si>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</si>
  <si>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</si>
  <si>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</si>
  <si>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</si>
  <si>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</si>
  <si>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</si>
  <si>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</si>
  <si>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</si>
  <si>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</si>
  <si>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</si>
  <si>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</si>
  <si>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</si>
  <si>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</si>
  <si>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</si>
  <si>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07361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</si>
  <si>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</si>
  <si>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</si>
  <si>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</si>
  <si>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</si>
  <si>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</si>
  <si>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</si>
  <si>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</si>
  <si>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</si>
  <si>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</si>
  <si>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</si>
  <si>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</si>
  <si>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</si>
  <si>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</si>
  <si>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</si>
  <si>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</si>
  <si>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</si>
  <si>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</si>
  <si>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</si>
  <si>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</si>
  <si>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</si>
  <si>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</si>
  <si>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</si>
  <si>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</si>
  <si>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</si>
  <si>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</si>
  <si>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</si>
  <si>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</si>
  <si>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</si>
  <si>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</si>
  <si>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</si>
  <si>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</si>
  <si>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</si>
  <si>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</si>
  <si>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</si>
  <si>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</si>
  <si>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</si>
  <si>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</si>
  <si>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</si>
  <si>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</si>
  <si>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</si>
  <si>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</si>
  <si>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</si>
  <si>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</si>
  <si>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</si>
  <si>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</si>
  <si>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</si>
  <si>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</si>
  <si>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</si>
  <si>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</si>
  <si>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</si>
  <si>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</si>
  <si>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</si>
  <si>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</si>
  <si>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</si>
  <si>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</si>
  <si>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</si>
  <si>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</si>
  <si>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</si>
  <si>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</si>
  <si>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</si>
  <si>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</si>
  <si>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</si>
  <si>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</si>
  <si>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</si>
  <si>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</si>
  <si>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</si>
  <si>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</si>
  <si>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</si>
  <si>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</si>
  <si>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</si>
  <si>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</si>
  <si>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</si>
  <si>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</si>
  <si>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</si>
  <si>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</si>
  <si>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</si>
  <si>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</si>
  <si>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</si>
  <si>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</si>
  <si>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</si>
  <si>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</si>
  <si>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</si>
  <si>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</si>
  <si>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</si>
  <si>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</si>
  <si>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</si>
  <si>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</si>
  <si>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</si>
  <si>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</si>
  <si>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</si>
  <si>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</si>
  <si>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</si>
  <si>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</si>
  <si>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</si>
  <si>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</si>
  <si>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</si>
  <si>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</si>
  <si>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</si>
  <si>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</si>
  <si>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</si>
  <si>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</si>
  <si>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</si>
  <si>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</si>
  <si>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</si>
  <si>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</si>
  <si>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</si>
  <si>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</si>
  <si>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</si>
  <si>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</si>
  <si>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</si>
  <si>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</si>
  <si>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</si>
  <si>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</si>
  <si>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</si>
  <si>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</si>
  <si>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</si>
  <si>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</si>
  <si>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</si>
  <si>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</si>
  <si>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</si>
  <si>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</si>
  <si>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</si>
  <si>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</si>
  <si>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</si>
  <si>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07000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</si>
</sst>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58</v>
      </c>
      <c r="B2" s="148" t="s">
        <v>59</v>
      </c>
      <c r="C2" s="151" t="s">
        <v>60</v>
      </c>
      <c r="D2" s="132" t="s">
        <v>62</v>
      </c>
      <c r="E2" s="78"/>
      <c r="F2" s="78"/>
      <c r="G2" s="78"/>
      <c r="H2" s="78"/>
      <c r="I2" s="78"/>
      <c r="J2" s="78"/>
      <c r="K2" s="78"/>
      <c r="L2" s="79"/>
      <c r="M2" s="132" t="s">
        <v>64</v>
      </c>
      <c r="N2" s="78"/>
      <c r="O2" s="78"/>
      <c r="P2" s="78"/>
      <c r="Q2" s="78"/>
      <c r="R2" s="78"/>
      <c r="S2" s="78"/>
      <c r="T2" s="78"/>
      <c r="U2" s="79"/>
      <c r="V2" s="132" t="s">
        <v>65</v>
      </c>
      <c r="W2" s="78"/>
      <c r="X2" s="78"/>
      <c r="Y2" s="78"/>
      <c r="Z2" s="78"/>
      <c r="AA2" s="78"/>
      <c r="AB2" s="78"/>
      <c r="AC2" s="78"/>
      <c r="AD2" s="79"/>
      <c r="AE2" s="133" t="s">
        <v>66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69</v>
      </c>
      <c r="E3" s="83"/>
      <c r="F3" s="83"/>
      <c r="G3" s="83"/>
      <c r="H3" s="83"/>
      <c r="I3" s="83"/>
      <c r="J3" s="83"/>
      <c r="K3" s="83"/>
      <c r="L3" s="84"/>
      <c r="M3" s="134" t="s">
        <v>69</v>
      </c>
      <c r="N3" s="83"/>
      <c r="O3" s="83"/>
      <c r="P3" s="83"/>
      <c r="Q3" s="83"/>
      <c r="R3" s="83"/>
      <c r="S3" s="83"/>
      <c r="T3" s="83"/>
      <c r="U3" s="84"/>
      <c r="V3" s="134" t="s">
        <v>69</v>
      </c>
      <c r="W3" s="83"/>
      <c r="X3" s="83"/>
      <c r="Y3" s="83"/>
      <c r="Z3" s="83"/>
      <c r="AA3" s="83"/>
      <c r="AB3" s="83"/>
      <c r="AC3" s="83"/>
      <c r="AD3" s="84"/>
      <c r="AE3" s="135" t="s">
        <v>70</v>
      </c>
      <c r="AF3" s="80"/>
      <c r="AG3" s="80"/>
      <c r="AH3" s="80"/>
      <c r="AI3" s="80"/>
      <c r="AJ3" s="80"/>
      <c r="AK3" s="80"/>
      <c r="AL3" s="85"/>
      <c r="AM3" s="81" t="s">
        <v>71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72</v>
      </c>
      <c r="BF3" s="90" t="s">
        <v>65</v>
      </c>
      <c r="BG3" s="135" t="s">
        <v>70</v>
      </c>
      <c r="BH3" s="80"/>
      <c r="BI3" s="80"/>
      <c r="BJ3" s="80"/>
      <c r="BK3" s="80"/>
      <c r="BL3" s="80"/>
      <c r="BM3" s="80"/>
      <c r="BN3" s="85"/>
      <c r="BO3" s="81" t="s">
        <v>71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72</v>
      </c>
      <c r="CH3" s="90" t="s">
        <v>65</v>
      </c>
      <c r="CI3" s="135" t="s">
        <v>70</v>
      </c>
      <c r="CJ3" s="80"/>
      <c r="CK3" s="80"/>
      <c r="CL3" s="80"/>
      <c r="CM3" s="80"/>
      <c r="CN3" s="80"/>
      <c r="CO3" s="80"/>
      <c r="CP3" s="85"/>
      <c r="CQ3" s="81" t="s">
        <v>71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72</v>
      </c>
      <c r="DJ3" s="90" t="s">
        <v>65</v>
      </c>
    </row>
    <row r="4" spans="1:114" s="45" customFormat="1" ht="13.5">
      <c r="A4" s="149"/>
      <c r="B4" s="149"/>
      <c r="C4" s="152"/>
      <c r="D4" s="68"/>
      <c r="E4" s="134" t="s">
        <v>73</v>
      </c>
      <c r="F4" s="91"/>
      <c r="G4" s="91"/>
      <c r="H4" s="91"/>
      <c r="I4" s="91"/>
      <c r="J4" s="91"/>
      <c r="K4" s="92"/>
      <c r="L4" s="125" t="s">
        <v>75</v>
      </c>
      <c r="M4" s="68"/>
      <c r="N4" s="134" t="s">
        <v>73</v>
      </c>
      <c r="O4" s="91"/>
      <c r="P4" s="91"/>
      <c r="Q4" s="91"/>
      <c r="R4" s="91"/>
      <c r="S4" s="91"/>
      <c r="T4" s="92"/>
      <c r="U4" s="125" t="s">
        <v>75</v>
      </c>
      <c r="V4" s="68"/>
      <c r="W4" s="134" t="s">
        <v>73</v>
      </c>
      <c r="X4" s="91"/>
      <c r="Y4" s="91"/>
      <c r="Z4" s="91"/>
      <c r="AA4" s="91"/>
      <c r="AB4" s="91"/>
      <c r="AC4" s="92"/>
      <c r="AD4" s="125" t="s">
        <v>75</v>
      </c>
      <c r="AE4" s="90" t="s">
        <v>65</v>
      </c>
      <c r="AF4" s="95" t="s">
        <v>76</v>
      </c>
      <c r="AG4" s="89"/>
      <c r="AH4" s="93"/>
      <c r="AI4" s="80"/>
      <c r="AJ4" s="94"/>
      <c r="AK4" s="136" t="s">
        <v>78</v>
      </c>
      <c r="AL4" s="146" t="s">
        <v>79</v>
      </c>
      <c r="AM4" s="90" t="s">
        <v>65</v>
      </c>
      <c r="AN4" s="135" t="s">
        <v>80</v>
      </c>
      <c r="AO4" s="87"/>
      <c r="AP4" s="87"/>
      <c r="AQ4" s="87"/>
      <c r="AR4" s="88"/>
      <c r="AS4" s="135" t="s">
        <v>81</v>
      </c>
      <c r="AT4" s="80"/>
      <c r="AU4" s="80"/>
      <c r="AV4" s="94"/>
      <c r="AW4" s="95" t="s">
        <v>83</v>
      </c>
      <c r="AX4" s="135" t="s">
        <v>84</v>
      </c>
      <c r="AY4" s="86"/>
      <c r="AZ4" s="87"/>
      <c r="BA4" s="87"/>
      <c r="BB4" s="88"/>
      <c r="BC4" s="95" t="s">
        <v>85</v>
      </c>
      <c r="BD4" s="95" t="s">
        <v>86</v>
      </c>
      <c r="BE4" s="90"/>
      <c r="BF4" s="90"/>
      <c r="BG4" s="90" t="s">
        <v>65</v>
      </c>
      <c r="BH4" s="95" t="s">
        <v>76</v>
      </c>
      <c r="BI4" s="89"/>
      <c r="BJ4" s="93"/>
      <c r="BK4" s="80"/>
      <c r="BL4" s="94"/>
      <c r="BM4" s="136" t="s">
        <v>78</v>
      </c>
      <c r="BN4" s="146" t="s">
        <v>79</v>
      </c>
      <c r="BO4" s="90" t="s">
        <v>65</v>
      </c>
      <c r="BP4" s="135" t="s">
        <v>80</v>
      </c>
      <c r="BQ4" s="87"/>
      <c r="BR4" s="87"/>
      <c r="BS4" s="87"/>
      <c r="BT4" s="88"/>
      <c r="BU4" s="135" t="s">
        <v>81</v>
      </c>
      <c r="BV4" s="80"/>
      <c r="BW4" s="80"/>
      <c r="BX4" s="94"/>
      <c r="BY4" s="95" t="s">
        <v>83</v>
      </c>
      <c r="BZ4" s="135" t="s">
        <v>84</v>
      </c>
      <c r="CA4" s="96"/>
      <c r="CB4" s="96"/>
      <c r="CC4" s="97"/>
      <c r="CD4" s="88"/>
      <c r="CE4" s="95" t="s">
        <v>85</v>
      </c>
      <c r="CF4" s="95" t="s">
        <v>86</v>
      </c>
      <c r="CG4" s="90"/>
      <c r="CH4" s="90"/>
      <c r="CI4" s="90" t="s">
        <v>65</v>
      </c>
      <c r="CJ4" s="95" t="s">
        <v>76</v>
      </c>
      <c r="CK4" s="89"/>
      <c r="CL4" s="93"/>
      <c r="CM4" s="80"/>
      <c r="CN4" s="94"/>
      <c r="CO4" s="136" t="s">
        <v>78</v>
      </c>
      <c r="CP4" s="146" t="s">
        <v>79</v>
      </c>
      <c r="CQ4" s="90" t="s">
        <v>65</v>
      </c>
      <c r="CR4" s="135" t="s">
        <v>80</v>
      </c>
      <c r="CS4" s="87"/>
      <c r="CT4" s="87"/>
      <c r="CU4" s="87"/>
      <c r="CV4" s="88"/>
      <c r="CW4" s="135" t="s">
        <v>81</v>
      </c>
      <c r="CX4" s="80"/>
      <c r="CY4" s="80"/>
      <c r="CZ4" s="94"/>
      <c r="DA4" s="95" t="s">
        <v>83</v>
      </c>
      <c r="DB4" s="135" t="s">
        <v>84</v>
      </c>
      <c r="DC4" s="87"/>
      <c r="DD4" s="87"/>
      <c r="DE4" s="87"/>
      <c r="DF4" s="88"/>
      <c r="DG4" s="95" t="s">
        <v>85</v>
      </c>
      <c r="DH4" s="95" t="s">
        <v>86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88</v>
      </c>
      <c r="G5" s="124" t="s">
        <v>89</v>
      </c>
      <c r="H5" s="124" t="s">
        <v>91</v>
      </c>
      <c r="I5" s="124" t="s">
        <v>92</v>
      </c>
      <c r="J5" s="124" t="s">
        <v>93</v>
      </c>
      <c r="K5" s="124" t="s">
        <v>72</v>
      </c>
      <c r="L5" s="67"/>
      <c r="M5" s="68"/>
      <c r="N5" s="68"/>
      <c r="O5" s="124" t="s">
        <v>88</v>
      </c>
      <c r="P5" s="124" t="s">
        <v>89</v>
      </c>
      <c r="Q5" s="124" t="s">
        <v>91</v>
      </c>
      <c r="R5" s="124" t="s">
        <v>92</v>
      </c>
      <c r="S5" s="124" t="s">
        <v>93</v>
      </c>
      <c r="T5" s="124" t="s">
        <v>72</v>
      </c>
      <c r="U5" s="67"/>
      <c r="V5" s="68"/>
      <c r="W5" s="68"/>
      <c r="X5" s="124" t="s">
        <v>88</v>
      </c>
      <c r="Y5" s="124" t="s">
        <v>89</v>
      </c>
      <c r="Z5" s="124" t="s">
        <v>91</v>
      </c>
      <c r="AA5" s="124" t="s">
        <v>92</v>
      </c>
      <c r="AB5" s="124" t="s">
        <v>93</v>
      </c>
      <c r="AC5" s="124" t="s">
        <v>72</v>
      </c>
      <c r="AD5" s="67"/>
      <c r="AE5" s="90"/>
      <c r="AF5" s="90" t="s">
        <v>65</v>
      </c>
      <c r="AG5" s="136" t="s">
        <v>95</v>
      </c>
      <c r="AH5" s="136" t="s">
        <v>97</v>
      </c>
      <c r="AI5" s="136" t="s">
        <v>99</v>
      </c>
      <c r="AJ5" s="136" t="s">
        <v>72</v>
      </c>
      <c r="AK5" s="98"/>
      <c r="AL5" s="147"/>
      <c r="AM5" s="90"/>
      <c r="AN5" s="90"/>
      <c r="AO5" s="90" t="s">
        <v>101</v>
      </c>
      <c r="AP5" s="90" t="s">
        <v>103</v>
      </c>
      <c r="AQ5" s="90" t="s">
        <v>105</v>
      </c>
      <c r="AR5" s="90" t="s">
        <v>107</v>
      </c>
      <c r="AS5" s="90" t="s">
        <v>65</v>
      </c>
      <c r="AT5" s="95" t="s">
        <v>109</v>
      </c>
      <c r="AU5" s="95" t="s">
        <v>111</v>
      </c>
      <c r="AV5" s="95" t="s">
        <v>113</v>
      </c>
      <c r="AW5" s="90"/>
      <c r="AX5" s="90"/>
      <c r="AY5" s="95" t="s">
        <v>109</v>
      </c>
      <c r="AZ5" s="95" t="s">
        <v>111</v>
      </c>
      <c r="BA5" s="95" t="s">
        <v>113</v>
      </c>
      <c r="BB5" s="95" t="s">
        <v>72</v>
      </c>
      <c r="BC5" s="90"/>
      <c r="BD5" s="90"/>
      <c r="BE5" s="90"/>
      <c r="BF5" s="90"/>
      <c r="BG5" s="90"/>
      <c r="BH5" s="90" t="s">
        <v>65</v>
      </c>
      <c r="BI5" s="136" t="s">
        <v>95</v>
      </c>
      <c r="BJ5" s="136" t="s">
        <v>97</v>
      </c>
      <c r="BK5" s="136" t="s">
        <v>99</v>
      </c>
      <c r="BL5" s="136" t="s">
        <v>72</v>
      </c>
      <c r="BM5" s="98"/>
      <c r="BN5" s="147"/>
      <c r="BO5" s="90"/>
      <c r="BP5" s="90"/>
      <c r="BQ5" s="90" t="s">
        <v>101</v>
      </c>
      <c r="BR5" s="90" t="s">
        <v>103</v>
      </c>
      <c r="BS5" s="90" t="s">
        <v>105</v>
      </c>
      <c r="BT5" s="90" t="s">
        <v>107</v>
      </c>
      <c r="BU5" s="90" t="s">
        <v>65</v>
      </c>
      <c r="BV5" s="95" t="s">
        <v>109</v>
      </c>
      <c r="BW5" s="95" t="s">
        <v>111</v>
      </c>
      <c r="BX5" s="95" t="s">
        <v>113</v>
      </c>
      <c r="BY5" s="90"/>
      <c r="BZ5" s="90"/>
      <c r="CA5" s="95" t="s">
        <v>109</v>
      </c>
      <c r="CB5" s="95" t="s">
        <v>111</v>
      </c>
      <c r="CC5" s="95" t="s">
        <v>113</v>
      </c>
      <c r="CD5" s="95" t="s">
        <v>72</v>
      </c>
      <c r="CE5" s="90"/>
      <c r="CF5" s="90"/>
      <c r="CG5" s="90"/>
      <c r="CH5" s="90"/>
      <c r="CI5" s="90"/>
      <c r="CJ5" s="90" t="s">
        <v>65</v>
      </c>
      <c r="CK5" s="136" t="s">
        <v>95</v>
      </c>
      <c r="CL5" s="136" t="s">
        <v>97</v>
      </c>
      <c r="CM5" s="136" t="s">
        <v>99</v>
      </c>
      <c r="CN5" s="136" t="s">
        <v>72</v>
      </c>
      <c r="CO5" s="98"/>
      <c r="CP5" s="147"/>
      <c r="CQ5" s="90"/>
      <c r="CR5" s="90"/>
      <c r="CS5" s="90" t="s">
        <v>101</v>
      </c>
      <c r="CT5" s="90" t="s">
        <v>103</v>
      </c>
      <c r="CU5" s="90" t="s">
        <v>105</v>
      </c>
      <c r="CV5" s="90" t="s">
        <v>107</v>
      </c>
      <c r="CW5" s="90" t="s">
        <v>65</v>
      </c>
      <c r="CX5" s="95" t="s">
        <v>109</v>
      </c>
      <c r="CY5" s="95" t="s">
        <v>111</v>
      </c>
      <c r="CZ5" s="95" t="s">
        <v>113</v>
      </c>
      <c r="DA5" s="90"/>
      <c r="DB5" s="90"/>
      <c r="DC5" s="95" t="s">
        <v>109</v>
      </c>
      <c r="DD5" s="95" t="s">
        <v>111</v>
      </c>
      <c r="DE5" s="95" t="s">
        <v>113</v>
      </c>
      <c r="DF5" s="95" t="s">
        <v>72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114</v>
      </c>
      <c r="E6" s="99" t="s">
        <v>114</v>
      </c>
      <c r="F6" s="100" t="s">
        <v>114</v>
      </c>
      <c r="G6" s="100" t="s">
        <v>114</v>
      </c>
      <c r="H6" s="100" t="s">
        <v>114</v>
      </c>
      <c r="I6" s="100" t="s">
        <v>114</v>
      </c>
      <c r="J6" s="100" t="s">
        <v>114</v>
      </c>
      <c r="K6" s="100" t="s">
        <v>114</v>
      </c>
      <c r="L6" s="100" t="s">
        <v>114</v>
      </c>
      <c r="M6" s="99" t="s">
        <v>114</v>
      </c>
      <c r="N6" s="99" t="s">
        <v>114</v>
      </c>
      <c r="O6" s="100" t="s">
        <v>114</v>
      </c>
      <c r="P6" s="100" t="s">
        <v>114</v>
      </c>
      <c r="Q6" s="100" t="s">
        <v>114</v>
      </c>
      <c r="R6" s="100" t="s">
        <v>114</v>
      </c>
      <c r="S6" s="100" t="s">
        <v>114</v>
      </c>
      <c r="T6" s="100" t="s">
        <v>114</v>
      </c>
      <c r="U6" s="100" t="s">
        <v>114</v>
      </c>
      <c r="V6" s="99" t="s">
        <v>114</v>
      </c>
      <c r="W6" s="99" t="s">
        <v>114</v>
      </c>
      <c r="X6" s="100" t="s">
        <v>114</v>
      </c>
      <c r="Y6" s="100" t="s">
        <v>114</v>
      </c>
      <c r="Z6" s="100" t="s">
        <v>114</v>
      </c>
      <c r="AA6" s="100" t="s">
        <v>114</v>
      </c>
      <c r="AB6" s="100" t="s">
        <v>114</v>
      </c>
      <c r="AC6" s="100" t="s">
        <v>114</v>
      </c>
      <c r="AD6" s="100" t="s">
        <v>114</v>
      </c>
      <c r="AE6" s="101" t="s">
        <v>114</v>
      </c>
      <c r="AF6" s="101" t="s">
        <v>114</v>
      </c>
      <c r="AG6" s="102" t="s">
        <v>114</v>
      </c>
      <c r="AH6" s="102" t="s">
        <v>114</v>
      </c>
      <c r="AI6" s="102" t="s">
        <v>114</v>
      </c>
      <c r="AJ6" s="102" t="s">
        <v>114</v>
      </c>
      <c r="AK6" s="102" t="s">
        <v>114</v>
      </c>
      <c r="AL6" s="102" t="s">
        <v>114</v>
      </c>
      <c r="AM6" s="101" t="s">
        <v>114</v>
      </c>
      <c r="AN6" s="101" t="s">
        <v>114</v>
      </c>
      <c r="AO6" s="101" t="s">
        <v>114</v>
      </c>
      <c r="AP6" s="101" t="s">
        <v>114</v>
      </c>
      <c r="AQ6" s="101" t="s">
        <v>114</v>
      </c>
      <c r="AR6" s="101" t="s">
        <v>114</v>
      </c>
      <c r="AS6" s="101" t="s">
        <v>114</v>
      </c>
      <c r="AT6" s="101" t="s">
        <v>114</v>
      </c>
      <c r="AU6" s="101" t="s">
        <v>114</v>
      </c>
      <c r="AV6" s="101" t="s">
        <v>114</v>
      </c>
      <c r="AW6" s="101" t="s">
        <v>114</v>
      </c>
      <c r="AX6" s="101" t="s">
        <v>114</v>
      </c>
      <c r="AY6" s="101" t="s">
        <v>114</v>
      </c>
      <c r="AZ6" s="101" t="s">
        <v>114</v>
      </c>
      <c r="BA6" s="101" t="s">
        <v>114</v>
      </c>
      <c r="BB6" s="101" t="s">
        <v>114</v>
      </c>
      <c r="BC6" s="101" t="s">
        <v>114</v>
      </c>
      <c r="BD6" s="101" t="s">
        <v>114</v>
      </c>
      <c r="BE6" s="101" t="s">
        <v>114</v>
      </c>
      <c r="BF6" s="101" t="s">
        <v>114</v>
      </c>
      <c r="BG6" s="101" t="s">
        <v>114</v>
      </c>
      <c r="BH6" s="101" t="s">
        <v>114</v>
      </c>
      <c r="BI6" s="102" t="s">
        <v>114</v>
      </c>
      <c r="BJ6" s="102" t="s">
        <v>114</v>
      </c>
      <c r="BK6" s="102" t="s">
        <v>114</v>
      </c>
      <c r="BL6" s="102" t="s">
        <v>114</v>
      </c>
      <c r="BM6" s="102" t="s">
        <v>114</v>
      </c>
      <c r="BN6" s="102" t="s">
        <v>114</v>
      </c>
      <c r="BO6" s="101" t="s">
        <v>114</v>
      </c>
      <c r="BP6" s="101" t="s">
        <v>114</v>
      </c>
      <c r="BQ6" s="101" t="s">
        <v>114</v>
      </c>
      <c r="BR6" s="101" t="s">
        <v>114</v>
      </c>
      <c r="BS6" s="101" t="s">
        <v>114</v>
      </c>
      <c r="BT6" s="101" t="s">
        <v>114</v>
      </c>
      <c r="BU6" s="101" t="s">
        <v>114</v>
      </c>
      <c r="BV6" s="101" t="s">
        <v>114</v>
      </c>
      <c r="BW6" s="101" t="s">
        <v>114</v>
      </c>
      <c r="BX6" s="101" t="s">
        <v>114</v>
      </c>
      <c r="BY6" s="101" t="s">
        <v>114</v>
      </c>
      <c r="BZ6" s="101" t="s">
        <v>114</v>
      </c>
      <c r="CA6" s="101" t="s">
        <v>114</v>
      </c>
      <c r="CB6" s="101" t="s">
        <v>114</v>
      </c>
      <c r="CC6" s="101" t="s">
        <v>114</v>
      </c>
      <c r="CD6" s="101" t="s">
        <v>114</v>
      </c>
      <c r="CE6" s="101" t="s">
        <v>114</v>
      </c>
      <c r="CF6" s="101" t="s">
        <v>114</v>
      </c>
      <c r="CG6" s="101" t="s">
        <v>114</v>
      </c>
      <c r="CH6" s="101" t="s">
        <v>114</v>
      </c>
      <c r="CI6" s="101" t="s">
        <v>114</v>
      </c>
      <c r="CJ6" s="101" t="s">
        <v>114</v>
      </c>
      <c r="CK6" s="102" t="s">
        <v>114</v>
      </c>
      <c r="CL6" s="102" t="s">
        <v>114</v>
      </c>
      <c r="CM6" s="102" t="s">
        <v>114</v>
      </c>
      <c r="CN6" s="102" t="s">
        <v>114</v>
      </c>
      <c r="CO6" s="102" t="s">
        <v>114</v>
      </c>
      <c r="CP6" s="102" t="s">
        <v>114</v>
      </c>
      <c r="CQ6" s="101" t="s">
        <v>114</v>
      </c>
      <c r="CR6" s="101" t="s">
        <v>114</v>
      </c>
      <c r="CS6" s="102" t="s">
        <v>114</v>
      </c>
      <c r="CT6" s="102" t="s">
        <v>114</v>
      </c>
      <c r="CU6" s="102" t="s">
        <v>114</v>
      </c>
      <c r="CV6" s="102" t="s">
        <v>114</v>
      </c>
      <c r="CW6" s="101" t="s">
        <v>114</v>
      </c>
      <c r="CX6" s="101" t="s">
        <v>114</v>
      </c>
      <c r="CY6" s="101" t="s">
        <v>114</v>
      </c>
      <c r="CZ6" s="101" t="s">
        <v>114</v>
      </c>
      <c r="DA6" s="101" t="s">
        <v>114</v>
      </c>
      <c r="DB6" s="101" t="s">
        <v>114</v>
      </c>
      <c r="DC6" s="101" t="s">
        <v>114</v>
      </c>
      <c r="DD6" s="101" t="s">
        <v>114</v>
      </c>
      <c r="DE6" s="101" t="s">
        <v>114</v>
      </c>
      <c r="DF6" s="101" t="s">
        <v>114</v>
      </c>
      <c r="DG6" s="101" t="s">
        <v>114</v>
      </c>
      <c r="DH6" s="101" t="s">
        <v>114</v>
      </c>
      <c r="DI6" s="101" t="s">
        <v>114</v>
      </c>
      <c r="DJ6" s="101" t="s">
        <v>114</v>
      </c>
    </row>
    <row r="7" spans="1:114" s="50" customFormat="1" ht="12" customHeight="1">
      <c r="A7" s="48" t="s">
        <v>115</v>
      </c>
      <c r="B7" s="63" t="s">
        <v>117</v>
      </c>
      <c r="C7" s="48" t="s">
        <v>65</v>
      </c>
      <c r="D7" s="70">
        <f aca="true" t="shared" si="0" ref="D7:I7">SUM(D8:D66)</f>
        <v>17802979</v>
      </c>
      <c r="E7" s="70">
        <f t="shared" si="0"/>
        <v>2271146</v>
      </c>
      <c r="F7" s="70">
        <f t="shared" si="0"/>
        <v>98492</v>
      </c>
      <c r="G7" s="70">
        <f t="shared" si="0"/>
        <v>10000</v>
      </c>
      <c r="H7" s="70">
        <f t="shared" si="0"/>
        <v>73900</v>
      </c>
      <c r="I7" s="70">
        <f t="shared" si="0"/>
        <v>1324387</v>
      </c>
      <c r="J7" s="71" t="s">
        <v>118</v>
      </c>
      <c r="K7" s="70">
        <f aca="true" t="shared" si="1" ref="K7:R7">SUM(K8:K66)</f>
        <v>764367</v>
      </c>
      <c r="L7" s="70">
        <f t="shared" si="1"/>
        <v>15531833</v>
      </c>
      <c r="M7" s="70">
        <f t="shared" si="1"/>
        <v>3160865</v>
      </c>
      <c r="N7" s="70">
        <f t="shared" si="1"/>
        <v>153492</v>
      </c>
      <c r="O7" s="70">
        <f t="shared" si="1"/>
        <v>6280</v>
      </c>
      <c r="P7" s="70">
        <f t="shared" si="1"/>
        <v>0</v>
      </c>
      <c r="Q7" s="70">
        <f t="shared" si="1"/>
        <v>0</v>
      </c>
      <c r="R7" s="70">
        <f t="shared" si="1"/>
        <v>120705</v>
      </c>
      <c r="S7" s="71" t="s">
        <v>118</v>
      </c>
      <c r="T7" s="70">
        <f aca="true" t="shared" si="2" ref="T7:AA7">SUM(T8:T66)</f>
        <v>26507</v>
      </c>
      <c r="U7" s="70">
        <f t="shared" si="2"/>
        <v>3007373</v>
      </c>
      <c r="V7" s="70">
        <f t="shared" si="2"/>
        <v>20963844</v>
      </c>
      <c r="W7" s="70">
        <f t="shared" si="2"/>
        <v>2424638</v>
      </c>
      <c r="X7" s="70">
        <f t="shared" si="2"/>
        <v>104772</v>
      </c>
      <c r="Y7" s="70">
        <f t="shared" si="2"/>
        <v>10000</v>
      </c>
      <c r="Z7" s="70">
        <f t="shared" si="2"/>
        <v>73900</v>
      </c>
      <c r="AA7" s="70">
        <f t="shared" si="2"/>
        <v>1445092</v>
      </c>
      <c r="AB7" s="71" t="s">
        <v>118</v>
      </c>
      <c r="AC7" s="70">
        <f aca="true" t="shared" si="3" ref="AC7:BH7">SUM(AC8:AC66)</f>
        <v>790874</v>
      </c>
      <c r="AD7" s="70">
        <f t="shared" si="3"/>
        <v>18539206</v>
      </c>
      <c r="AE7" s="70">
        <f t="shared" si="3"/>
        <v>521271</v>
      </c>
      <c r="AF7" s="70">
        <f t="shared" si="3"/>
        <v>510877</v>
      </c>
      <c r="AG7" s="70">
        <f t="shared" si="3"/>
        <v>0</v>
      </c>
      <c r="AH7" s="70">
        <f t="shared" si="3"/>
        <v>393879</v>
      </c>
      <c r="AI7" s="70">
        <f t="shared" si="3"/>
        <v>112718</v>
      </c>
      <c r="AJ7" s="70">
        <f t="shared" si="3"/>
        <v>4280</v>
      </c>
      <c r="AK7" s="70">
        <f t="shared" si="3"/>
        <v>10394</v>
      </c>
      <c r="AL7" s="70">
        <f t="shared" si="3"/>
        <v>58333</v>
      </c>
      <c r="AM7" s="70">
        <f t="shared" si="3"/>
        <v>11914685</v>
      </c>
      <c r="AN7" s="70">
        <f t="shared" si="3"/>
        <v>2227132</v>
      </c>
      <c r="AO7" s="70">
        <f t="shared" si="3"/>
        <v>1560031</v>
      </c>
      <c r="AP7" s="70">
        <f t="shared" si="3"/>
        <v>86786</v>
      </c>
      <c r="AQ7" s="70">
        <f t="shared" si="3"/>
        <v>513090</v>
      </c>
      <c r="AR7" s="70">
        <f t="shared" si="3"/>
        <v>67225</v>
      </c>
      <c r="AS7" s="70">
        <f t="shared" si="3"/>
        <v>2397769</v>
      </c>
      <c r="AT7" s="70">
        <f t="shared" si="3"/>
        <v>596590</v>
      </c>
      <c r="AU7" s="70">
        <f t="shared" si="3"/>
        <v>1506775</v>
      </c>
      <c r="AV7" s="70">
        <f t="shared" si="3"/>
        <v>294404</v>
      </c>
      <c r="AW7" s="70">
        <f t="shared" si="3"/>
        <v>0</v>
      </c>
      <c r="AX7" s="70">
        <f t="shared" si="3"/>
        <v>7283355</v>
      </c>
      <c r="AY7" s="70">
        <f t="shared" si="3"/>
        <v>4106446</v>
      </c>
      <c r="AZ7" s="70">
        <f t="shared" si="3"/>
        <v>2238663</v>
      </c>
      <c r="BA7" s="70">
        <f t="shared" si="3"/>
        <v>906118</v>
      </c>
      <c r="BB7" s="70">
        <f t="shared" si="3"/>
        <v>32128</v>
      </c>
      <c r="BC7" s="70">
        <f t="shared" si="3"/>
        <v>5156673</v>
      </c>
      <c r="BD7" s="70">
        <f t="shared" si="3"/>
        <v>6429</v>
      </c>
      <c r="BE7" s="70">
        <f t="shared" si="3"/>
        <v>67463</v>
      </c>
      <c r="BF7" s="70">
        <f t="shared" si="3"/>
        <v>12503419</v>
      </c>
      <c r="BG7" s="70">
        <f t="shared" si="3"/>
        <v>59240</v>
      </c>
      <c r="BH7" s="70">
        <f t="shared" si="3"/>
        <v>59240</v>
      </c>
      <c r="BI7" s="70">
        <f aca="true" t="shared" si="4" ref="BI7:CN7">SUM(BI8:BI66)</f>
        <v>0</v>
      </c>
      <c r="BJ7" s="70">
        <f t="shared" si="4"/>
        <v>59240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1472137</v>
      </c>
      <c r="BP7" s="70">
        <f t="shared" si="4"/>
        <v>420274</v>
      </c>
      <c r="BQ7" s="70">
        <f t="shared" si="4"/>
        <v>186515</v>
      </c>
      <c r="BR7" s="70">
        <f t="shared" si="4"/>
        <v>0</v>
      </c>
      <c r="BS7" s="70">
        <f t="shared" si="4"/>
        <v>233759</v>
      </c>
      <c r="BT7" s="70">
        <f t="shared" si="4"/>
        <v>0</v>
      </c>
      <c r="BU7" s="70">
        <f t="shared" si="4"/>
        <v>455031</v>
      </c>
      <c r="BV7" s="70">
        <f t="shared" si="4"/>
        <v>125560</v>
      </c>
      <c r="BW7" s="70">
        <f t="shared" si="4"/>
        <v>138282</v>
      </c>
      <c r="BX7" s="70">
        <f t="shared" si="4"/>
        <v>191189</v>
      </c>
      <c r="BY7" s="70">
        <f t="shared" si="4"/>
        <v>0</v>
      </c>
      <c r="BZ7" s="70">
        <f t="shared" si="4"/>
        <v>596258</v>
      </c>
      <c r="CA7" s="70">
        <f t="shared" si="4"/>
        <v>193319</v>
      </c>
      <c r="CB7" s="70">
        <f t="shared" si="4"/>
        <v>299166</v>
      </c>
      <c r="CC7" s="70">
        <f t="shared" si="4"/>
        <v>97895</v>
      </c>
      <c r="CD7" s="70">
        <f t="shared" si="4"/>
        <v>5878</v>
      </c>
      <c r="CE7" s="70">
        <f t="shared" si="4"/>
        <v>1558196</v>
      </c>
      <c r="CF7" s="70">
        <f t="shared" si="4"/>
        <v>574</v>
      </c>
      <c r="CG7" s="70">
        <f t="shared" si="4"/>
        <v>12829</v>
      </c>
      <c r="CH7" s="70">
        <f t="shared" si="4"/>
        <v>1544206</v>
      </c>
      <c r="CI7" s="70">
        <f t="shared" si="4"/>
        <v>580511</v>
      </c>
      <c r="CJ7" s="70">
        <f t="shared" si="4"/>
        <v>570117</v>
      </c>
      <c r="CK7" s="70">
        <f t="shared" si="4"/>
        <v>0</v>
      </c>
      <c r="CL7" s="70">
        <f t="shared" si="4"/>
        <v>453119</v>
      </c>
      <c r="CM7" s="70">
        <f t="shared" si="4"/>
        <v>112718</v>
      </c>
      <c r="CN7" s="70">
        <f t="shared" si="4"/>
        <v>4280</v>
      </c>
      <c r="CO7" s="70">
        <f aca="true" t="shared" si="5" ref="CO7:DJ7">SUM(CO8:CO66)</f>
        <v>10394</v>
      </c>
      <c r="CP7" s="70">
        <f t="shared" si="5"/>
        <v>58333</v>
      </c>
      <c r="CQ7" s="70">
        <f t="shared" si="5"/>
        <v>13386822</v>
      </c>
      <c r="CR7" s="70">
        <f t="shared" si="5"/>
        <v>2647406</v>
      </c>
      <c r="CS7" s="70">
        <f t="shared" si="5"/>
        <v>1746546</v>
      </c>
      <c r="CT7" s="70">
        <f t="shared" si="5"/>
        <v>86786</v>
      </c>
      <c r="CU7" s="70">
        <f t="shared" si="5"/>
        <v>746849</v>
      </c>
      <c r="CV7" s="70">
        <f t="shared" si="5"/>
        <v>67225</v>
      </c>
      <c r="CW7" s="70">
        <f t="shared" si="5"/>
        <v>2852800</v>
      </c>
      <c r="CX7" s="70">
        <f t="shared" si="5"/>
        <v>722150</v>
      </c>
      <c r="CY7" s="70">
        <f t="shared" si="5"/>
        <v>1645057</v>
      </c>
      <c r="CZ7" s="70">
        <f t="shared" si="5"/>
        <v>485593</v>
      </c>
      <c r="DA7" s="70">
        <f t="shared" si="5"/>
        <v>0</v>
      </c>
      <c r="DB7" s="70">
        <f t="shared" si="5"/>
        <v>7879613</v>
      </c>
      <c r="DC7" s="70">
        <f t="shared" si="5"/>
        <v>4299765</v>
      </c>
      <c r="DD7" s="70">
        <f t="shared" si="5"/>
        <v>2537829</v>
      </c>
      <c r="DE7" s="70">
        <f t="shared" si="5"/>
        <v>1004013</v>
      </c>
      <c r="DF7" s="70">
        <f t="shared" si="5"/>
        <v>38006</v>
      </c>
      <c r="DG7" s="70">
        <f t="shared" si="5"/>
        <v>6714869</v>
      </c>
      <c r="DH7" s="70">
        <f t="shared" si="5"/>
        <v>7003</v>
      </c>
      <c r="DI7" s="70">
        <f t="shared" si="5"/>
        <v>80292</v>
      </c>
      <c r="DJ7" s="70">
        <f t="shared" si="5"/>
        <v>14047625</v>
      </c>
    </row>
    <row r="8" spans="1:114" s="50" customFormat="1" ht="12" customHeight="1">
      <c r="A8" s="51" t="s">
        <v>115</v>
      </c>
      <c r="B8" s="64" t="s">
        <v>119</v>
      </c>
      <c r="C8" s="51" t="s">
        <v>120</v>
      </c>
      <c r="D8" s="72">
        <f aca="true" t="shared" si="6" ref="D8:D39">SUM(E8,+L8)</f>
        <v>3000112</v>
      </c>
      <c r="E8" s="72">
        <f aca="true" t="shared" si="7" ref="E8:E39">SUM(F8:I8)+K8</f>
        <v>653807</v>
      </c>
      <c r="F8" s="72">
        <v>12365</v>
      </c>
      <c r="G8" s="72">
        <v>10000</v>
      </c>
      <c r="H8" s="72">
        <v>29600</v>
      </c>
      <c r="I8" s="72">
        <v>300651</v>
      </c>
      <c r="J8" s="73" t="s">
        <v>118</v>
      </c>
      <c r="K8" s="72">
        <v>301191</v>
      </c>
      <c r="L8" s="72">
        <v>2346305</v>
      </c>
      <c r="M8" s="72">
        <f aca="true" t="shared" si="8" ref="M8:M39">SUM(N8,+U8)</f>
        <v>191105</v>
      </c>
      <c r="N8" s="72">
        <f aca="true" t="shared" si="9" ref="N8:N39">SUM(O8:R8)+T8</f>
        <v>0</v>
      </c>
      <c r="O8" s="72">
        <v>0</v>
      </c>
      <c r="P8" s="72">
        <v>0</v>
      </c>
      <c r="Q8" s="72">
        <v>0</v>
      </c>
      <c r="R8" s="72">
        <v>0</v>
      </c>
      <c r="S8" s="73" t="s">
        <v>118</v>
      </c>
      <c r="T8" s="72">
        <v>0</v>
      </c>
      <c r="U8" s="72">
        <v>191105</v>
      </c>
      <c r="V8" s="72">
        <f aca="true" t="shared" si="10" ref="V8:V39">+SUM(D8,M8)</f>
        <v>3191217</v>
      </c>
      <c r="W8" s="72">
        <f aca="true" t="shared" si="11" ref="W8:W39">+SUM(E8,N8)</f>
        <v>653807</v>
      </c>
      <c r="X8" s="72">
        <f aca="true" t="shared" si="12" ref="X8:X39">+SUM(F8,O8)</f>
        <v>12365</v>
      </c>
      <c r="Y8" s="72">
        <f aca="true" t="shared" si="13" ref="Y8:Y39">+SUM(G8,P8)</f>
        <v>10000</v>
      </c>
      <c r="Z8" s="72">
        <f aca="true" t="shared" si="14" ref="Z8:Z39">+SUM(H8,Q8)</f>
        <v>29600</v>
      </c>
      <c r="AA8" s="72">
        <f aca="true" t="shared" si="15" ref="AA8:AA39">+SUM(I8,R8)</f>
        <v>300651</v>
      </c>
      <c r="AB8" s="73" t="s">
        <v>118</v>
      </c>
      <c r="AC8" s="72">
        <f aca="true" t="shared" si="16" ref="AC8:AC39">+SUM(K8,T8)</f>
        <v>301191</v>
      </c>
      <c r="AD8" s="72">
        <f aca="true" t="shared" si="17" ref="AD8:AD39">+SUM(L8,U8)</f>
        <v>2537410</v>
      </c>
      <c r="AE8" s="72">
        <f aca="true" t="shared" si="18" ref="AE8:AE39">SUM(AF8,+AK8)</f>
        <v>98729</v>
      </c>
      <c r="AF8" s="72">
        <f aca="true" t="shared" si="19" ref="AF8:AF39">SUM(AG8:AJ8)</f>
        <v>88335</v>
      </c>
      <c r="AG8" s="72">
        <v>0</v>
      </c>
      <c r="AH8" s="72">
        <v>88335</v>
      </c>
      <c r="AI8" s="72">
        <v>0</v>
      </c>
      <c r="AJ8" s="72">
        <v>0</v>
      </c>
      <c r="AK8" s="72">
        <v>10394</v>
      </c>
      <c r="AL8" s="72">
        <v>0</v>
      </c>
      <c r="AM8" s="72">
        <f aca="true" t="shared" si="20" ref="AM8:AM39">SUM(AN8,AS8,AW8,AX8,BD8)</f>
        <v>2890902</v>
      </c>
      <c r="AN8" s="72">
        <f aca="true" t="shared" si="21" ref="AN8:AN39">SUM(AO8:AR8)</f>
        <v>656294</v>
      </c>
      <c r="AO8" s="72">
        <v>656294</v>
      </c>
      <c r="AP8" s="72">
        <v>0</v>
      </c>
      <c r="AQ8" s="72">
        <v>0</v>
      </c>
      <c r="AR8" s="72">
        <v>0</v>
      </c>
      <c r="AS8" s="72">
        <f aca="true" t="shared" si="22" ref="AS8:AS39">SUM(AT8:AV8)</f>
        <v>263487</v>
      </c>
      <c r="AT8" s="72">
        <v>10742</v>
      </c>
      <c r="AU8" s="72">
        <v>212542</v>
      </c>
      <c r="AV8" s="72">
        <v>40203</v>
      </c>
      <c r="AW8" s="72">
        <v>0</v>
      </c>
      <c r="AX8" s="72">
        <f aca="true" t="shared" si="23" ref="AX8:AX39">SUM(AY8:BB8)</f>
        <v>1971121</v>
      </c>
      <c r="AY8" s="72">
        <v>767016</v>
      </c>
      <c r="AZ8" s="72">
        <v>446254</v>
      </c>
      <c r="BA8" s="72">
        <v>748861</v>
      </c>
      <c r="BB8" s="72">
        <v>8990</v>
      </c>
      <c r="BC8" s="72">
        <v>0</v>
      </c>
      <c r="BD8" s="72">
        <v>0</v>
      </c>
      <c r="BE8" s="72">
        <v>10481</v>
      </c>
      <c r="BF8" s="72">
        <f aca="true" t="shared" si="24" ref="BF8:BF39">SUM(AE8,+AM8,+BE8)</f>
        <v>3000112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97182</v>
      </c>
      <c r="BP8" s="72">
        <f aca="true" t="shared" si="28" ref="BP8:BP39">SUM(BQ8:BT8)</f>
        <v>7896</v>
      </c>
      <c r="BQ8" s="72">
        <v>7896</v>
      </c>
      <c r="BR8" s="72">
        <v>0</v>
      </c>
      <c r="BS8" s="72">
        <v>0</v>
      </c>
      <c r="BT8" s="72">
        <v>0</v>
      </c>
      <c r="BU8" s="72">
        <f aca="true" t="shared" si="29" ref="BU8:BU39">SUM(BV8:BX8)</f>
        <v>48607</v>
      </c>
      <c r="BV8" s="72">
        <v>0</v>
      </c>
      <c r="BW8" s="72">
        <v>48607</v>
      </c>
      <c r="BX8" s="72">
        <v>0</v>
      </c>
      <c r="BY8" s="72">
        <v>0</v>
      </c>
      <c r="BZ8" s="72">
        <f aca="true" t="shared" si="30" ref="BZ8:BZ39">SUM(CA8:CD8)</f>
        <v>40679</v>
      </c>
      <c r="CA8" s="72">
        <v>0</v>
      </c>
      <c r="CB8" s="72">
        <v>40679</v>
      </c>
      <c r="CC8" s="72">
        <v>0</v>
      </c>
      <c r="CD8" s="72">
        <v>0</v>
      </c>
      <c r="CE8" s="72">
        <v>93923</v>
      </c>
      <c r="CF8" s="72">
        <v>0</v>
      </c>
      <c r="CG8" s="72">
        <v>0</v>
      </c>
      <c r="CH8" s="72">
        <f aca="true" t="shared" si="31" ref="CH8:CH39">SUM(BG8,+BO8,+CG8)</f>
        <v>97182</v>
      </c>
      <c r="CI8" s="72">
        <f aca="true" t="shared" si="32" ref="CI8:CI39">SUM(AE8,+BG8)</f>
        <v>98729</v>
      </c>
      <c r="CJ8" s="72">
        <f aca="true" t="shared" si="33" ref="CJ8:CJ39">SUM(AF8,+BH8)</f>
        <v>88335</v>
      </c>
      <c r="CK8" s="72">
        <f aca="true" t="shared" si="34" ref="CK8:CK39">SUM(AG8,+BI8)</f>
        <v>0</v>
      </c>
      <c r="CL8" s="72">
        <f aca="true" t="shared" si="35" ref="CL8:CL39">SUM(AH8,+BJ8)</f>
        <v>88335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10394</v>
      </c>
      <c r="CP8" s="72">
        <f aca="true" t="shared" si="39" ref="CP8:CP39">SUM(AL8,+BN8)</f>
        <v>0</v>
      </c>
      <c r="CQ8" s="72">
        <f aca="true" t="shared" si="40" ref="CQ8:CQ39">SUM(AM8,+BO8)</f>
        <v>2988084</v>
      </c>
      <c r="CR8" s="72">
        <f aca="true" t="shared" si="41" ref="CR8:CR39">SUM(AN8,+BP8)</f>
        <v>664190</v>
      </c>
      <c r="CS8" s="72">
        <f aca="true" t="shared" si="42" ref="CS8:CS39">SUM(AO8,+BQ8)</f>
        <v>664190</v>
      </c>
      <c r="CT8" s="72">
        <f aca="true" t="shared" si="43" ref="CT8:CT39">SUM(AP8,+BR8)</f>
        <v>0</v>
      </c>
      <c r="CU8" s="72">
        <f aca="true" t="shared" si="44" ref="CU8:CU39">SUM(AQ8,+BS8)</f>
        <v>0</v>
      </c>
      <c r="CV8" s="72">
        <f aca="true" t="shared" si="45" ref="CV8:CV39">SUM(AR8,+BT8)</f>
        <v>0</v>
      </c>
      <c r="CW8" s="72">
        <f aca="true" t="shared" si="46" ref="CW8:CW39">SUM(AS8,+BU8)</f>
        <v>312094</v>
      </c>
      <c r="CX8" s="72">
        <f aca="true" t="shared" si="47" ref="CX8:CX39">SUM(AT8,+BV8)</f>
        <v>10742</v>
      </c>
      <c r="CY8" s="72">
        <f aca="true" t="shared" si="48" ref="CY8:CY39">SUM(AU8,+BW8)</f>
        <v>261149</v>
      </c>
      <c r="CZ8" s="72">
        <f aca="true" t="shared" si="49" ref="CZ8:CZ39">SUM(AV8,+BX8)</f>
        <v>40203</v>
      </c>
      <c r="DA8" s="72">
        <f aca="true" t="shared" si="50" ref="DA8:DA39">SUM(AW8,+BY8)</f>
        <v>0</v>
      </c>
      <c r="DB8" s="72">
        <f aca="true" t="shared" si="51" ref="DB8:DB39">SUM(AX8,+BZ8)</f>
        <v>2011800</v>
      </c>
      <c r="DC8" s="72">
        <f aca="true" t="shared" si="52" ref="DC8:DC39">SUM(AY8,+CA8)</f>
        <v>767016</v>
      </c>
      <c r="DD8" s="72">
        <f aca="true" t="shared" si="53" ref="DD8:DD39">SUM(AZ8,+CB8)</f>
        <v>486933</v>
      </c>
      <c r="DE8" s="72">
        <f aca="true" t="shared" si="54" ref="DE8:DE39">SUM(BA8,+CC8)</f>
        <v>748861</v>
      </c>
      <c r="DF8" s="72">
        <f aca="true" t="shared" si="55" ref="DF8:DF39">SUM(BB8,+CD8)</f>
        <v>8990</v>
      </c>
      <c r="DG8" s="72">
        <f aca="true" t="shared" si="56" ref="DG8:DG39">SUM(BC8,+CE8)</f>
        <v>93923</v>
      </c>
      <c r="DH8" s="72">
        <f aca="true" t="shared" si="57" ref="DH8:DH39">SUM(BD8,+CF8)</f>
        <v>0</v>
      </c>
      <c r="DI8" s="72">
        <f aca="true" t="shared" si="58" ref="DI8:DI39">SUM(BE8,+CG8)</f>
        <v>10481</v>
      </c>
      <c r="DJ8" s="72">
        <f aca="true" t="shared" si="59" ref="DJ8:DJ39">SUM(BF8,+CH8)</f>
        <v>3097294</v>
      </c>
    </row>
    <row r="9" spans="1:114" s="50" customFormat="1" ht="12" customHeight="1">
      <c r="A9" s="51" t="s">
        <v>115</v>
      </c>
      <c r="B9" s="64" t="s">
        <v>121</v>
      </c>
      <c r="C9" s="51" t="s">
        <v>122</v>
      </c>
      <c r="D9" s="72">
        <f t="shared" si="6"/>
        <v>1149673</v>
      </c>
      <c r="E9" s="72">
        <f t="shared" si="7"/>
        <v>20337</v>
      </c>
      <c r="F9" s="72">
        <v>0</v>
      </c>
      <c r="G9" s="72">
        <v>0</v>
      </c>
      <c r="H9" s="72">
        <v>0</v>
      </c>
      <c r="I9" s="72">
        <v>689</v>
      </c>
      <c r="J9" s="73" t="s">
        <v>118</v>
      </c>
      <c r="K9" s="72">
        <v>19648</v>
      </c>
      <c r="L9" s="72">
        <v>1129336</v>
      </c>
      <c r="M9" s="72">
        <f t="shared" si="8"/>
        <v>281196</v>
      </c>
      <c r="N9" s="72">
        <f t="shared" si="9"/>
        <v>120715</v>
      </c>
      <c r="O9" s="72">
        <v>0</v>
      </c>
      <c r="P9" s="72">
        <v>0</v>
      </c>
      <c r="Q9" s="72">
        <v>0</v>
      </c>
      <c r="R9" s="72">
        <v>120655</v>
      </c>
      <c r="S9" s="73" t="s">
        <v>118</v>
      </c>
      <c r="T9" s="72">
        <v>60</v>
      </c>
      <c r="U9" s="72">
        <v>160481</v>
      </c>
      <c r="V9" s="72">
        <f t="shared" si="10"/>
        <v>1430869</v>
      </c>
      <c r="W9" s="72">
        <f t="shared" si="11"/>
        <v>141052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121344</v>
      </c>
      <c r="AB9" s="73" t="s">
        <v>118</v>
      </c>
      <c r="AC9" s="72">
        <f t="shared" si="16"/>
        <v>19708</v>
      </c>
      <c r="AD9" s="72">
        <f t="shared" si="17"/>
        <v>1289817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722553</v>
      </c>
      <c r="AN9" s="72">
        <f t="shared" si="21"/>
        <v>193680</v>
      </c>
      <c r="AO9" s="72">
        <v>120499</v>
      </c>
      <c r="AP9" s="72">
        <v>73181</v>
      </c>
      <c r="AQ9" s="72">
        <v>0</v>
      </c>
      <c r="AR9" s="72">
        <v>0</v>
      </c>
      <c r="AS9" s="72">
        <f t="shared" si="22"/>
        <v>1103</v>
      </c>
      <c r="AT9" s="72">
        <v>1103</v>
      </c>
      <c r="AU9" s="72">
        <v>0</v>
      </c>
      <c r="AV9" s="72">
        <v>0</v>
      </c>
      <c r="AW9" s="72">
        <v>0</v>
      </c>
      <c r="AX9" s="72">
        <f t="shared" si="23"/>
        <v>527770</v>
      </c>
      <c r="AY9" s="72">
        <v>505059</v>
      </c>
      <c r="AZ9" s="72">
        <v>934</v>
      </c>
      <c r="BA9" s="72">
        <v>0</v>
      </c>
      <c r="BB9" s="72">
        <v>21777</v>
      </c>
      <c r="BC9" s="72">
        <v>404434</v>
      </c>
      <c r="BD9" s="72">
        <v>0</v>
      </c>
      <c r="BE9" s="72">
        <v>22686</v>
      </c>
      <c r="BF9" s="72">
        <f t="shared" si="24"/>
        <v>745239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221032</v>
      </c>
      <c r="BP9" s="72">
        <f t="shared" si="28"/>
        <v>28096</v>
      </c>
      <c r="BQ9" s="72">
        <v>28096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192936</v>
      </c>
      <c r="CA9" s="72">
        <v>187058</v>
      </c>
      <c r="CB9" s="72">
        <v>0</v>
      </c>
      <c r="CC9" s="72">
        <v>0</v>
      </c>
      <c r="CD9" s="72">
        <v>5878</v>
      </c>
      <c r="CE9" s="72">
        <v>49036</v>
      </c>
      <c r="CF9" s="72">
        <v>0</v>
      </c>
      <c r="CG9" s="72">
        <v>11128</v>
      </c>
      <c r="CH9" s="72">
        <f t="shared" si="31"/>
        <v>232160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943585</v>
      </c>
      <c r="CR9" s="72">
        <f t="shared" si="41"/>
        <v>221776</v>
      </c>
      <c r="CS9" s="72">
        <f t="shared" si="42"/>
        <v>148595</v>
      </c>
      <c r="CT9" s="72">
        <f t="shared" si="43"/>
        <v>73181</v>
      </c>
      <c r="CU9" s="72">
        <f t="shared" si="44"/>
        <v>0</v>
      </c>
      <c r="CV9" s="72">
        <f t="shared" si="45"/>
        <v>0</v>
      </c>
      <c r="CW9" s="72">
        <f t="shared" si="46"/>
        <v>1103</v>
      </c>
      <c r="CX9" s="72">
        <f t="shared" si="47"/>
        <v>1103</v>
      </c>
      <c r="CY9" s="72">
        <f t="shared" si="48"/>
        <v>0</v>
      </c>
      <c r="CZ9" s="72">
        <f t="shared" si="49"/>
        <v>0</v>
      </c>
      <c r="DA9" s="72">
        <f t="shared" si="50"/>
        <v>0</v>
      </c>
      <c r="DB9" s="72">
        <f t="shared" si="51"/>
        <v>720706</v>
      </c>
      <c r="DC9" s="72">
        <f t="shared" si="52"/>
        <v>692117</v>
      </c>
      <c r="DD9" s="72">
        <f t="shared" si="53"/>
        <v>934</v>
      </c>
      <c r="DE9" s="72">
        <f t="shared" si="54"/>
        <v>0</v>
      </c>
      <c r="DF9" s="72">
        <f t="shared" si="55"/>
        <v>27655</v>
      </c>
      <c r="DG9" s="72">
        <f t="shared" si="56"/>
        <v>453470</v>
      </c>
      <c r="DH9" s="72">
        <f t="shared" si="57"/>
        <v>0</v>
      </c>
      <c r="DI9" s="72">
        <f t="shared" si="58"/>
        <v>33814</v>
      </c>
      <c r="DJ9" s="72">
        <f t="shared" si="59"/>
        <v>977399</v>
      </c>
    </row>
    <row r="10" spans="1:114" s="50" customFormat="1" ht="12" customHeight="1">
      <c r="A10" s="51" t="s">
        <v>115</v>
      </c>
      <c r="B10" s="64" t="s">
        <v>123</v>
      </c>
      <c r="C10" s="51" t="s">
        <v>124</v>
      </c>
      <c r="D10" s="72">
        <f t="shared" si="6"/>
        <v>2671042</v>
      </c>
      <c r="E10" s="72">
        <f t="shared" si="7"/>
        <v>700842</v>
      </c>
      <c r="F10" s="72">
        <v>0</v>
      </c>
      <c r="G10" s="72">
        <v>0</v>
      </c>
      <c r="H10" s="72">
        <v>0</v>
      </c>
      <c r="I10" s="72">
        <v>589494</v>
      </c>
      <c r="J10" s="73" t="s">
        <v>118</v>
      </c>
      <c r="K10" s="72">
        <v>111348</v>
      </c>
      <c r="L10" s="72">
        <v>1970200</v>
      </c>
      <c r="M10" s="72">
        <f t="shared" si="8"/>
        <v>273916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118</v>
      </c>
      <c r="T10" s="72">
        <v>0</v>
      </c>
      <c r="U10" s="72">
        <v>273916</v>
      </c>
      <c r="V10" s="72">
        <f t="shared" si="10"/>
        <v>2944958</v>
      </c>
      <c r="W10" s="72">
        <f t="shared" si="11"/>
        <v>700842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589494</v>
      </c>
      <c r="AB10" s="73" t="s">
        <v>118</v>
      </c>
      <c r="AC10" s="72">
        <f t="shared" si="16"/>
        <v>111348</v>
      </c>
      <c r="AD10" s="72">
        <f t="shared" si="17"/>
        <v>2244116</v>
      </c>
      <c r="AE10" s="72">
        <f t="shared" si="18"/>
        <v>27729</v>
      </c>
      <c r="AF10" s="72">
        <f t="shared" si="19"/>
        <v>27729</v>
      </c>
      <c r="AG10" s="72">
        <v>0</v>
      </c>
      <c r="AH10" s="72">
        <v>19885</v>
      </c>
      <c r="AI10" s="72">
        <v>7844</v>
      </c>
      <c r="AJ10" s="72">
        <v>0</v>
      </c>
      <c r="AK10" s="72">
        <v>0</v>
      </c>
      <c r="AL10" s="72">
        <v>0</v>
      </c>
      <c r="AM10" s="72">
        <f t="shared" si="20"/>
        <v>2638361</v>
      </c>
      <c r="AN10" s="72">
        <f t="shared" si="21"/>
        <v>417713</v>
      </c>
      <c r="AO10" s="72">
        <v>307979</v>
      </c>
      <c r="AP10" s="72">
        <v>0</v>
      </c>
      <c r="AQ10" s="72">
        <v>76136</v>
      </c>
      <c r="AR10" s="72">
        <v>33598</v>
      </c>
      <c r="AS10" s="72">
        <f t="shared" si="22"/>
        <v>857649</v>
      </c>
      <c r="AT10" s="72">
        <v>61237</v>
      </c>
      <c r="AU10" s="72">
        <v>733755</v>
      </c>
      <c r="AV10" s="72">
        <v>62657</v>
      </c>
      <c r="AW10" s="72">
        <v>0</v>
      </c>
      <c r="AX10" s="72">
        <f t="shared" si="23"/>
        <v>1362999</v>
      </c>
      <c r="AY10" s="72">
        <v>665915</v>
      </c>
      <c r="AZ10" s="72">
        <v>641460</v>
      </c>
      <c r="BA10" s="72">
        <v>55246</v>
      </c>
      <c r="BB10" s="72">
        <v>378</v>
      </c>
      <c r="BC10" s="72">
        <v>0</v>
      </c>
      <c r="BD10" s="72">
        <v>0</v>
      </c>
      <c r="BE10" s="72">
        <v>4952</v>
      </c>
      <c r="BF10" s="72">
        <f t="shared" si="24"/>
        <v>2671042</v>
      </c>
      <c r="BG10" s="72">
        <f t="shared" si="25"/>
        <v>40201</v>
      </c>
      <c r="BH10" s="72">
        <f t="shared" si="26"/>
        <v>40201</v>
      </c>
      <c r="BI10" s="72">
        <v>0</v>
      </c>
      <c r="BJ10" s="72">
        <v>40201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233715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80815</v>
      </c>
      <c r="BV10" s="72">
        <v>0</v>
      </c>
      <c r="BW10" s="72">
        <v>80815</v>
      </c>
      <c r="BX10" s="72">
        <v>0</v>
      </c>
      <c r="BY10" s="72">
        <v>0</v>
      </c>
      <c r="BZ10" s="72">
        <f t="shared" si="30"/>
        <v>152900</v>
      </c>
      <c r="CA10" s="72">
        <v>0</v>
      </c>
      <c r="CB10" s="72">
        <v>152900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273916</v>
      </c>
      <c r="CI10" s="72">
        <f t="shared" si="32"/>
        <v>67930</v>
      </c>
      <c r="CJ10" s="72">
        <f t="shared" si="33"/>
        <v>67930</v>
      </c>
      <c r="CK10" s="72">
        <f t="shared" si="34"/>
        <v>0</v>
      </c>
      <c r="CL10" s="72">
        <f t="shared" si="35"/>
        <v>60086</v>
      </c>
      <c r="CM10" s="72">
        <f t="shared" si="36"/>
        <v>7844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2872076</v>
      </c>
      <c r="CR10" s="72">
        <f t="shared" si="41"/>
        <v>417713</v>
      </c>
      <c r="CS10" s="72">
        <f t="shared" si="42"/>
        <v>307979</v>
      </c>
      <c r="CT10" s="72">
        <f t="shared" si="43"/>
        <v>0</v>
      </c>
      <c r="CU10" s="72">
        <f t="shared" si="44"/>
        <v>76136</v>
      </c>
      <c r="CV10" s="72">
        <f t="shared" si="45"/>
        <v>33598</v>
      </c>
      <c r="CW10" s="72">
        <f t="shared" si="46"/>
        <v>938464</v>
      </c>
      <c r="CX10" s="72">
        <f t="shared" si="47"/>
        <v>61237</v>
      </c>
      <c r="CY10" s="72">
        <f t="shared" si="48"/>
        <v>814570</v>
      </c>
      <c r="CZ10" s="72">
        <f t="shared" si="49"/>
        <v>62657</v>
      </c>
      <c r="DA10" s="72">
        <f t="shared" si="50"/>
        <v>0</v>
      </c>
      <c r="DB10" s="72">
        <f t="shared" si="51"/>
        <v>1515899</v>
      </c>
      <c r="DC10" s="72">
        <f t="shared" si="52"/>
        <v>665915</v>
      </c>
      <c r="DD10" s="72">
        <f t="shared" si="53"/>
        <v>794360</v>
      </c>
      <c r="DE10" s="72">
        <f t="shared" si="54"/>
        <v>55246</v>
      </c>
      <c r="DF10" s="72">
        <f t="shared" si="55"/>
        <v>378</v>
      </c>
      <c r="DG10" s="72">
        <f t="shared" si="56"/>
        <v>0</v>
      </c>
      <c r="DH10" s="72">
        <f t="shared" si="57"/>
        <v>0</v>
      </c>
      <c r="DI10" s="72">
        <f t="shared" si="58"/>
        <v>4952</v>
      </c>
      <c r="DJ10" s="72">
        <f t="shared" si="59"/>
        <v>2944958</v>
      </c>
    </row>
    <row r="11" spans="1:114" s="50" customFormat="1" ht="12" customHeight="1">
      <c r="A11" s="51" t="s">
        <v>115</v>
      </c>
      <c r="B11" s="64" t="s">
        <v>125</v>
      </c>
      <c r="C11" s="51" t="s">
        <v>126</v>
      </c>
      <c r="D11" s="72">
        <f t="shared" si="6"/>
        <v>3247324</v>
      </c>
      <c r="E11" s="72">
        <f t="shared" si="7"/>
        <v>575907</v>
      </c>
      <c r="F11" s="72">
        <v>8291</v>
      </c>
      <c r="G11" s="72">
        <v>0</v>
      </c>
      <c r="H11" s="72">
        <v>44300</v>
      </c>
      <c r="I11" s="72">
        <v>347567</v>
      </c>
      <c r="J11" s="73" t="s">
        <v>118</v>
      </c>
      <c r="K11" s="72">
        <v>175749</v>
      </c>
      <c r="L11" s="72">
        <v>2671417</v>
      </c>
      <c r="M11" s="72">
        <f t="shared" si="8"/>
        <v>688331</v>
      </c>
      <c r="N11" s="72">
        <f t="shared" si="9"/>
        <v>8469</v>
      </c>
      <c r="O11" s="72">
        <v>0</v>
      </c>
      <c r="P11" s="72">
        <v>0</v>
      </c>
      <c r="Q11" s="72">
        <v>0</v>
      </c>
      <c r="R11" s="72">
        <v>23</v>
      </c>
      <c r="S11" s="73" t="s">
        <v>118</v>
      </c>
      <c r="T11" s="72">
        <v>8446</v>
      </c>
      <c r="U11" s="72">
        <v>679862</v>
      </c>
      <c r="V11" s="72">
        <f t="shared" si="10"/>
        <v>3935655</v>
      </c>
      <c r="W11" s="72">
        <f t="shared" si="11"/>
        <v>584376</v>
      </c>
      <c r="X11" s="72">
        <f t="shared" si="12"/>
        <v>8291</v>
      </c>
      <c r="Y11" s="72">
        <f t="shared" si="13"/>
        <v>0</v>
      </c>
      <c r="Z11" s="72">
        <f t="shared" si="14"/>
        <v>44300</v>
      </c>
      <c r="AA11" s="72">
        <f t="shared" si="15"/>
        <v>347590</v>
      </c>
      <c r="AB11" s="73" t="s">
        <v>118</v>
      </c>
      <c r="AC11" s="72">
        <f t="shared" si="16"/>
        <v>184195</v>
      </c>
      <c r="AD11" s="72">
        <f t="shared" si="17"/>
        <v>3351279</v>
      </c>
      <c r="AE11" s="72">
        <f t="shared" si="18"/>
        <v>264008</v>
      </c>
      <c r="AF11" s="72">
        <f t="shared" si="19"/>
        <v>264008</v>
      </c>
      <c r="AG11" s="72">
        <v>0</v>
      </c>
      <c r="AH11" s="72">
        <v>211319</v>
      </c>
      <c r="AI11" s="72">
        <v>52689</v>
      </c>
      <c r="AJ11" s="72">
        <v>0</v>
      </c>
      <c r="AK11" s="72">
        <v>0</v>
      </c>
      <c r="AL11" s="72">
        <v>0</v>
      </c>
      <c r="AM11" s="72">
        <f t="shared" si="20"/>
        <v>2975125</v>
      </c>
      <c r="AN11" s="72">
        <f t="shared" si="21"/>
        <v>518377</v>
      </c>
      <c r="AO11" s="72">
        <v>181235</v>
      </c>
      <c r="AP11" s="72">
        <v>0</v>
      </c>
      <c r="AQ11" s="72">
        <v>337142</v>
      </c>
      <c r="AR11" s="72">
        <v>0</v>
      </c>
      <c r="AS11" s="72">
        <f t="shared" si="22"/>
        <v>420169</v>
      </c>
      <c r="AT11" s="72">
        <v>3618</v>
      </c>
      <c r="AU11" s="72">
        <v>382670</v>
      </c>
      <c r="AV11" s="72">
        <v>33881</v>
      </c>
      <c r="AW11" s="72">
        <v>0</v>
      </c>
      <c r="AX11" s="72">
        <f t="shared" si="23"/>
        <v>2034661</v>
      </c>
      <c r="AY11" s="72">
        <v>1056034</v>
      </c>
      <c r="AZ11" s="72">
        <v>918375</v>
      </c>
      <c r="BA11" s="72">
        <v>60252</v>
      </c>
      <c r="BB11" s="72">
        <v>0</v>
      </c>
      <c r="BC11" s="72">
        <v>0</v>
      </c>
      <c r="BD11" s="72">
        <v>1918</v>
      </c>
      <c r="BE11" s="72">
        <v>8191</v>
      </c>
      <c r="BF11" s="72">
        <f t="shared" si="24"/>
        <v>3247324</v>
      </c>
      <c r="BG11" s="72">
        <f t="shared" si="25"/>
        <v>18821</v>
      </c>
      <c r="BH11" s="72">
        <f t="shared" si="26"/>
        <v>18821</v>
      </c>
      <c r="BI11" s="72">
        <v>0</v>
      </c>
      <c r="BJ11" s="72">
        <v>18821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669510</v>
      </c>
      <c r="BP11" s="72">
        <f t="shared" si="28"/>
        <v>356093</v>
      </c>
      <c r="BQ11" s="72">
        <v>127550</v>
      </c>
      <c r="BR11" s="72">
        <v>0</v>
      </c>
      <c r="BS11" s="72">
        <v>228543</v>
      </c>
      <c r="BT11" s="72">
        <v>0</v>
      </c>
      <c r="BU11" s="72">
        <f t="shared" si="29"/>
        <v>191292</v>
      </c>
      <c r="BV11" s="72">
        <v>103</v>
      </c>
      <c r="BW11" s="72">
        <v>0</v>
      </c>
      <c r="BX11" s="72">
        <v>191189</v>
      </c>
      <c r="BY11" s="72">
        <v>0</v>
      </c>
      <c r="BZ11" s="72">
        <f t="shared" si="30"/>
        <v>122125</v>
      </c>
      <c r="CA11" s="72">
        <v>6211</v>
      </c>
      <c r="CB11" s="72">
        <v>18019</v>
      </c>
      <c r="CC11" s="72">
        <v>97895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688331</v>
      </c>
      <c r="CI11" s="72">
        <f t="shared" si="32"/>
        <v>282829</v>
      </c>
      <c r="CJ11" s="72">
        <f t="shared" si="33"/>
        <v>282829</v>
      </c>
      <c r="CK11" s="72">
        <f t="shared" si="34"/>
        <v>0</v>
      </c>
      <c r="CL11" s="72">
        <f t="shared" si="35"/>
        <v>230140</v>
      </c>
      <c r="CM11" s="72">
        <f t="shared" si="36"/>
        <v>52689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3644635</v>
      </c>
      <c r="CR11" s="72">
        <f t="shared" si="41"/>
        <v>874470</v>
      </c>
      <c r="CS11" s="72">
        <f t="shared" si="42"/>
        <v>308785</v>
      </c>
      <c r="CT11" s="72">
        <f t="shared" si="43"/>
        <v>0</v>
      </c>
      <c r="CU11" s="72">
        <f t="shared" si="44"/>
        <v>565685</v>
      </c>
      <c r="CV11" s="72">
        <f t="shared" si="45"/>
        <v>0</v>
      </c>
      <c r="CW11" s="72">
        <f t="shared" si="46"/>
        <v>611461</v>
      </c>
      <c r="CX11" s="72">
        <f t="shared" si="47"/>
        <v>3721</v>
      </c>
      <c r="CY11" s="72">
        <f t="shared" si="48"/>
        <v>382670</v>
      </c>
      <c r="CZ11" s="72">
        <f t="shared" si="49"/>
        <v>225070</v>
      </c>
      <c r="DA11" s="72">
        <f t="shared" si="50"/>
        <v>0</v>
      </c>
      <c r="DB11" s="72">
        <f t="shared" si="51"/>
        <v>2156786</v>
      </c>
      <c r="DC11" s="72">
        <f t="shared" si="52"/>
        <v>1062245</v>
      </c>
      <c r="DD11" s="72">
        <f t="shared" si="53"/>
        <v>936394</v>
      </c>
      <c r="DE11" s="72">
        <f t="shared" si="54"/>
        <v>158147</v>
      </c>
      <c r="DF11" s="72">
        <f t="shared" si="55"/>
        <v>0</v>
      </c>
      <c r="DG11" s="72">
        <f t="shared" si="56"/>
        <v>0</v>
      </c>
      <c r="DH11" s="72">
        <f t="shared" si="57"/>
        <v>1918</v>
      </c>
      <c r="DI11" s="72">
        <f t="shared" si="58"/>
        <v>8191</v>
      </c>
      <c r="DJ11" s="72">
        <f t="shared" si="59"/>
        <v>3935655</v>
      </c>
    </row>
    <row r="12" spans="1:114" s="50" customFormat="1" ht="12" customHeight="1">
      <c r="A12" s="53" t="s">
        <v>115</v>
      </c>
      <c r="B12" s="54" t="s">
        <v>127</v>
      </c>
      <c r="C12" s="53" t="s">
        <v>128</v>
      </c>
      <c r="D12" s="74">
        <f t="shared" si="6"/>
        <v>350833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118</v>
      </c>
      <c r="K12" s="74">
        <v>0</v>
      </c>
      <c r="L12" s="74">
        <v>350833</v>
      </c>
      <c r="M12" s="74">
        <f t="shared" si="8"/>
        <v>77881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118</v>
      </c>
      <c r="T12" s="74">
        <v>0</v>
      </c>
      <c r="U12" s="74">
        <v>77881</v>
      </c>
      <c r="V12" s="74">
        <f t="shared" si="10"/>
        <v>428714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118</v>
      </c>
      <c r="AC12" s="74">
        <f t="shared" si="16"/>
        <v>0</v>
      </c>
      <c r="AD12" s="74">
        <f t="shared" si="17"/>
        <v>428714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1629</v>
      </c>
      <c r="AM12" s="74">
        <f t="shared" si="20"/>
        <v>0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349204</v>
      </c>
      <c r="BD12" s="74">
        <v>0</v>
      </c>
      <c r="BE12" s="74">
        <v>0</v>
      </c>
      <c r="BF12" s="74">
        <f t="shared" si="24"/>
        <v>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77881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1629</v>
      </c>
      <c r="CQ12" s="74">
        <f t="shared" si="40"/>
        <v>0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427085</v>
      </c>
      <c r="DH12" s="74">
        <f t="shared" si="57"/>
        <v>0</v>
      </c>
      <c r="DI12" s="74">
        <f t="shared" si="58"/>
        <v>0</v>
      </c>
      <c r="DJ12" s="74">
        <f t="shared" si="59"/>
        <v>0</v>
      </c>
    </row>
    <row r="13" spans="1:114" s="50" customFormat="1" ht="12" customHeight="1">
      <c r="A13" s="53" t="s">
        <v>115</v>
      </c>
      <c r="B13" s="54" t="s">
        <v>129</v>
      </c>
      <c r="C13" s="53" t="s">
        <v>130</v>
      </c>
      <c r="D13" s="74">
        <f t="shared" si="6"/>
        <v>506794</v>
      </c>
      <c r="E13" s="74">
        <f t="shared" si="7"/>
        <v>48</v>
      </c>
      <c r="F13" s="74">
        <v>0</v>
      </c>
      <c r="G13" s="74">
        <v>0</v>
      </c>
      <c r="H13" s="74">
        <v>0</v>
      </c>
      <c r="I13" s="74">
        <v>0</v>
      </c>
      <c r="J13" s="75" t="s">
        <v>118</v>
      </c>
      <c r="K13" s="74">
        <v>48</v>
      </c>
      <c r="L13" s="74">
        <v>506746</v>
      </c>
      <c r="M13" s="74">
        <f t="shared" si="8"/>
        <v>88542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118</v>
      </c>
      <c r="T13" s="74">
        <v>0</v>
      </c>
      <c r="U13" s="74">
        <v>88542</v>
      </c>
      <c r="V13" s="74">
        <f t="shared" si="10"/>
        <v>595336</v>
      </c>
      <c r="W13" s="74">
        <f t="shared" si="11"/>
        <v>48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118</v>
      </c>
      <c r="AC13" s="74">
        <f t="shared" si="16"/>
        <v>48</v>
      </c>
      <c r="AD13" s="74">
        <f t="shared" si="17"/>
        <v>595288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254635</v>
      </c>
      <c r="AN13" s="74">
        <f t="shared" si="21"/>
        <v>43344</v>
      </c>
      <c r="AO13" s="74">
        <v>43344</v>
      </c>
      <c r="AP13" s="74">
        <v>0</v>
      </c>
      <c r="AQ13" s="74">
        <v>0</v>
      </c>
      <c r="AR13" s="74">
        <v>0</v>
      </c>
      <c r="AS13" s="74">
        <f t="shared" si="22"/>
        <v>211291</v>
      </c>
      <c r="AT13" s="74">
        <v>211291</v>
      </c>
      <c r="AU13" s="74">
        <v>0</v>
      </c>
      <c r="AV13" s="74">
        <v>0</v>
      </c>
      <c r="AW13" s="74">
        <v>0</v>
      </c>
      <c r="AX13" s="74">
        <f t="shared" si="23"/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252159</v>
      </c>
      <c r="BD13" s="74">
        <v>0</v>
      </c>
      <c r="BE13" s="74">
        <v>0</v>
      </c>
      <c r="BF13" s="74">
        <f t="shared" si="24"/>
        <v>254635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7096</v>
      </c>
      <c r="BP13" s="74">
        <f t="shared" si="28"/>
        <v>7096</v>
      </c>
      <c r="BQ13" s="74">
        <v>7096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81446</v>
      </c>
      <c r="CF13" s="74">
        <v>0</v>
      </c>
      <c r="CG13" s="74">
        <v>0</v>
      </c>
      <c r="CH13" s="74">
        <f t="shared" si="31"/>
        <v>7096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261731</v>
      </c>
      <c r="CR13" s="74">
        <f t="shared" si="41"/>
        <v>50440</v>
      </c>
      <c r="CS13" s="74">
        <f t="shared" si="42"/>
        <v>50440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211291</v>
      </c>
      <c r="CX13" s="74">
        <f t="shared" si="47"/>
        <v>211291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0</v>
      </c>
      <c r="DC13" s="74">
        <f t="shared" si="52"/>
        <v>0</v>
      </c>
      <c r="DD13" s="74">
        <f t="shared" si="53"/>
        <v>0</v>
      </c>
      <c r="DE13" s="74">
        <f t="shared" si="54"/>
        <v>0</v>
      </c>
      <c r="DF13" s="74">
        <f t="shared" si="55"/>
        <v>0</v>
      </c>
      <c r="DG13" s="74">
        <f t="shared" si="56"/>
        <v>333605</v>
      </c>
      <c r="DH13" s="74">
        <f t="shared" si="57"/>
        <v>0</v>
      </c>
      <c r="DI13" s="74">
        <f t="shared" si="58"/>
        <v>0</v>
      </c>
      <c r="DJ13" s="74">
        <f t="shared" si="59"/>
        <v>261731</v>
      </c>
    </row>
    <row r="14" spans="1:114" s="50" customFormat="1" ht="12" customHeight="1">
      <c r="A14" s="53" t="s">
        <v>115</v>
      </c>
      <c r="B14" s="54" t="s">
        <v>131</v>
      </c>
      <c r="C14" s="53" t="s">
        <v>132</v>
      </c>
      <c r="D14" s="74">
        <f t="shared" si="6"/>
        <v>792740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5" t="s">
        <v>118</v>
      </c>
      <c r="K14" s="74">
        <v>0</v>
      </c>
      <c r="L14" s="74">
        <v>792740</v>
      </c>
      <c r="M14" s="74">
        <f t="shared" si="8"/>
        <v>246392</v>
      </c>
      <c r="N14" s="74">
        <f t="shared" si="9"/>
        <v>27</v>
      </c>
      <c r="O14" s="74">
        <v>0</v>
      </c>
      <c r="P14" s="74">
        <v>0</v>
      </c>
      <c r="Q14" s="74">
        <v>0</v>
      </c>
      <c r="R14" s="74">
        <v>27</v>
      </c>
      <c r="S14" s="75" t="s">
        <v>118</v>
      </c>
      <c r="T14" s="74">
        <v>0</v>
      </c>
      <c r="U14" s="74">
        <v>246365</v>
      </c>
      <c r="V14" s="74">
        <f t="shared" si="10"/>
        <v>1039132</v>
      </c>
      <c r="W14" s="74">
        <f t="shared" si="11"/>
        <v>27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27</v>
      </c>
      <c r="AB14" s="75" t="s">
        <v>118</v>
      </c>
      <c r="AC14" s="74">
        <f t="shared" si="16"/>
        <v>0</v>
      </c>
      <c r="AD14" s="74">
        <f t="shared" si="17"/>
        <v>1039105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518460</v>
      </c>
      <c r="AN14" s="74">
        <f t="shared" si="21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2"/>
        <v>404252</v>
      </c>
      <c r="AT14" s="74">
        <v>274280</v>
      </c>
      <c r="AU14" s="74">
        <v>0</v>
      </c>
      <c r="AV14" s="74">
        <v>129972</v>
      </c>
      <c r="AW14" s="74">
        <v>0</v>
      </c>
      <c r="AX14" s="74">
        <f t="shared" si="23"/>
        <v>114208</v>
      </c>
      <c r="AY14" s="74">
        <v>114208</v>
      </c>
      <c r="AZ14" s="74">
        <v>0</v>
      </c>
      <c r="BA14" s="74">
        <v>0</v>
      </c>
      <c r="BB14" s="74">
        <v>0</v>
      </c>
      <c r="BC14" s="74">
        <v>189726</v>
      </c>
      <c r="BD14" s="74">
        <v>0</v>
      </c>
      <c r="BE14" s="74">
        <v>0</v>
      </c>
      <c r="BF14" s="74">
        <f t="shared" si="24"/>
        <v>518460</v>
      </c>
      <c r="BG14" s="74">
        <f t="shared" si="25"/>
        <v>0</v>
      </c>
      <c r="BH14" s="74">
        <f t="shared" si="26"/>
        <v>0</v>
      </c>
      <c r="BI14" s="74"/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123196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123196</v>
      </c>
      <c r="BV14" s="74">
        <v>123196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64733</v>
      </c>
      <c r="CF14" s="74">
        <v>0</v>
      </c>
      <c r="CG14" s="74">
        <v>0</v>
      </c>
      <c r="CH14" s="74">
        <f t="shared" si="31"/>
        <v>123196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641656</v>
      </c>
      <c r="CR14" s="74">
        <f t="shared" si="41"/>
        <v>0</v>
      </c>
      <c r="CS14" s="74">
        <f t="shared" si="42"/>
        <v>0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527448</v>
      </c>
      <c r="CX14" s="74">
        <f t="shared" si="47"/>
        <v>397476</v>
      </c>
      <c r="CY14" s="74">
        <f t="shared" si="48"/>
        <v>0</v>
      </c>
      <c r="CZ14" s="74">
        <f t="shared" si="49"/>
        <v>129972</v>
      </c>
      <c r="DA14" s="74">
        <f t="shared" si="50"/>
        <v>0</v>
      </c>
      <c r="DB14" s="74">
        <f t="shared" si="51"/>
        <v>114208</v>
      </c>
      <c r="DC14" s="74">
        <f t="shared" si="52"/>
        <v>114208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254459</v>
      </c>
      <c r="DH14" s="74">
        <f t="shared" si="57"/>
        <v>0</v>
      </c>
      <c r="DI14" s="74">
        <f t="shared" si="58"/>
        <v>0</v>
      </c>
      <c r="DJ14" s="74">
        <f t="shared" si="59"/>
        <v>641656</v>
      </c>
    </row>
    <row r="15" spans="1:114" s="50" customFormat="1" ht="12" customHeight="1">
      <c r="A15" s="53" t="s">
        <v>115</v>
      </c>
      <c r="B15" s="54" t="s">
        <v>133</v>
      </c>
      <c r="C15" s="53" t="s">
        <v>134</v>
      </c>
      <c r="D15" s="74">
        <f t="shared" si="6"/>
        <v>373168</v>
      </c>
      <c r="E15" s="74">
        <f t="shared" si="7"/>
        <v>883</v>
      </c>
      <c r="F15" s="74">
        <v>0</v>
      </c>
      <c r="G15" s="74">
        <v>0</v>
      </c>
      <c r="H15" s="74">
        <v>0</v>
      </c>
      <c r="I15" s="74">
        <v>769</v>
      </c>
      <c r="J15" s="75" t="s">
        <v>118</v>
      </c>
      <c r="K15" s="74">
        <v>114</v>
      </c>
      <c r="L15" s="74">
        <v>372285</v>
      </c>
      <c r="M15" s="74">
        <f t="shared" si="8"/>
        <v>96390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118</v>
      </c>
      <c r="T15" s="74">
        <v>0</v>
      </c>
      <c r="U15" s="74">
        <v>96390</v>
      </c>
      <c r="V15" s="74">
        <f t="shared" si="10"/>
        <v>469558</v>
      </c>
      <c r="W15" s="74">
        <f t="shared" si="11"/>
        <v>883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769</v>
      </c>
      <c r="AB15" s="75" t="s">
        <v>118</v>
      </c>
      <c r="AC15" s="74">
        <f t="shared" si="16"/>
        <v>114</v>
      </c>
      <c r="AD15" s="74">
        <f t="shared" si="17"/>
        <v>468675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271758</v>
      </c>
      <c r="AN15" s="74">
        <f t="shared" si="21"/>
        <v>43299</v>
      </c>
      <c r="AO15" s="74">
        <v>22092</v>
      </c>
      <c r="AP15" s="74">
        <v>0</v>
      </c>
      <c r="AQ15" s="74">
        <v>0</v>
      </c>
      <c r="AR15" s="74">
        <v>21207</v>
      </c>
      <c r="AS15" s="74">
        <f t="shared" si="22"/>
        <v>11978</v>
      </c>
      <c r="AT15" s="74">
        <v>893</v>
      </c>
      <c r="AU15" s="74">
        <v>0</v>
      </c>
      <c r="AV15" s="74">
        <v>11085</v>
      </c>
      <c r="AW15" s="74">
        <v>0</v>
      </c>
      <c r="AX15" s="74">
        <f t="shared" si="23"/>
        <v>216481</v>
      </c>
      <c r="AY15" s="74">
        <v>78615</v>
      </c>
      <c r="AZ15" s="74">
        <v>132000</v>
      </c>
      <c r="BA15" s="74">
        <v>5849</v>
      </c>
      <c r="BB15" s="74">
        <v>17</v>
      </c>
      <c r="BC15" s="74">
        <v>101410</v>
      </c>
      <c r="BD15" s="74">
        <v>0</v>
      </c>
      <c r="BE15" s="74">
        <v>0</v>
      </c>
      <c r="BF15" s="74">
        <f t="shared" si="24"/>
        <v>271758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50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50</v>
      </c>
      <c r="CA15" s="74">
        <v>50</v>
      </c>
      <c r="CB15" s="74">
        <v>0</v>
      </c>
      <c r="CC15" s="74">
        <v>0</v>
      </c>
      <c r="CD15" s="74">
        <v>0</v>
      </c>
      <c r="CE15" s="74">
        <v>96340</v>
      </c>
      <c r="CF15" s="74">
        <v>0</v>
      </c>
      <c r="CG15" s="74">
        <v>0</v>
      </c>
      <c r="CH15" s="74">
        <f t="shared" si="31"/>
        <v>50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271808</v>
      </c>
      <c r="CR15" s="74">
        <f t="shared" si="41"/>
        <v>43299</v>
      </c>
      <c r="CS15" s="74">
        <f t="shared" si="42"/>
        <v>22092</v>
      </c>
      <c r="CT15" s="74">
        <f t="shared" si="43"/>
        <v>0</v>
      </c>
      <c r="CU15" s="74">
        <f t="shared" si="44"/>
        <v>0</v>
      </c>
      <c r="CV15" s="74">
        <f t="shared" si="45"/>
        <v>21207</v>
      </c>
      <c r="CW15" s="74">
        <f t="shared" si="46"/>
        <v>11978</v>
      </c>
      <c r="CX15" s="74">
        <f t="shared" si="47"/>
        <v>893</v>
      </c>
      <c r="CY15" s="74">
        <f t="shared" si="48"/>
        <v>0</v>
      </c>
      <c r="CZ15" s="74">
        <f t="shared" si="49"/>
        <v>11085</v>
      </c>
      <c r="DA15" s="74">
        <f t="shared" si="50"/>
        <v>0</v>
      </c>
      <c r="DB15" s="74">
        <f t="shared" si="51"/>
        <v>216531</v>
      </c>
      <c r="DC15" s="74">
        <f t="shared" si="52"/>
        <v>78665</v>
      </c>
      <c r="DD15" s="74">
        <f t="shared" si="53"/>
        <v>132000</v>
      </c>
      <c r="DE15" s="74">
        <f t="shared" si="54"/>
        <v>5849</v>
      </c>
      <c r="DF15" s="74">
        <f t="shared" si="55"/>
        <v>17</v>
      </c>
      <c r="DG15" s="74">
        <f t="shared" si="56"/>
        <v>197750</v>
      </c>
      <c r="DH15" s="74">
        <f t="shared" si="57"/>
        <v>0</v>
      </c>
      <c r="DI15" s="74">
        <f t="shared" si="58"/>
        <v>0</v>
      </c>
      <c r="DJ15" s="74">
        <f t="shared" si="59"/>
        <v>271808</v>
      </c>
    </row>
    <row r="16" spans="1:114" s="50" customFormat="1" ht="12" customHeight="1">
      <c r="A16" s="53" t="s">
        <v>115</v>
      </c>
      <c r="B16" s="54" t="s">
        <v>135</v>
      </c>
      <c r="C16" s="53" t="s">
        <v>136</v>
      </c>
      <c r="D16" s="74">
        <f t="shared" si="6"/>
        <v>533083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118</v>
      </c>
      <c r="K16" s="74">
        <v>0</v>
      </c>
      <c r="L16" s="74">
        <v>533083</v>
      </c>
      <c r="M16" s="74">
        <f t="shared" si="8"/>
        <v>129020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118</v>
      </c>
      <c r="T16" s="74">
        <v>0</v>
      </c>
      <c r="U16" s="74">
        <v>129020</v>
      </c>
      <c r="V16" s="74">
        <f t="shared" si="10"/>
        <v>662103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5" t="s">
        <v>118</v>
      </c>
      <c r="AC16" s="74">
        <f t="shared" si="16"/>
        <v>0</v>
      </c>
      <c r="AD16" s="74">
        <f t="shared" si="17"/>
        <v>662103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0</v>
      </c>
      <c r="AN16" s="74">
        <f t="shared" si="21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533083</v>
      </c>
      <c r="BD16" s="74">
        <v>0</v>
      </c>
      <c r="BE16" s="74">
        <v>0</v>
      </c>
      <c r="BF16" s="74">
        <f t="shared" si="24"/>
        <v>0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129020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0</v>
      </c>
      <c r="CR16" s="74">
        <f t="shared" si="41"/>
        <v>0</v>
      </c>
      <c r="CS16" s="74">
        <f t="shared" si="42"/>
        <v>0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662103</v>
      </c>
      <c r="DH16" s="74">
        <f t="shared" si="57"/>
        <v>0</v>
      </c>
      <c r="DI16" s="74">
        <f t="shared" si="58"/>
        <v>0</v>
      </c>
      <c r="DJ16" s="74">
        <f t="shared" si="59"/>
        <v>0</v>
      </c>
    </row>
    <row r="17" spans="1:114" s="50" customFormat="1" ht="12" customHeight="1">
      <c r="A17" s="53" t="s">
        <v>115</v>
      </c>
      <c r="B17" s="54" t="s">
        <v>137</v>
      </c>
      <c r="C17" s="53" t="s">
        <v>138</v>
      </c>
      <c r="D17" s="74">
        <f t="shared" si="6"/>
        <v>511297</v>
      </c>
      <c r="E17" s="74">
        <f t="shared" si="7"/>
        <v>38882</v>
      </c>
      <c r="F17" s="74">
        <v>0</v>
      </c>
      <c r="G17" s="74">
        <v>0</v>
      </c>
      <c r="H17" s="74">
        <v>0</v>
      </c>
      <c r="I17" s="74">
        <v>37401</v>
      </c>
      <c r="J17" s="75" t="s">
        <v>118</v>
      </c>
      <c r="K17" s="74">
        <v>1481</v>
      </c>
      <c r="L17" s="74">
        <v>472415</v>
      </c>
      <c r="M17" s="74">
        <f t="shared" si="8"/>
        <v>54909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118</v>
      </c>
      <c r="T17" s="74">
        <v>0</v>
      </c>
      <c r="U17" s="74">
        <v>54909</v>
      </c>
      <c r="V17" s="74">
        <f t="shared" si="10"/>
        <v>566206</v>
      </c>
      <c r="W17" s="74">
        <f t="shared" si="11"/>
        <v>38882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37401</v>
      </c>
      <c r="AB17" s="75" t="s">
        <v>118</v>
      </c>
      <c r="AC17" s="74">
        <f t="shared" si="16"/>
        <v>1481</v>
      </c>
      <c r="AD17" s="74">
        <f t="shared" si="17"/>
        <v>527324</v>
      </c>
      <c r="AE17" s="74">
        <f t="shared" si="18"/>
        <v>1260</v>
      </c>
      <c r="AF17" s="74">
        <f t="shared" si="19"/>
        <v>1260</v>
      </c>
      <c r="AG17" s="74">
        <v>0</v>
      </c>
      <c r="AH17" s="74">
        <v>0</v>
      </c>
      <c r="AI17" s="74">
        <v>1260</v>
      </c>
      <c r="AJ17" s="74">
        <v>0</v>
      </c>
      <c r="AK17" s="74">
        <v>0</v>
      </c>
      <c r="AL17" s="74">
        <v>0</v>
      </c>
      <c r="AM17" s="74">
        <f t="shared" si="20"/>
        <v>231360</v>
      </c>
      <c r="AN17" s="74">
        <f t="shared" si="21"/>
        <v>86402</v>
      </c>
      <c r="AO17" s="74">
        <v>86402</v>
      </c>
      <c r="AP17" s="74">
        <v>0</v>
      </c>
      <c r="AQ17" s="74">
        <v>0</v>
      </c>
      <c r="AR17" s="74">
        <v>0</v>
      </c>
      <c r="AS17" s="74">
        <f t="shared" si="22"/>
        <v>5162</v>
      </c>
      <c r="AT17" s="74">
        <v>578</v>
      </c>
      <c r="AU17" s="74">
        <v>3900</v>
      </c>
      <c r="AV17" s="74">
        <v>684</v>
      </c>
      <c r="AW17" s="74">
        <v>0</v>
      </c>
      <c r="AX17" s="74">
        <f t="shared" si="23"/>
        <v>139796</v>
      </c>
      <c r="AY17" s="74">
        <v>93679</v>
      </c>
      <c r="AZ17" s="74">
        <v>37811</v>
      </c>
      <c r="BA17" s="74">
        <v>8306</v>
      </c>
      <c r="BB17" s="74">
        <v>0</v>
      </c>
      <c r="BC17" s="74">
        <v>278677</v>
      </c>
      <c r="BD17" s="74">
        <v>0</v>
      </c>
      <c r="BE17" s="74">
        <v>0</v>
      </c>
      <c r="BF17" s="74">
        <f t="shared" si="24"/>
        <v>232620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54909</v>
      </c>
      <c r="CF17" s="74">
        <v>0</v>
      </c>
      <c r="CG17" s="74">
        <v>0</v>
      </c>
      <c r="CH17" s="74">
        <f t="shared" si="31"/>
        <v>0</v>
      </c>
      <c r="CI17" s="74">
        <f t="shared" si="32"/>
        <v>1260</v>
      </c>
      <c r="CJ17" s="74">
        <f t="shared" si="33"/>
        <v>1260</v>
      </c>
      <c r="CK17" s="74">
        <f t="shared" si="34"/>
        <v>0</v>
      </c>
      <c r="CL17" s="74">
        <f t="shared" si="35"/>
        <v>0</v>
      </c>
      <c r="CM17" s="74">
        <f t="shared" si="36"/>
        <v>1260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231360</v>
      </c>
      <c r="CR17" s="74">
        <f t="shared" si="41"/>
        <v>86402</v>
      </c>
      <c r="CS17" s="74">
        <f t="shared" si="42"/>
        <v>86402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5162</v>
      </c>
      <c r="CX17" s="74">
        <f t="shared" si="47"/>
        <v>578</v>
      </c>
      <c r="CY17" s="74">
        <f t="shared" si="48"/>
        <v>3900</v>
      </c>
      <c r="CZ17" s="74">
        <f t="shared" si="49"/>
        <v>684</v>
      </c>
      <c r="DA17" s="74">
        <f t="shared" si="50"/>
        <v>0</v>
      </c>
      <c r="DB17" s="74">
        <f t="shared" si="51"/>
        <v>139796</v>
      </c>
      <c r="DC17" s="74">
        <f t="shared" si="52"/>
        <v>93679</v>
      </c>
      <c r="DD17" s="74">
        <f t="shared" si="53"/>
        <v>37811</v>
      </c>
      <c r="DE17" s="74">
        <f t="shared" si="54"/>
        <v>8306</v>
      </c>
      <c r="DF17" s="74">
        <f t="shared" si="55"/>
        <v>0</v>
      </c>
      <c r="DG17" s="74">
        <f t="shared" si="56"/>
        <v>333586</v>
      </c>
      <c r="DH17" s="74">
        <f t="shared" si="57"/>
        <v>0</v>
      </c>
      <c r="DI17" s="74">
        <f t="shared" si="58"/>
        <v>0</v>
      </c>
      <c r="DJ17" s="74">
        <f t="shared" si="59"/>
        <v>232620</v>
      </c>
    </row>
    <row r="18" spans="1:114" s="50" customFormat="1" ht="12" customHeight="1">
      <c r="A18" s="53" t="s">
        <v>115</v>
      </c>
      <c r="B18" s="54" t="s">
        <v>139</v>
      </c>
      <c r="C18" s="53" t="s">
        <v>140</v>
      </c>
      <c r="D18" s="74">
        <f t="shared" si="6"/>
        <v>590115</v>
      </c>
      <c r="E18" s="74">
        <f t="shared" si="7"/>
        <v>143459</v>
      </c>
      <c r="F18" s="74">
        <v>77836</v>
      </c>
      <c r="G18" s="74">
        <v>0</v>
      </c>
      <c r="H18" s="74">
        <v>0</v>
      </c>
      <c r="I18" s="74">
        <v>31995</v>
      </c>
      <c r="J18" s="75" t="s">
        <v>118</v>
      </c>
      <c r="K18" s="74">
        <v>33628</v>
      </c>
      <c r="L18" s="74">
        <v>446656</v>
      </c>
      <c r="M18" s="74">
        <f t="shared" si="8"/>
        <v>88901</v>
      </c>
      <c r="N18" s="74">
        <f t="shared" si="9"/>
        <v>7976</v>
      </c>
      <c r="O18" s="74">
        <v>6280</v>
      </c>
      <c r="P18" s="74">
        <v>0</v>
      </c>
      <c r="Q18" s="74">
        <v>0</v>
      </c>
      <c r="R18" s="74">
        <v>0</v>
      </c>
      <c r="S18" s="75" t="s">
        <v>118</v>
      </c>
      <c r="T18" s="74">
        <v>1696</v>
      </c>
      <c r="U18" s="74">
        <v>80925</v>
      </c>
      <c r="V18" s="74">
        <f t="shared" si="10"/>
        <v>679016</v>
      </c>
      <c r="W18" s="74">
        <f t="shared" si="11"/>
        <v>151435</v>
      </c>
      <c r="X18" s="74">
        <f t="shared" si="12"/>
        <v>84116</v>
      </c>
      <c r="Y18" s="74">
        <f t="shared" si="13"/>
        <v>0</v>
      </c>
      <c r="Z18" s="74">
        <f t="shared" si="14"/>
        <v>0</v>
      </c>
      <c r="AA18" s="74">
        <f t="shared" si="15"/>
        <v>31995</v>
      </c>
      <c r="AB18" s="75" t="s">
        <v>118</v>
      </c>
      <c r="AC18" s="74">
        <f t="shared" si="16"/>
        <v>35324</v>
      </c>
      <c r="AD18" s="74">
        <f t="shared" si="17"/>
        <v>527581</v>
      </c>
      <c r="AE18" s="74">
        <f t="shared" si="18"/>
        <v>129545</v>
      </c>
      <c r="AF18" s="74">
        <f t="shared" si="19"/>
        <v>129545</v>
      </c>
      <c r="AG18" s="74">
        <v>0</v>
      </c>
      <c r="AH18" s="74">
        <v>74340</v>
      </c>
      <c r="AI18" s="74">
        <v>50925</v>
      </c>
      <c r="AJ18" s="74">
        <v>4280</v>
      </c>
      <c r="AK18" s="74">
        <v>0</v>
      </c>
      <c r="AL18" s="74">
        <v>0</v>
      </c>
      <c r="AM18" s="74">
        <f t="shared" si="20"/>
        <v>451060</v>
      </c>
      <c r="AN18" s="74">
        <f t="shared" si="21"/>
        <v>142221</v>
      </c>
      <c r="AO18" s="74">
        <v>32284</v>
      </c>
      <c r="AP18" s="74">
        <v>8771</v>
      </c>
      <c r="AQ18" s="74">
        <v>94973</v>
      </c>
      <c r="AR18" s="74">
        <v>6193</v>
      </c>
      <c r="AS18" s="74">
        <f t="shared" si="22"/>
        <v>159735</v>
      </c>
      <c r="AT18" s="74">
        <v>317</v>
      </c>
      <c r="AU18" s="74">
        <v>152484</v>
      </c>
      <c r="AV18" s="74">
        <v>6934</v>
      </c>
      <c r="AW18" s="74">
        <v>0</v>
      </c>
      <c r="AX18" s="74">
        <f t="shared" si="23"/>
        <v>144593</v>
      </c>
      <c r="AY18" s="74">
        <v>139452</v>
      </c>
      <c r="AZ18" s="74">
        <v>5141</v>
      </c>
      <c r="BA18" s="74">
        <v>0</v>
      </c>
      <c r="BB18" s="74">
        <v>0</v>
      </c>
      <c r="BC18" s="74">
        <v>0</v>
      </c>
      <c r="BD18" s="74">
        <v>4511</v>
      </c>
      <c r="BE18" s="74">
        <v>9510</v>
      </c>
      <c r="BF18" s="74">
        <f t="shared" si="24"/>
        <v>590115</v>
      </c>
      <c r="BG18" s="74">
        <f t="shared" si="25"/>
        <v>218</v>
      </c>
      <c r="BH18" s="74">
        <f t="shared" si="26"/>
        <v>218</v>
      </c>
      <c r="BI18" s="74">
        <v>0</v>
      </c>
      <c r="BJ18" s="74">
        <v>218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88683</v>
      </c>
      <c r="BP18" s="74">
        <f t="shared" si="28"/>
        <v>8096</v>
      </c>
      <c r="BQ18" s="74">
        <v>2880</v>
      </c>
      <c r="BR18" s="74">
        <v>0</v>
      </c>
      <c r="BS18" s="74">
        <v>5216</v>
      </c>
      <c r="BT18" s="74">
        <v>0</v>
      </c>
      <c r="BU18" s="74">
        <f t="shared" si="29"/>
        <v>8860</v>
      </c>
      <c r="BV18" s="74">
        <v>0</v>
      </c>
      <c r="BW18" s="74">
        <v>8860</v>
      </c>
      <c r="BX18" s="74">
        <v>0</v>
      </c>
      <c r="BY18" s="74">
        <v>0</v>
      </c>
      <c r="BZ18" s="74">
        <f t="shared" si="30"/>
        <v>71153</v>
      </c>
      <c r="CA18" s="74">
        <v>0</v>
      </c>
      <c r="CB18" s="74">
        <v>71153</v>
      </c>
      <c r="CC18" s="74">
        <v>0</v>
      </c>
      <c r="CD18" s="74">
        <v>0</v>
      </c>
      <c r="CE18" s="74">
        <v>0</v>
      </c>
      <c r="CF18" s="74">
        <v>574</v>
      </c>
      <c r="CG18" s="74">
        <v>0</v>
      </c>
      <c r="CH18" s="74">
        <f t="shared" si="31"/>
        <v>88901</v>
      </c>
      <c r="CI18" s="74">
        <f t="shared" si="32"/>
        <v>129763</v>
      </c>
      <c r="CJ18" s="74">
        <f t="shared" si="33"/>
        <v>129763</v>
      </c>
      <c r="CK18" s="74">
        <f t="shared" si="34"/>
        <v>0</v>
      </c>
      <c r="CL18" s="74">
        <f t="shared" si="35"/>
        <v>74558</v>
      </c>
      <c r="CM18" s="74">
        <f t="shared" si="36"/>
        <v>50925</v>
      </c>
      <c r="CN18" s="74">
        <f t="shared" si="37"/>
        <v>4280</v>
      </c>
      <c r="CO18" s="74">
        <f t="shared" si="38"/>
        <v>0</v>
      </c>
      <c r="CP18" s="74">
        <f t="shared" si="39"/>
        <v>0</v>
      </c>
      <c r="CQ18" s="74">
        <f t="shared" si="40"/>
        <v>539743</v>
      </c>
      <c r="CR18" s="74">
        <f t="shared" si="41"/>
        <v>150317</v>
      </c>
      <c r="CS18" s="74">
        <f t="shared" si="42"/>
        <v>35164</v>
      </c>
      <c r="CT18" s="74">
        <f t="shared" si="43"/>
        <v>8771</v>
      </c>
      <c r="CU18" s="74">
        <f t="shared" si="44"/>
        <v>100189</v>
      </c>
      <c r="CV18" s="74">
        <f t="shared" si="45"/>
        <v>6193</v>
      </c>
      <c r="CW18" s="74">
        <f t="shared" si="46"/>
        <v>168595</v>
      </c>
      <c r="CX18" s="74">
        <f t="shared" si="47"/>
        <v>317</v>
      </c>
      <c r="CY18" s="74">
        <f t="shared" si="48"/>
        <v>161344</v>
      </c>
      <c r="CZ18" s="74">
        <f t="shared" si="49"/>
        <v>6934</v>
      </c>
      <c r="DA18" s="74">
        <f t="shared" si="50"/>
        <v>0</v>
      </c>
      <c r="DB18" s="74">
        <f t="shared" si="51"/>
        <v>215746</v>
      </c>
      <c r="DC18" s="74">
        <f t="shared" si="52"/>
        <v>139452</v>
      </c>
      <c r="DD18" s="74">
        <f t="shared" si="53"/>
        <v>76294</v>
      </c>
      <c r="DE18" s="74">
        <f t="shared" si="54"/>
        <v>0</v>
      </c>
      <c r="DF18" s="74">
        <f t="shared" si="55"/>
        <v>0</v>
      </c>
      <c r="DG18" s="74">
        <f t="shared" si="56"/>
        <v>0</v>
      </c>
      <c r="DH18" s="74">
        <f t="shared" si="57"/>
        <v>5085</v>
      </c>
      <c r="DI18" s="74">
        <f t="shared" si="58"/>
        <v>9510</v>
      </c>
      <c r="DJ18" s="74">
        <f t="shared" si="59"/>
        <v>679016</v>
      </c>
    </row>
    <row r="19" spans="1:114" s="50" customFormat="1" ht="12" customHeight="1">
      <c r="A19" s="53" t="s">
        <v>115</v>
      </c>
      <c r="B19" s="54" t="s">
        <v>141</v>
      </c>
      <c r="C19" s="53" t="s">
        <v>142</v>
      </c>
      <c r="D19" s="74">
        <f t="shared" si="6"/>
        <v>398151</v>
      </c>
      <c r="E19" s="74">
        <f t="shared" si="7"/>
        <v>7993</v>
      </c>
      <c r="F19" s="74">
        <v>0</v>
      </c>
      <c r="G19" s="74">
        <v>0</v>
      </c>
      <c r="H19" s="74">
        <v>0</v>
      </c>
      <c r="I19" s="74">
        <v>0</v>
      </c>
      <c r="J19" s="75" t="s">
        <v>118</v>
      </c>
      <c r="K19" s="74">
        <v>7993</v>
      </c>
      <c r="L19" s="74">
        <v>390158</v>
      </c>
      <c r="M19" s="74">
        <f t="shared" si="8"/>
        <v>83070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118</v>
      </c>
      <c r="T19" s="74">
        <v>0</v>
      </c>
      <c r="U19" s="74">
        <v>83070</v>
      </c>
      <c r="V19" s="74">
        <f t="shared" si="10"/>
        <v>481221</v>
      </c>
      <c r="W19" s="74">
        <f t="shared" si="11"/>
        <v>7993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118</v>
      </c>
      <c r="AC19" s="74">
        <f t="shared" si="16"/>
        <v>7993</v>
      </c>
      <c r="AD19" s="74">
        <f t="shared" si="17"/>
        <v>473228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37010</v>
      </c>
      <c r="AM19" s="74">
        <f t="shared" si="20"/>
        <v>197920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197920</v>
      </c>
      <c r="AY19" s="74">
        <v>197920</v>
      </c>
      <c r="AZ19" s="74">
        <v>0</v>
      </c>
      <c r="BA19" s="74">
        <v>0</v>
      </c>
      <c r="BB19" s="74">
        <v>0</v>
      </c>
      <c r="BC19" s="74">
        <v>163221</v>
      </c>
      <c r="BD19" s="74">
        <v>0</v>
      </c>
      <c r="BE19" s="74">
        <v>0</v>
      </c>
      <c r="BF19" s="74">
        <f t="shared" si="24"/>
        <v>197920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83070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37010</v>
      </c>
      <c r="CQ19" s="74">
        <f t="shared" si="40"/>
        <v>197920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197920</v>
      </c>
      <c r="DC19" s="74">
        <f t="shared" si="52"/>
        <v>197920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246291</v>
      </c>
      <c r="DH19" s="74">
        <f t="shared" si="57"/>
        <v>0</v>
      </c>
      <c r="DI19" s="74">
        <f t="shared" si="58"/>
        <v>0</v>
      </c>
      <c r="DJ19" s="74">
        <f t="shared" si="59"/>
        <v>197920</v>
      </c>
    </row>
    <row r="20" spans="1:114" s="50" customFormat="1" ht="12" customHeight="1">
      <c r="A20" s="53" t="s">
        <v>115</v>
      </c>
      <c r="B20" s="54" t="s">
        <v>143</v>
      </c>
      <c r="C20" s="53" t="s">
        <v>144</v>
      </c>
      <c r="D20" s="74">
        <f t="shared" si="6"/>
        <v>295163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118</v>
      </c>
      <c r="K20" s="74">
        <v>0</v>
      </c>
      <c r="L20" s="74">
        <v>295163</v>
      </c>
      <c r="M20" s="74">
        <f t="shared" si="8"/>
        <v>61063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118</v>
      </c>
      <c r="T20" s="74">
        <v>0</v>
      </c>
      <c r="U20" s="74">
        <v>61063</v>
      </c>
      <c r="V20" s="74">
        <f t="shared" si="10"/>
        <v>356226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118</v>
      </c>
      <c r="AC20" s="74">
        <f t="shared" si="16"/>
        <v>0</v>
      </c>
      <c r="AD20" s="74">
        <f t="shared" si="17"/>
        <v>356226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0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295163</v>
      </c>
      <c r="BD20" s="74">
        <v>0</v>
      </c>
      <c r="BE20" s="74">
        <v>0</v>
      </c>
      <c r="BF20" s="74">
        <f t="shared" si="24"/>
        <v>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61063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0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356226</v>
      </c>
      <c r="DH20" s="74">
        <f t="shared" si="57"/>
        <v>0</v>
      </c>
      <c r="DI20" s="74">
        <f t="shared" si="58"/>
        <v>0</v>
      </c>
      <c r="DJ20" s="74">
        <f t="shared" si="59"/>
        <v>0</v>
      </c>
    </row>
    <row r="21" spans="1:114" s="50" customFormat="1" ht="12" customHeight="1">
      <c r="A21" s="53" t="s">
        <v>115</v>
      </c>
      <c r="B21" s="54" t="s">
        <v>145</v>
      </c>
      <c r="C21" s="53" t="s">
        <v>146</v>
      </c>
      <c r="D21" s="74">
        <f t="shared" si="6"/>
        <v>70472</v>
      </c>
      <c r="E21" s="74">
        <f t="shared" si="7"/>
        <v>1668</v>
      </c>
      <c r="F21" s="74">
        <v>0</v>
      </c>
      <c r="G21" s="74">
        <v>0</v>
      </c>
      <c r="H21" s="74">
        <v>0</v>
      </c>
      <c r="I21" s="74">
        <v>0</v>
      </c>
      <c r="J21" s="75" t="s">
        <v>118</v>
      </c>
      <c r="K21" s="74">
        <v>1668</v>
      </c>
      <c r="L21" s="74">
        <v>68804</v>
      </c>
      <c r="M21" s="74">
        <f t="shared" si="8"/>
        <v>14356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118</v>
      </c>
      <c r="T21" s="74">
        <v>0</v>
      </c>
      <c r="U21" s="74">
        <v>14356</v>
      </c>
      <c r="V21" s="74">
        <f t="shared" si="10"/>
        <v>84828</v>
      </c>
      <c r="W21" s="74">
        <f t="shared" si="11"/>
        <v>1668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118</v>
      </c>
      <c r="AC21" s="74">
        <f t="shared" si="16"/>
        <v>1668</v>
      </c>
      <c r="AD21" s="74">
        <f t="shared" si="17"/>
        <v>83160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6732</v>
      </c>
      <c r="AM21" s="74">
        <f t="shared" si="20"/>
        <v>33129</v>
      </c>
      <c r="AN21" s="74">
        <f t="shared" si="21"/>
        <v>7165</v>
      </c>
      <c r="AO21" s="74">
        <v>7165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25964</v>
      </c>
      <c r="AY21" s="74">
        <v>25964</v>
      </c>
      <c r="AZ21" s="74">
        <v>0</v>
      </c>
      <c r="BA21" s="74">
        <v>0</v>
      </c>
      <c r="BB21" s="74">
        <v>0</v>
      </c>
      <c r="BC21" s="74">
        <v>30611</v>
      </c>
      <c r="BD21" s="74">
        <v>0</v>
      </c>
      <c r="BE21" s="74">
        <v>0</v>
      </c>
      <c r="BF21" s="74">
        <f t="shared" si="24"/>
        <v>33129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14356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6732</v>
      </c>
      <c r="CQ21" s="74">
        <f t="shared" si="40"/>
        <v>33129</v>
      </c>
      <c r="CR21" s="74">
        <f t="shared" si="41"/>
        <v>7165</v>
      </c>
      <c r="CS21" s="74">
        <f t="shared" si="42"/>
        <v>7165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25964</v>
      </c>
      <c r="DC21" s="74">
        <f t="shared" si="52"/>
        <v>25964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44967</v>
      </c>
      <c r="DH21" s="74">
        <f t="shared" si="57"/>
        <v>0</v>
      </c>
      <c r="DI21" s="74">
        <f t="shared" si="58"/>
        <v>0</v>
      </c>
      <c r="DJ21" s="74">
        <f t="shared" si="59"/>
        <v>33129</v>
      </c>
    </row>
    <row r="22" spans="1:114" s="50" customFormat="1" ht="12" customHeight="1">
      <c r="A22" s="53" t="s">
        <v>115</v>
      </c>
      <c r="B22" s="54" t="s">
        <v>147</v>
      </c>
      <c r="C22" s="53" t="s">
        <v>148</v>
      </c>
      <c r="D22" s="74">
        <f t="shared" si="6"/>
        <v>48772</v>
      </c>
      <c r="E22" s="74">
        <f t="shared" si="7"/>
        <v>43</v>
      </c>
      <c r="F22" s="74">
        <v>0</v>
      </c>
      <c r="G22" s="74">
        <v>0</v>
      </c>
      <c r="H22" s="74">
        <v>0</v>
      </c>
      <c r="I22" s="74">
        <v>0</v>
      </c>
      <c r="J22" s="75" t="s">
        <v>118</v>
      </c>
      <c r="K22" s="74">
        <v>43</v>
      </c>
      <c r="L22" s="74">
        <v>48729</v>
      </c>
      <c r="M22" s="74">
        <f t="shared" si="8"/>
        <v>11463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118</v>
      </c>
      <c r="T22" s="74">
        <v>0</v>
      </c>
      <c r="U22" s="74">
        <v>11463</v>
      </c>
      <c r="V22" s="74">
        <f t="shared" si="10"/>
        <v>60235</v>
      </c>
      <c r="W22" s="74">
        <f t="shared" si="11"/>
        <v>43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118</v>
      </c>
      <c r="AC22" s="74">
        <f t="shared" si="16"/>
        <v>43</v>
      </c>
      <c r="AD22" s="74">
        <f t="shared" si="17"/>
        <v>60192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5386</v>
      </c>
      <c r="AM22" s="74">
        <f t="shared" si="20"/>
        <v>20949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20949</v>
      </c>
      <c r="AY22" s="74">
        <v>20949</v>
      </c>
      <c r="AZ22" s="74">
        <v>0</v>
      </c>
      <c r="BA22" s="74">
        <v>0</v>
      </c>
      <c r="BB22" s="74">
        <v>0</v>
      </c>
      <c r="BC22" s="74">
        <v>22437</v>
      </c>
      <c r="BD22" s="74">
        <v>0</v>
      </c>
      <c r="BE22" s="74">
        <v>0</v>
      </c>
      <c r="BF22" s="74">
        <f t="shared" si="24"/>
        <v>20949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11463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5386</v>
      </c>
      <c r="CQ22" s="74">
        <f t="shared" si="40"/>
        <v>20949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20949</v>
      </c>
      <c r="DC22" s="74">
        <f t="shared" si="52"/>
        <v>20949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33900</v>
      </c>
      <c r="DH22" s="74">
        <f t="shared" si="57"/>
        <v>0</v>
      </c>
      <c r="DI22" s="74">
        <f t="shared" si="58"/>
        <v>0</v>
      </c>
      <c r="DJ22" s="74">
        <f t="shared" si="59"/>
        <v>20949</v>
      </c>
    </row>
    <row r="23" spans="1:114" s="50" customFormat="1" ht="12" customHeight="1">
      <c r="A23" s="53" t="s">
        <v>115</v>
      </c>
      <c r="B23" s="54" t="s">
        <v>149</v>
      </c>
      <c r="C23" s="53" t="s">
        <v>150</v>
      </c>
      <c r="D23" s="74">
        <f t="shared" si="6"/>
        <v>121658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118</v>
      </c>
      <c r="K23" s="74">
        <v>0</v>
      </c>
      <c r="L23" s="74">
        <v>121658</v>
      </c>
      <c r="M23" s="74">
        <f t="shared" si="8"/>
        <v>49113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118</v>
      </c>
      <c r="T23" s="74">
        <v>0</v>
      </c>
      <c r="U23" s="74">
        <v>49113</v>
      </c>
      <c r="V23" s="74">
        <f t="shared" si="10"/>
        <v>170771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118</v>
      </c>
      <c r="AC23" s="74">
        <f t="shared" si="16"/>
        <v>0</v>
      </c>
      <c r="AD23" s="74">
        <f t="shared" si="17"/>
        <v>170771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6510</v>
      </c>
      <c r="AM23" s="74">
        <f t="shared" si="20"/>
        <v>80082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80082</v>
      </c>
      <c r="AY23" s="74">
        <v>80082</v>
      </c>
      <c r="AZ23" s="74">
        <v>0</v>
      </c>
      <c r="BA23" s="74">
        <v>0</v>
      </c>
      <c r="BB23" s="74">
        <v>0</v>
      </c>
      <c r="BC23" s="74">
        <v>34755</v>
      </c>
      <c r="BD23" s="74">
        <v>0</v>
      </c>
      <c r="BE23" s="74">
        <v>311</v>
      </c>
      <c r="BF23" s="74">
        <f t="shared" si="24"/>
        <v>80393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49113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6510</v>
      </c>
      <c r="CQ23" s="74">
        <f t="shared" si="40"/>
        <v>80082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80082</v>
      </c>
      <c r="DC23" s="74">
        <f t="shared" si="52"/>
        <v>80082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83868</v>
      </c>
      <c r="DH23" s="74">
        <f t="shared" si="57"/>
        <v>0</v>
      </c>
      <c r="DI23" s="74">
        <f t="shared" si="58"/>
        <v>311</v>
      </c>
      <c r="DJ23" s="74">
        <f t="shared" si="59"/>
        <v>80393</v>
      </c>
    </row>
    <row r="24" spans="1:114" s="50" customFormat="1" ht="12" customHeight="1">
      <c r="A24" s="53" t="s">
        <v>115</v>
      </c>
      <c r="B24" s="54" t="s">
        <v>151</v>
      </c>
      <c r="C24" s="53" t="s">
        <v>152</v>
      </c>
      <c r="D24" s="74">
        <f t="shared" si="6"/>
        <v>66188</v>
      </c>
      <c r="E24" s="74">
        <f t="shared" si="7"/>
        <v>66188</v>
      </c>
      <c r="F24" s="74">
        <v>0</v>
      </c>
      <c r="G24" s="74">
        <v>0</v>
      </c>
      <c r="H24" s="74">
        <v>0</v>
      </c>
      <c r="I24" s="74">
        <v>0</v>
      </c>
      <c r="J24" s="75" t="s">
        <v>118</v>
      </c>
      <c r="K24" s="74">
        <v>66188</v>
      </c>
      <c r="L24" s="74">
        <v>0</v>
      </c>
      <c r="M24" s="74">
        <f t="shared" si="8"/>
        <v>16288</v>
      </c>
      <c r="N24" s="74">
        <f t="shared" si="9"/>
        <v>16288</v>
      </c>
      <c r="O24" s="74">
        <v>0</v>
      </c>
      <c r="P24" s="74">
        <v>0</v>
      </c>
      <c r="Q24" s="74">
        <v>0</v>
      </c>
      <c r="R24" s="74">
        <v>0</v>
      </c>
      <c r="S24" s="75" t="s">
        <v>118</v>
      </c>
      <c r="T24" s="74">
        <v>16288</v>
      </c>
      <c r="U24" s="74">
        <v>0</v>
      </c>
      <c r="V24" s="74">
        <f t="shared" si="10"/>
        <v>82476</v>
      </c>
      <c r="W24" s="74">
        <f t="shared" si="11"/>
        <v>82476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118</v>
      </c>
      <c r="AC24" s="74">
        <f t="shared" si="16"/>
        <v>82476</v>
      </c>
      <c r="AD24" s="74">
        <f t="shared" si="17"/>
        <v>0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/>
      <c r="BC24" s="74">
        <v>66188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/>
      <c r="CE24" s="74">
        <v>16288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82476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115</v>
      </c>
      <c r="B25" s="54" t="s">
        <v>153</v>
      </c>
      <c r="C25" s="53" t="s">
        <v>154</v>
      </c>
      <c r="D25" s="74">
        <f t="shared" si="6"/>
        <v>92891</v>
      </c>
      <c r="E25" s="74">
        <f t="shared" si="7"/>
        <v>4</v>
      </c>
      <c r="F25" s="74">
        <v>0</v>
      </c>
      <c r="G25" s="74">
        <v>0</v>
      </c>
      <c r="H25" s="74">
        <v>0</v>
      </c>
      <c r="I25" s="74">
        <v>4</v>
      </c>
      <c r="J25" s="75" t="s">
        <v>118</v>
      </c>
      <c r="K25" s="74">
        <v>0</v>
      </c>
      <c r="L25" s="74">
        <v>92887</v>
      </c>
      <c r="M25" s="74">
        <f t="shared" si="8"/>
        <v>11441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118</v>
      </c>
      <c r="T25" s="74">
        <v>0</v>
      </c>
      <c r="U25" s="74">
        <v>11441</v>
      </c>
      <c r="V25" s="74">
        <f t="shared" si="10"/>
        <v>104332</v>
      </c>
      <c r="W25" s="74">
        <f t="shared" si="11"/>
        <v>4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4</v>
      </c>
      <c r="AB25" s="75" t="s">
        <v>118</v>
      </c>
      <c r="AC25" s="74">
        <f t="shared" si="16"/>
        <v>0</v>
      </c>
      <c r="AD25" s="74">
        <f t="shared" si="17"/>
        <v>104328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52173</v>
      </c>
      <c r="AN25" s="74">
        <f t="shared" si="21"/>
        <v>13795</v>
      </c>
      <c r="AO25" s="74">
        <v>13795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38378</v>
      </c>
      <c r="AY25" s="74">
        <v>38378</v>
      </c>
      <c r="AZ25" s="74">
        <v>0</v>
      </c>
      <c r="BA25" s="74">
        <v>0</v>
      </c>
      <c r="BB25" s="74">
        <v>0</v>
      </c>
      <c r="BC25" s="74">
        <v>40718</v>
      </c>
      <c r="BD25" s="74">
        <v>0</v>
      </c>
      <c r="BE25" s="74">
        <v>0</v>
      </c>
      <c r="BF25" s="74">
        <f t="shared" si="24"/>
        <v>52173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11441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52173</v>
      </c>
      <c r="CR25" s="74">
        <f t="shared" si="41"/>
        <v>13795</v>
      </c>
      <c r="CS25" s="74">
        <f t="shared" si="42"/>
        <v>13795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38378</v>
      </c>
      <c r="DC25" s="74">
        <f t="shared" si="52"/>
        <v>38378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52159</v>
      </c>
      <c r="DH25" s="74">
        <f t="shared" si="57"/>
        <v>0</v>
      </c>
      <c r="DI25" s="74">
        <f t="shared" si="58"/>
        <v>0</v>
      </c>
      <c r="DJ25" s="74">
        <f t="shared" si="59"/>
        <v>52173</v>
      </c>
    </row>
    <row r="26" spans="1:114" s="50" customFormat="1" ht="12" customHeight="1">
      <c r="A26" s="53" t="s">
        <v>115</v>
      </c>
      <c r="B26" s="54" t="s">
        <v>155</v>
      </c>
      <c r="C26" s="53" t="s">
        <v>156</v>
      </c>
      <c r="D26" s="74">
        <f t="shared" si="6"/>
        <v>43165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118</v>
      </c>
      <c r="K26" s="74">
        <v>0</v>
      </c>
      <c r="L26" s="74">
        <v>43165</v>
      </c>
      <c r="M26" s="74">
        <f t="shared" si="8"/>
        <v>6284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118</v>
      </c>
      <c r="T26" s="74">
        <v>0</v>
      </c>
      <c r="U26" s="74">
        <v>6284</v>
      </c>
      <c r="V26" s="74">
        <f t="shared" si="10"/>
        <v>49449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118</v>
      </c>
      <c r="AC26" s="74">
        <f t="shared" si="16"/>
        <v>0</v>
      </c>
      <c r="AD26" s="74">
        <f t="shared" si="17"/>
        <v>49449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23933</v>
      </c>
      <c r="AN26" s="74">
        <f t="shared" si="21"/>
        <v>3765</v>
      </c>
      <c r="AO26" s="74">
        <v>3765</v>
      </c>
      <c r="AP26" s="74">
        <v>0</v>
      </c>
      <c r="AQ26" s="74">
        <v>0</v>
      </c>
      <c r="AR26" s="74">
        <v>0</v>
      </c>
      <c r="AS26" s="74">
        <f t="shared" si="22"/>
        <v>20168</v>
      </c>
      <c r="AT26" s="74">
        <v>20168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19232</v>
      </c>
      <c r="BD26" s="74">
        <v>0</v>
      </c>
      <c r="BE26" s="74">
        <v>0</v>
      </c>
      <c r="BF26" s="74">
        <f t="shared" si="24"/>
        <v>23933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6284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23933</v>
      </c>
      <c r="CR26" s="74">
        <f t="shared" si="41"/>
        <v>3765</v>
      </c>
      <c r="CS26" s="74">
        <f t="shared" si="42"/>
        <v>3765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20168</v>
      </c>
      <c r="CX26" s="74">
        <f t="shared" si="47"/>
        <v>20168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25516</v>
      </c>
      <c r="DH26" s="74">
        <f t="shared" si="57"/>
        <v>0</v>
      </c>
      <c r="DI26" s="74">
        <f t="shared" si="58"/>
        <v>0</v>
      </c>
      <c r="DJ26" s="74">
        <f t="shared" si="59"/>
        <v>23933</v>
      </c>
    </row>
    <row r="27" spans="1:114" s="50" customFormat="1" ht="12" customHeight="1">
      <c r="A27" s="53" t="s">
        <v>115</v>
      </c>
      <c r="B27" s="54" t="s">
        <v>157</v>
      </c>
      <c r="C27" s="53" t="s">
        <v>158</v>
      </c>
      <c r="D27" s="74">
        <f t="shared" si="6"/>
        <v>145182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118</v>
      </c>
      <c r="K27" s="74">
        <v>0</v>
      </c>
      <c r="L27" s="74">
        <v>145182</v>
      </c>
      <c r="M27" s="74">
        <f t="shared" si="8"/>
        <v>50623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118</v>
      </c>
      <c r="T27" s="74">
        <v>0</v>
      </c>
      <c r="U27" s="74">
        <v>50623</v>
      </c>
      <c r="V27" s="74">
        <f t="shared" si="10"/>
        <v>195805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118</v>
      </c>
      <c r="AC27" s="74">
        <f t="shared" si="16"/>
        <v>0</v>
      </c>
      <c r="AD27" s="74">
        <f t="shared" si="17"/>
        <v>195805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145182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50623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195805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115</v>
      </c>
      <c r="B28" s="54" t="s">
        <v>159</v>
      </c>
      <c r="C28" s="53" t="s">
        <v>160</v>
      </c>
      <c r="D28" s="74">
        <f t="shared" si="6"/>
        <v>29277</v>
      </c>
      <c r="E28" s="74">
        <f t="shared" si="7"/>
        <v>4555</v>
      </c>
      <c r="F28" s="74">
        <v>0</v>
      </c>
      <c r="G28" s="74">
        <v>0</v>
      </c>
      <c r="H28" s="74">
        <v>0</v>
      </c>
      <c r="I28" s="74">
        <v>9</v>
      </c>
      <c r="J28" s="75" t="s">
        <v>118</v>
      </c>
      <c r="K28" s="74">
        <v>4546</v>
      </c>
      <c r="L28" s="74">
        <v>24722</v>
      </c>
      <c r="M28" s="74">
        <f t="shared" si="8"/>
        <v>0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118</v>
      </c>
      <c r="T28" s="74">
        <v>0</v>
      </c>
      <c r="U28" s="74">
        <v>0</v>
      </c>
      <c r="V28" s="74">
        <f t="shared" si="10"/>
        <v>29277</v>
      </c>
      <c r="W28" s="74">
        <f t="shared" si="11"/>
        <v>4555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9</v>
      </c>
      <c r="AB28" s="75" t="s">
        <v>118</v>
      </c>
      <c r="AC28" s="74">
        <f t="shared" si="16"/>
        <v>4546</v>
      </c>
      <c r="AD28" s="74">
        <f t="shared" si="17"/>
        <v>24722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28800</v>
      </c>
      <c r="AN28" s="74">
        <f t="shared" si="21"/>
        <v>12996</v>
      </c>
      <c r="AO28" s="74">
        <v>4940</v>
      </c>
      <c r="AP28" s="74">
        <v>4834</v>
      </c>
      <c r="AQ28" s="74">
        <v>3222</v>
      </c>
      <c r="AR28" s="74">
        <v>0</v>
      </c>
      <c r="AS28" s="74">
        <f t="shared" si="22"/>
        <v>10884</v>
      </c>
      <c r="AT28" s="74">
        <v>925</v>
      </c>
      <c r="AU28" s="74">
        <v>9959</v>
      </c>
      <c r="AV28" s="74">
        <v>0</v>
      </c>
      <c r="AW28" s="74">
        <v>0</v>
      </c>
      <c r="AX28" s="74">
        <f t="shared" si="23"/>
        <v>4920</v>
      </c>
      <c r="AY28" s="74">
        <v>0</v>
      </c>
      <c r="AZ28" s="74">
        <v>2075</v>
      </c>
      <c r="BA28" s="74">
        <v>2344</v>
      </c>
      <c r="BB28" s="74">
        <v>501</v>
      </c>
      <c r="BC28" s="74">
        <v>0</v>
      </c>
      <c r="BD28" s="74">
        <v>0</v>
      </c>
      <c r="BE28" s="74">
        <v>477</v>
      </c>
      <c r="BF28" s="74">
        <f t="shared" si="24"/>
        <v>29277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28800</v>
      </c>
      <c r="CR28" s="74">
        <f t="shared" si="41"/>
        <v>12996</v>
      </c>
      <c r="CS28" s="74">
        <f t="shared" si="42"/>
        <v>4940</v>
      </c>
      <c r="CT28" s="74">
        <f t="shared" si="43"/>
        <v>4834</v>
      </c>
      <c r="CU28" s="74">
        <f t="shared" si="44"/>
        <v>3222</v>
      </c>
      <c r="CV28" s="74">
        <f t="shared" si="45"/>
        <v>0</v>
      </c>
      <c r="CW28" s="74">
        <f t="shared" si="46"/>
        <v>10884</v>
      </c>
      <c r="CX28" s="74">
        <f t="shared" si="47"/>
        <v>925</v>
      </c>
      <c r="CY28" s="74">
        <f t="shared" si="48"/>
        <v>9959</v>
      </c>
      <c r="CZ28" s="74">
        <f t="shared" si="49"/>
        <v>0</v>
      </c>
      <c r="DA28" s="74">
        <f t="shared" si="50"/>
        <v>0</v>
      </c>
      <c r="DB28" s="74">
        <f t="shared" si="51"/>
        <v>4920</v>
      </c>
      <c r="DC28" s="74">
        <f t="shared" si="52"/>
        <v>0</v>
      </c>
      <c r="DD28" s="74">
        <f t="shared" si="53"/>
        <v>2075</v>
      </c>
      <c r="DE28" s="74">
        <f t="shared" si="54"/>
        <v>2344</v>
      </c>
      <c r="DF28" s="74">
        <f t="shared" si="55"/>
        <v>501</v>
      </c>
      <c r="DG28" s="74">
        <f t="shared" si="56"/>
        <v>0</v>
      </c>
      <c r="DH28" s="74">
        <f t="shared" si="57"/>
        <v>0</v>
      </c>
      <c r="DI28" s="74">
        <f t="shared" si="58"/>
        <v>477</v>
      </c>
      <c r="DJ28" s="74">
        <f t="shared" si="59"/>
        <v>29277</v>
      </c>
    </row>
    <row r="29" spans="1:114" s="50" customFormat="1" ht="12" customHeight="1">
      <c r="A29" s="53" t="s">
        <v>115</v>
      </c>
      <c r="B29" s="54" t="s">
        <v>161</v>
      </c>
      <c r="C29" s="53" t="s">
        <v>162</v>
      </c>
      <c r="D29" s="74">
        <f t="shared" si="6"/>
        <v>91923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118</v>
      </c>
      <c r="K29" s="74">
        <v>0</v>
      </c>
      <c r="L29" s="74">
        <v>91923</v>
      </c>
      <c r="M29" s="74">
        <f t="shared" si="8"/>
        <v>24807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118</v>
      </c>
      <c r="T29" s="74">
        <v>0</v>
      </c>
      <c r="U29" s="74">
        <v>24807</v>
      </c>
      <c r="V29" s="74">
        <f t="shared" si="10"/>
        <v>116730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118</v>
      </c>
      <c r="AC29" s="74">
        <f t="shared" si="16"/>
        <v>0</v>
      </c>
      <c r="AD29" s="74">
        <f t="shared" si="17"/>
        <v>116730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91923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24807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116730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115</v>
      </c>
      <c r="B30" s="54" t="s">
        <v>163</v>
      </c>
      <c r="C30" s="53" t="s">
        <v>164</v>
      </c>
      <c r="D30" s="74">
        <f t="shared" si="6"/>
        <v>349507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118</v>
      </c>
      <c r="K30" s="74">
        <v>0</v>
      </c>
      <c r="L30" s="74">
        <v>349507</v>
      </c>
      <c r="M30" s="74">
        <f t="shared" si="8"/>
        <v>111484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118</v>
      </c>
      <c r="T30" s="74">
        <v>0</v>
      </c>
      <c r="U30" s="74">
        <v>111484</v>
      </c>
      <c r="V30" s="74">
        <f t="shared" si="10"/>
        <v>460991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118</v>
      </c>
      <c r="AC30" s="74">
        <f t="shared" si="16"/>
        <v>0</v>
      </c>
      <c r="AD30" s="74">
        <f t="shared" si="17"/>
        <v>460991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0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349507</v>
      </c>
      <c r="BD30" s="74">
        <v>0</v>
      </c>
      <c r="BE30" s="74">
        <v>0</v>
      </c>
      <c r="BF30" s="74">
        <f t="shared" si="24"/>
        <v>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111484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0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460991</v>
      </c>
      <c r="DH30" s="74">
        <f t="shared" si="57"/>
        <v>0</v>
      </c>
      <c r="DI30" s="74">
        <f t="shared" si="58"/>
        <v>0</v>
      </c>
      <c r="DJ30" s="74">
        <f t="shared" si="59"/>
        <v>0</v>
      </c>
    </row>
    <row r="31" spans="1:114" s="50" customFormat="1" ht="12" customHeight="1">
      <c r="A31" s="53" t="s">
        <v>115</v>
      </c>
      <c r="B31" s="54" t="s">
        <v>165</v>
      </c>
      <c r="C31" s="53" t="s">
        <v>166</v>
      </c>
      <c r="D31" s="74">
        <f t="shared" si="6"/>
        <v>25198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118</v>
      </c>
      <c r="K31" s="74">
        <v>0</v>
      </c>
      <c r="L31" s="74">
        <v>25198</v>
      </c>
      <c r="M31" s="74">
        <f t="shared" si="8"/>
        <v>5807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118</v>
      </c>
      <c r="T31" s="74">
        <v>0</v>
      </c>
      <c r="U31" s="74">
        <v>5807</v>
      </c>
      <c r="V31" s="74">
        <f t="shared" si="10"/>
        <v>31005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118</v>
      </c>
      <c r="AC31" s="74">
        <f t="shared" si="16"/>
        <v>0</v>
      </c>
      <c r="AD31" s="74">
        <f t="shared" si="17"/>
        <v>31005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25198</v>
      </c>
      <c r="BD31" s="74">
        <v>0</v>
      </c>
      <c r="BE31" s="74">
        <v>0</v>
      </c>
      <c r="BF31" s="74">
        <f t="shared" si="24"/>
        <v>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5807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31005</v>
      </c>
      <c r="DH31" s="74">
        <f t="shared" si="57"/>
        <v>0</v>
      </c>
      <c r="DI31" s="74">
        <f t="shared" si="58"/>
        <v>0</v>
      </c>
      <c r="DJ31" s="74">
        <f t="shared" si="59"/>
        <v>0</v>
      </c>
    </row>
    <row r="32" spans="1:114" s="50" customFormat="1" ht="12" customHeight="1">
      <c r="A32" s="53" t="s">
        <v>115</v>
      </c>
      <c r="B32" s="54" t="s">
        <v>167</v>
      </c>
      <c r="C32" s="53" t="s">
        <v>168</v>
      </c>
      <c r="D32" s="74">
        <f t="shared" si="6"/>
        <v>58648</v>
      </c>
      <c r="E32" s="74">
        <f t="shared" si="7"/>
        <v>4467</v>
      </c>
      <c r="F32" s="74">
        <v>0</v>
      </c>
      <c r="G32" s="74">
        <v>0</v>
      </c>
      <c r="H32" s="74">
        <v>0</v>
      </c>
      <c r="I32" s="74">
        <v>2911</v>
      </c>
      <c r="J32" s="75" t="s">
        <v>118</v>
      </c>
      <c r="K32" s="74">
        <v>1556</v>
      </c>
      <c r="L32" s="74">
        <v>54181</v>
      </c>
      <c r="M32" s="74">
        <f t="shared" si="8"/>
        <v>11469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118</v>
      </c>
      <c r="T32" s="74">
        <v>0</v>
      </c>
      <c r="U32" s="74">
        <v>11469</v>
      </c>
      <c r="V32" s="74">
        <f t="shared" si="10"/>
        <v>70117</v>
      </c>
      <c r="W32" s="74">
        <f t="shared" si="11"/>
        <v>4467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2911</v>
      </c>
      <c r="AB32" s="75" t="s">
        <v>118</v>
      </c>
      <c r="AC32" s="74">
        <f t="shared" si="16"/>
        <v>1556</v>
      </c>
      <c r="AD32" s="74">
        <f t="shared" si="17"/>
        <v>65650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35016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670</v>
      </c>
      <c r="AT32" s="74">
        <v>670</v>
      </c>
      <c r="AU32" s="74">
        <v>0</v>
      </c>
      <c r="AV32" s="74">
        <v>0</v>
      </c>
      <c r="AW32" s="74">
        <v>0</v>
      </c>
      <c r="AX32" s="74">
        <f t="shared" si="23"/>
        <v>34346</v>
      </c>
      <c r="AY32" s="74">
        <v>34346</v>
      </c>
      <c r="AZ32" s="74">
        <v>0</v>
      </c>
      <c r="BA32" s="74">
        <v>0</v>
      </c>
      <c r="BB32" s="74">
        <v>0</v>
      </c>
      <c r="BC32" s="74">
        <v>23632</v>
      </c>
      <c r="BD32" s="74">
        <v>0</v>
      </c>
      <c r="BE32" s="74">
        <v>0</v>
      </c>
      <c r="BF32" s="74">
        <f t="shared" si="24"/>
        <v>35016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11469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35016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670</v>
      </c>
      <c r="CX32" s="74">
        <f t="shared" si="47"/>
        <v>670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34346</v>
      </c>
      <c r="DC32" s="74">
        <f t="shared" si="52"/>
        <v>34346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35101</v>
      </c>
      <c r="DH32" s="74">
        <f t="shared" si="57"/>
        <v>0</v>
      </c>
      <c r="DI32" s="74">
        <f t="shared" si="58"/>
        <v>0</v>
      </c>
      <c r="DJ32" s="74">
        <f t="shared" si="59"/>
        <v>35016</v>
      </c>
    </row>
    <row r="33" spans="1:114" s="50" customFormat="1" ht="12" customHeight="1">
      <c r="A33" s="53" t="s">
        <v>115</v>
      </c>
      <c r="B33" s="54" t="s">
        <v>169</v>
      </c>
      <c r="C33" s="53" t="s">
        <v>170</v>
      </c>
      <c r="D33" s="74">
        <f t="shared" si="6"/>
        <v>18977</v>
      </c>
      <c r="E33" s="74">
        <f t="shared" si="7"/>
        <v>8</v>
      </c>
      <c r="F33" s="74">
        <v>0</v>
      </c>
      <c r="G33" s="74">
        <v>0</v>
      </c>
      <c r="H33" s="74">
        <v>0</v>
      </c>
      <c r="I33" s="74">
        <v>0</v>
      </c>
      <c r="J33" s="75" t="s">
        <v>118</v>
      </c>
      <c r="K33" s="74">
        <v>8</v>
      </c>
      <c r="L33" s="74">
        <v>18969</v>
      </c>
      <c r="M33" s="74">
        <f t="shared" si="8"/>
        <v>1812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118</v>
      </c>
      <c r="T33" s="74">
        <v>0</v>
      </c>
      <c r="U33" s="74">
        <v>1812</v>
      </c>
      <c r="V33" s="74">
        <f t="shared" si="10"/>
        <v>20789</v>
      </c>
      <c r="W33" s="74">
        <f t="shared" si="11"/>
        <v>8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118</v>
      </c>
      <c r="AC33" s="74">
        <f t="shared" si="16"/>
        <v>8</v>
      </c>
      <c r="AD33" s="74">
        <f t="shared" si="17"/>
        <v>20781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7403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7403</v>
      </c>
      <c r="AY33" s="74">
        <v>7403</v>
      </c>
      <c r="AZ33" s="74">
        <v>0</v>
      </c>
      <c r="BA33" s="74">
        <v>0</v>
      </c>
      <c r="BB33" s="74">
        <v>0</v>
      </c>
      <c r="BC33" s="74">
        <v>11574</v>
      </c>
      <c r="BD33" s="74">
        <v>0</v>
      </c>
      <c r="BE33" s="74">
        <v>0</v>
      </c>
      <c r="BF33" s="74">
        <f t="shared" si="24"/>
        <v>7403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1812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7403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7403</v>
      </c>
      <c r="DC33" s="74">
        <f t="shared" si="52"/>
        <v>7403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13386</v>
      </c>
      <c r="DH33" s="74">
        <f t="shared" si="57"/>
        <v>0</v>
      </c>
      <c r="DI33" s="74">
        <f t="shared" si="58"/>
        <v>0</v>
      </c>
      <c r="DJ33" s="74">
        <f t="shared" si="59"/>
        <v>7403</v>
      </c>
    </row>
    <row r="34" spans="1:114" s="50" customFormat="1" ht="12" customHeight="1">
      <c r="A34" s="53" t="s">
        <v>115</v>
      </c>
      <c r="B34" s="54" t="s">
        <v>171</v>
      </c>
      <c r="C34" s="53" t="s">
        <v>172</v>
      </c>
      <c r="D34" s="74">
        <f t="shared" si="6"/>
        <v>111952</v>
      </c>
      <c r="E34" s="74">
        <f t="shared" si="7"/>
        <v>440</v>
      </c>
      <c r="F34" s="74">
        <v>0</v>
      </c>
      <c r="G34" s="74">
        <v>0</v>
      </c>
      <c r="H34" s="74">
        <v>0</v>
      </c>
      <c r="I34" s="74">
        <v>0</v>
      </c>
      <c r="J34" s="75" t="s">
        <v>118</v>
      </c>
      <c r="K34" s="74">
        <v>440</v>
      </c>
      <c r="L34" s="74">
        <v>111512</v>
      </c>
      <c r="M34" s="74">
        <f t="shared" si="8"/>
        <v>12364</v>
      </c>
      <c r="N34" s="74">
        <f t="shared" si="9"/>
        <v>12</v>
      </c>
      <c r="O34" s="74">
        <v>0</v>
      </c>
      <c r="P34" s="74">
        <v>0</v>
      </c>
      <c r="Q34" s="74">
        <v>0</v>
      </c>
      <c r="R34" s="74">
        <v>0</v>
      </c>
      <c r="S34" s="75" t="s">
        <v>118</v>
      </c>
      <c r="T34" s="74">
        <v>12</v>
      </c>
      <c r="U34" s="74">
        <v>12352</v>
      </c>
      <c r="V34" s="74">
        <f t="shared" si="10"/>
        <v>124316</v>
      </c>
      <c r="W34" s="74">
        <f t="shared" si="11"/>
        <v>452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118</v>
      </c>
      <c r="AC34" s="74">
        <f t="shared" si="16"/>
        <v>452</v>
      </c>
      <c r="AD34" s="74">
        <f t="shared" si="17"/>
        <v>123864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62704</v>
      </c>
      <c r="AN34" s="74">
        <f t="shared" si="21"/>
        <v>15445</v>
      </c>
      <c r="AO34" s="74">
        <v>15445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47259</v>
      </c>
      <c r="AY34" s="74">
        <v>43454</v>
      </c>
      <c r="AZ34" s="74">
        <v>3805</v>
      </c>
      <c r="BA34" s="74">
        <v>0</v>
      </c>
      <c r="BB34" s="74">
        <v>0</v>
      </c>
      <c r="BC34" s="74">
        <v>49248</v>
      </c>
      <c r="BD34" s="74">
        <v>0</v>
      </c>
      <c r="BE34" s="74">
        <v>0</v>
      </c>
      <c r="BF34" s="74">
        <f t="shared" si="24"/>
        <v>62704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6812</v>
      </c>
      <c r="BP34" s="74">
        <f t="shared" si="28"/>
        <v>6812</v>
      </c>
      <c r="BQ34" s="74">
        <v>6812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5552</v>
      </c>
      <c r="CF34" s="74">
        <v>0</v>
      </c>
      <c r="CG34" s="74">
        <v>0</v>
      </c>
      <c r="CH34" s="74">
        <f t="shared" si="31"/>
        <v>6812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69516</v>
      </c>
      <c r="CR34" s="74">
        <f t="shared" si="41"/>
        <v>22257</v>
      </c>
      <c r="CS34" s="74">
        <f t="shared" si="42"/>
        <v>22257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47259</v>
      </c>
      <c r="DC34" s="74">
        <f t="shared" si="52"/>
        <v>43454</v>
      </c>
      <c r="DD34" s="74">
        <f t="shared" si="53"/>
        <v>3805</v>
      </c>
      <c r="DE34" s="74">
        <f t="shared" si="54"/>
        <v>0</v>
      </c>
      <c r="DF34" s="74">
        <f t="shared" si="55"/>
        <v>0</v>
      </c>
      <c r="DG34" s="74">
        <f t="shared" si="56"/>
        <v>54800</v>
      </c>
      <c r="DH34" s="74">
        <f t="shared" si="57"/>
        <v>0</v>
      </c>
      <c r="DI34" s="74">
        <f t="shared" si="58"/>
        <v>0</v>
      </c>
      <c r="DJ34" s="74">
        <f t="shared" si="59"/>
        <v>69516</v>
      </c>
    </row>
    <row r="35" spans="1:114" s="50" customFormat="1" ht="12" customHeight="1">
      <c r="A35" s="53" t="s">
        <v>115</v>
      </c>
      <c r="B35" s="54" t="s">
        <v>173</v>
      </c>
      <c r="C35" s="53" t="s">
        <v>174</v>
      </c>
      <c r="D35" s="74">
        <f t="shared" si="6"/>
        <v>95738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118</v>
      </c>
      <c r="K35" s="74">
        <v>0</v>
      </c>
      <c r="L35" s="74">
        <v>95738</v>
      </c>
      <c r="M35" s="74">
        <f t="shared" si="8"/>
        <v>10297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118</v>
      </c>
      <c r="T35" s="74">
        <v>0</v>
      </c>
      <c r="U35" s="74">
        <v>10297</v>
      </c>
      <c r="V35" s="74">
        <f t="shared" si="10"/>
        <v>106035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118</v>
      </c>
      <c r="AC35" s="74">
        <f t="shared" si="16"/>
        <v>0</v>
      </c>
      <c r="AD35" s="74">
        <f t="shared" si="17"/>
        <v>106035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47257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415</v>
      </c>
      <c r="AT35" s="74">
        <v>415</v>
      </c>
      <c r="AU35" s="74">
        <v>0</v>
      </c>
      <c r="AV35" s="74">
        <v>0</v>
      </c>
      <c r="AW35" s="74">
        <v>0</v>
      </c>
      <c r="AX35" s="74">
        <f t="shared" si="23"/>
        <v>46842</v>
      </c>
      <c r="AY35" s="74">
        <v>46842</v>
      </c>
      <c r="AZ35" s="74">
        <v>0</v>
      </c>
      <c r="BA35" s="74">
        <v>0</v>
      </c>
      <c r="BB35" s="74">
        <v>0</v>
      </c>
      <c r="BC35" s="74">
        <v>48481</v>
      </c>
      <c r="BD35" s="74">
        <v>0</v>
      </c>
      <c r="BE35" s="74">
        <v>0</v>
      </c>
      <c r="BF35" s="74">
        <f t="shared" si="24"/>
        <v>47257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10297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47257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415</v>
      </c>
      <c r="CX35" s="74">
        <f t="shared" si="47"/>
        <v>415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46842</v>
      </c>
      <c r="DC35" s="74">
        <f t="shared" si="52"/>
        <v>46842</v>
      </c>
      <c r="DD35" s="74">
        <f t="shared" si="53"/>
        <v>0</v>
      </c>
      <c r="DE35" s="74">
        <f t="shared" si="54"/>
        <v>0</v>
      </c>
      <c r="DF35" s="74">
        <f t="shared" si="55"/>
        <v>0</v>
      </c>
      <c r="DG35" s="74">
        <f t="shared" si="56"/>
        <v>58778</v>
      </c>
      <c r="DH35" s="74">
        <f t="shared" si="57"/>
        <v>0</v>
      </c>
      <c r="DI35" s="74">
        <f t="shared" si="58"/>
        <v>0</v>
      </c>
      <c r="DJ35" s="74">
        <f t="shared" si="59"/>
        <v>47257</v>
      </c>
    </row>
    <row r="36" spans="1:114" s="50" customFormat="1" ht="12" customHeight="1">
      <c r="A36" s="53" t="s">
        <v>115</v>
      </c>
      <c r="B36" s="54" t="s">
        <v>175</v>
      </c>
      <c r="C36" s="53" t="s">
        <v>176</v>
      </c>
      <c r="D36" s="74">
        <f t="shared" si="6"/>
        <v>15012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118</v>
      </c>
      <c r="K36" s="74">
        <v>0</v>
      </c>
      <c r="L36" s="74">
        <v>15012</v>
      </c>
      <c r="M36" s="74">
        <f t="shared" si="8"/>
        <v>1664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118</v>
      </c>
      <c r="T36" s="74">
        <v>0</v>
      </c>
      <c r="U36" s="74">
        <v>1664</v>
      </c>
      <c r="V36" s="74">
        <f t="shared" si="10"/>
        <v>16676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118</v>
      </c>
      <c r="AC36" s="74">
        <f t="shared" si="16"/>
        <v>0</v>
      </c>
      <c r="AD36" s="74">
        <f t="shared" si="17"/>
        <v>16676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7497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7497</v>
      </c>
      <c r="AY36" s="74">
        <v>7497</v>
      </c>
      <c r="AZ36" s="74">
        <v>0</v>
      </c>
      <c r="BA36" s="74">
        <v>0</v>
      </c>
      <c r="BB36" s="74">
        <v>0</v>
      </c>
      <c r="BC36" s="74">
        <v>7515</v>
      </c>
      <c r="BD36" s="74">
        <v>0</v>
      </c>
      <c r="BE36" s="74">
        <v>0</v>
      </c>
      <c r="BF36" s="74">
        <f t="shared" si="24"/>
        <v>7497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1664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7497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7497</v>
      </c>
      <c r="DC36" s="74">
        <f t="shared" si="52"/>
        <v>7497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9179</v>
      </c>
      <c r="DH36" s="74">
        <f t="shared" si="57"/>
        <v>0</v>
      </c>
      <c r="DI36" s="74">
        <f t="shared" si="58"/>
        <v>0</v>
      </c>
      <c r="DJ36" s="74">
        <f t="shared" si="59"/>
        <v>7497</v>
      </c>
    </row>
    <row r="37" spans="1:114" s="50" customFormat="1" ht="12" customHeight="1">
      <c r="A37" s="53" t="s">
        <v>115</v>
      </c>
      <c r="B37" s="54" t="s">
        <v>177</v>
      </c>
      <c r="C37" s="53" t="s">
        <v>178</v>
      </c>
      <c r="D37" s="74">
        <f t="shared" si="6"/>
        <v>22750</v>
      </c>
      <c r="E37" s="74">
        <f t="shared" si="7"/>
        <v>1922</v>
      </c>
      <c r="F37" s="74">
        <v>0</v>
      </c>
      <c r="G37" s="74">
        <v>0</v>
      </c>
      <c r="H37" s="74">
        <v>0</v>
      </c>
      <c r="I37" s="74">
        <v>0</v>
      </c>
      <c r="J37" s="75" t="s">
        <v>118</v>
      </c>
      <c r="K37" s="74">
        <v>1922</v>
      </c>
      <c r="L37" s="74">
        <v>20828</v>
      </c>
      <c r="M37" s="74">
        <f t="shared" si="8"/>
        <v>3643</v>
      </c>
      <c r="N37" s="74">
        <f t="shared" si="9"/>
        <v>5</v>
      </c>
      <c r="O37" s="74">
        <v>0</v>
      </c>
      <c r="P37" s="74">
        <v>0</v>
      </c>
      <c r="Q37" s="74">
        <v>0</v>
      </c>
      <c r="R37" s="74">
        <v>0</v>
      </c>
      <c r="S37" s="75" t="s">
        <v>118</v>
      </c>
      <c r="T37" s="74">
        <v>5</v>
      </c>
      <c r="U37" s="74">
        <v>3638</v>
      </c>
      <c r="V37" s="74">
        <f t="shared" si="10"/>
        <v>26393</v>
      </c>
      <c r="W37" s="74">
        <f t="shared" si="11"/>
        <v>1927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0</v>
      </c>
      <c r="AB37" s="75" t="s">
        <v>118</v>
      </c>
      <c r="AC37" s="74">
        <f t="shared" si="16"/>
        <v>1927</v>
      </c>
      <c r="AD37" s="74">
        <f t="shared" si="17"/>
        <v>24466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13973</v>
      </c>
      <c r="AN37" s="74">
        <f t="shared" si="21"/>
        <v>1014</v>
      </c>
      <c r="AO37" s="74">
        <v>1014</v>
      </c>
      <c r="AP37" s="74">
        <v>0</v>
      </c>
      <c r="AQ37" s="74">
        <v>0</v>
      </c>
      <c r="AR37" s="74">
        <v>0</v>
      </c>
      <c r="AS37" s="74">
        <f t="shared" si="22"/>
        <v>887</v>
      </c>
      <c r="AT37" s="74">
        <v>887</v>
      </c>
      <c r="AU37" s="74">
        <v>0</v>
      </c>
      <c r="AV37" s="74">
        <v>0</v>
      </c>
      <c r="AW37" s="74">
        <v>0</v>
      </c>
      <c r="AX37" s="74">
        <f t="shared" si="23"/>
        <v>12072</v>
      </c>
      <c r="AY37" s="74">
        <v>12072</v>
      </c>
      <c r="AZ37" s="74">
        <v>0</v>
      </c>
      <c r="BA37" s="74">
        <v>0</v>
      </c>
      <c r="BB37" s="74">
        <v>0</v>
      </c>
      <c r="BC37" s="74">
        <v>8777</v>
      </c>
      <c r="BD37" s="74">
        <v>0</v>
      </c>
      <c r="BE37" s="74">
        <v>0</v>
      </c>
      <c r="BF37" s="74">
        <f t="shared" si="24"/>
        <v>13973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2005</v>
      </c>
      <c r="BP37" s="74">
        <f t="shared" si="28"/>
        <v>254</v>
      </c>
      <c r="BQ37" s="74">
        <v>254</v>
      </c>
      <c r="BR37" s="74">
        <v>0</v>
      </c>
      <c r="BS37" s="74">
        <v>0</v>
      </c>
      <c r="BT37" s="74">
        <v>0</v>
      </c>
      <c r="BU37" s="74">
        <f t="shared" si="29"/>
        <v>1751</v>
      </c>
      <c r="BV37" s="74">
        <v>1751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1638</v>
      </c>
      <c r="CF37" s="74">
        <v>0</v>
      </c>
      <c r="CG37" s="74">
        <v>0</v>
      </c>
      <c r="CH37" s="74">
        <f t="shared" si="31"/>
        <v>2005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15978</v>
      </c>
      <c r="CR37" s="74">
        <f t="shared" si="41"/>
        <v>1268</v>
      </c>
      <c r="CS37" s="74">
        <f t="shared" si="42"/>
        <v>1268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2638</v>
      </c>
      <c r="CX37" s="74">
        <f t="shared" si="47"/>
        <v>2638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12072</v>
      </c>
      <c r="DC37" s="74">
        <f t="shared" si="52"/>
        <v>12072</v>
      </c>
      <c r="DD37" s="74">
        <f t="shared" si="53"/>
        <v>0</v>
      </c>
      <c r="DE37" s="74">
        <f t="shared" si="54"/>
        <v>0</v>
      </c>
      <c r="DF37" s="74">
        <f t="shared" si="55"/>
        <v>0</v>
      </c>
      <c r="DG37" s="74">
        <f t="shared" si="56"/>
        <v>10415</v>
      </c>
      <c r="DH37" s="74">
        <f t="shared" si="57"/>
        <v>0</v>
      </c>
      <c r="DI37" s="74">
        <f t="shared" si="58"/>
        <v>0</v>
      </c>
      <c r="DJ37" s="74">
        <f t="shared" si="59"/>
        <v>15978</v>
      </c>
    </row>
    <row r="38" spans="1:114" s="50" customFormat="1" ht="12" customHeight="1">
      <c r="A38" s="53" t="s">
        <v>115</v>
      </c>
      <c r="B38" s="54" t="s">
        <v>179</v>
      </c>
      <c r="C38" s="53" t="s">
        <v>180</v>
      </c>
      <c r="D38" s="74">
        <f t="shared" si="6"/>
        <v>16018</v>
      </c>
      <c r="E38" s="74">
        <f t="shared" si="7"/>
        <v>294</v>
      </c>
      <c r="F38" s="74">
        <v>0</v>
      </c>
      <c r="G38" s="74">
        <v>0</v>
      </c>
      <c r="H38" s="74">
        <v>0</v>
      </c>
      <c r="I38" s="74">
        <v>0</v>
      </c>
      <c r="J38" s="75" t="s">
        <v>118</v>
      </c>
      <c r="K38" s="74">
        <v>294</v>
      </c>
      <c r="L38" s="74">
        <v>15724</v>
      </c>
      <c r="M38" s="74">
        <f t="shared" si="8"/>
        <v>1983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118</v>
      </c>
      <c r="T38" s="74">
        <v>0</v>
      </c>
      <c r="U38" s="74">
        <v>1983</v>
      </c>
      <c r="V38" s="74">
        <f t="shared" si="10"/>
        <v>18001</v>
      </c>
      <c r="W38" s="74">
        <f t="shared" si="11"/>
        <v>294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0</v>
      </c>
      <c r="AB38" s="75" t="s">
        <v>118</v>
      </c>
      <c r="AC38" s="74">
        <f t="shared" si="16"/>
        <v>294</v>
      </c>
      <c r="AD38" s="74">
        <f t="shared" si="17"/>
        <v>17707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10327</v>
      </c>
      <c r="AN38" s="74">
        <f t="shared" si="21"/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f t="shared" si="22"/>
        <v>602</v>
      </c>
      <c r="AT38" s="74">
        <v>602</v>
      </c>
      <c r="AU38" s="74">
        <v>0</v>
      </c>
      <c r="AV38" s="74">
        <v>0</v>
      </c>
      <c r="AW38" s="74">
        <v>0</v>
      </c>
      <c r="AX38" s="74">
        <f t="shared" si="23"/>
        <v>9725</v>
      </c>
      <c r="AY38" s="74">
        <v>9641</v>
      </c>
      <c r="AZ38" s="74">
        <v>0</v>
      </c>
      <c r="BA38" s="74">
        <v>0</v>
      </c>
      <c r="BB38" s="74">
        <v>84</v>
      </c>
      <c r="BC38" s="74">
        <v>5691</v>
      </c>
      <c r="BD38" s="74">
        <v>0</v>
      </c>
      <c r="BE38" s="74">
        <v>0</v>
      </c>
      <c r="BF38" s="74">
        <f t="shared" si="24"/>
        <v>10327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510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510</v>
      </c>
      <c r="BV38" s="74">
        <v>510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1473</v>
      </c>
      <c r="CF38" s="74">
        <v>0</v>
      </c>
      <c r="CG38" s="74">
        <v>0</v>
      </c>
      <c r="CH38" s="74">
        <f t="shared" si="31"/>
        <v>510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0</v>
      </c>
      <c r="CQ38" s="74">
        <f t="shared" si="40"/>
        <v>10837</v>
      </c>
      <c r="CR38" s="74">
        <f t="shared" si="41"/>
        <v>0</v>
      </c>
      <c r="CS38" s="74">
        <f t="shared" si="42"/>
        <v>0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1112</v>
      </c>
      <c r="CX38" s="74">
        <f t="shared" si="47"/>
        <v>1112</v>
      </c>
      <c r="CY38" s="74">
        <f t="shared" si="48"/>
        <v>0</v>
      </c>
      <c r="CZ38" s="74">
        <f t="shared" si="49"/>
        <v>0</v>
      </c>
      <c r="DA38" s="74">
        <f t="shared" si="50"/>
        <v>0</v>
      </c>
      <c r="DB38" s="74">
        <f t="shared" si="51"/>
        <v>9725</v>
      </c>
      <c r="DC38" s="74">
        <f t="shared" si="52"/>
        <v>9641</v>
      </c>
      <c r="DD38" s="74">
        <f t="shared" si="53"/>
        <v>0</v>
      </c>
      <c r="DE38" s="74">
        <f t="shared" si="54"/>
        <v>0</v>
      </c>
      <c r="DF38" s="74">
        <f t="shared" si="55"/>
        <v>84</v>
      </c>
      <c r="DG38" s="74">
        <f t="shared" si="56"/>
        <v>7164</v>
      </c>
      <c r="DH38" s="74">
        <f t="shared" si="57"/>
        <v>0</v>
      </c>
      <c r="DI38" s="74">
        <f t="shared" si="58"/>
        <v>0</v>
      </c>
      <c r="DJ38" s="74">
        <f t="shared" si="59"/>
        <v>10837</v>
      </c>
    </row>
    <row r="39" spans="1:114" s="50" customFormat="1" ht="12" customHeight="1">
      <c r="A39" s="53" t="s">
        <v>115</v>
      </c>
      <c r="B39" s="54" t="s">
        <v>181</v>
      </c>
      <c r="C39" s="53" t="s">
        <v>182</v>
      </c>
      <c r="D39" s="74">
        <f t="shared" si="6"/>
        <v>30227</v>
      </c>
      <c r="E39" s="74">
        <f t="shared" si="7"/>
        <v>184</v>
      </c>
      <c r="F39" s="74">
        <v>0</v>
      </c>
      <c r="G39" s="74">
        <v>0</v>
      </c>
      <c r="H39" s="74">
        <v>0</v>
      </c>
      <c r="I39" s="74">
        <v>18</v>
      </c>
      <c r="J39" s="75" t="s">
        <v>118</v>
      </c>
      <c r="K39" s="74">
        <v>166</v>
      </c>
      <c r="L39" s="74">
        <v>30043</v>
      </c>
      <c r="M39" s="74">
        <f t="shared" si="8"/>
        <v>3798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118</v>
      </c>
      <c r="T39" s="74">
        <v>0</v>
      </c>
      <c r="U39" s="74">
        <v>3798</v>
      </c>
      <c r="V39" s="74">
        <f t="shared" si="10"/>
        <v>34025</v>
      </c>
      <c r="W39" s="74">
        <f t="shared" si="11"/>
        <v>184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18</v>
      </c>
      <c r="AB39" s="75" t="s">
        <v>118</v>
      </c>
      <c r="AC39" s="74">
        <f t="shared" si="16"/>
        <v>166</v>
      </c>
      <c r="AD39" s="74">
        <f t="shared" si="17"/>
        <v>33841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18323</v>
      </c>
      <c r="AN39" s="74">
        <f t="shared" si="21"/>
        <v>7565</v>
      </c>
      <c r="AO39" s="74">
        <v>7565</v>
      </c>
      <c r="AP39" s="74">
        <v>0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10758</v>
      </c>
      <c r="AY39" s="74">
        <v>10758</v>
      </c>
      <c r="AZ39" s="74">
        <v>0</v>
      </c>
      <c r="BA39" s="74">
        <v>0</v>
      </c>
      <c r="BB39" s="74">
        <v>0</v>
      </c>
      <c r="BC39" s="74">
        <v>6050</v>
      </c>
      <c r="BD39" s="74">
        <v>0</v>
      </c>
      <c r="BE39" s="74">
        <v>5854</v>
      </c>
      <c r="BF39" s="74">
        <f t="shared" si="24"/>
        <v>24177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2097</v>
      </c>
      <c r="CF39" s="74">
        <v>0</v>
      </c>
      <c r="CG39" s="74">
        <v>1701</v>
      </c>
      <c r="CH39" s="74">
        <f t="shared" si="31"/>
        <v>1701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18323</v>
      </c>
      <c r="CR39" s="74">
        <f t="shared" si="41"/>
        <v>7565</v>
      </c>
      <c r="CS39" s="74">
        <f t="shared" si="42"/>
        <v>7565</v>
      </c>
      <c r="CT39" s="74">
        <f t="shared" si="43"/>
        <v>0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10758</v>
      </c>
      <c r="DC39" s="74">
        <f t="shared" si="52"/>
        <v>10758</v>
      </c>
      <c r="DD39" s="74">
        <f t="shared" si="53"/>
        <v>0</v>
      </c>
      <c r="DE39" s="74">
        <f t="shared" si="54"/>
        <v>0</v>
      </c>
      <c r="DF39" s="74">
        <f t="shared" si="55"/>
        <v>0</v>
      </c>
      <c r="DG39" s="74">
        <f t="shared" si="56"/>
        <v>8147</v>
      </c>
      <c r="DH39" s="74">
        <f t="shared" si="57"/>
        <v>0</v>
      </c>
      <c r="DI39" s="74">
        <f t="shared" si="58"/>
        <v>7555</v>
      </c>
      <c r="DJ39" s="74">
        <f t="shared" si="59"/>
        <v>25878</v>
      </c>
    </row>
    <row r="40" spans="1:114" s="50" customFormat="1" ht="12" customHeight="1">
      <c r="A40" s="53" t="s">
        <v>115</v>
      </c>
      <c r="B40" s="54" t="s">
        <v>183</v>
      </c>
      <c r="C40" s="53" t="s">
        <v>184</v>
      </c>
      <c r="D40" s="74">
        <f aca="true" t="shared" si="60" ref="D40:D66">SUM(E40,+L40)</f>
        <v>13200</v>
      </c>
      <c r="E40" s="74">
        <f aca="true" t="shared" si="61" ref="E40:E66">SUM(F40:I40)+K40</f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118</v>
      </c>
      <c r="K40" s="74">
        <v>0</v>
      </c>
      <c r="L40" s="74">
        <v>13200</v>
      </c>
      <c r="M40" s="74">
        <f aca="true" t="shared" si="62" ref="M40:M66">SUM(N40,+U40)</f>
        <v>491</v>
      </c>
      <c r="N40" s="74">
        <f aca="true" t="shared" si="63" ref="N40:N66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118</v>
      </c>
      <c r="T40" s="74">
        <v>0</v>
      </c>
      <c r="U40" s="74">
        <v>491</v>
      </c>
      <c r="V40" s="74">
        <f aca="true" t="shared" si="64" ref="V40:V66">+SUM(D40,M40)</f>
        <v>13691</v>
      </c>
      <c r="W40" s="74">
        <f aca="true" t="shared" si="65" ref="W40:W66">+SUM(E40,N40)</f>
        <v>0</v>
      </c>
      <c r="X40" s="74">
        <f aca="true" t="shared" si="66" ref="X40:X66">+SUM(F40,O40)</f>
        <v>0</v>
      </c>
      <c r="Y40" s="74">
        <f aca="true" t="shared" si="67" ref="Y40:Y66">+SUM(G40,P40)</f>
        <v>0</v>
      </c>
      <c r="Z40" s="74">
        <f aca="true" t="shared" si="68" ref="Z40:Z66">+SUM(H40,Q40)</f>
        <v>0</v>
      </c>
      <c r="AA40" s="74">
        <f aca="true" t="shared" si="69" ref="AA40:AA66">+SUM(I40,R40)</f>
        <v>0</v>
      </c>
      <c r="AB40" s="75" t="s">
        <v>118</v>
      </c>
      <c r="AC40" s="74">
        <f aca="true" t="shared" si="70" ref="AC40:AC66">+SUM(K40,T40)</f>
        <v>0</v>
      </c>
      <c r="AD40" s="74">
        <f aca="true" t="shared" si="71" ref="AD40:AD66">+SUM(L40,U40)</f>
        <v>13691</v>
      </c>
      <c r="AE40" s="74">
        <f aca="true" t="shared" si="72" ref="AE40:AE66">SUM(AF40,+AK40)</f>
        <v>0</v>
      </c>
      <c r="AF40" s="74">
        <f aca="true" t="shared" si="73" ref="AF40:AF66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aca="true" t="shared" si="74" ref="AM40:AM66">SUM(AN40,AS40,AW40,AX40,BD40)</f>
        <v>9572</v>
      </c>
      <c r="AN40" s="74">
        <f aca="true" t="shared" si="75" ref="AN40:AN66">SUM(AO40:AR40)</f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aca="true" t="shared" si="76" ref="AS40:AS66">SUM(AT40:AV40)</f>
        <v>1992</v>
      </c>
      <c r="AT40" s="74">
        <v>1992</v>
      </c>
      <c r="AU40" s="74">
        <v>0</v>
      </c>
      <c r="AV40" s="74">
        <v>0</v>
      </c>
      <c r="AW40" s="74">
        <v>0</v>
      </c>
      <c r="AX40" s="74">
        <f aca="true" t="shared" si="77" ref="AX40:AX66">SUM(AY40:BB40)</f>
        <v>7580</v>
      </c>
      <c r="AY40" s="74">
        <v>7580</v>
      </c>
      <c r="AZ40" s="74">
        <v>0</v>
      </c>
      <c r="BA40" s="74">
        <v>0</v>
      </c>
      <c r="BB40" s="74">
        <v>0</v>
      </c>
      <c r="BC40" s="74">
        <v>3628</v>
      </c>
      <c r="BD40" s="74">
        <v>0</v>
      </c>
      <c r="BE40" s="74">
        <v>0</v>
      </c>
      <c r="BF40" s="74">
        <f aca="true" t="shared" si="78" ref="BF40:BF66">SUM(AE40,+AM40,+BE40)</f>
        <v>9572</v>
      </c>
      <c r="BG40" s="74">
        <f aca="true" t="shared" si="79" ref="BG40:BG66">SUM(BH40,+BM40)</f>
        <v>0</v>
      </c>
      <c r="BH40" s="74">
        <f aca="true" t="shared" si="80" ref="BH40:BH66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66">SUM(BP40,BU40,BY40,BZ40,CF40)</f>
        <v>0</v>
      </c>
      <c r="BP40" s="74">
        <f aca="true" t="shared" si="82" ref="BP40:BP66">SUM(BQ40:BT40)</f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aca="true" t="shared" si="83" ref="BU40:BU66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66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491</v>
      </c>
      <c r="CF40" s="74">
        <v>0</v>
      </c>
      <c r="CG40" s="74">
        <v>0</v>
      </c>
      <c r="CH40" s="74">
        <f aca="true" t="shared" si="85" ref="CH40:CH66">SUM(BG40,+BO40,+CG40)</f>
        <v>0</v>
      </c>
      <c r="CI40" s="74">
        <f aca="true" t="shared" si="86" ref="CI40:CI66">SUM(AE40,+BG40)</f>
        <v>0</v>
      </c>
      <c r="CJ40" s="74">
        <f aca="true" t="shared" si="87" ref="CJ40:CJ66">SUM(AF40,+BH40)</f>
        <v>0</v>
      </c>
      <c r="CK40" s="74">
        <f aca="true" t="shared" si="88" ref="CK40:CK66">SUM(AG40,+BI40)</f>
        <v>0</v>
      </c>
      <c r="CL40" s="74">
        <f aca="true" t="shared" si="89" ref="CL40:CL66">SUM(AH40,+BJ40)</f>
        <v>0</v>
      </c>
      <c r="CM40" s="74">
        <f aca="true" t="shared" si="90" ref="CM40:CM66">SUM(AI40,+BK40)</f>
        <v>0</v>
      </c>
      <c r="CN40" s="74">
        <f aca="true" t="shared" si="91" ref="CN40:CN66">SUM(AJ40,+BL40)</f>
        <v>0</v>
      </c>
      <c r="CO40" s="74">
        <f aca="true" t="shared" si="92" ref="CO40:CO66">SUM(AK40,+BM40)</f>
        <v>0</v>
      </c>
      <c r="CP40" s="74">
        <f aca="true" t="shared" si="93" ref="CP40:CP66">SUM(AL40,+BN40)</f>
        <v>0</v>
      </c>
      <c r="CQ40" s="74">
        <f aca="true" t="shared" si="94" ref="CQ40:CQ66">SUM(AM40,+BO40)</f>
        <v>9572</v>
      </c>
      <c r="CR40" s="74">
        <f aca="true" t="shared" si="95" ref="CR40:CR66">SUM(AN40,+BP40)</f>
        <v>0</v>
      </c>
      <c r="CS40" s="74">
        <f aca="true" t="shared" si="96" ref="CS40:CS66">SUM(AO40,+BQ40)</f>
        <v>0</v>
      </c>
      <c r="CT40" s="74">
        <f aca="true" t="shared" si="97" ref="CT40:CT66">SUM(AP40,+BR40)</f>
        <v>0</v>
      </c>
      <c r="CU40" s="74">
        <f aca="true" t="shared" si="98" ref="CU40:CU66">SUM(AQ40,+BS40)</f>
        <v>0</v>
      </c>
      <c r="CV40" s="74">
        <f aca="true" t="shared" si="99" ref="CV40:CV66">SUM(AR40,+BT40)</f>
        <v>0</v>
      </c>
      <c r="CW40" s="74">
        <f aca="true" t="shared" si="100" ref="CW40:CW66">SUM(AS40,+BU40)</f>
        <v>1992</v>
      </c>
      <c r="CX40" s="74">
        <f aca="true" t="shared" si="101" ref="CX40:CX66">SUM(AT40,+BV40)</f>
        <v>1992</v>
      </c>
      <c r="CY40" s="74">
        <f aca="true" t="shared" si="102" ref="CY40:CY66">SUM(AU40,+BW40)</f>
        <v>0</v>
      </c>
      <c r="CZ40" s="74">
        <f aca="true" t="shared" si="103" ref="CZ40:CZ66">SUM(AV40,+BX40)</f>
        <v>0</v>
      </c>
      <c r="DA40" s="74">
        <f aca="true" t="shared" si="104" ref="DA40:DA66">SUM(AW40,+BY40)</f>
        <v>0</v>
      </c>
      <c r="DB40" s="74">
        <f aca="true" t="shared" si="105" ref="DB40:DB66">SUM(AX40,+BZ40)</f>
        <v>7580</v>
      </c>
      <c r="DC40" s="74">
        <f aca="true" t="shared" si="106" ref="DC40:DC66">SUM(AY40,+CA40)</f>
        <v>7580</v>
      </c>
      <c r="DD40" s="74">
        <f aca="true" t="shared" si="107" ref="DD40:DD66">SUM(AZ40,+CB40)</f>
        <v>0</v>
      </c>
      <c r="DE40" s="74">
        <f aca="true" t="shared" si="108" ref="DE40:DE66">SUM(BA40,+CC40)</f>
        <v>0</v>
      </c>
      <c r="DF40" s="74">
        <f aca="true" t="shared" si="109" ref="DF40:DF66">SUM(BB40,+CD40)</f>
        <v>0</v>
      </c>
      <c r="DG40" s="74">
        <f aca="true" t="shared" si="110" ref="DG40:DG66">SUM(BC40,+CE40)</f>
        <v>4119</v>
      </c>
      <c r="DH40" s="74">
        <f aca="true" t="shared" si="111" ref="DH40:DH66">SUM(BD40,+CF40)</f>
        <v>0</v>
      </c>
      <c r="DI40" s="74">
        <f aca="true" t="shared" si="112" ref="DI40:DI66">SUM(BE40,+CG40)</f>
        <v>0</v>
      </c>
      <c r="DJ40" s="74">
        <f aca="true" t="shared" si="113" ref="DJ40:DJ66">SUM(BF40,+CH40)</f>
        <v>9572</v>
      </c>
    </row>
    <row r="41" spans="1:114" s="50" customFormat="1" ht="12" customHeight="1">
      <c r="A41" s="53" t="s">
        <v>115</v>
      </c>
      <c r="B41" s="54" t="s">
        <v>185</v>
      </c>
      <c r="C41" s="53" t="s">
        <v>186</v>
      </c>
      <c r="D41" s="74">
        <f t="shared" si="60"/>
        <v>177528</v>
      </c>
      <c r="E41" s="74">
        <f t="shared" si="61"/>
        <v>10542</v>
      </c>
      <c r="F41" s="74">
        <v>0</v>
      </c>
      <c r="G41" s="74">
        <v>0</v>
      </c>
      <c r="H41" s="74">
        <v>0</v>
      </c>
      <c r="I41" s="74">
        <v>0</v>
      </c>
      <c r="J41" s="75" t="s">
        <v>118</v>
      </c>
      <c r="K41" s="74">
        <v>10542</v>
      </c>
      <c r="L41" s="74">
        <v>166986</v>
      </c>
      <c r="M41" s="74">
        <f t="shared" si="62"/>
        <v>18248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118</v>
      </c>
      <c r="T41" s="74">
        <v>0</v>
      </c>
      <c r="U41" s="74">
        <v>18248</v>
      </c>
      <c r="V41" s="74">
        <f t="shared" si="64"/>
        <v>195776</v>
      </c>
      <c r="W41" s="74">
        <f t="shared" si="65"/>
        <v>10542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0</v>
      </c>
      <c r="AB41" s="75" t="s">
        <v>118</v>
      </c>
      <c r="AC41" s="74">
        <f t="shared" si="70"/>
        <v>10542</v>
      </c>
      <c r="AD41" s="74">
        <f t="shared" si="71"/>
        <v>185234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74"/>
        <v>102047</v>
      </c>
      <c r="AN41" s="74">
        <f t="shared" si="75"/>
        <v>12780</v>
      </c>
      <c r="AO41" s="74">
        <v>12780</v>
      </c>
      <c r="AP41" s="74">
        <v>0</v>
      </c>
      <c r="AQ41" s="74">
        <v>0</v>
      </c>
      <c r="AR41" s="74">
        <v>0</v>
      </c>
      <c r="AS41" s="74">
        <f t="shared" si="76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77"/>
        <v>89267</v>
      </c>
      <c r="AY41" s="74">
        <v>89267</v>
      </c>
      <c r="AZ41" s="74">
        <v>0</v>
      </c>
      <c r="BA41" s="74">
        <v>0</v>
      </c>
      <c r="BB41" s="74">
        <v>0</v>
      </c>
      <c r="BC41" s="74">
        <v>74611</v>
      </c>
      <c r="BD41" s="74">
        <v>0</v>
      </c>
      <c r="BE41" s="74">
        <v>870</v>
      </c>
      <c r="BF41" s="74">
        <f t="shared" si="78"/>
        <v>102917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5477</v>
      </c>
      <c r="BP41" s="74">
        <f t="shared" si="82"/>
        <v>5477</v>
      </c>
      <c r="BQ41" s="74">
        <v>5477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12771</v>
      </c>
      <c r="CF41" s="74">
        <v>0</v>
      </c>
      <c r="CG41" s="74">
        <v>0</v>
      </c>
      <c r="CH41" s="74">
        <f t="shared" si="85"/>
        <v>5477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0</v>
      </c>
      <c r="CQ41" s="74">
        <f t="shared" si="94"/>
        <v>107524</v>
      </c>
      <c r="CR41" s="74">
        <f t="shared" si="95"/>
        <v>18257</v>
      </c>
      <c r="CS41" s="74">
        <f t="shared" si="96"/>
        <v>18257</v>
      </c>
      <c r="CT41" s="74">
        <f t="shared" si="97"/>
        <v>0</v>
      </c>
      <c r="CU41" s="74">
        <f t="shared" si="98"/>
        <v>0</v>
      </c>
      <c r="CV41" s="74">
        <f t="shared" si="99"/>
        <v>0</v>
      </c>
      <c r="CW41" s="74">
        <f t="shared" si="100"/>
        <v>0</v>
      </c>
      <c r="CX41" s="74">
        <f t="shared" si="101"/>
        <v>0</v>
      </c>
      <c r="CY41" s="74">
        <f t="shared" si="102"/>
        <v>0</v>
      </c>
      <c r="CZ41" s="74">
        <f t="shared" si="103"/>
        <v>0</v>
      </c>
      <c r="DA41" s="74">
        <f t="shared" si="104"/>
        <v>0</v>
      </c>
      <c r="DB41" s="74">
        <f t="shared" si="105"/>
        <v>89267</v>
      </c>
      <c r="DC41" s="74">
        <f t="shared" si="106"/>
        <v>89267</v>
      </c>
      <c r="DD41" s="74">
        <f t="shared" si="107"/>
        <v>0</v>
      </c>
      <c r="DE41" s="74">
        <f t="shared" si="108"/>
        <v>0</v>
      </c>
      <c r="DF41" s="74">
        <f t="shared" si="109"/>
        <v>0</v>
      </c>
      <c r="DG41" s="74">
        <f t="shared" si="110"/>
        <v>87382</v>
      </c>
      <c r="DH41" s="74">
        <f t="shared" si="111"/>
        <v>0</v>
      </c>
      <c r="DI41" s="74">
        <f t="shared" si="112"/>
        <v>870</v>
      </c>
      <c r="DJ41" s="74">
        <f t="shared" si="113"/>
        <v>108394</v>
      </c>
    </row>
    <row r="42" spans="1:114" s="50" customFormat="1" ht="12" customHeight="1">
      <c r="A42" s="53" t="s">
        <v>115</v>
      </c>
      <c r="B42" s="54" t="s">
        <v>187</v>
      </c>
      <c r="C42" s="53" t="s">
        <v>188</v>
      </c>
      <c r="D42" s="74">
        <f t="shared" si="60"/>
        <v>92663</v>
      </c>
      <c r="E42" s="74">
        <f t="shared" si="61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118</v>
      </c>
      <c r="K42" s="74">
        <v>0</v>
      </c>
      <c r="L42" s="74">
        <v>92663</v>
      </c>
      <c r="M42" s="74">
        <f t="shared" si="62"/>
        <v>20418</v>
      </c>
      <c r="N42" s="74">
        <f t="shared" si="63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118</v>
      </c>
      <c r="T42" s="74">
        <v>0</v>
      </c>
      <c r="U42" s="74">
        <v>20418</v>
      </c>
      <c r="V42" s="74">
        <f t="shared" si="64"/>
        <v>113081</v>
      </c>
      <c r="W42" s="74">
        <f t="shared" si="65"/>
        <v>0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0</v>
      </c>
      <c r="AB42" s="75" t="s">
        <v>118</v>
      </c>
      <c r="AC42" s="74">
        <f t="shared" si="70"/>
        <v>0</v>
      </c>
      <c r="AD42" s="74">
        <f t="shared" si="71"/>
        <v>113081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429</v>
      </c>
      <c r="AM42" s="74">
        <f t="shared" si="74"/>
        <v>0</v>
      </c>
      <c r="AN42" s="74">
        <f t="shared" si="75"/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f t="shared" si="76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77"/>
        <v>0</v>
      </c>
      <c r="AY42" s="74">
        <v>0</v>
      </c>
      <c r="AZ42" s="74">
        <v>0</v>
      </c>
      <c r="BA42" s="74">
        <v>0</v>
      </c>
      <c r="BB42" s="74">
        <v>0</v>
      </c>
      <c r="BC42" s="74">
        <v>92234</v>
      </c>
      <c r="BD42" s="74">
        <v>0</v>
      </c>
      <c r="BE42" s="74">
        <v>0</v>
      </c>
      <c r="BF42" s="74">
        <f t="shared" si="78"/>
        <v>0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0</v>
      </c>
      <c r="BP42" s="74">
        <f t="shared" si="82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20418</v>
      </c>
      <c r="CF42" s="74">
        <v>0</v>
      </c>
      <c r="CG42" s="74">
        <v>0</v>
      </c>
      <c r="CH42" s="74">
        <f t="shared" si="85"/>
        <v>0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429</v>
      </c>
      <c r="CQ42" s="74">
        <f t="shared" si="94"/>
        <v>0</v>
      </c>
      <c r="CR42" s="74">
        <f t="shared" si="95"/>
        <v>0</v>
      </c>
      <c r="CS42" s="74">
        <f t="shared" si="96"/>
        <v>0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0</v>
      </c>
      <c r="CX42" s="74">
        <f t="shared" si="101"/>
        <v>0</v>
      </c>
      <c r="CY42" s="74">
        <f t="shared" si="102"/>
        <v>0</v>
      </c>
      <c r="CZ42" s="74">
        <f t="shared" si="103"/>
        <v>0</v>
      </c>
      <c r="DA42" s="74">
        <f t="shared" si="104"/>
        <v>0</v>
      </c>
      <c r="DB42" s="74">
        <f t="shared" si="105"/>
        <v>0</v>
      </c>
      <c r="DC42" s="74">
        <f t="shared" si="106"/>
        <v>0</v>
      </c>
      <c r="DD42" s="74">
        <f t="shared" si="107"/>
        <v>0</v>
      </c>
      <c r="DE42" s="74">
        <f t="shared" si="108"/>
        <v>0</v>
      </c>
      <c r="DF42" s="74">
        <f t="shared" si="109"/>
        <v>0</v>
      </c>
      <c r="DG42" s="74">
        <f t="shared" si="110"/>
        <v>112652</v>
      </c>
      <c r="DH42" s="74">
        <f t="shared" si="111"/>
        <v>0</v>
      </c>
      <c r="DI42" s="74">
        <f t="shared" si="112"/>
        <v>0</v>
      </c>
      <c r="DJ42" s="74">
        <f t="shared" si="113"/>
        <v>0</v>
      </c>
    </row>
    <row r="43" spans="1:114" s="50" customFormat="1" ht="12" customHeight="1">
      <c r="A43" s="53" t="s">
        <v>115</v>
      </c>
      <c r="B43" s="54" t="s">
        <v>189</v>
      </c>
      <c r="C43" s="53" t="s">
        <v>190</v>
      </c>
      <c r="D43" s="74">
        <f t="shared" si="60"/>
        <v>28619</v>
      </c>
      <c r="E43" s="74">
        <f t="shared" si="61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118</v>
      </c>
      <c r="K43" s="74">
        <v>0</v>
      </c>
      <c r="L43" s="74">
        <v>28619</v>
      </c>
      <c r="M43" s="74">
        <f t="shared" si="62"/>
        <v>7147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118</v>
      </c>
      <c r="T43" s="74">
        <v>0</v>
      </c>
      <c r="U43" s="74">
        <v>7147</v>
      </c>
      <c r="V43" s="74">
        <f t="shared" si="64"/>
        <v>35766</v>
      </c>
      <c r="W43" s="74">
        <f t="shared" si="65"/>
        <v>0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0</v>
      </c>
      <c r="AB43" s="75" t="s">
        <v>118</v>
      </c>
      <c r="AC43" s="74">
        <f t="shared" si="70"/>
        <v>0</v>
      </c>
      <c r="AD43" s="74">
        <f t="shared" si="71"/>
        <v>35766</v>
      </c>
      <c r="AE43" s="74">
        <f t="shared" si="72"/>
        <v>0</v>
      </c>
      <c r="AF43" s="74">
        <f t="shared" si="73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133</v>
      </c>
      <c r="AM43" s="74">
        <f t="shared" si="74"/>
        <v>0</v>
      </c>
      <c r="AN43" s="74">
        <f t="shared" si="75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76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77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28486</v>
      </c>
      <c r="BD43" s="74">
        <v>0</v>
      </c>
      <c r="BE43" s="74">
        <v>0</v>
      </c>
      <c r="BF43" s="74">
        <f t="shared" si="78"/>
        <v>0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0</v>
      </c>
      <c r="BP43" s="74">
        <f t="shared" si="82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7147</v>
      </c>
      <c r="CF43" s="74">
        <v>0</v>
      </c>
      <c r="CG43" s="74">
        <v>0</v>
      </c>
      <c r="CH43" s="74">
        <f t="shared" si="85"/>
        <v>0</v>
      </c>
      <c r="CI43" s="74">
        <f t="shared" si="86"/>
        <v>0</v>
      </c>
      <c r="CJ43" s="74">
        <f t="shared" si="87"/>
        <v>0</v>
      </c>
      <c r="CK43" s="74">
        <f t="shared" si="88"/>
        <v>0</v>
      </c>
      <c r="CL43" s="74">
        <f t="shared" si="89"/>
        <v>0</v>
      </c>
      <c r="CM43" s="74">
        <f t="shared" si="90"/>
        <v>0</v>
      </c>
      <c r="CN43" s="74">
        <f t="shared" si="91"/>
        <v>0</v>
      </c>
      <c r="CO43" s="74">
        <f t="shared" si="92"/>
        <v>0</v>
      </c>
      <c r="CP43" s="74">
        <f t="shared" si="93"/>
        <v>133</v>
      </c>
      <c r="CQ43" s="74">
        <f t="shared" si="94"/>
        <v>0</v>
      </c>
      <c r="CR43" s="74">
        <f t="shared" si="95"/>
        <v>0</v>
      </c>
      <c r="CS43" s="74">
        <f t="shared" si="96"/>
        <v>0</v>
      </c>
      <c r="CT43" s="74">
        <f t="shared" si="97"/>
        <v>0</v>
      </c>
      <c r="CU43" s="74">
        <f t="shared" si="98"/>
        <v>0</v>
      </c>
      <c r="CV43" s="74">
        <f t="shared" si="99"/>
        <v>0</v>
      </c>
      <c r="CW43" s="74">
        <f t="shared" si="100"/>
        <v>0</v>
      </c>
      <c r="CX43" s="74">
        <f t="shared" si="101"/>
        <v>0</v>
      </c>
      <c r="CY43" s="74">
        <f t="shared" si="102"/>
        <v>0</v>
      </c>
      <c r="CZ43" s="74">
        <f t="shared" si="103"/>
        <v>0</v>
      </c>
      <c r="DA43" s="74">
        <f t="shared" si="104"/>
        <v>0</v>
      </c>
      <c r="DB43" s="74">
        <f t="shared" si="105"/>
        <v>0</v>
      </c>
      <c r="DC43" s="74">
        <f t="shared" si="106"/>
        <v>0</v>
      </c>
      <c r="DD43" s="74">
        <f t="shared" si="107"/>
        <v>0</v>
      </c>
      <c r="DE43" s="74">
        <f t="shared" si="108"/>
        <v>0</v>
      </c>
      <c r="DF43" s="74">
        <f t="shared" si="109"/>
        <v>0</v>
      </c>
      <c r="DG43" s="74">
        <f t="shared" si="110"/>
        <v>35633</v>
      </c>
      <c r="DH43" s="74">
        <f t="shared" si="111"/>
        <v>0</v>
      </c>
      <c r="DI43" s="74">
        <f t="shared" si="112"/>
        <v>0</v>
      </c>
      <c r="DJ43" s="74">
        <f t="shared" si="113"/>
        <v>0</v>
      </c>
    </row>
    <row r="44" spans="1:114" s="50" customFormat="1" ht="12" customHeight="1">
      <c r="A44" s="53" t="s">
        <v>115</v>
      </c>
      <c r="B44" s="54" t="s">
        <v>191</v>
      </c>
      <c r="C44" s="53" t="s">
        <v>192</v>
      </c>
      <c r="D44" s="74">
        <f t="shared" si="60"/>
        <v>20561</v>
      </c>
      <c r="E44" s="74">
        <f t="shared" si="61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118</v>
      </c>
      <c r="K44" s="74">
        <v>0</v>
      </c>
      <c r="L44" s="74">
        <v>20561</v>
      </c>
      <c r="M44" s="74">
        <f t="shared" si="62"/>
        <v>8747</v>
      </c>
      <c r="N44" s="74">
        <f t="shared" si="63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118</v>
      </c>
      <c r="T44" s="74">
        <v>0</v>
      </c>
      <c r="U44" s="74">
        <v>8747</v>
      </c>
      <c r="V44" s="74">
        <f t="shared" si="64"/>
        <v>29308</v>
      </c>
      <c r="W44" s="74">
        <f t="shared" si="65"/>
        <v>0</v>
      </c>
      <c r="X44" s="74">
        <f t="shared" si="66"/>
        <v>0</v>
      </c>
      <c r="Y44" s="74">
        <f t="shared" si="67"/>
        <v>0</v>
      </c>
      <c r="Z44" s="74">
        <f t="shared" si="68"/>
        <v>0</v>
      </c>
      <c r="AA44" s="74">
        <f t="shared" si="69"/>
        <v>0</v>
      </c>
      <c r="AB44" s="75" t="s">
        <v>118</v>
      </c>
      <c r="AC44" s="74">
        <f t="shared" si="70"/>
        <v>0</v>
      </c>
      <c r="AD44" s="74">
        <f t="shared" si="71"/>
        <v>29308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95</v>
      </c>
      <c r="AM44" s="74">
        <f t="shared" si="74"/>
        <v>0</v>
      </c>
      <c r="AN44" s="74">
        <f t="shared" si="75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76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77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20466</v>
      </c>
      <c r="BD44" s="74">
        <v>0</v>
      </c>
      <c r="BE44" s="74">
        <v>0</v>
      </c>
      <c r="BF44" s="74">
        <f t="shared" si="78"/>
        <v>0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0</v>
      </c>
      <c r="BP44" s="74">
        <f t="shared" si="82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8747</v>
      </c>
      <c r="CF44" s="74">
        <v>0</v>
      </c>
      <c r="CG44" s="74">
        <v>0</v>
      </c>
      <c r="CH44" s="74">
        <f t="shared" si="85"/>
        <v>0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95</v>
      </c>
      <c r="CQ44" s="74">
        <f t="shared" si="94"/>
        <v>0</v>
      </c>
      <c r="CR44" s="74">
        <f t="shared" si="95"/>
        <v>0</v>
      </c>
      <c r="CS44" s="74">
        <f t="shared" si="96"/>
        <v>0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0</v>
      </c>
      <c r="CX44" s="74">
        <f t="shared" si="101"/>
        <v>0</v>
      </c>
      <c r="CY44" s="74">
        <f t="shared" si="102"/>
        <v>0</v>
      </c>
      <c r="CZ44" s="74">
        <f t="shared" si="103"/>
        <v>0</v>
      </c>
      <c r="DA44" s="74">
        <f t="shared" si="104"/>
        <v>0</v>
      </c>
      <c r="DB44" s="74">
        <f t="shared" si="105"/>
        <v>0</v>
      </c>
      <c r="DC44" s="74">
        <f t="shared" si="106"/>
        <v>0</v>
      </c>
      <c r="DD44" s="74">
        <f t="shared" si="107"/>
        <v>0</v>
      </c>
      <c r="DE44" s="74">
        <f t="shared" si="108"/>
        <v>0</v>
      </c>
      <c r="DF44" s="74">
        <f t="shared" si="109"/>
        <v>0</v>
      </c>
      <c r="DG44" s="74">
        <f t="shared" si="110"/>
        <v>29213</v>
      </c>
      <c r="DH44" s="74">
        <f t="shared" si="111"/>
        <v>0</v>
      </c>
      <c r="DI44" s="74">
        <f t="shared" si="112"/>
        <v>0</v>
      </c>
      <c r="DJ44" s="74">
        <f t="shared" si="113"/>
        <v>0</v>
      </c>
    </row>
    <row r="45" spans="1:114" s="50" customFormat="1" ht="12" customHeight="1">
      <c r="A45" s="53" t="s">
        <v>115</v>
      </c>
      <c r="B45" s="54" t="s">
        <v>193</v>
      </c>
      <c r="C45" s="53" t="s">
        <v>194</v>
      </c>
      <c r="D45" s="74">
        <f t="shared" si="60"/>
        <v>87908</v>
      </c>
      <c r="E45" s="74">
        <f t="shared" si="61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118</v>
      </c>
      <c r="K45" s="74">
        <v>0</v>
      </c>
      <c r="L45" s="74">
        <v>87908</v>
      </c>
      <c r="M45" s="74">
        <f t="shared" si="62"/>
        <v>22908</v>
      </c>
      <c r="N45" s="74">
        <f t="shared" si="63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118</v>
      </c>
      <c r="T45" s="74">
        <v>0</v>
      </c>
      <c r="U45" s="74">
        <v>22908</v>
      </c>
      <c r="V45" s="74">
        <f t="shared" si="64"/>
        <v>110816</v>
      </c>
      <c r="W45" s="74">
        <f t="shared" si="65"/>
        <v>0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0</v>
      </c>
      <c r="AB45" s="75" t="s">
        <v>118</v>
      </c>
      <c r="AC45" s="74">
        <f t="shared" si="70"/>
        <v>0</v>
      </c>
      <c r="AD45" s="74">
        <f t="shared" si="71"/>
        <v>110816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409</v>
      </c>
      <c r="AM45" s="74">
        <f t="shared" si="74"/>
        <v>0</v>
      </c>
      <c r="AN45" s="74">
        <f t="shared" si="75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76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77"/>
        <v>0</v>
      </c>
      <c r="AY45" s="74">
        <v>0</v>
      </c>
      <c r="AZ45" s="74">
        <v>0</v>
      </c>
      <c r="BA45" s="74">
        <v>0</v>
      </c>
      <c r="BB45" s="74">
        <v>0</v>
      </c>
      <c r="BC45" s="74">
        <v>87499</v>
      </c>
      <c r="BD45" s="74">
        <v>0</v>
      </c>
      <c r="BE45" s="74">
        <v>0</v>
      </c>
      <c r="BF45" s="74">
        <f t="shared" si="78"/>
        <v>0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0</v>
      </c>
      <c r="BP45" s="74">
        <f t="shared" si="82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22908</v>
      </c>
      <c r="CF45" s="74">
        <v>0</v>
      </c>
      <c r="CG45" s="74">
        <v>0</v>
      </c>
      <c r="CH45" s="74">
        <f t="shared" si="85"/>
        <v>0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409</v>
      </c>
      <c r="CQ45" s="74">
        <f t="shared" si="94"/>
        <v>0</v>
      </c>
      <c r="CR45" s="74">
        <f t="shared" si="95"/>
        <v>0</v>
      </c>
      <c r="CS45" s="74">
        <f t="shared" si="96"/>
        <v>0</v>
      </c>
      <c r="CT45" s="74">
        <f t="shared" si="97"/>
        <v>0</v>
      </c>
      <c r="CU45" s="74">
        <f t="shared" si="98"/>
        <v>0</v>
      </c>
      <c r="CV45" s="74">
        <f t="shared" si="99"/>
        <v>0</v>
      </c>
      <c r="CW45" s="74">
        <f t="shared" si="100"/>
        <v>0</v>
      </c>
      <c r="CX45" s="74">
        <f t="shared" si="101"/>
        <v>0</v>
      </c>
      <c r="CY45" s="74">
        <f t="shared" si="102"/>
        <v>0</v>
      </c>
      <c r="CZ45" s="74">
        <f t="shared" si="103"/>
        <v>0</v>
      </c>
      <c r="DA45" s="74">
        <f t="shared" si="104"/>
        <v>0</v>
      </c>
      <c r="DB45" s="74">
        <f t="shared" si="105"/>
        <v>0</v>
      </c>
      <c r="DC45" s="74">
        <f t="shared" si="106"/>
        <v>0</v>
      </c>
      <c r="DD45" s="74">
        <f t="shared" si="107"/>
        <v>0</v>
      </c>
      <c r="DE45" s="74">
        <f t="shared" si="108"/>
        <v>0</v>
      </c>
      <c r="DF45" s="74">
        <f t="shared" si="109"/>
        <v>0</v>
      </c>
      <c r="DG45" s="74">
        <f t="shared" si="110"/>
        <v>110407</v>
      </c>
      <c r="DH45" s="74">
        <f t="shared" si="111"/>
        <v>0</v>
      </c>
      <c r="DI45" s="74">
        <f t="shared" si="112"/>
        <v>0</v>
      </c>
      <c r="DJ45" s="74">
        <f t="shared" si="113"/>
        <v>0</v>
      </c>
    </row>
    <row r="46" spans="1:114" s="50" customFormat="1" ht="12" customHeight="1">
      <c r="A46" s="53" t="s">
        <v>115</v>
      </c>
      <c r="B46" s="54" t="s">
        <v>195</v>
      </c>
      <c r="C46" s="53" t="s">
        <v>196</v>
      </c>
      <c r="D46" s="74">
        <f t="shared" si="60"/>
        <v>128100</v>
      </c>
      <c r="E46" s="74">
        <f t="shared" si="61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118</v>
      </c>
      <c r="K46" s="74">
        <v>0</v>
      </c>
      <c r="L46" s="74">
        <v>128100</v>
      </c>
      <c r="M46" s="74">
        <f t="shared" si="62"/>
        <v>40744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118</v>
      </c>
      <c r="T46" s="74">
        <v>0</v>
      </c>
      <c r="U46" s="74">
        <v>40744</v>
      </c>
      <c r="V46" s="74">
        <f t="shared" si="64"/>
        <v>168844</v>
      </c>
      <c r="W46" s="74">
        <f t="shared" si="65"/>
        <v>0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0</v>
      </c>
      <c r="AB46" s="75" t="s">
        <v>118</v>
      </c>
      <c r="AC46" s="74">
        <f t="shared" si="70"/>
        <v>0</v>
      </c>
      <c r="AD46" s="74">
        <f t="shared" si="71"/>
        <v>168844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74"/>
        <v>0</v>
      </c>
      <c r="AN46" s="74">
        <f t="shared" si="75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0</v>
      </c>
      <c r="AY46" s="74">
        <v>0</v>
      </c>
      <c r="AZ46" s="74">
        <v>0</v>
      </c>
      <c r="BA46" s="74">
        <v>0</v>
      </c>
      <c r="BB46" s="74">
        <v>0</v>
      </c>
      <c r="BC46" s="74">
        <v>128100</v>
      </c>
      <c r="BD46" s="74">
        <v>0</v>
      </c>
      <c r="BE46" s="74">
        <v>0</v>
      </c>
      <c r="BF46" s="74">
        <f t="shared" si="78"/>
        <v>0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40744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0</v>
      </c>
      <c r="CQ46" s="74">
        <f t="shared" si="94"/>
        <v>0</v>
      </c>
      <c r="CR46" s="74">
        <f t="shared" si="95"/>
        <v>0</v>
      </c>
      <c r="CS46" s="74">
        <f t="shared" si="96"/>
        <v>0</v>
      </c>
      <c r="CT46" s="74">
        <f t="shared" si="97"/>
        <v>0</v>
      </c>
      <c r="CU46" s="74">
        <f t="shared" si="98"/>
        <v>0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0</v>
      </c>
      <c r="DC46" s="74">
        <f t="shared" si="106"/>
        <v>0</v>
      </c>
      <c r="DD46" s="74">
        <f t="shared" si="107"/>
        <v>0</v>
      </c>
      <c r="DE46" s="74">
        <f t="shared" si="108"/>
        <v>0</v>
      </c>
      <c r="DF46" s="74">
        <f t="shared" si="109"/>
        <v>0</v>
      </c>
      <c r="DG46" s="74">
        <f t="shared" si="110"/>
        <v>168844</v>
      </c>
      <c r="DH46" s="74">
        <f t="shared" si="111"/>
        <v>0</v>
      </c>
      <c r="DI46" s="74">
        <f t="shared" si="112"/>
        <v>0</v>
      </c>
      <c r="DJ46" s="74">
        <f t="shared" si="113"/>
        <v>0</v>
      </c>
    </row>
    <row r="47" spans="1:114" s="50" customFormat="1" ht="12" customHeight="1">
      <c r="A47" s="53" t="s">
        <v>115</v>
      </c>
      <c r="B47" s="54" t="s">
        <v>197</v>
      </c>
      <c r="C47" s="53" t="s">
        <v>198</v>
      </c>
      <c r="D47" s="74">
        <f t="shared" si="60"/>
        <v>62095</v>
      </c>
      <c r="E47" s="74">
        <f t="shared" si="61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118</v>
      </c>
      <c r="K47" s="74">
        <v>0</v>
      </c>
      <c r="L47" s="74">
        <v>62095</v>
      </c>
      <c r="M47" s="74">
        <f t="shared" si="62"/>
        <v>19751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118</v>
      </c>
      <c r="T47" s="74">
        <v>0</v>
      </c>
      <c r="U47" s="74">
        <v>19751</v>
      </c>
      <c r="V47" s="74">
        <f t="shared" si="64"/>
        <v>81846</v>
      </c>
      <c r="W47" s="74">
        <f t="shared" si="65"/>
        <v>0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0</v>
      </c>
      <c r="AB47" s="75" t="s">
        <v>118</v>
      </c>
      <c r="AC47" s="74">
        <f t="shared" si="70"/>
        <v>0</v>
      </c>
      <c r="AD47" s="74">
        <f t="shared" si="71"/>
        <v>81846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0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62095</v>
      </c>
      <c r="BD47" s="74">
        <v>0</v>
      </c>
      <c r="BE47" s="74">
        <v>0</v>
      </c>
      <c r="BF47" s="74">
        <f t="shared" si="78"/>
        <v>0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0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19751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0</v>
      </c>
      <c r="CQ47" s="74">
        <f t="shared" si="94"/>
        <v>0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0</v>
      </c>
      <c r="DC47" s="74">
        <f t="shared" si="106"/>
        <v>0</v>
      </c>
      <c r="DD47" s="74">
        <f t="shared" si="107"/>
        <v>0</v>
      </c>
      <c r="DE47" s="74">
        <f t="shared" si="108"/>
        <v>0</v>
      </c>
      <c r="DF47" s="74">
        <f t="shared" si="109"/>
        <v>0</v>
      </c>
      <c r="DG47" s="74">
        <f t="shared" si="110"/>
        <v>81846</v>
      </c>
      <c r="DH47" s="74">
        <f t="shared" si="111"/>
        <v>0</v>
      </c>
      <c r="DI47" s="74">
        <f t="shared" si="112"/>
        <v>0</v>
      </c>
      <c r="DJ47" s="74">
        <f t="shared" si="113"/>
        <v>0</v>
      </c>
    </row>
    <row r="48" spans="1:114" s="50" customFormat="1" ht="12" customHeight="1">
      <c r="A48" s="53" t="s">
        <v>115</v>
      </c>
      <c r="B48" s="54" t="s">
        <v>199</v>
      </c>
      <c r="C48" s="53" t="s">
        <v>200</v>
      </c>
      <c r="D48" s="74">
        <f t="shared" si="60"/>
        <v>88266</v>
      </c>
      <c r="E48" s="74">
        <f t="shared" si="61"/>
        <v>0</v>
      </c>
      <c r="F48" s="74">
        <v>0</v>
      </c>
      <c r="G48" s="74">
        <v>0</v>
      </c>
      <c r="H48" s="74">
        <v>0</v>
      </c>
      <c r="I48" s="74">
        <v>0</v>
      </c>
      <c r="J48" s="75" t="s">
        <v>118</v>
      </c>
      <c r="K48" s="74">
        <v>0</v>
      </c>
      <c r="L48" s="74">
        <v>88266</v>
      </c>
      <c r="M48" s="74">
        <f t="shared" si="62"/>
        <v>28075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118</v>
      </c>
      <c r="T48" s="74">
        <v>0</v>
      </c>
      <c r="U48" s="74">
        <v>28075</v>
      </c>
      <c r="V48" s="74">
        <f t="shared" si="64"/>
        <v>116341</v>
      </c>
      <c r="W48" s="74">
        <f t="shared" si="65"/>
        <v>0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0</v>
      </c>
      <c r="AB48" s="75" t="s">
        <v>118</v>
      </c>
      <c r="AC48" s="74">
        <f t="shared" si="70"/>
        <v>0</v>
      </c>
      <c r="AD48" s="74">
        <f t="shared" si="71"/>
        <v>116341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0</v>
      </c>
      <c r="AN48" s="74">
        <f t="shared" si="75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76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77"/>
        <v>0</v>
      </c>
      <c r="AY48" s="74">
        <v>0</v>
      </c>
      <c r="AZ48" s="74">
        <v>0</v>
      </c>
      <c r="BA48" s="74">
        <v>0</v>
      </c>
      <c r="BB48" s="74">
        <v>0</v>
      </c>
      <c r="BC48" s="74">
        <v>88266</v>
      </c>
      <c r="BD48" s="74">
        <v>0</v>
      </c>
      <c r="BE48" s="74">
        <v>0</v>
      </c>
      <c r="BF48" s="74">
        <f t="shared" si="78"/>
        <v>0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0</v>
      </c>
      <c r="BO48" s="74">
        <f t="shared" si="81"/>
        <v>0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28075</v>
      </c>
      <c r="CF48" s="74">
        <v>0</v>
      </c>
      <c r="CG48" s="74">
        <v>0</v>
      </c>
      <c r="CH48" s="74">
        <f t="shared" si="85"/>
        <v>0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0</v>
      </c>
      <c r="CQ48" s="74">
        <f t="shared" si="94"/>
        <v>0</v>
      </c>
      <c r="CR48" s="74">
        <f t="shared" si="95"/>
        <v>0</v>
      </c>
      <c r="CS48" s="74">
        <f t="shared" si="96"/>
        <v>0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0</v>
      </c>
      <c r="CX48" s="74">
        <f t="shared" si="101"/>
        <v>0</v>
      </c>
      <c r="CY48" s="74">
        <f t="shared" si="102"/>
        <v>0</v>
      </c>
      <c r="CZ48" s="74">
        <f t="shared" si="103"/>
        <v>0</v>
      </c>
      <c r="DA48" s="74">
        <f t="shared" si="104"/>
        <v>0</v>
      </c>
      <c r="DB48" s="74">
        <f t="shared" si="105"/>
        <v>0</v>
      </c>
      <c r="DC48" s="74">
        <f t="shared" si="106"/>
        <v>0</v>
      </c>
      <c r="DD48" s="74">
        <f t="shared" si="107"/>
        <v>0</v>
      </c>
      <c r="DE48" s="74">
        <f t="shared" si="108"/>
        <v>0</v>
      </c>
      <c r="DF48" s="74">
        <f t="shared" si="109"/>
        <v>0</v>
      </c>
      <c r="DG48" s="74">
        <f t="shared" si="110"/>
        <v>116341</v>
      </c>
      <c r="DH48" s="74">
        <f t="shared" si="111"/>
        <v>0</v>
      </c>
      <c r="DI48" s="74">
        <f t="shared" si="112"/>
        <v>0</v>
      </c>
      <c r="DJ48" s="74">
        <f t="shared" si="113"/>
        <v>0</v>
      </c>
    </row>
    <row r="49" spans="1:114" s="50" customFormat="1" ht="12" customHeight="1">
      <c r="A49" s="53" t="s">
        <v>115</v>
      </c>
      <c r="B49" s="54" t="s">
        <v>201</v>
      </c>
      <c r="C49" s="53" t="s">
        <v>202</v>
      </c>
      <c r="D49" s="74">
        <f t="shared" si="60"/>
        <v>43616</v>
      </c>
      <c r="E49" s="74">
        <f t="shared" si="61"/>
        <v>0</v>
      </c>
      <c r="F49" s="74">
        <v>0</v>
      </c>
      <c r="G49" s="74">
        <v>0</v>
      </c>
      <c r="H49" s="74">
        <v>0</v>
      </c>
      <c r="I49" s="74">
        <v>0</v>
      </c>
      <c r="J49" s="75" t="s">
        <v>118</v>
      </c>
      <c r="K49" s="74">
        <v>0</v>
      </c>
      <c r="L49" s="74">
        <v>43616</v>
      </c>
      <c r="M49" s="74">
        <f t="shared" si="62"/>
        <v>13873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118</v>
      </c>
      <c r="T49" s="74">
        <v>0</v>
      </c>
      <c r="U49" s="74">
        <v>13873</v>
      </c>
      <c r="V49" s="74">
        <f t="shared" si="64"/>
        <v>57489</v>
      </c>
      <c r="W49" s="74">
        <f t="shared" si="65"/>
        <v>0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0</v>
      </c>
      <c r="AB49" s="75" t="s">
        <v>118</v>
      </c>
      <c r="AC49" s="74">
        <f t="shared" si="70"/>
        <v>0</v>
      </c>
      <c r="AD49" s="74">
        <f t="shared" si="71"/>
        <v>57489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0</v>
      </c>
      <c r="AN49" s="74">
        <f t="shared" si="75"/>
        <v>0</v>
      </c>
      <c r="AO49" s="74">
        <v>0</v>
      </c>
      <c r="AP49" s="74">
        <v>0</v>
      </c>
      <c r="AQ49" s="74">
        <v>0</v>
      </c>
      <c r="AR49" s="74">
        <v>0</v>
      </c>
      <c r="AS49" s="74">
        <f t="shared" si="76"/>
        <v>0</v>
      </c>
      <c r="AT49" s="74">
        <v>0</v>
      </c>
      <c r="AU49" s="74">
        <v>0</v>
      </c>
      <c r="AV49" s="74">
        <v>0</v>
      </c>
      <c r="AW49" s="74">
        <v>0</v>
      </c>
      <c r="AX49" s="74">
        <f t="shared" si="77"/>
        <v>0</v>
      </c>
      <c r="AY49" s="74">
        <v>0</v>
      </c>
      <c r="AZ49" s="74">
        <v>0</v>
      </c>
      <c r="BA49" s="74">
        <v>0</v>
      </c>
      <c r="BB49" s="74">
        <v>0</v>
      </c>
      <c r="BC49" s="74">
        <v>43616</v>
      </c>
      <c r="BD49" s="74">
        <v>0</v>
      </c>
      <c r="BE49" s="74">
        <v>0</v>
      </c>
      <c r="BF49" s="74">
        <f t="shared" si="78"/>
        <v>0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13873</v>
      </c>
      <c r="CF49" s="74">
        <v>0</v>
      </c>
      <c r="CG49" s="74">
        <v>0</v>
      </c>
      <c r="CH49" s="74">
        <f t="shared" si="85"/>
        <v>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0</v>
      </c>
      <c r="CR49" s="74">
        <f t="shared" si="95"/>
        <v>0</v>
      </c>
      <c r="CS49" s="74">
        <f t="shared" si="96"/>
        <v>0</v>
      </c>
      <c r="CT49" s="74">
        <f t="shared" si="97"/>
        <v>0</v>
      </c>
      <c r="CU49" s="74">
        <f t="shared" si="98"/>
        <v>0</v>
      </c>
      <c r="CV49" s="74">
        <f t="shared" si="99"/>
        <v>0</v>
      </c>
      <c r="CW49" s="74">
        <f t="shared" si="100"/>
        <v>0</v>
      </c>
      <c r="CX49" s="74">
        <f t="shared" si="101"/>
        <v>0</v>
      </c>
      <c r="CY49" s="74">
        <f t="shared" si="102"/>
        <v>0</v>
      </c>
      <c r="CZ49" s="74">
        <f t="shared" si="103"/>
        <v>0</v>
      </c>
      <c r="DA49" s="74">
        <f t="shared" si="104"/>
        <v>0</v>
      </c>
      <c r="DB49" s="74">
        <f t="shared" si="105"/>
        <v>0</v>
      </c>
      <c r="DC49" s="74">
        <f t="shared" si="106"/>
        <v>0</v>
      </c>
      <c r="DD49" s="74">
        <f t="shared" si="107"/>
        <v>0</v>
      </c>
      <c r="DE49" s="74">
        <f t="shared" si="108"/>
        <v>0</v>
      </c>
      <c r="DF49" s="74">
        <f t="shared" si="109"/>
        <v>0</v>
      </c>
      <c r="DG49" s="74">
        <f t="shared" si="110"/>
        <v>57489</v>
      </c>
      <c r="DH49" s="74">
        <f t="shared" si="111"/>
        <v>0</v>
      </c>
      <c r="DI49" s="74">
        <f t="shared" si="112"/>
        <v>0</v>
      </c>
      <c r="DJ49" s="74">
        <f t="shared" si="113"/>
        <v>0</v>
      </c>
    </row>
    <row r="50" spans="1:114" s="50" customFormat="1" ht="12" customHeight="1">
      <c r="A50" s="53" t="s">
        <v>115</v>
      </c>
      <c r="B50" s="54" t="s">
        <v>203</v>
      </c>
      <c r="C50" s="53" t="s">
        <v>204</v>
      </c>
      <c r="D50" s="74">
        <f t="shared" si="60"/>
        <v>150722</v>
      </c>
      <c r="E50" s="74">
        <f t="shared" si="61"/>
        <v>0</v>
      </c>
      <c r="F50" s="74">
        <v>0</v>
      </c>
      <c r="G50" s="74">
        <v>0</v>
      </c>
      <c r="H50" s="74">
        <v>0</v>
      </c>
      <c r="I50" s="74">
        <v>0</v>
      </c>
      <c r="J50" s="75" t="s">
        <v>118</v>
      </c>
      <c r="K50" s="74">
        <v>0</v>
      </c>
      <c r="L50" s="74">
        <v>150722</v>
      </c>
      <c r="M50" s="74">
        <f t="shared" si="62"/>
        <v>65967</v>
      </c>
      <c r="N50" s="74">
        <f t="shared" si="63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118</v>
      </c>
      <c r="T50" s="74">
        <v>0</v>
      </c>
      <c r="U50" s="74">
        <v>65967</v>
      </c>
      <c r="V50" s="74">
        <f t="shared" si="64"/>
        <v>216689</v>
      </c>
      <c r="W50" s="74">
        <f t="shared" si="65"/>
        <v>0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0</v>
      </c>
      <c r="AB50" s="75" t="s">
        <v>118</v>
      </c>
      <c r="AC50" s="74">
        <f t="shared" si="70"/>
        <v>0</v>
      </c>
      <c r="AD50" s="74">
        <f t="shared" si="71"/>
        <v>216689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9925</v>
      </c>
      <c r="AN50" s="74">
        <f t="shared" si="75"/>
        <v>9925</v>
      </c>
      <c r="AO50" s="74">
        <v>9925</v>
      </c>
      <c r="AP50" s="74">
        <v>0</v>
      </c>
      <c r="AQ50" s="74">
        <v>0</v>
      </c>
      <c r="AR50" s="74">
        <v>0</v>
      </c>
      <c r="AS50" s="74">
        <f t="shared" si="76"/>
        <v>0</v>
      </c>
      <c r="AT50" s="74">
        <v>0</v>
      </c>
      <c r="AU50" s="74">
        <v>0</v>
      </c>
      <c r="AV50" s="74">
        <v>0</v>
      </c>
      <c r="AW50" s="74">
        <v>0</v>
      </c>
      <c r="AX50" s="74">
        <f t="shared" si="77"/>
        <v>0</v>
      </c>
      <c r="AY50" s="74">
        <v>0</v>
      </c>
      <c r="AZ50" s="74">
        <v>0</v>
      </c>
      <c r="BA50" s="74">
        <v>0</v>
      </c>
      <c r="BB50" s="74">
        <v>0</v>
      </c>
      <c r="BC50" s="74">
        <v>140087</v>
      </c>
      <c r="BD50" s="74">
        <v>0</v>
      </c>
      <c r="BE50" s="74">
        <v>710</v>
      </c>
      <c r="BF50" s="74">
        <f t="shared" si="78"/>
        <v>10635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0</v>
      </c>
      <c r="BP50" s="74">
        <f t="shared" si="82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65967</v>
      </c>
      <c r="CF50" s="74">
        <v>0</v>
      </c>
      <c r="CG50" s="74">
        <v>0</v>
      </c>
      <c r="CH50" s="74">
        <f t="shared" si="85"/>
        <v>0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0</v>
      </c>
      <c r="CQ50" s="74">
        <f t="shared" si="94"/>
        <v>9925</v>
      </c>
      <c r="CR50" s="74">
        <f t="shared" si="95"/>
        <v>9925</v>
      </c>
      <c r="CS50" s="74">
        <f t="shared" si="96"/>
        <v>9925</v>
      </c>
      <c r="CT50" s="74">
        <f t="shared" si="97"/>
        <v>0</v>
      </c>
      <c r="CU50" s="74">
        <f t="shared" si="98"/>
        <v>0</v>
      </c>
      <c r="CV50" s="74">
        <f t="shared" si="99"/>
        <v>0</v>
      </c>
      <c r="CW50" s="74">
        <f t="shared" si="100"/>
        <v>0</v>
      </c>
      <c r="CX50" s="74">
        <f t="shared" si="101"/>
        <v>0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0</v>
      </c>
      <c r="DC50" s="74">
        <f t="shared" si="106"/>
        <v>0</v>
      </c>
      <c r="DD50" s="74">
        <f t="shared" si="107"/>
        <v>0</v>
      </c>
      <c r="DE50" s="74">
        <f t="shared" si="108"/>
        <v>0</v>
      </c>
      <c r="DF50" s="74">
        <f t="shared" si="109"/>
        <v>0</v>
      </c>
      <c r="DG50" s="74">
        <f t="shared" si="110"/>
        <v>206054</v>
      </c>
      <c r="DH50" s="74">
        <f t="shared" si="111"/>
        <v>0</v>
      </c>
      <c r="DI50" s="74">
        <f t="shared" si="112"/>
        <v>710</v>
      </c>
      <c r="DJ50" s="74">
        <f t="shared" si="113"/>
        <v>10635</v>
      </c>
    </row>
    <row r="51" spans="1:114" s="50" customFormat="1" ht="12" customHeight="1">
      <c r="A51" s="53" t="s">
        <v>115</v>
      </c>
      <c r="B51" s="54" t="s">
        <v>205</v>
      </c>
      <c r="C51" s="53" t="s">
        <v>206</v>
      </c>
      <c r="D51" s="74">
        <f t="shared" si="60"/>
        <v>53461</v>
      </c>
      <c r="E51" s="74">
        <f t="shared" si="61"/>
        <v>0</v>
      </c>
      <c r="F51" s="74">
        <v>0</v>
      </c>
      <c r="G51" s="74">
        <v>0</v>
      </c>
      <c r="H51" s="74">
        <v>0</v>
      </c>
      <c r="I51" s="74">
        <v>0</v>
      </c>
      <c r="J51" s="75" t="s">
        <v>118</v>
      </c>
      <c r="K51" s="74">
        <v>0</v>
      </c>
      <c r="L51" s="74">
        <v>53461</v>
      </c>
      <c r="M51" s="74">
        <f t="shared" si="62"/>
        <v>24775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118</v>
      </c>
      <c r="T51" s="74">
        <v>0</v>
      </c>
      <c r="U51" s="74">
        <v>24775</v>
      </c>
      <c r="V51" s="74">
        <f t="shared" si="64"/>
        <v>78236</v>
      </c>
      <c r="W51" s="74">
        <f t="shared" si="65"/>
        <v>0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0</v>
      </c>
      <c r="AB51" s="75" t="s">
        <v>118</v>
      </c>
      <c r="AC51" s="74">
        <f t="shared" si="70"/>
        <v>0</v>
      </c>
      <c r="AD51" s="74">
        <f t="shared" si="71"/>
        <v>78236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1815</v>
      </c>
      <c r="AN51" s="74">
        <f t="shared" si="75"/>
        <v>1815</v>
      </c>
      <c r="AO51" s="74">
        <v>1815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51646</v>
      </c>
      <c r="BD51" s="74">
        <v>0</v>
      </c>
      <c r="BE51" s="74">
        <v>0</v>
      </c>
      <c r="BF51" s="74">
        <f t="shared" si="78"/>
        <v>1815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454</v>
      </c>
      <c r="BP51" s="74">
        <f t="shared" si="82"/>
        <v>454</v>
      </c>
      <c r="BQ51" s="74">
        <v>454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24321</v>
      </c>
      <c r="CF51" s="74">
        <v>0</v>
      </c>
      <c r="CG51" s="74">
        <v>0</v>
      </c>
      <c r="CH51" s="74">
        <f t="shared" si="85"/>
        <v>454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0</v>
      </c>
      <c r="CQ51" s="74">
        <f t="shared" si="94"/>
        <v>2269</v>
      </c>
      <c r="CR51" s="74">
        <f t="shared" si="95"/>
        <v>2269</v>
      </c>
      <c r="CS51" s="74">
        <f t="shared" si="96"/>
        <v>2269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0</v>
      </c>
      <c r="DC51" s="74">
        <f t="shared" si="106"/>
        <v>0</v>
      </c>
      <c r="DD51" s="74">
        <f t="shared" si="107"/>
        <v>0</v>
      </c>
      <c r="DE51" s="74">
        <f t="shared" si="108"/>
        <v>0</v>
      </c>
      <c r="DF51" s="74">
        <f t="shared" si="109"/>
        <v>0</v>
      </c>
      <c r="DG51" s="74">
        <f t="shared" si="110"/>
        <v>75967</v>
      </c>
      <c r="DH51" s="74">
        <f t="shared" si="111"/>
        <v>0</v>
      </c>
      <c r="DI51" s="74">
        <f t="shared" si="112"/>
        <v>0</v>
      </c>
      <c r="DJ51" s="74">
        <f t="shared" si="113"/>
        <v>2269</v>
      </c>
    </row>
    <row r="52" spans="1:114" s="50" customFormat="1" ht="12" customHeight="1">
      <c r="A52" s="53" t="s">
        <v>115</v>
      </c>
      <c r="B52" s="54" t="s">
        <v>207</v>
      </c>
      <c r="C52" s="53" t="s">
        <v>208</v>
      </c>
      <c r="D52" s="74">
        <f t="shared" si="60"/>
        <v>54850</v>
      </c>
      <c r="E52" s="74">
        <f t="shared" si="61"/>
        <v>0</v>
      </c>
      <c r="F52" s="74">
        <v>0</v>
      </c>
      <c r="G52" s="74">
        <v>0</v>
      </c>
      <c r="H52" s="74">
        <v>0</v>
      </c>
      <c r="I52" s="74">
        <v>0</v>
      </c>
      <c r="J52" s="75" t="s">
        <v>118</v>
      </c>
      <c r="K52" s="74">
        <v>0</v>
      </c>
      <c r="L52" s="74">
        <v>54850</v>
      </c>
      <c r="M52" s="74">
        <f t="shared" si="62"/>
        <v>22572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118</v>
      </c>
      <c r="T52" s="74">
        <v>0</v>
      </c>
      <c r="U52" s="74">
        <v>22572</v>
      </c>
      <c r="V52" s="74">
        <f t="shared" si="64"/>
        <v>77422</v>
      </c>
      <c r="W52" s="74">
        <f t="shared" si="65"/>
        <v>0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0</v>
      </c>
      <c r="AB52" s="75" t="s">
        <v>118</v>
      </c>
      <c r="AC52" s="74">
        <f t="shared" si="70"/>
        <v>0</v>
      </c>
      <c r="AD52" s="74">
        <f t="shared" si="71"/>
        <v>77422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6916</v>
      </c>
      <c r="AN52" s="74">
        <f t="shared" si="75"/>
        <v>6916</v>
      </c>
      <c r="AO52" s="74">
        <v>6916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0</v>
      </c>
      <c r="AY52" s="74">
        <v>0</v>
      </c>
      <c r="AZ52" s="74">
        <v>0</v>
      </c>
      <c r="BA52" s="74">
        <v>0</v>
      </c>
      <c r="BB52" s="74">
        <v>0</v>
      </c>
      <c r="BC52" s="74">
        <v>47934</v>
      </c>
      <c r="BD52" s="74">
        <v>0</v>
      </c>
      <c r="BE52" s="74">
        <v>0</v>
      </c>
      <c r="BF52" s="74">
        <f t="shared" si="78"/>
        <v>6916</v>
      </c>
      <c r="BG52" s="74">
        <f t="shared" si="79"/>
        <v>0</v>
      </c>
      <c r="BH52" s="74">
        <f t="shared" si="80"/>
        <v>0</v>
      </c>
      <c r="BI52" s="74">
        <v>0</v>
      </c>
      <c r="BJ52" s="74">
        <v>0</v>
      </c>
      <c r="BK52" s="74">
        <v>0</v>
      </c>
      <c r="BL52" s="74">
        <v>0</v>
      </c>
      <c r="BM52" s="74">
        <v>0</v>
      </c>
      <c r="BN52" s="74">
        <v>0</v>
      </c>
      <c r="BO52" s="74">
        <f t="shared" si="81"/>
        <v>0</v>
      </c>
      <c r="BP52" s="74">
        <f t="shared" si="82"/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22572</v>
      </c>
      <c r="CF52" s="74">
        <v>0</v>
      </c>
      <c r="CG52" s="74">
        <v>0</v>
      </c>
      <c r="CH52" s="74">
        <f t="shared" si="85"/>
        <v>0</v>
      </c>
      <c r="CI52" s="74">
        <f t="shared" si="86"/>
        <v>0</v>
      </c>
      <c r="CJ52" s="74">
        <f t="shared" si="87"/>
        <v>0</v>
      </c>
      <c r="CK52" s="74">
        <f t="shared" si="88"/>
        <v>0</v>
      </c>
      <c r="CL52" s="74">
        <f t="shared" si="89"/>
        <v>0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0</v>
      </c>
      <c r="CQ52" s="74">
        <f t="shared" si="94"/>
        <v>6916</v>
      </c>
      <c r="CR52" s="74">
        <f t="shared" si="95"/>
        <v>6916</v>
      </c>
      <c r="CS52" s="74">
        <f t="shared" si="96"/>
        <v>6916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0</v>
      </c>
      <c r="DC52" s="74">
        <f t="shared" si="106"/>
        <v>0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70506</v>
      </c>
      <c r="DH52" s="74">
        <f t="shared" si="111"/>
        <v>0</v>
      </c>
      <c r="DI52" s="74">
        <f t="shared" si="112"/>
        <v>0</v>
      </c>
      <c r="DJ52" s="74">
        <f t="shared" si="113"/>
        <v>6916</v>
      </c>
    </row>
    <row r="53" spans="1:114" s="50" customFormat="1" ht="12" customHeight="1">
      <c r="A53" s="53" t="s">
        <v>115</v>
      </c>
      <c r="B53" s="54" t="s">
        <v>209</v>
      </c>
      <c r="C53" s="53" t="s">
        <v>210</v>
      </c>
      <c r="D53" s="74">
        <f t="shared" si="60"/>
        <v>55129</v>
      </c>
      <c r="E53" s="74">
        <f t="shared" si="61"/>
        <v>0</v>
      </c>
      <c r="F53" s="74">
        <v>0</v>
      </c>
      <c r="G53" s="74">
        <v>0</v>
      </c>
      <c r="H53" s="74">
        <v>0</v>
      </c>
      <c r="I53" s="74">
        <v>0</v>
      </c>
      <c r="J53" s="75" t="s">
        <v>118</v>
      </c>
      <c r="K53" s="74">
        <v>0</v>
      </c>
      <c r="L53" s="74">
        <v>55129</v>
      </c>
      <c r="M53" s="74">
        <f t="shared" si="62"/>
        <v>25274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118</v>
      </c>
      <c r="T53" s="74">
        <v>0</v>
      </c>
      <c r="U53" s="74">
        <v>25274</v>
      </c>
      <c r="V53" s="74">
        <f t="shared" si="64"/>
        <v>80403</v>
      </c>
      <c r="W53" s="74">
        <f t="shared" si="65"/>
        <v>0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0</v>
      </c>
      <c r="AB53" s="75" t="s">
        <v>118</v>
      </c>
      <c r="AC53" s="74">
        <f t="shared" si="70"/>
        <v>0</v>
      </c>
      <c r="AD53" s="74">
        <f t="shared" si="71"/>
        <v>80403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4">
        <f t="shared" si="74"/>
        <v>1457</v>
      </c>
      <c r="AN53" s="74">
        <f t="shared" si="75"/>
        <v>1457</v>
      </c>
      <c r="AO53" s="74">
        <v>1457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0</v>
      </c>
      <c r="AY53" s="74">
        <v>0</v>
      </c>
      <c r="AZ53" s="74">
        <v>0</v>
      </c>
      <c r="BA53" s="74">
        <v>0</v>
      </c>
      <c r="BB53" s="74">
        <v>0</v>
      </c>
      <c r="BC53" s="74">
        <v>53672</v>
      </c>
      <c r="BD53" s="74">
        <v>0</v>
      </c>
      <c r="BE53" s="74">
        <v>0</v>
      </c>
      <c r="BF53" s="74">
        <f t="shared" si="78"/>
        <v>1457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0</v>
      </c>
      <c r="BP53" s="74">
        <f t="shared" si="82"/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25274</v>
      </c>
      <c r="CF53" s="74">
        <v>0</v>
      </c>
      <c r="CG53" s="74">
        <v>0</v>
      </c>
      <c r="CH53" s="74">
        <f t="shared" si="85"/>
        <v>0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0</v>
      </c>
      <c r="CQ53" s="74">
        <f t="shared" si="94"/>
        <v>1457</v>
      </c>
      <c r="CR53" s="74">
        <f t="shared" si="95"/>
        <v>1457</v>
      </c>
      <c r="CS53" s="74">
        <f t="shared" si="96"/>
        <v>1457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0</v>
      </c>
      <c r="DC53" s="74">
        <f t="shared" si="106"/>
        <v>0</v>
      </c>
      <c r="DD53" s="74">
        <f t="shared" si="107"/>
        <v>0</v>
      </c>
      <c r="DE53" s="74">
        <f t="shared" si="108"/>
        <v>0</v>
      </c>
      <c r="DF53" s="74">
        <f t="shared" si="109"/>
        <v>0</v>
      </c>
      <c r="DG53" s="74">
        <f t="shared" si="110"/>
        <v>78946</v>
      </c>
      <c r="DH53" s="74">
        <f t="shared" si="111"/>
        <v>0</v>
      </c>
      <c r="DI53" s="74">
        <f t="shared" si="112"/>
        <v>0</v>
      </c>
      <c r="DJ53" s="74">
        <f t="shared" si="113"/>
        <v>1457</v>
      </c>
    </row>
    <row r="54" spans="1:114" s="50" customFormat="1" ht="12" customHeight="1">
      <c r="A54" s="53" t="s">
        <v>115</v>
      </c>
      <c r="B54" s="54" t="s">
        <v>211</v>
      </c>
      <c r="C54" s="53" t="s">
        <v>212</v>
      </c>
      <c r="D54" s="74">
        <f t="shared" si="60"/>
        <v>44220</v>
      </c>
      <c r="E54" s="74">
        <f t="shared" si="61"/>
        <v>0</v>
      </c>
      <c r="F54" s="74">
        <v>0</v>
      </c>
      <c r="G54" s="74">
        <v>0</v>
      </c>
      <c r="H54" s="74">
        <v>0</v>
      </c>
      <c r="I54" s="74">
        <v>0</v>
      </c>
      <c r="J54" s="75" t="s">
        <v>118</v>
      </c>
      <c r="K54" s="74">
        <v>0</v>
      </c>
      <c r="L54" s="74">
        <v>44220</v>
      </c>
      <c r="M54" s="74">
        <f t="shared" si="62"/>
        <v>20823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118</v>
      </c>
      <c r="T54" s="74">
        <v>0</v>
      </c>
      <c r="U54" s="74">
        <v>20823</v>
      </c>
      <c r="V54" s="74">
        <f t="shared" si="64"/>
        <v>65043</v>
      </c>
      <c r="W54" s="74">
        <f t="shared" si="65"/>
        <v>0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0</v>
      </c>
      <c r="AB54" s="75" t="s">
        <v>118</v>
      </c>
      <c r="AC54" s="74">
        <f t="shared" si="70"/>
        <v>0</v>
      </c>
      <c r="AD54" s="74">
        <f t="shared" si="71"/>
        <v>65043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4">
        <f t="shared" si="74"/>
        <v>0</v>
      </c>
      <c r="AN54" s="74">
        <f t="shared" si="75"/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f t="shared" si="76"/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f t="shared" si="77"/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44220</v>
      </c>
      <c r="BD54" s="74">
        <v>0</v>
      </c>
      <c r="BE54" s="74">
        <v>0</v>
      </c>
      <c r="BF54" s="74">
        <f t="shared" si="78"/>
        <v>0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0</v>
      </c>
      <c r="BP54" s="74">
        <f t="shared" si="82"/>
        <v>0</v>
      </c>
      <c r="BQ54" s="74">
        <v>0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0</v>
      </c>
      <c r="CA54" s="74">
        <v>0</v>
      </c>
      <c r="CB54" s="74">
        <v>0</v>
      </c>
      <c r="CC54" s="74">
        <v>0</v>
      </c>
      <c r="CD54" s="74">
        <v>0</v>
      </c>
      <c r="CE54" s="74">
        <v>20823</v>
      </c>
      <c r="CF54" s="74">
        <v>0</v>
      </c>
      <c r="CG54" s="74">
        <v>0</v>
      </c>
      <c r="CH54" s="74">
        <f t="shared" si="85"/>
        <v>0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0</v>
      </c>
      <c r="CQ54" s="74">
        <f t="shared" si="94"/>
        <v>0</v>
      </c>
      <c r="CR54" s="74">
        <f t="shared" si="95"/>
        <v>0</v>
      </c>
      <c r="CS54" s="74">
        <f t="shared" si="96"/>
        <v>0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0</v>
      </c>
      <c r="CX54" s="74">
        <f t="shared" si="101"/>
        <v>0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0</v>
      </c>
      <c r="DC54" s="74">
        <f t="shared" si="106"/>
        <v>0</v>
      </c>
      <c r="DD54" s="74">
        <f t="shared" si="107"/>
        <v>0</v>
      </c>
      <c r="DE54" s="74">
        <f t="shared" si="108"/>
        <v>0</v>
      </c>
      <c r="DF54" s="74">
        <f t="shared" si="109"/>
        <v>0</v>
      </c>
      <c r="DG54" s="74">
        <f t="shared" si="110"/>
        <v>65043</v>
      </c>
      <c r="DH54" s="74">
        <f t="shared" si="111"/>
        <v>0</v>
      </c>
      <c r="DI54" s="74">
        <f t="shared" si="112"/>
        <v>0</v>
      </c>
      <c r="DJ54" s="74">
        <f t="shared" si="113"/>
        <v>0</v>
      </c>
    </row>
    <row r="55" spans="1:114" s="50" customFormat="1" ht="12" customHeight="1">
      <c r="A55" s="53" t="s">
        <v>115</v>
      </c>
      <c r="B55" s="54" t="s">
        <v>213</v>
      </c>
      <c r="C55" s="53" t="s">
        <v>214</v>
      </c>
      <c r="D55" s="74">
        <f t="shared" si="60"/>
        <v>218307</v>
      </c>
      <c r="E55" s="74">
        <f t="shared" si="61"/>
        <v>29099</v>
      </c>
      <c r="F55" s="74">
        <v>0</v>
      </c>
      <c r="G55" s="74">
        <v>0</v>
      </c>
      <c r="H55" s="74">
        <v>0</v>
      </c>
      <c r="I55" s="74">
        <v>11717</v>
      </c>
      <c r="J55" s="75" t="s">
        <v>118</v>
      </c>
      <c r="K55" s="74">
        <v>17382</v>
      </c>
      <c r="L55" s="74">
        <v>189208</v>
      </c>
      <c r="M55" s="74">
        <f t="shared" si="62"/>
        <v>20298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118</v>
      </c>
      <c r="T55" s="74">
        <v>0</v>
      </c>
      <c r="U55" s="74">
        <v>20298</v>
      </c>
      <c r="V55" s="74">
        <f t="shared" si="64"/>
        <v>238605</v>
      </c>
      <c r="W55" s="74">
        <f t="shared" si="65"/>
        <v>29099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11717</v>
      </c>
      <c r="AB55" s="75" t="s">
        <v>118</v>
      </c>
      <c r="AC55" s="74">
        <f t="shared" si="70"/>
        <v>17382</v>
      </c>
      <c r="AD55" s="74">
        <f t="shared" si="71"/>
        <v>209506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f t="shared" si="74"/>
        <v>126886</v>
      </c>
      <c r="AN55" s="74">
        <f t="shared" si="75"/>
        <v>15476</v>
      </c>
      <c r="AO55" s="74">
        <v>15476</v>
      </c>
      <c r="AP55" s="74">
        <v>0</v>
      </c>
      <c r="AQ55" s="74">
        <v>0</v>
      </c>
      <c r="AR55" s="74">
        <v>0</v>
      </c>
      <c r="AS55" s="74">
        <f t="shared" si="76"/>
        <v>13593</v>
      </c>
      <c r="AT55" s="74">
        <v>2834</v>
      </c>
      <c r="AU55" s="74">
        <v>5527</v>
      </c>
      <c r="AV55" s="74">
        <v>5232</v>
      </c>
      <c r="AW55" s="74">
        <v>0</v>
      </c>
      <c r="AX55" s="74">
        <f t="shared" si="77"/>
        <v>97817</v>
      </c>
      <c r="AY55" s="74">
        <v>34551</v>
      </c>
      <c r="AZ55" s="74">
        <v>42669</v>
      </c>
      <c r="BA55" s="74">
        <v>20216</v>
      </c>
      <c r="BB55" s="74">
        <v>381</v>
      </c>
      <c r="BC55" s="74">
        <v>88768</v>
      </c>
      <c r="BD55" s="74">
        <v>0</v>
      </c>
      <c r="BE55" s="74">
        <v>2653</v>
      </c>
      <c r="BF55" s="74">
        <f t="shared" si="78"/>
        <v>129539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0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20298</v>
      </c>
      <c r="CF55" s="74">
        <v>0</v>
      </c>
      <c r="CG55" s="74">
        <v>0</v>
      </c>
      <c r="CH55" s="74">
        <f t="shared" si="85"/>
        <v>0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0</v>
      </c>
      <c r="CQ55" s="74">
        <f t="shared" si="94"/>
        <v>126886</v>
      </c>
      <c r="CR55" s="74">
        <f t="shared" si="95"/>
        <v>15476</v>
      </c>
      <c r="CS55" s="74">
        <f t="shared" si="96"/>
        <v>15476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13593</v>
      </c>
      <c r="CX55" s="74">
        <f t="shared" si="101"/>
        <v>2834</v>
      </c>
      <c r="CY55" s="74">
        <f t="shared" si="102"/>
        <v>5527</v>
      </c>
      <c r="CZ55" s="74">
        <f t="shared" si="103"/>
        <v>5232</v>
      </c>
      <c r="DA55" s="74">
        <f t="shared" si="104"/>
        <v>0</v>
      </c>
      <c r="DB55" s="74">
        <f t="shared" si="105"/>
        <v>97817</v>
      </c>
      <c r="DC55" s="74">
        <f t="shared" si="106"/>
        <v>34551</v>
      </c>
      <c r="DD55" s="74">
        <f t="shared" si="107"/>
        <v>42669</v>
      </c>
      <c r="DE55" s="74">
        <f t="shared" si="108"/>
        <v>20216</v>
      </c>
      <c r="DF55" s="74">
        <f t="shared" si="109"/>
        <v>381</v>
      </c>
      <c r="DG55" s="74">
        <f t="shared" si="110"/>
        <v>109066</v>
      </c>
      <c r="DH55" s="74">
        <f t="shared" si="111"/>
        <v>0</v>
      </c>
      <c r="DI55" s="74">
        <f t="shared" si="112"/>
        <v>2653</v>
      </c>
      <c r="DJ55" s="74">
        <f t="shared" si="113"/>
        <v>129539</v>
      </c>
    </row>
    <row r="56" spans="1:114" s="50" customFormat="1" ht="12" customHeight="1">
      <c r="A56" s="53" t="s">
        <v>115</v>
      </c>
      <c r="B56" s="54" t="s">
        <v>215</v>
      </c>
      <c r="C56" s="53" t="s">
        <v>216</v>
      </c>
      <c r="D56" s="74">
        <f t="shared" si="60"/>
        <v>129341</v>
      </c>
      <c r="E56" s="74">
        <f t="shared" si="61"/>
        <v>0</v>
      </c>
      <c r="F56" s="74">
        <v>0</v>
      </c>
      <c r="G56" s="74">
        <v>0</v>
      </c>
      <c r="H56" s="74">
        <v>0</v>
      </c>
      <c r="I56" s="74">
        <v>0</v>
      </c>
      <c r="J56" s="75" t="s">
        <v>118</v>
      </c>
      <c r="K56" s="74">
        <v>0</v>
      </c>
      <c r="L56" s="74">
        <v>129341</v>
      </c>
      <c r="M56" s="74">
        <f t="shared" si="62"/>
        <v>15723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118</v>
      </c>
      <c r="T56" s="74">
        <v>0</v>
      </c>
      <c r="U56" s="74">
        <v>15723</v>
      </c>
      <c r="V56" s="74">
        <f t="shared" si="64"/>
        <v>145064</v>
      </c>
      <c r="W56" s="74">
        <f t="shared" si="65"/>
        <v>0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0</v>
      </c>
      <c r="AB56" s="75" t="s">
        <v>118</v>
      </c>
      <c r="AC56" s="74">
        <f t="shared" si="70"/>
        <v>0</v>
      </c>
      <c r="AD56" s="74">
        <f t="shared" si="71"/>
        <v>145064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4">
        <f t="shared" si="74"/>
        <v>7844</v>
      </c>
      <c r="AN56" s="74">
        <f t="shared" si="75"/>
        <v>7844</v>
      </c>
      <c r="AO56" s="74">
        <v>7844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121497</v>
      </c>
      <c r="BD56" s="74">
        <v>0</v>
      </c>
      <c r="BE56" s="74">
        <v>0</v>
      </c>
      <c r="BF56" s="74">
        <f t="shared" si="78"/>
        <v>7844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0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15723</v>
      </c>
      <c r="CF56" s="74">
        <v>0</v>
      </c>
      <c r="CG56" s="74">
        <v>0</v>
      </c>
      <c r="CH56" s="74">
        <f t="shared" si="85"/>
        <v>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0</v>
      </c>
      <c r="CQ56" s="74">
        <f t="shared" si="94"/>
        <v>7844</v>
      </c>
      <c r="CR56" s="74">
        <f t="shared" si="95"/>
        <v>7844</v>
      </c>
      <c r="CS56" s="74">
        <f t="shared" si="96"/>
        <v>7844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0</v>
      </c>
      <c r="DC56" s="74">
        <f t="shared" si="106"/>
        <v>0</v>
      </c>
      <c r="DD56" s="74">
        <f t="shared" si="107"/>
        <v>0</v>
      </c>
      <c r="DE56" s="74">
        <f t="shared" si="108"/>
        <v>0</v>
      </c>
      <c r="DF56" s="74">
        <f t="shared" si="109"/>
        <v>0</v>
      </c>
      <c r="DG56" s="74">
        <f t="shared" si="110"/>
        <v>137220</v>
      </c>
      <c r="DH56" s="74">
        <f t="shared" si="111"/>
        <v>0</v>
      </c>
      <c r="DI56" s="74">
        <f t="shared" si="112"/>
        <v>0</v>
      </c>
      <c r="DJ56" s="74">
        <f t="shared" si="113"/>
        <v>7844</v>
      </c>
    </row>
    <row r="57" spans="1:114" s="50" customFormat="1" ht="12" customHeight="1">
      <c r="A57" s="53" t="s">
        <v>115</v>
      </c>
      <c r="B57" s="54" t="s">
        <v>217</v>
      </c>
      <c r="C57" s="53" t="s">
        <v>218</v>
      </c>
      <c r="D57" s="74">
        <f t="shared" si="60"/>
        <v>39990</v>
      </c>
      <c r="E57" s="74">
        <f t="shared" si="61"/>
        <v>0</v>
      </c>
      <c r="F57" s="74">
        <v>0</v>
      </c>
      <c r="G57" s="74">
        <v>0</v>
      </c>
      <c r="H57" s="74">
        <v>0</v>
      </c>
      <c r="I57" s="74">
        <v>0</v>
      </c>
      <c r="J57" s="75" t="s">
        <v>118</v>
      </c>
      <c r="K57" s="74">
        <v>0</v>
      </c>
      <c r="L57" s="74">
        <v>39990</v>
      </c>
      <c r="M57" s="74">
        <f t="shared" si="62"/>
        <v>2998</v>
      </c>
      <c r="N57" s="74">
        <f t="shared" si="63"/>
        <v>0</v>
      </c>
      <c r="O57" s="74">
        <v>0</v>
      </c>
      <c r="P57" s="74">
        <v>0</v>
      </c>
      <c r="Q57" s="74">
        <v>0</v>
      </c>
      <c r="R57" s="74">
        <v>0</v>
      </c>
      <c r="S57" s="75" t="s">
        <v>118</v>
      </c>
      <c r="T57" s="74">
        <v>0</v>
      </c>
      <c r="U57" s="74">
        <v>2998</v>
      </c>
      <c r="V57" s="74">
        <f t="shared" si="64"/>
        <v>42988</v>
      </c>
      <c r="W57" s="74">
        <f t="shared" si="65"/>
        <v>0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0</v>
      </c>
      <c r="AB57" s="75" t="s">
        <v>118</v>
      </c>
      <c r="AC57" s="74">
        <f t="shared" si="70"/>
        <v>0</v>
      </c>
      <c r="AD57" s="74">
        <f t="shared" si="71"/>
        <v>42988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4">
        <f t="shared" si="74"/>
        <v>0</v>
      </c>
      <c r="AN57" s="74">
        <f t="shared" si="75"/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f t="shared" si="76"/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f t="shared" si="77"/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39990</v>
      </c>
      <c r="BD57" s="74">
        <v>0</v>
      </c>
      <c r="BE57" s="74">
        <v>0</v>
      </c>
      <c r="BF57" s="74">
        <f t="shared" si="78"/>
        <v>0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0</v>
      </c>
      <c r="BP57" s="74">
        <f t="shared" si="82"/>
        <v>0</v>
      </c>
      <c r="BQ57" s="74">
        <v>0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2998</v>
      </c>
      <c r="CF57" s="74">
        <v>0</v>
      </c>
      <c r="CG57" s="74">
        <v>0</v>
      </c>
      <c r="CH57" s="74">
        <f t="shared" si="85"/>
        <v>0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0</v>
      </c>
      <c r="CQ57" s="74">
        <f t="shared" si="94"/>
        <v>0</v>
      </c>
      <c r="CR57" s="74">
        <f t="shared" si="95"/>
        <v>0</v>
      </c>
      <c r="CS57" s="74">
        <f t="shared" si="96"/>
        <v>0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0</v>
      </c>
      <c r="CX57" s="74">
        <f t="shared" si="101"/>
        <v>0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0</v>
      </c>
      <c r="DC57" s="74">
        <f t="shared" si="106"/>
        <v>0</v>
      </c>
      <c r="DD57" s="74">
        <f t="shared" si="107"/>
        <v>0</v>
      </c>
      <c r="DE57" s="74">
        <f t="shared" si="108"/>
        <v>0</v>
      </c>
      <c r="DF57" s="74">
        <f t="shared" si="109"/>
        <v>0</v>
      </c>
      <c r="DG57" s="74">
        <f t="shared" si="110"/>
        <v>42988</v>
      </c>
      <c r="DH57" s="74">
        <f t="shared" si="111"/>
        <v>0</v>
      </c>
      <c r="DI57" s="74">
        <f t="shared" si="112"/>
        <v>0</v>
      </c>
      <c r="DJ57" s="74">
        <f t="shared" si="113"/>
        <v>0</v>
      </c>
    </row>
    <row r="58" spans="1:114" s="50" customFormat="1" ht="12" customHeight="1">
      <c r="A58" s="53" t="s">
        <v>115</v>
      </c>
      <c r="B58" s="54" t="s">
        <v>219</v>
      </c>
      <c r="C58" s="53" t="s">
        <v>220</v>
      </c>
      <c r="D58" s="74">
        <f t="shared" si="60"/>
        <v>51356</v>
      </c>
      <c r="E58" s="74">
        <f t="shared" si="61"/>
        <v>0</v>
      </c>
      <c r="F58" s="74">
        <v>0</v>
      </c>
      <c r="G58" s="74">
        <v>0</v>
      </c>
      <c r="H58" s="74">
        <v>0</v>
      </c>
      <c r="I58" s="74">
        <v>0</v>
      </c>
      <c r="J58" s="75" t="s">
        <v>118</v>
      </c>
      <c r="K58" s="74">
        <v>0</v>
      </c>
      <c r="L58" s="74">
        <v>51356</v>
      </c>
      <c r="M58" s="74">
        <f t="shared" si="62"/>
        <v>7769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118</v>
      </c>
      <c r="T58" s="74">
        <v>0</v>
      </c>
      <c r="U58" s="74">
        <v>7769</v>
      </c>
      <c r="V58" s="74">
        <f t="shared" si="64"/>
        <v>59125</v>
      </c>
      <c r="W58" s="74">
        <f t="shared" si="65"/>
        <v>0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0</v>
      </c>
      <c r="AB58" s="75" t="s">
        <v>118</v>
      </c>
      <c r="AC58" s="74">
        <f t="shared" si="70"/>
        <v>0</v>
      </c>
      <c r="AD58" s="74">
        <f t="shared" si="71"/>
        <v>59125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4">
        <f t="shared" si="74"/>
        <v>0</v>
      </c>
      <c r="AN58" s="74">
        <f t="shared" si="75"/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51356</v>
      </c>
      <c r="BD58" s="74">
        <v>0</v>
      </c>
      <c r="BE58" s="74">
        <v>0</v>
      </c>
      <c r="BF58" s="74">
        <f t="shared" si="78"/>
        <v>0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0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7769</v>
      </c>
      <c r="CF58" s="74">
        <v>0</v>
      </c>
      <c r="CG58" s="74">
        <v>0</v>
      </c>
      <c r="CH58" s="74">
        <f t="shared" si="85"/>
        <v>0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0</v>
      </c>
      <c r="CQ58" s="74">
        <f t="shared" si="94"/>
        <v>0</v>
      </c>
      <c r="CR58" s="74">
        <f t="shared" si="95"/>
        <v>0</v>
      </c>
      <c r="CS58" s="74">
        <f t="shared" si="96"/>
        <v>0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0</v>
      </c>
      <c r="DC58" s="74">
        <f t="shared" si="106"/>
        <v>0</v>
      </c>
      <c r="DD58" s="74">
        <f t="shared" si="107"/>
        <v>0</v>
      </c>
      <c r="DE58" s="74">
        <f t="shared" si="108"/>
        <v>0</v>
      </c>
      <c r="DF58" s="74">
        <f t="shared" si="109"/>
        <v>0</v>
      </c>
      <c r="DG58" s="74">
        <f t="shared" si="110"/>
        <v>59125</v>
      </c>
      <c r="DH58" s="74">
        <f t="shared" si="111"/>
        <v>0</v>
      </c>
      <c r="DI58" s="74">
        <f t="shared" si="112"/>
        <v>0</v>
      </c>
      <c r="DJ58" s="74">
        <f t="shared" si="113"/>
        <v>0</v>
      </c>
    </row>
    <row r="59" spans="1:114" s="50" customFormat="1" ht="12" customHeight="1">
      <c r="A59" s="53" t="s">
        <v>115</v>
      </c>
      <c r="B59" s="54" t="s">
        <v>221</v>
      </c>
      <c r="C59" s="53" t="s">
        <v>222</v>
      </c>
      <c r="D59" s="74">
        <f t="shared" si="60"/>
        <v>86239</v>
      </c>
      <c r="E59" s="74">
        <f t="shared" si="61"/>
        <v>0</v>
      </c>
      <c r="F59" s="74">
        <v>0</v>
      </c>
      <c r="G59" s="74">
        <v>0</v>
      </c>
      <c r="H59" s="74">
        <v>0</v>
      </c>
      <c r="I59" s="74">
        <v>0</v>
      </c>
      <c r="J59" s="75" t="s">
        <v>118</v>
      </c>
      <c r="K59" s="74">
        <v>0</v>
      </c>
      <c r="L59" s="74">
        <v>86239</v>
      </c>
      <c r="M59" s="74">
        <f t="shared" si="62"/>
        <v>4911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118</v>
      </c>
      <c r="T59" s="74">
        <v>0</v>
      </c>
      <c r="U59" s="74">
        <v>4911</v>
      </c>
      <c r="V59" s="74">
        <f t="shared" si="64"/>
        <v>91150</v>
      </c>
      <c r="W59" s="74">
        <f t="shared" si="65"/>
        <v>0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0</v>
      </c>
      <c r="AB59" s="75" t="s">
        <v>118</v>
      </c>
      <c r="AC59" s="74">
        <f t="shared" si="70"/>
        <v>0</v>
      </c>
      <c r="AD59" s="74">
        <f t="shared" si="71"/>
        <v>91150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0</v>
      </c>
      <c r="AN59" s="74">
        <f t="shared" si="75"/>
        <v>0</v>
      </c>
      <c r="AO59" s="74">
        <v>0</v>
      </c>
      <c r="AP59" s="74">
        <v>0</v>
      </c>
      <c r="AQ59" s="74">
        <v>0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f t="shared" si="77"/>
        <v>0</v>
      </c>
      <c r="AY59" s="74">
        <v>0</v>
      </c>
      <c r="AZ59" s="74">
        <v>0</v>
      </c>
      <c r="BA59" s="74">
        <v>0</v>
      </c>
      <c r="BB59" s="74">
        <v>0</v>
      </c>
      <c r="BC59" s="74">
        <v>86239</v>
      </c>
      <c r="BD59" s="74">
        <v>0</v>
      </c>
      <c r="BE59" s="74">
        <v>0</v>
      </c>
      <c r="BF59" s="74">
        <f t="shared" si="78"/>
        <v>0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0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4911</v>
      </c>
      <c r="CF59" s="74">
        <v>0</v>
      </c>
      <c r="CG59" s="74">
        <v>0</v>
      </c>
      <c r="CH59" s="74">
        <f t="shared" si="85"/>
        <v>0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0</v>
      </c>
      <c r="CR59" s="74">
        <f t="shared" si="95"/>
        <v>0</v>
      </c>
      <c r="CS59" s="74">
        <f t="shared" si="96"/>
        <v>0</v>
      </c>
      <c r="CT59" s="74">
        <f t="shared" si="97"/>
        <v>0</v>
      </c>
      <c r="CU59" s="74">
        <f t="shared" si="98"/>
        <v>0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0</v>
      </c>
      <c r="DB59" s="74">
        <f t="shared" si="105"/>
        <v>0</v>
      </c>
      <c r="DC59" s="74">
        <f t="shared" si="106"/>
        <v>0</v>
      </c>
      <c r="DD59" s="74">
        <f t="shared" si="107"/>
        <v>0</v>
      </c>
      <c r="DE59" s="74">
        <f t="shared" si="108"/>
        <v>0</v>
      </c>
      <c r="DF59" s="74">
        <f t="shared" si="109"/>
        <v>0</v>
      </c>
      <c r="DG59" s="74">
        <f t="shared" si="110"/>
        <v>91150</v>
      </c>
      <c r="DH59" s="74">
        <f t="shared" si="111"/>
        <v>0</v>
      </c>
      <c r="DI59" s="74">
        <f t="shared" si="112"/>
        <v>0</v>
      </c>
      <c r="DJ59" s="74">
        <f t="shared" si="113"/>
        <v>0</v>
      </c>
    </row>
    <row r="60" spans="1:114" s="50" customFormat="1" ht="12" customHeight="1">
      <c r="A60" s="53" t="s">
        <v>115</v>
      </c>
      <c r="B60" s="54" t="s">
        <v>223</v>
      </c>
      <c r="C60" s="53" t="s">
        <v>224</v>
      </c>
      <c r="D60" s="74">
        <f t="shared" si="60"/>
        <v>16519</v>
      </c>
      <c r="E60" s="74">
        <f t="shared" si="61"/>
        <v>0</v>
      </c>
      <c r="F60" s="74">
        <v>0</v>
      </c>
      <c r="G60" s="74">
        <v>0</v>
      </c>
      <c r="H60" s="74">
        <v>0</v>
      </c>
      <c r="I60" s="74">
        <v>0</v>
      </c>
      <c r="J60" s="75" t="s">
        <v>118</v>
      </c>
      <c r="K60" s="74">
        <v>0</v>
      </c>
      <c r="L60" s="74">
        <v>16519</v>
      </c>
      <c r="M60" s="74">
        <f t="shared" si="62"/>
        <v>3239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118</v>
      </c>
      <c r="T60" s="74">
        <v>0</v>
      </c>
      <c r="U60" s="74">
        <v>3239</v>
      </c>
      <c r="V60" s="74">
        <f t="shared" si="64"/>
        <v>19758</v>
      </c>
      <c r="W60" s="74">
        <f t="shared" si="65"/>
        <v>0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0</v>
      </c>
      <c r="AB60" s="75" t="s">
        <v>118</v>
      </c>
      <c r="AC60" s="74">
        <f t="shared" si="70"/>
        <v>0</v>
      </c>
      <c r="AD60" s="74">
        <f t="shared" si="71"/>
        <v>19758</v>
      </c>
      <c r="AE60" s="74">
        <f t="shared" si="72"/>
        <v>0</v>
      </c>
      <c r="AF60" s="74">
        <f t="shared" si="73"/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f t="shared" si="74"/>
        <v>0</v>
      </c>
      <c r="AN60" s="74">
        <f t="shared" si="75"/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f t="shared" si="76"/>
        <v>0</v>
      </c>
      <c r="AT60" s="74">
        <v>0</v>
      </c>
      <c r="AU60" s="74">
        <v>0</v>
      </c>
      <c r="AV60" s="74">
        <v>0</v>
      </c>
      <c r="AW60" s="74">
        <v>0</v>
      </c>
      <c r="AX60" s="74">
        <f t="shared" si="77"/>
        <v>0</v>
      </c>
      <c r="AY60" s="74">
        <v>0</v>
      </c>
      <c r="AZ60" s="74">
        <v>0</v>
      </c>
      <c r="BA60" s="74">
        <v>0</v>
      </c>
      <c r="BB60" s="74">
        <v>0</v>
      </c>
      <c r="BC60" s="74">
        <v>16519</v>
      </c>
      <c r="BD60" s="74">
        <v>0</v>
      </c>
      <c r="BE60" s="74">
        <v>0</v>
      </c>
      <c r="BF60" s="74">
        <f t="shared" si="78"/>
        <v>0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0</v>
      </c>
      <c r="BP60" s="74">
        <f t="shared" si="82"/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3239</v>
      </c>
      <c r="CF60" s="74">
        <v>0</v>
      </c>
      <c r="CG60" s="74">
        <v>0</v>
      </c>
      <c r="CH60" s="74">
        <f t="shared" si="85"/>
        <v>0</v>
      </c>
      <c r="CI60" s="74">
        <f t="shared" si="86"/>
        <v>0</v>
      </c>
      <c r="CJ60" s="74">
        <f t="shared" si="87"/>
        <v>0</v>
      </c>
      <c r="CK60" s="74">
        <f t="shared" si="88"/>
        <v>0</v>
      </c>
      <c r="CL60" s="74">
        <f t="shared" si="89"/>
        <v>0</v>
      </c>
      <c r="CM60" s="74">
        <f t="shared" si="90"/>
        <v>0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0</v>
      </c>
      <c r="CR60" s="74">
        <f t="shared" si="95"/>
        <v>0</v>
      </c>
      <c r="CS60" s="74">
        <f t="shared" si="96"/>
        <v>0</v>
      </c>
      <c r="CT60" s="74">
        <f t="shared" si="97"/>
        <v>0</v>
      </c>
      <c r="CU60" s="74">
        <f t="shared" si="98"/>
        <v>0</v>
      </c>
      <c r="CV60" s="74">
        <f t="shared" si="99"/>
        <v>0</v>
      </c>
      <c r="CW60" s="74">
        <f t="shared" si="100"/>
        <v>0</v>
      </c>
      <c r="CX60" s="74">
        <f t="shared" si="101"/>
        <v>0</v>
      </c>
      <c r="CY60" s="74">
        <f t="shared" si="102"/>
        <v>0</v>
      </c>
      <c r="CZ60" s="74">
        <f t="shared" si="103"/>
        <v>0</v>
      </c>
      <c r="DA60" s="74">
        <f t="shared" si="104"/>
        <v>0</v>
      </c>
      <c r="DB60" s="74">
        <f t="shared" si="105"/>
        <v>0</v>
      </c>
      <c r="DC60" s="74">
        <f t="shared" si="106"/>
        <v>0</v>
      </c>
      <c r="DD60" s="74">
        <f t="shared" si="107"/>
        <v>0</v>
      </c>
      <c r="DE60" s="74">
        <f t="shared" si="108"/>
        <v>0</v>
      </c>
      <c r="DF60" s="74">
        <f t="shared" si="109"/>
        <v>0</v>
      </c>
      <c r="DG60" s="74">
        <f t="shared" si="110"/>
        <v>19758</v>
      </c>
      <c r="DH60" s="74">
        <f t="shared" si="111"/>
        <v>0</v>
      </c>
      <c r="DI60" s="74">
        <f t="shared" si="112"/>
        <v>0</v>
      </c>
      <c r="DJ60" s="74">
        <f t="shared" si="113"/>
        <v>0</v>
      </c>
    </row>
    <row r="61" spans="1:114" s="50" customFormat="1" ht="12" customHeight="1">
      <c r="A61" s="53" t="s">
        <v>115</v>
      </c>
      <c r="B61" s="54" t="s">
        <v>225</v>
      </c>
      <c r="C61" s="53" t="s">
        <v>226</v>
      </c>
      <c r="D61" s="74">
        <f t="shared" si="60"/>
        <v>65057</v>
      </c>
      <c r="E61" s="74">
        <f t="shared" si="61"/>
        <v>0</v>
      </c>
      <c r="F61" s="74">
        <v>0</v>
      </c>
      <c r="G61" s="74">
        <v>0</v>
      </c>
      <c r="H61" s="74">
        <v>0</v>
      </c>
      <c r="I61" s="74">
        <v>0</v>
      </c>
      <c r="J61" s="75" t="s">
        <v>118</v>
      </c>
      <c r="K61" s="74">
        <v>0</v>
      </c>
      <c r="L61" s="74">
        <v>65057</v>
      </c>
      <c r="M61" s="74">
        <f t="shared" si="62"/>
        <v>3094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118</v>
      </c>
      <c r="T61" s="74">
        <v>0</v>
      </c>
      <c r="U61" s="74">
        <v>3094</v>
      </c>
      <c r="V61" s="74">
        <f t="shared" si="64"/>
        <v>68151</v>
      </c>
      <c r="W61" s="74">
        <f t="shared" si="65"/>
        <v>0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0</v>
      </c>
      <c r="AB61" s="75" t="s">
        <v>118</v>
      </c>
      <c r="AC61" s="74">
        <f t="shared" si="70"/>
        <v>0</v>
      </c>
      <c r="AD61" s="74">
        <f t="shared" si="71"/>
        <v>68151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0</v>
      </c>
      <c r="AN61" s="74">
        <f t="shared" si="75"/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65057</v>
      </c>
      <c r="BD61" s="74">
        <v>0</v>
      </c>
      <c r="BE61" s="74">
        <v>0</v>
      </c>
      <c r="BF61" s="74">
        <f t="shared" si="78"/>
        <v>0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3094</v>
      </c>
      <c r="CF61" s="74">
        <v>0</v>
      </c>
      <c r="CG61" s="74">
        <v>0</v>
      </c>
      <c r="CH61" s="74">
        <f t="shared" si="85"/>
        <v>0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0</v>
      </c>
      <c r="CR61" s="74">
        <f t="shared" si="95"/>
        <v>0</v>
      </c>
      <c r="CS61" s="74">
        <f t="shared" si="96"/>
        <v>0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0</v>
      </c>
      <c r="DC61" s="74">
        <f t="shared" si="106"/>
        <v>0</v>
      </c>
      <c r="DD61" s="74">
        <f t="shared" si="107"/>
        <v>0</v>
      </c>
      <c r="DE61" s="74">
        <f t="shared" si="108"/>
        <v>0</v>
      </c>
      <c r="DF61" s="74">
        <f t="shared" si="109"/>
        <v>0</v>
      </c>
      <c r="DG61" s="74">
        <f t="shared" si="110"/>
        <v>68151</v>
      </c>
      <c r="DH61" s="74">
        <f t="shared" si="111"/>
        <v>0</v>
      </c>
      <c r="DI61" s="74">
        <f t="shared" si="112"/>
        <v>0</v>
      </c>
      <c r="DJ61" s="74">
        <f t="shared" si="113"/>
        <v>0</v>
      </c>
    </row>
    <row r="62" spans="1:114" s="50" customFormat="1" ht="12" customHeight="1">
      <c r="A62" s="53" t="s">
        <v>115</v>
      </c>
      <c r="B62" s="54" t="s">
        <v>227</v>
      </c>
      <c r="C62" s="53" t="s">
        <v>228</v>
      </c>
      <c r="D62" s="74">
        <f t="shared" si="60"/>
        <v>36737</v>
      </c>
      <c r="E62" s="74">
        <f t="shared" si="61"/>
        <v>0</v>
      </c>
      <c r="F62" s="74">
        <v>0</v>
      </c>
      <c r="G62" s="74">
        <v>0</v>
      </c>
      <c r="H62" s="74">
        <v>0</v>
      </c>
      <c r="I62" s="74">
        <v>0</v>
      </c>
      <c r="J62" s="75" t="s">
        <v>118</v>
      </c>
      <c r="K62" s="74">
        <v>0</v>
      </c>
      <c r="L62" s="74">
        <v>36737</v>
      </c>
      <c r="M62" s="74">
        <f t="shared" si="62"/>
        <v>2597</v>
      </c>
      <c r="N62" s="74">
        <f t="shared" si="63"/>
        <v>0</v>
      </c>
      <c r="O62" s="74">
        <v>0</v>
      </c>
      <c r="P62" s="74">
        <v>0</v>
      </c>
      <c r="Q62" s="74">
        <v>0</v>
      </c>
      <c r="R62" s="74">
        <v>0</v>
      </c>
      <c r="S62" s="75" t="s">
        <v>118</v>
      </c>
      <c r="T62" s="74">
        <v>0</v>
      </c>
      <c r="U62" s="74">
        <v>2597</v>
      </c>
      <c r="V62" s="74">
        <f t="shared" si="64"/>
        <v>39334</v>
      </c>
      <c r="W62" s="74">
        <f t="shared" si="65"/>
        <v>0</v>
      </c>
      <c r="X62" s="74">
        <f t="shared" si="66"/>
        <v>0</v>
      </c>
      <c r="Y62" s="74">
        <f t="shared" si="67"/>
        <v>0</v>
      </c>
      <c r="Z62" s="74">
        <f t="shared" si="68"/>
        <v>0</v>
      </c>
      <c r="AA62" s="74">
        <f t="shared" si="69"/>
        <v>0</v>
      </c>
      <c r="AB62" s="75" t="s">
        <v>118</v>
      </c>
      <c r="AC62" s="74">
        <f t="shared" si="70"/>
        <v>0</v>
      </c>
      <c r="AD62" s="74">
        <f t="shared" si="71"/>
        <v>39334</v>
      </c>
      <c r="AE62" s="74">
        <f t="shared" si="72"/>
        <v>0</v>
      </c>
      <c r="AF62" s="74">
        <f t="shared" si="73"/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4">
        <f t="shared" si="74"/>
        <v>0</v>
      </c>
      <c r="AN62" s="74">
        <f t="shared" si="75"/>
        <v>0</v>
      </c>
      <c r="AO62" s="74">
        <v>0</v>
      </c>
      <c r="AP62" s="74">
        <v>0</v>
      </c>
      <c r="AQ62" s="74">
        <v>0</v>
      </c>
      <c r="AR62" s="74">
        <v>0</v>
      </c>
      <c r="AS62" s="74">
        <f t="shared" si="76"/>
        <v>0</v>
      </c>
      <c r="AT62" s="74">
        <v>0</v>
      </c>
      <c r="AU62" s="74">
        <v>0</v>
      </c>
      <c r="AV62" s="74">
        <v>0</v>
      </c>
      <c r="AW62" s="74">
        <v>0</v>
      </c>
      <c r="AX62" s="74">
        <f t="shared" si="77"/>
        <v>0</v>
      </c>
      <c r="AY62" s="74">
        <v>0</v>
      </c>
      <c r="AZ62" s="74">
        <v>0</v>
      </c>
      <c r="BA62" s="74">
        <v>0</v>
      </c>
      <c r="BB62" s="74">
        <v>0</v>
      </c>
      <c r="BC62" s="74">
        <v>36737</v>
      </c>
      <c r="BD62" s="74">
        <v>0</v>
      </c>
      <c r="BE62" s="74">
        <v>0</v>
      </c>
      <c r="BF62" s="74">
        <f t="shared" si="78"/>
        <v>0</v>
      </c>
      <c r="BG62" s="74">
        <f t="shared" si="79"/>
        <v>0</v>
      </c>
      <c r="BH62" s="74">
        <f t="shared" si="80"/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0</v>
      </c>
      <c r="BO62" s="74">
        <f t="shared" si="81"/>
        <v>0</v>
      </c>
      <c r="BP62" s="74">
        <f t="shared" si="82"/>
        <v>0</v>
      </c>
      <c r="BQ62" s="74">
        <v>0</v>
      </c>
      <c r="BR62" s="74">
        <v>0</v>
      </c>
      <c r="BS62" s="74">
        <v>0</v>
      </c>
      <c r="BT62" s="74">
        <v>0</v>
      </c>
      <c r="BU62" s="74">
        <f t="shared" si="83"/>
        <v>0</v>
      </c>
      <c r="BV62" s="74">
        <v>0</v>
      </c>
      <c r="BW62" s="74">
        <v>0</v>
      </c>
      <c r="BX62" s="74">
        <v>0</v>
      </c>
      <c r="BY62" s="74">
        <v>0</v>
      </c>
      <c r="BZ62" s="74">
        <f t="shared" si="84"/>
        <v>0</v>
      </c>
      <c r="CA62" s="74">
        <v>0</v>
      </c>
      <c r="CB62" s="74">
        <v>0</v>
      </c>
      <c r="CC62" s="74">
        <v>0</v>
      </c>
      <c r="CD62" s="74">
        <v>0</v>
      </c>
      <c r="CE62" s="74">
        <v>2597</v>
      </c>
      <c r="CF62" s="74">
        <v>0</v>
      </c>
      <c r="CG62" s="74">
        <v>0</v>
      </c>
      <c r="CH62" s="74">
        <f t="shared" si="85"/>
        <v>0</v>
      </c>
      <c r="CI62" s="74">
        <f t="shared" si="86"/>
        <v>0</v>
      </c>
      <c r="CJ62" s="74">
        <f t="shared" si="87"/>
        <v>0</v>
      </c>
      <c r="CK62" s="74">
        <f t="shared" si="88"/>
        <v>0</v>
      </c>
      <c r="CL62" s="74">
        <f t="shared" si="89"/>
        <v>0</v>
      </c>
      <c r="CM62" s="74">
        <f t="shared" si="90"/>
        <v>0</v>
      </c>
      <c r="CN62" s="74">
        <f t="shared" si="91"/>
        <v>0</v>
      </c>
      <c r="CO62" s="74">
        <f t="shared" si="92"/>
        <v>0</v>
      </c>
      <c r="CP62" s="74">
        <f t="shared" si="93"/>
        <v>0</v>
      </c>
      <c r="CQ62" s="74">
        <f t="shared" si="94"/>
        <v>0</v>
      </c>
      <c r="CR62" s="74">
        <f t="shared" si="95"/>
        <v>0</v>
      </c>
      <c r="CS62" s="74">
        <f t="shared" si="96"/>
        <v>0</v>
      </c>
      <c r="CT62" s="74">
        <f t="shared" si="97"/>
        <v>0</v>
      </c>
      <c r="CU62" s="74">
        <f t="shared" si="98"/>
        <v>0</v>
      </c>
      <c r="CV62" s="74">
        <f t="shared" si="99"/>
        <v>0</v>
      </c>
      <c r="CW62" s="74">
        <f t="shared" si="100"/>
        <v>0</v>
      </c>
      <c r="CX62" s="74">
        <f t="shared" si="101"/>
        <v>0</v>
      </c>
      <c r="CY62" s="74">
        <f t="shared" si="102"/>
        <v>0</v>
      </c>
      <c r="CZ62" s="74">
        <f t="shared" si="103"/>
        <v>0</v>
      </c>
      <c r="DA62" s="74">
        <f t="shared" si="104"/>
        <v>0</v>
      </c>
      <c r="DB62" s="74">
        <f t="shared" si="105"/>
        <v>0</v>
      </c>
      <c r="DC62" s="74">
        <f t="shared" si="106"/>
        <v>0</v>
      </c>
      <c r="DD62" s="74">
        <f t="shared" si="107"/>
        <v>0</v>
      </c>
      <c r="DE62" s="74">
        <f t="shared" si="108"/>
        <v>0</v>
      </c>
      <c r="DF62" s="74">
        <f t="shared" si="109"/>
        <v>0</v>
      </c>
      <c r="DG62" s="74">
        <f t="shared" si="110"/>
        <v>39334</v>
      </c>
      <c r="DH62" s="74">
        <f t="shared" si="111"/>
        <v>0</v>
      </c>
      <c r="DI62" s="74">
        <f t="shared" si="112"/>
        <v>0</v>
      </c>
      <c r="DJ62" s="74">
        <f t="shared" si="113"/>
        <v>0</v>
      </c>
    </row>
    <row r="63" spans="1:114" s="50" customFormat="1" ht="12" customHeight="1">
      <c r="A63" s="53" t="s">
        <v>115</v>
      </c>
      <c r="B63" s="54" t="s">
        <v>229</v>
      </c>
      <c r="C63" s="53" t="s">
        <v>230</v>
      </c>
      <c r="D63" s="74">
        <f t="shared" si="60"/>
        <v>108463</v>
      </c>
      <c r="E63" s="74">
        <f t="shared" si="61"/>
        <v>0</v>
      </c>
      <c r="F63" s="74">
        <v>0</v>
      </c>
      <c r="G63" s="74">
        <v>0</v>
      </c>
      <c r="H63" s="74">
        <v>0</v>
      </c>
      <c r="I63" s="74">
        <v>0</v>
      </c>
      <c r="J63" s="75" t="s">
        <v>118</v>
      </c>
      <c r="K63" s="74">
        <v>0</v>
      </c>
      <c r="L63" s="74">
        <v>108463</v>
      </c>
      <c r="M63" s="74">
        <f t="shared" si="62"/>
        <v>12648</v>
      </c>
      <c r="N63" s="74">
        <f t="shared" si="63"/>
        <v>0</v>
      </c>
      <c r="O63" s="74">
        <v>0</v>
      </c>
      <c r="P63" s="74">
        <v>0</v>
      </c>
      <c r="Q63" s="74">
        <v>0</v>
      </c>
      <c r="R63" s="74">
        <v>0</v>
      </c>
      <c r="S63" s="75" t="s">
        <v>118</v>
      </c>
      <c r="T63" s="74">
        <v>0</v>
      </c>
      <c r="U63" s="74">
        <v>12648</v>
      </c>
      <c r="V63" s="74">
        <f t="shared" si="64"/>
        <v>121111</v>
      </c>
      <c r="W63" s="74">
        <f t="shared" si="65"/>
        <v>0</v>
      </c>
      <c r="X63" s="74">
        <f t="shared" si="66"/>
        <v>0</v>
      </c>
      <c r="Y63" s="74">
        <f t="shared" si="67"/>
        <v>0</v>
      </c>
      <c r="Z63" s="74">
        <f t="shared" si="68"/>
        <v>0</v>
      </c>
      <c r="AA63" s="74">
        <f t="shared" si="69"/>
        <v>0</v>
      </c>
      <c r="AB63" s="75" t="s">
        <v>118</v>
      </c>
      <c r="AC63" s="74">
        <f t="shared" si="70"/>
        <v>0</v>
      </c>
      <c r="AD63" s="74">
        <f t="shared" si="71"/>
        <v>121111</v>
      </c>
      <c r="AE63" s="74">
        <f t="shared" si="72"/>
        <v>0</v>
      </c>
      <c r="AF63" s="74">
        <f t="shared" si="73"/>
        <v>0</v>
      </c>
      <c r="AG63" s="74"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4">
        <f t="shared" si="74"/>
        <v>0</v>
      </c>
      <c r="AN63" s="74">
        <f t="shared" si="75"/>
        <v>0</v>
      </c>
      <c r="AO63" s="74">
        <v>0</v>
      </c>
      <c r="AP63" s="74">
        <v>0</v>
      </c>
      <c r="AQ63" s="74">
        <v>0</v>
      </c>
      <c r="AR63" s="74">
        <v>0</v>
      </c>
      <c r="AS63" s="74">
        <f t="shared" si="76"/>
        <v>0</v>
      </c>
      <c r="AT63" s="74">
        <v>0</v>
      </c>
      <c r="AU63" s="74">
        <v>0</v>
      </c>
      <c r="AV63" s="74">
        <v>0</v>
      </c>
      <c r="AW63" s="74">
        <v>0</v>
      </c>
      <c r="AX63" s="74">
        <f t="shared" si="77"/>
        <v>0</v>
      </c>
      <c r="AY63" s="74">
        <v>0</v>
      </c>
      <c r="AZ63" s="74">
        <v>0</v>
      </c>
      <c r="BA63" s="74">
        <v>0</v>
      </c>
      <c r="BB63" s="74">
        <v>0</v>
      </c>
      <c r="BC63" s="74">
        <v>108463</v>
      </c>
      <c r="BD63" s="74">
        <v>0</v>
      </c>
      <c r="BE63" s="74">
        <v>0</v>
      </c>
      <c r="BF63" s="74">
        <f t="shared" si="78"/>
        <v>0</v>
      </c>
      <c r="BG63" s="74">
        <f t="shared" si="79"/>
        <v>0</v>
      </c>
      <c r="BH63" s="74">
        <f t="shared" si="80"/>
        <v>0</v>
      </c>
      <c r="BI63" s="74">
        <v>0</v>
      </c>
      <c r="BJ63" s="74">
        <v>0</v>
      </c>
      <c r="BK63" s="74">
        <v>0</v>
      </c>
      <c r="BL63" s="74">
        <v>0</v>
      </c>
      <c r="BM63" s="74">
        <v>0</v>
      </c>
      <c r="BN63" s="74">
        <v>0</v>
      </c>
      <c r="BO63" s="74">
        <f t="shared" si="81"/>
        <v>0</v>
      </c>
      <c r="BP63" s="74">
        <f t="shared" si="82"/>
        <v>0</v>
      </c>
      <c r="BQ63" s="74">
        <v>0</v>
      </c>
      <c r="BR63" s="74">
        <v>0</v>
      </c>
      <c r="BS63" s="74">
        <v>0</v>
      </c>
      <c r="BT63" s="74">
        <v>0</v>
      </c>
      <c r="BU63" s="74">
        <f t="shared" si="83"/>
        <v>0</v>
      </c>
      <c r="BV63" s="74">
        <v>0</v>
      </c>
      <c r="BW63" s="74">
        <v>0</v>
      </c>
      <c r="BX63" s="74">
        <v>0</v>
      </c>
      <c r="BY63" s="74">
        <v>0</v>
      </c>
      <c r="BZ63" s="74">
        <f t="shared" si="84"/>
        <v>0</v>
      </c>
      <c r="CA63" s="74">
        <v>0</v>
      </c>
      <c r="CB63" s="74">
        <v>0</v>
      </c>
      <c r="CC63" s="74">
        <v>0</v>
      </c>
      <c r="CD63" s="74">
        <v>0</v>
      </c>
      <c r="CE63" s="74">
        <v>12648</v>
      </c>
      <c r="CF63" s="74">
        <v>0</v>
      </c>
      <c r="CG63" s="74">
        <v>0</v>
      </c>
      <c r="CH63" s="74">
        <f t="shared" si="85"/>
        <v>0</v>
      </c>
      <c r="CI63" s="74">
        <f t="shared" si="86"/>
        <v>0</v>
      </c>
      <c r="CJ63" s="74">
        <f t="shared" si="87"/>
        <v>0</v>
      </c>
      <c r="CK63" s="74">
        <f t="shared" si="88"/>
        <v>0</v>
      </c>
      <c r="CL63" s="74">
        <f t="shared" si="89"/>
        <v>0</v>
      </c>
      <c r="CM63" s="74">
        <f t="shared" si="90"/>
        <v>0</v>
      </c>
      <c r="CN63" s="74">
        <f t="shared" si="91"/>
        <v>0</v>
      </c>
      <c r="CO63" s="74">
        <f t="shared" si="92"/>
        <v>0</v>
      </c>
      <c r="CP63" s="74">
        <f t="shared" si="93"/>
        <v>0</v>
      </c>
      <c r="CQ63" s="74">
        <f t="shared" si="94"/>
        <v>0</v>
      </c>
      <c r="CR63" s="74">
        <f t="shared" si="95"/>
        <v>0</v>
      </c>
      <c r="CS63" s="74">
        <f t="shared" si="96"/>
        <v>0</v>
      </c>
      <c r="CT63" s="74">
        <f t="shared" si="97"/>
        <v>0</v>
      </c>
      <c r="CU63" s="74">
        <f t="shared" si="98"/>
        <v>0</v>
      </c>
      <c r="CV63" s="74">
        <f t="shared" si="99"/>
        <v>0</v>
      </c>
      <c r="CW63" s="74">
        <f t="shared" si="100"/>
        <v>0</v>
      </c>
      <c r="CX63" s="74">
        <f t="shared" si="101"/>
        <v>0</v>
      </c>
      <c r="CY63" s="74">
        <f t="shared" si="102"/>
        <v>0</v>
      </c>
      <c r="CZ63" s="74">
        <f t="shared" si="103"/>
        <v>0</v>
      </c>
      <c r="DA63" s="74">
        <f t="shared" si="104"/>
        <v>0</v>
      </c>
      <c r="DB63" s="74">
        <f t="shared" si="105"/>
        <v>0</v>
      </c>
      <c r="DC63" s="74">
        <f t="shared" si="106"/>
        <v>0</v>
      </c>
      <c r="DD63" s="74">
        <f t="shared" si="107"/>
        <v>0</v>
      </c>
      <c r="DE63" s="74">
        <f t="shared" si="108"/>
        <v>0</v>
      </c>
      <c r="DF63" s="74">
        <f t="shared" si="109"/>
        <v>0</v>
      </c>
      <c r="DG63" s="74">
        <f t="shared" si="110"/>
        <v>121111</v>
      </c>
      <c r="DH63" s="74">
        <f t="shared" si="111"/>
        <v>0</v>
      </c>
      <c r="DI63" s="74">
        <f t="shared" si="112"/>
        <v>0</v>
      </c>
      <c r="DJ63" s="74">
        <f t="shared" si="113"/>
        <v>0</v>
      </c>
    </row>
    <row r="64" spans="1:114" s="50" customFormat="1" ht="12" customHeight="1">
      <c r="A64" s="53" t="s">
        <v>115</v>
      </c>
      <c r="B64" s="54" t="s">
        <v>231</v>
      </c>
      <c r="C64" s="53" t="s">
        <v>232</v>
      </c>
      <c r="D64" s="74">
        <f t="shared" si="60"/>
        <v>7911</v>
      </c>
      <c r="E64" s="74">
        <f t="shared" si="61"/>
        <v>0</v>
      </c>
      <c r="F64" s="74">
        <v>0</v>
      </c>
      <c r="G64" s="74">
        <v>0</v>
      </c>
      <c r="H64" s="74">
        <v>0</v>
      </c>
      <c r="I64" s="74">
        <v>0</v>
      </c>
      <c r="J64" s="75" t="s">
        <v>118</v>
      </c>
      <c r="K64" s="74">
        <v>0</v>
      </c>
      <c r="L64" s="74">
        <v>7911</v>
      </c>
      <c r="M64" s="74">
        <f t="shared" si="62"/>
        <v>1621</v>
      </c>
      <c r="N64" s="74">
        <f t="shared" si="63"/>
        <v>0</v>
      </c>
      <c r="O64" s="74">
        <v>0</v>
      </c>
      <c r="P64" s="74">
        <v>0</v>
      </c>
      <c r="Q64" s="74">
        <v>0</v>
      </c>
      <c r="R64" s="74">
        <v>0</v>
      </c>
      <c r="S64" s="75" t="s">
        <v>118</v>
      </c>
      <c r="T64" s="74">
        <v>0</v>
      </c>
      <c r="U64" s="74">
        <v>1621</v>
      </c>
      <c r="V64" s="74">
        <f t="shared" si="64"/>
        <v>9532</v>
      </c>
      <c r="W64" s="74">
        <f t="shared" si="65"/>
        <v>0</v>
      </c>
      <c r="X64" s="74">
        <f t="shared" si="66"/>
        <v>0</v>
      </c>
      <c r="Y64" s="74">
        <f t="shared" si="67"/>
        <v>0</v>
      </c>
      <c r="Z64" s="74">
        <f t="shared" si="68"/>
        <v>0</v>
      </c>
      <c r="AA64" s="74">
        <f t="shared" si="69"/>
        <v>0</v>
      </c>
      <c r="AB64" s="75" t="s">
        <v>118</v>
      </c>
      <c r="AC64" s="74">
        <f t="shared" si="70"/>
        <v>0</v>
      </c>
      <c r="AD64" s="74">
        <f t="shared" si="71"/>
        <v>9532</v>
      </c>
      <c r="AE64" s="74">
        <f t="shared" si="72"/>
        <v>0</v>
      </c>
      <c r="AF64" s="74">
        <f t="shared" si="73"/>
        <v>0</v>
      </c>
      <c r="AG64" s="74"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4">
        <f t="shared" si="74"/>
        <v>0</v>
      </c>
      <c r="AN64" s="74">
        <f t="shared" si="75"/>
        <v>0</v>
      </c>
      <c r="AO64" s="74">
        <v>0</v>
      </c>
      <c r="AP64" s="74">
        <v>0</v>
      </c>
      <c r="AQ64" s="74">
        <v>0</v>
      </c>
      <c r="AR64" s="74">
        <v>0</v>
      </c>
      <c r="AS64" s="74">
        <f t="shared" si="76"/>
        <v>0</v>
      </c>
      <c r="AT64" s="74">
        <v>0</v>
      </c>
      <c r="AU64" s="74">
        <v>0</v>
      </c>
      <c r="AV64" s="74">
        <v>0</v>
      </c>
      <c r="AW64" s="74">
        <v>0</v>
      </c>
      <c r="AX64" s="74">
        <f t="shared" si="77"/>
        <v>0</v>
      </c>
      <c r="AY64" s="74">
        <v>0</v>
      </c>
      <c r="AZ64" s="74">
        <v>0</v>
      </c>
      <c r="BA64" s="74">
        <v>0</v>
      </c>
      <c r="BB64" s="74">
        <v>0</v>
      </c>
      <c r="BC64" s="74">
        <v>7911</v>
      </c>
      <c r="BD64" s="74">
        <v>0</v>
      </c>
      <c r="BE64" s="74">
        <v>0</v>
      </c>
      <c r="BF64" s="74">
        <f t="shared" si="78"/>
        <v>0</v>
      </c>
      <c r="BG64" s="74">
        <f t="shared" si="79"/>
        <v>0</v>
      </c>
      <c r="BH64" s="74">
        <f t="shared" si="80"/>
        <v>0</v>
      </c>
      <c r="BI64" s="74">
        <v>0</v>
      </c>
      <c r="BJ64" s="74">
        <v>0</v>
      </c>
      <c r="BK64" s="74">
        <v>0</v>
      </c>
      <c r="BL64" s="74">
        <v>0</v>
      </c>
      <c r="BM64" s="74">
        <v>0</v>
      </c>
      <c r="BN64" s="74">
        <v>0</v>
      </c>
      <c r="BO64" s="74">
        <f t="shared" si="81"/>
        <v>0</v>
      </c>
      <c r="BP64" s="74">
        <f t="shared" si="82"/>
        <v>0</v>
      </c>
      <c r="BQ64" s="74">
        <v>0</v>
      </c>
      <c r="BR64" s="74">
        <v>0</v>
      </c>
      <c r="BS64" s="74">
        <v>0</v>
      </c>
      <c r="BT64" s="74">
        <v>0</v>
      </c>
      <c r="BU64" s="74">
        <f t="shared" si="83"/>
        <v>0</v>
      </c>
      <c r="BV64" s="74">
        <v>0</v>
      </c>
      <c r="BW64" s="74">
        <v>0</v>
      </c>
      <c r="BX64" s="74">
        <v>0</v>
      </c>
      <c r="BY64" s="74">
        <v>0</v>
      </c>
      <c r="BZ64" s="74">
        <f t="shared" si="84"/>
        <v>0</v>
      </c>
      <c r="CA64" s="74">
        <v>0</v>
      </c>
      <c r="CB64" s="74">
        <v>0</v>
      </c>
      <c r="CC64" s="74">
        <v>0</v>
      </c>
      <c r="CD64" s="74">
        <v>0</v>
      </c>
      <c r="CE64" s="74">
        <v>1621</v>
      </c>
      <c r="CF64" s="74">
        <v>0</v>
      </c>
      <c r="CG64" s="74">
        <v>0</v>
      </c>
      <c r="CH64" s="74">
        <f t="shared" si="85"/>
        <v>0</v>
      </c>
      <c r="CI64" s="74">
        <f t="shared" si="86"/>
        <v>0</v>
      </c>
      <c r="CJ64" s="74">
        <f t="shared" si="87"/>
        <v>0</v>
      </c>
      <c r="CK64" s="74">
        <f t="shared" si="88"/>
        <v>0</v>
      </c>
      <c r="CL64" s="74">
        <f t="shared" si="89"/>
        <v>0</v>
      </c>
      <c r="CM64" s="74">
        <f t="shared" si="90"/>
        <v>0</v>
      </c>
      <c r="CN64" s="74">
        <f t="shared" si="91"/>
        <v>0</v>
      </c>
      <c r="CO64" s="74">
        <f t="shared" si="92"/>
        <v>0</v>
      </c>
      <c r="CP64" s="74">
        <f t="shared" si="93"/>
        <v>0</v>
      </c>
      <c r="CQ64" s="74">
        <f t="shared" si="94"/>
        <v>0</v>
      </c>
      <c r="CR64" s="74">
        <f t="shared" si="95"/>
        <v>0</v>
      </c>
      <c r="CS64" s="74">
        <f t="shared" si="96"/>
        <v>0</v>
      </c>
      <c r="CT64" s="74">
        <f t="shared" si="97"/>
        <v>0</v>
      </c>
      <c r="CU64" s="74">
        <f t="shared" si="98"/>
        <v>0</v>
      </c>
      <c r="CV64" s="74">
        <f t="shared" si="99"/>
        <v>0</v>
      </c>
      <c r="CW64" s="74">
        <f t="shared" si="100"/>
        <v>0</v>
      </c>
      <c r="CX64" s="74">
        <f t="shared" si="101"/>
        <v>0</v>
      </c>
      <c r="CY64" s="74">
        <f t="shared" si="102"/>
        <v>0</v>
      </c>
      <c r="CZ64" s="74">
        <f t="shared" si="103"/>
        <v>0</v>
      </c>
      <c r="DA64" s="74">
        <f t="shared" si="104"/>
        <v>0</v>
      </c>
      <c r="DB64" s="74">
        <f t="shared" si="105"/>
        <v>0</v>
      </c>
      <c r="DC64" s="74">
        <f t="shared" si="106"/>
        <v>0</v>
      </c>
      <c r="DD64" s="74">
        <f t="shared" si="107"/>
        <v>0</v>
      </c>
      <c r="DE64" s="74">
        <f t="shared" si="108"/>
        <v>0</v>
      </c>
      <c r="DF64" s="74">
        <f t="shared" si="109"/>
        <v>0</v>
      </c>
      <c r="DG64" s="74">
        <f t="shared" si="110"/>
        <v>9532</v>
      </c>
      <c r="DH64" s="74">
        <f t="shared" si="111"/>
        <v>0</v>
      </c>
      <c r="DI64" s="74">
        <f t="shared" si="112"/>
        <v>0</v>
      </c>
      <c r="DJ64" s="74">
        <f t="shared" si="113"/>
        <v>0</v>
      </c>
    </row>
    <row r="65" spans="1:114" s="50" customFormat="1" ht="12" customHeight="1">
      <c r="A65" s="53" t="s">
        <v>115</v>
      </c>
      <c r="B65" s="54" t="s">
        <v>233</v>
      </c>
      <c r="C65" s="53" t="s">
        <v>234</v>
      </c>
      <c r="D65" s="74">
        <f t="shared" si="60"/>
        <v>48040</v>
      </c>
      <c r="E65" s="74">
        <f t="shared" si="61"/>
        <v>8439</v>
      </c>
      <c r="F65" s="74">
        <v>0</v>
      </c>
      <c r="G65" s="74">
        <v>0</v>
      </c>
      <c r="H65" s="74">
        <v>0</v>
      </c>
      <c r="I65" s="74">
        <v>27</v>
      </c>
      <c r="J65" s="75" t="s">
        <v>118</v>
      </c>
      <c r="K65" s="74">
        <v>8412</v>
      </c>
      <c r="L65" s="74">
        <v>39601</v>
      </c>
      <c r="M65" s="74">
        <f t="shared" si="62"/>
        <v>20327</v>
      </c>
      <c r="N65" s="74">
        <f t="shared" si="63"/>
        <v>0</v>
      </c>
      <c r="O65" s="74">
        <v>0</v>
      </c>
      <c r="P65" s="74">
        <v>0</v>
      </c>
      <c r="Q65" s="74">
        <v>0</v>
      </c>
      <c r="R65" s="74">
        <v>0</v>
      </c>
      <c r="S65" s="75" t="s">
        <v>118</v>
      </c>
      <c r="T65" s="74">
        <v>0</v>
      </c>
      <c r="U65" s="74">
        <v>20327</v>
      </c>
      <c r="V65" s="74">
        <f t="shared" si="64"/>
        <v>68367</v>
      </c>
      <c r="W65" s="74">
        <f t="shared" si="65"/>
        <v>8439</v>
      </c>
      <c r="X65" s="74">
        <f t="shared" si="66"/>
        <v>0</v>
      </c>
      <c r="Y65" s="74">
        <f t="shared" si="67"/>
        <v>0</v>
      </c>
      <c r="Z65" s="74">
        <f t="shared" si="68"/>
        <v>0</v>
      </c>
      <c r="AA65" s="74">
        <f t="shared" si="69"/>
        <v>27</v>
      </c>
      <c r="AB65" s="75" t="s">
        <v>118</v>
      </c>
      <c r="AC65" s="74">
        <f t="shared" si="70"/>
        <v>8412</v>
      </c>
      <c r="AD65" s="74">
        <f t="shared" si="71"/>
        <v>59928</v>
      </c>
      <c r="AE65" s="74">
        <f t="shared" si="72"/>
        <v>0</v>
      </c>
      <c r="AF65" s="74">
        <f t="shared" si="73"/>
        <v>0</v>
      </c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4">
        <f t="shared" si="74"/>
        <v>34260</v>
      </c>
      <c r="AN65" s="74">
        <f t="shared" si="75"/>
        <v>7844</v>
      </c>
      <c r="AO65" s="74">
        <v>0</v>
      </c>
      <c r="AP65" s="74">
        <v>0</v>
      </c>
      <c r="AQ65" s="74">
        <v>1617</v>
      </c>
      <c r="AR65" s="74">
        <v>6227</v>
      </c>
      <c r="AS65" s="74">
        <f t="shared" si="76"/>
        <v>8424</v>
      </c>
      <c r="AT65" s="74">
        <v>0</v>
      </c>
      <c r="AU65" s="74">
        <v>5494</v>
      </c>
      <c r="AV65" s="74">
        <v>2930</v>
      </c>
      <c r="AW65" s="74">
        <v>0</v>
      </c>
      <c r="AX65" s="74">
        <f t="shared" si="77"/>
        <v>17992</v>
      </c>
      <c r="AY65" s="74">
        <v>13542</v>
      </c>
      <c r="AZ65" s="74">
        <v>977</v>
      </c>
      <c r="BA65" s="74">
        <v>3473</v>
      </c>
      <c r="BB65" s="74">
        <v>0</v>
      </c>
      <c r="BC65" s="74">
        <v>13780</v>
      </c>
      <c r="BD65" s="74">
        <v>0</v>
      </c>
      <c r="BE65" s="74">
        <v>0</v>
      </c>
      <c r="BF65" s="74">
        <f t="shared" si="78"/>
        <v>34260</v>
      </c>
      <c r="BG65" s="74">
        <f t="shared" si="79"/>
        <v>0</v>
      </c>
      <c r="BH65" s="74">
        <f t="shared" si="80"/>
        <v>0</v>
      </c>
      <c r="BI65" s="74">
        <v>0</v>
      </c>
      <c r="BJ65" s="74">
        <v>0</v>
      </c>
      <c r="BK65" s="74">
        <v>0</v>
      </c>
      <c r="BL65" s="74">
        <v>0</v>
      </c>
      <c r="BM65" s="74">
        <v>0</v>
      </c>
      <c r="BN65" s="74">
        <v>0</v>
      </c>
      <c r="BO65" s="74">
        <f t="shared" si="81"/>
        <v>0</v>
      </c>
      <c r="BP65" s="74">
        <f t="shared" si="82"/>
        <v>0</v>
      </c>
      <c r="BQ65" s="74">
        <v>0</v>
      </c>
      <c r="BR65" s="74">
        <v>0</v>
      </c>
      <c r="BS65" s="74">
        <v>0</v>
      </c>
      <c r="BT65" s="74">
        <v>0</v>
      </c>
      <c r="BU65" s="74">
        <f t="shared" si="83"/>
        <v>0</v>
      </c>
      <c r="BV65" s="74">
        <v>0</v>
      </c>
      <c r="BW65" s="74">
        <v>0</v>
      </c>
      <c r="BX65" s="74">
        <v>0</v>
      </c>
      <c r="BY65" s="74">
        <v>0</v>
      </c>
      <c r="BZ65" s="74">
        <f t="shared" si="84"/>
        <v>0</v>
      </c>
      <c r="CA65" s="74">
        <v>0</v>
      </c>
      <c r="CB65" s="74">
        <v>0</v>
      </c>
      <c r="CC65" s="74">
        <v>0</v>
      </c>
      <c r="CD65" s="74">
        <v>0</v>
      </c>
      <c r="CE65" s="74">
        <v>20327</v>
      </c>
      <c r="CF65" s="74">
        <v>0</v>
      </c>
      <c r="CG65" s="74">
        <v>0</v>
      </c>
      <c r="CH65" s="74">
        <f t="shared" si="85"/>
        <v>0</v>
      </c>
      <c r="CI65" s="74">
        <f t="shared" si="86"/>
        <v>0</v>
      </c>
      <c r="CJ65" s="74">
        <f t="shared" si="87"/>
        <v>0</v>
      </c>
      <c r="CK65" s="74">
        <f t="shared" si="88"/>
        <v>0</v>
      </c>
      <c r="CL65" s="74">
        <f t="shared" si="89"/>
        <v>0</v>
      </c>
      <c r="CM65" s="74">
        <f t="shared" si="90"/>
        <v>0</v>
      </c>
      <c r="CN65" s="74">
        <f t="shared" si="91"/>
        <v>0</v>
      </c>
      <c r="CO65" s="74">
        <f t="shared" si="92"/>
        <v>0</v>
      </c>
      <c r="CP65" s="74">
        <f t="shared" si="93"/>
        <v>0</v>
      </c>
      <c r="CQ65" s="74">
        <f t="shared" si="94"/>
        <v>34260</v>
      </c>
      <c r="CR65" s="74">
        <f t="shared" si="95"/>
        <v>7844</v>
      </c>
      <c r="CS65" s="74">
        <f t="shared" si="96"/>
        <v>0</v>
      </c>
      <c r="CT65" s="74">
        <f t="shared" si="97"/>
        <v>0</v>
      </c>
      <c r="CU65" s="74">
        <f t="shared" si="98"/>
        <v>1617</v>
      </c>
      <c r="CV65" s="74">
        <f t="shared" si="99"/>
        <v>6227</v>
      </c>
      <c r="CW65" s="74">
        <f t="shared" si="100"/>
        <v>8424</v>
      </c>
      <c r="CX65" s="74">
        <f t="shared" si="101"/>
        <v>0</v>
      </c>
      <c r="CY65" s="74">
        <f t="shared" si="102"/>
        <v>5494</v>
      </c>
      <c r="CZ65" s="74">
        <f t="shared" si="103"/>
        <v>2930</v>
      </c>
      <c r="DA65" s="74">
        <f t="shared" si="104"/>
        <v>0</v>
      </c>
      <c r="DB65" s="74">
        <f t="shared" si="105"/>
        <v>17992</v>
      </c>
      <c r="DC65" s="74">
        <f t="shared" si="106"/>
        <v>13542</v>
      </c>
      <c r="DD65" s="74">
        <f t="shared" si="107"/>
        <v>977</v>
      </c>
      <c r="DE65" s="74">
        <f t="shared" si="108"/>
        <v>3473</v>
      </c>
      <c r="DF65" s="74">
        <f t="shared" si="109"/>
        <v>0</v>
      </c>
      <c r="DG65" s="74">
        <f t="shared" si="110"/>
        <v>34107</v>
      </c>
      <c r="DH65" s="74">
        <f t="shared" si="111"/>
        <v>0</v>
      </c>
      <c r="DI65" s="74">
        <f t="shared" si="112"/>
        <v>0</v>
      </c>
      <c r="DJ65" s="74">
        <f t="shared" si="113"/>
        <v>34260</v>
      </c>
    </row>
    <row r="66" spans="1:114" s="50" customFormat="1" ht="12" customHeight="1">
      <c r="A66" s="53" t="s">
        <v>115</v>
      </c>
      <c r="B66" s="54" t="s">
        <v>235</v>
      </c>
      <c r="C66" s="53" t="s">
        <v>236</v>
      </c>
      <c r="D66" s="74">
        <f t="shared" si="60"/>
        <v>21031</v>
      </c>
      <c r="E66" s="74">
        <f t="shared" si="61"/>
        <v>1135</v>
      </c>
      <c r="F66" s="74">
        <v>0</v>
      </c>
      <c r="G66" s="74">
        <v>0</v>
      </c>
      <c r="H66" s="74">
        <v>0</v>
      </c>
      <c r="I66" s="74">
        <v>1135</v>
      </c>
      <c r="J66" s="75" t="s">
        <v>118</v>
      </c>
      <c r="K66" s="74">
        <v>0</v>
      </c>
      <c r="L66" s="74">
        <v>19896</v>
      </c>
      <c r="M66" s="74">
        <f t="shared" si="62"/>
        <v>16415</v>
      </c>
      <c r="N66" s="74">
        <f t="shared" si="63"/>
        <v>0</v>
      </c>
      <c r="O66" s="74">
        <v>0</v>
      </c>
      <c r="P66" s="74">
        <v>0</v>
      </c>
      <c r="Q66" s="74">
        <v>0</v>
      </c>
      <c r="R66" s="74">
        <v>0</v>
      </c>
      <c r="S66" s="75" t="s">
        <v>118</v>
      </c>
      <c r="T66" s="74">
        <v>0</v>
      </c>
      <c r="U66" s="74">
        <v>16415</v>
      </c>
      <c r="V66" s="74">
        <f t="shared" si="64"/>
        <v>37446</v>
      </c>
      <c r="W66" s="74">
        <f t="shared" si="65"/>
        <v>1135</v>
      </c>
      <c r="X66" s="74">
        <f t="shared" si="66"/>
        <v>0</v>
      </c>
      <c r="Y66" s="74">
        <f t="shared" si="67"/>
        <v>0</v>
      </c>
      <c r="Z66" s="74">
        <f t="shared" si="68"/>
        <v>0</v>
      </c>
      <c r="AA66" s="74">
        <f t="shared" si="69"/>
        <v>1135</v>
      </c>
      <c r="AB66" s="75" t="s">
        <v>118</v>
      </c>
      <c r="AC66" s="74">
        <f t="shared" si="70"/>
        <v>0</v>
      </c>
      <c r="AD66" s="74">
        <f t="shared" si="71"/>
        <v>36311</v>
      </c>
      <c r="AE66" s="74">
        <f t="shared" si="72"/>
        <v>0</v>
      </c>
      <c r="AF66" s="74">
        <f t="shared" si="73"/>
        <v>0</v>
      </c>
      <c r="AG66" s="74"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4">
        <f t="shared" si="74"/>
        <v>20263</v>
      </c>
      <c r="AN66" s="74">
        <f t="shared" si="75"/>
        <v>0</v>
      </c>
      <c r="AO66" s="74">
        <v>0</v>
      </c>
      <c r="AP66" s="74">
        <v>0</v>
      </c>
      <c r="AQ66" s="74">
        <v>0</v>
      </c>
      <c r="AR66" s="74">
        <v>0</v>
      </c>
      <c r="AS66" s="74">
        <f t="shared" si="76"/>
        <v>5308</v>
      </c>
      <c r="AT66" s="74">
        <v>4038</v>
      </c>
      <c r="AU66" s="74">
        <v>444</v>
      </c>
      <c r="AV66" s="74">
        <v>826</v>
      </c>
      <c r="AW66" s="74">
        <v>0</v>
      </c>
      <c r="AX66" s="74">
        <f t="shared" si="77"/>
        <v>14955</v>
      </c>
      <c r="AY66" s="74">
        <v>6222</v>
      </c>
      <c r="AZ66" s="74">
        <v>7162</v>
      </c>
      <c r="BA66" s="74">
        <v>1571</v>
      </c>
      <c r="BB66" s="74">
        <v>0</v>
      </c>
      <c r="BC66" s="74">
        <v>0</v>
      </c>
      <c r="BD66" s="74">
        <v>0</v>
      </c>
      <c r="BE66" s="74">
        <v>768</v>
      </c>
      <c r="BF66" s="74">
        <f t="shared" si="78"/>
        <v>21031</v>
      </c>
      <c r="BG66" s="74">
        <f t="shared" si="79"/>
        <v>0</v>
      </c>
      <c r="BH66" s="74">
        <f t="shared" si="80"/>
        <v>0</v>
      </c>
      <c r="BI66" s="74">
        <v>0</v>
      </c>
      <c r="BJ66" s="74">
        <v>0</v>
      </c>
      <c r="BK66" s="74">
        <v>0</v>
      </c>
      <c r="BL66" s="74">
        <v>0</v>
      </c>
      <c r="BM66" s="74">
        <v>0</v>
      </c>
      <c r="BN66" s="74">
        <v>0</v>
      </c>
      <c r="BO66" s="74">
        <f t="shared" si="81"/>
        <v>16415</v>
      </c>
      <c r="BP66" s="74">
        <f t="shared" si="82"/>
        <v>0</v>
      </c>
      <c r="BQ66" s="74">
        <v>0</v>
      </c>
      <c r="BR66" s="74">
        <v>0</v>
      </c>
      <c r="BS66" s="74">
        <v>0</v>
      </c>
      <c r="BT66" s="74">
        <v>0</v>
      </c>
      <c r="BU66" s="74">
        <f t="shared" si="83"/>
        <v>0</v>
      </c>
      <c r="BV66" s="74">
        <v>0</v>
      </c>
      <c r="BW66" s="74">
        <v>0</v>
      </c>
      <c r="BX66" s="74">
        <v>0</v>
      </c>
      <c r="BY66" s="74">
        <v>0</v>
      </c>
      <c r="BZ66" s="74">
        <f t="shared" si="84"/>
        <v>16415</v>
      </c>
      <c r="CA66" s="74">
        <v>0</v>
      </c>
      <c r="CB66" s="74">
        <v>16415</v>
      </c>
      <c r="CC66" s="74">
        <v>0</v>
      </c>
      <c r="CD66" s="74">
        <v>0</v>
      </c>
      <c r="CE66" s="74">
        <v>0</v>
      </c>
      <c r="CF66" s="74">
        <v>0</v>
      </c>
      <c r="CG66" s="74">
        <v>0</v>
      </c>
      <c r="CH66" s="74">
        <f t="shared" si="85"/>
        <v>16415</v>
      </c>
      <c r="CI66" s="74">
        <f t="shared" si="86"/>
        <v>0</v>
      </c>
      <c r="CJ66" s="74">
        <f t="shared" si="87"/>
        <v>0</v>
      </c>
      <c r="CK66" s="74">
        <f t="shared" si="88"/>
        <v>0</v>
      </c>
      <c r="CL66" s="74">
        <f t="shared" si="89"/>
        <v>0</v>
      </c>
      <c r="CM66" s="74">
        <f t="shared" si="90"/>
        <v>0</v>
      </c>
      <c r="CN66" s="74">
        <f t="shared" si="91"/>
        <v>0</v>
      </c>
      <c r="CO66" s="74">
        <f t="shared" si="92"/>
        <v>0</v>
      </c>
      <c r="CP66" s="74">
        <f t="shared" si="93"/>
        <v>0</v>
      </c>
      <c r="CQ66" s="74">
        <f t="shared" si="94"/>
        <v>36678</v>
      </c>
      <c r="CR66" s="74">
        <f t="shared" si="95"/>
        <v>0</v>
      </c>
      <c r="CS66" s="74">
        <f t="shared" si="96"/>
        <v>0</v>
      </c>
      <c r="CT66" s="74">
        <f t="shared" si="97"/>
        <v>0</v>
      </c>
      <c r="CU66" s="74">
        <f t="shared" si="98"/>
        <v>0</v>
      </c>
      <c r="CV66" s="74">
        <f t="shared" si="99"/>
        <v>0</v>
      </c>
      <c r="CW66" s="74">
        <f t="shared" si="100"/>
        <v>5308</v>
      </c>
      <c r="CX66" s="74">
        <f t="shared" si="101"/>
        <v>4038</v>
      </c>
      <c r="CY66" s="74">
        <f t="shared" si="102"/>
        <v>444</v>
      </c>
      <c r="CZ66" s="74">
        <f t="shared" si="103"/>
        <v>826</v>
      </c>
      <c r="DA66" s="74">
        <f t="shared" si="104"/>
        <v>0</v>
      </c>
      <c r="DB66" s="74">
        <f t="shared" si="105"/>
        <v>31370</v>
      </c>
      <c r="DC66" s="74">
        <f t="shared" si="106"/>
        <v>6222</v>
      </c>
      <c r="DD66" s="74">
        <f t="shared" si="107"/>
        <v>23577</v>
      </c>
      <c r="DE66" s="74">
        <f t="shared" si="108"/>
        <v>1571</v>
      </c>
      <c r="DF66" s="74">
        <f t="shared" si="109"/>
        <v>0</v>
      </c>
      <c r="DG66" s="74">
        <f t="shared" si="110"/>
        <v>0</v>
      </c>
      <c r="DH66" s="74">
        <f t="shared" si="111"/>
        <v>0</v>
      </c>
      <c r="DI66" s="74">
        <f t="shared" si="112"/>
        <v>768</v>
      </c>
      <c r="DJ66" s="74">
        <f t="shared" si="113"/>
        <v>37446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237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238</v>
      </c>
      <c r="B2" s="148" t="s">
        <v>239</v>
      </c>
      <c r="C2" s="151" t="s">
        <v>240</v>
      </c>
      <c r="D2" s="132" t="s">
        <v>241</v>
      </c>
      <c r="E2" s="78"/>
      <c r="F2" s="78"/>
      <c r="G2" s="78"/>
      <c r="H2" s="78"/>
      <c r="I2" s="78"/>
      <c r="J2" s="78"/>
      <c r="K2" s="78"/>
      <c r="L2" s="79"/>
      <c r="M2" s="132" t="s">
        <v>242</v>
      </c>
      <c r="N2" s="78"/>
      <c r="O2" s="78"/>
      <c r="P2" s="78"/>
      <c r="Q2" s="78"/>
      <c r="R2" s="78"/>
      <c r="S2" s="78"/>
      <c r="T2" s="78"/>
      <c r="U2" s="79"/>
      <c r="V2" s="132" t="s">
        <v>243</v>
      </c>
      <c r="W2" s="78"/>
      <c r="X2" s="78"/>
      <c r="Y2" s="78"/>
      <c r="Z2" s="78"/>
      <c r="AA2" s="78"/>
      <c r="AB2" s="78"/>
      <c r="AC2" s="78"/>
      <c r="AD2" s="79"/>
      <c r="AE2" s="133" t="s">
        <v>244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245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246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247</v>
      </c>
      <c r="E3" s="83"/>
      <c r="F3" s="83"/>
      <c r="G3" s="83"/>
      <c r="H3" s="83"/>
      <c r="I3" s="83"/>
      <c r="J3" s="83"/>
      <c r="K3" s="83"/>
      <c r="L3" s="84"/>
      <c r="M3" s="134" t="s">
        <v>247</v>
      </c>
      <c r="N3" s="83"/>
      <c r="O3" s="83"/>
      <c r="P3" s="83"/>
      <c r="Q3" s="83"/>
      <c r="R3" s="83"/>
      <c r="S3" s="83"/>
      <c r="T3" s="83"/>
      <c r="U3" s="84"/>
      <c r="V3" s="134" t="s">
        <v>247</v>
      </c>
      <c r="W3" s="83"/>
      <c r="X3" s="83"/>
      <c r="Y3" s="83"/>
      <c r="Z3" s="83"/>
      <c r="AA3" s="83"/>
      <c r="AB3" s="83"/>
      <c r="AC3" s="83"/>
      <c r="AD3" s="84"/>
      <c r="AE3" s="135" t="s">
        <v>248</v>
      </c>
      <c r="AF3" s="80"/>
      <c r="AG3" s="80"/>
      <c r="AH3" s="80"/>
      <c r="AI3" s="80"/>
      <c r="AJ3" s="80"/>
      <c r="AK3" s="80"/>
      <c r="AL3" s="85"/>
      <c r="AM3" s="81" t="s">
        <v>249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250</v>
      </c>
      <c r="BF3" s="90" t="s">
        <v>243</v>
      </c>
      <c r="BG3" s="135" t="s">
        <v>248</v>
      </c>
      <c r="BH3" s="80"/>
      <c r="BI3" s="80"/>
      <c r="BJ3" s="80"/>
      <c r="BK3" s="80"/>
      <c r="BL3" s="80"/>
      <c r="BM3" s="80"/>
      <c r="BN3" s="85"/>
      <c r="BO3" s="81" t="s">
        <v>249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250</v>
      </c>
      <c r="CH3" s="90" t="s">
        <v>243</v>
      </c>
      <c r="CI3" s="135" t="s">
        <v>248</v>
      </c>
      <c r="CJ3" s="80"/>
      <c r="CK3" s="80"/>
      <c r="CL3" s="80"/>
      <c r="CM3" s="80"/>
      <c r="CN3" s="80"/>
      <c r="CO3" s="80"/>
      <c r="CP3" s="85"/>
      <c r="CQ3" s="81" t="s">
        <v>249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250</v>
      </c>
      <c r="DJ3" s="90" t="s">
        <v>243</v>
      </c>
    </row>
    <row r="4" spans="1:114" s="55" customFormat="1" ht="13.5" customHeight="1">
      <c r="A4" s="149"/>
      <c r="B4" s="149"/>
      <c r="C4" s="152"/>
      <c r="D4" s="68"/>
      <c r="E4" s="134" t="s">
        <v>251</v>
      </c>
      <c r="F4" s="91"/>
      <c r="G4" s="91"/>
      <c r="H4" s="91"/>
      <c r="I4" s="91"/>
      <c r="J4" s="91"/>
      <c r="K4" s="92"/>
      <c r="L4" s="125" t="s">
        <v>252</v>
      </c>
      <c r="M4" s="68"/>
      <c r="N4" s="134" t="s">
        <v>251</v>
      </c>
      <c r="O4" s="91"/>
      <c r="P4" s="91"/>
      <c r="Q4" s="91"/>
      <c r="R4" s="91"/>
      <c r="S4" s="91"/>
      <c r="T4" s="92"/>
      <c r="U4" s="125" t="s">
        <v>252</v>
      </c>
      <c r="V4" s="68"/>
      <c r="W4" s="134" t="s">
        <v>251</v>
      </c>
      <c r="X4" s="91"/>
      <c r="Y4" s="91"/>
      <c r="Z4" s="91"/>
      <c r="AA4" s="91"/>
      <c r="AB4" s="91"/>
      <c r="AC4" s="92"/>
      <c r="AD4" s="125" t="s">
        <v>252</v>
      </c>
      <c r="AE4" s="90" t="s">
        <v>243</v>
      </c>
      <c r="AF4" s="95" t="s">
        <v>253</v>
      </c>
      <c r="AG4" s="89"/>
      <c r="AH4" s="93"/>
      <c r="AI4" s="80"/>
      <c r="AJ4" s="94"/>
      <c r="AK4" s="136" t="s">
        <v>254</v>
      </c>
      <c r="AL4" s="146" t="s">
        <v>255</v>
      </c>
      <c r="AM4" s="90" t="s">
        <v>243</v>
      </c>
      <c r="AN4" s="135" t="s">
        <v>256</v>
      </c>
      <c r="AO4" s="87"/>
      <c r="AP4" s="87"/>
      <c r="AQ4" s="87"/>
      <c r="AR4" s="88"/>
      <c r="AS4" s="135" t="s">
        <v>257</v>
      </c>
      <c r="AT4" s="80"/>
      <c r="AU4" s="80"/>
      <c r="AV4" s="94"/>
      <c r="AW4" s="95" t="s">
        <v>258</v>
      </c>
      <c r="AX4" s="135" t="s">
        <v>259</v>
      </c>
      <c r="AY4" s="86"/>
      <c r="AZ4" s="87"/>
      <c r="BA4" s="87"/>
      <c r="BB4" s="88"/>
      <c r="BC4" s="95" t="s">
        <v>260</v>
      </c>
      <c r="BD4" s="95" t="s">
        <v>261</v>
      </c>
      <c r="BE4" s="90"/>
      <c r="BF4" s="90"/>
      <c r="BG4" s="90" t="s">
        <v>243</v>
      </c>
      <c r="BH4" s="95" t="s">
        <v>253</v>
      </c>
      <c r="BI4" s="89"/>
      <c r="BJ4" s="93"/>
      <c r="BK4" s="80"/>
      <c r="BL4" s="94"/>
      <c r="BM4" s="136" t="s">
        <v>262</v>
      </c>
      <c r="BN4" s="146" t="s">
        <v>255</v>
      </c>
      <c r="BO4" s="90" t="s">
        <v>243</v>
      </c>
      <c r="BP4" s="135" t="s">
        <v>263</v>
      </c>
      <c r="BQ4" s="87"/>
      <c r="BR4" s="87"/>
      <c r="BS4" s="87"/>
      <c r="BT4" s="88"/>
      <c r="BU4" s="135" t="s">
        <v>257</v>
      </c>
      <c r="BV4" s="80"/>
      <c r="BW4" s="80"/>
      <c r="BX4" s="94"/>
      <c r="BY4" s="95" t="s">
        <v>258</v>
      </c>
      <c r="BZ4" s="135" t="s">
        <v>259</v>
      </c>
      <c r="CA4" s="96"/>
      <c r="CB4" s="96"/>
      <c r="CC4" s="97"/>
      <c r="CD4" s="88"/>
      <c r="CE4" s="95" t="s">
        <v>260</v>
      </c>
      <c r="CF4" s="95" t="s">
        <v>261</v>
      </c>
      <c r="CG4" s="90"/>
      <c r="CH4" s="90"/>
      <c r="CI4" s="90" t="s">
        <v>243</v>
      </c>
      <c r="CJ4" s="95" t="s">
        <v>253</v>
      </c>
      <c r="CK4" s="89"/>
      <c r="CL4" s="93"/>
      <c r="CM4" s="80"/>
      <c r="CN4" s="94"/>
      <c r="CO4" s="136" t="s">
        <v>262</v>
      </c>
      <c r="CP4" s="146" t="s">
        <v>255</v>
      </c>
      <c r="CQ4" s="90" t="s">
        <v>243</v>
      </c>
      <c r="CR4" s="135" t="s">
        <v>263</v>
      </c>
      <c r="CS4" s="87"/>
      <c r="CT4" s="87"/>
      <c r="CU4" s="87"/>
      <c r="CV4" s="88"/>
      <c r="CW4" s="135" t="s">
        <v>257</v>
      </c>
      <c r="CX4" s="80"/>
      <c r="CY4" s="80"/>
      <c r="CZ4" s="94"/>
      <c r="DA4" s="95" t="s">
        <v>258</v>
      </c>
      <c r="DB4" s="135" t="s">
        <v>259</v>
      </c>
      <c r="DC4" s="87"/>
      <c r="DD4" s="87"/>
      <c r="DE4" s="87"/>
      <c r="DF4" s="88"/>
      <c r="DG4" s="95" t="s">
        <v>260</v>
      </c>
      <c r="DH4" s="95" t="s">
        <v>261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243</v>
      </c>
      <c r="F5" s="124" t="s">
        <v>264</v>
      </c>
      <c r="G5" s="124" t="s">
        <v>265</v>
      </c>
      <c r="H5" s="124" t="s">
        <v>266</v>
      </c>
      <c r="I5" s="124" t="s">
        <v>267</v>
      </c>
      <c r="J5" s="124" t="s">
        <v>268</v>
      </c>
      <c r="K5" s="124" t="s">
        <v>250</v>
      </c>
      <c r="L5" s="67"/>
      <c r="M5" s="68"/>
      <c r="N5" s="126" t="s">
        <v>243</v>
      </c>
      <c r="O5" s="124" t="s">
        <v>264</v>
      </c>
      <c r="P5" s="124" t="s">
        <v>265</v>
      </c>
      <c r="Q5" s="124" t="s">
        <v>266</v>
      </c>
      <c r="R5" s="124" t="s">
        <v>267</v>
      </c>
      <c r="S5" s="124" t="s">
        <v>268</v>
      </c>
      <c r="T5" s="124" t="s">
        <v>250</v>
      </c>
      <c r="U5" s="67"/>
      <c r="V5" s="68"/>
      <c r="W5" s="126" t="s">
        <v>243</v>
      </c>
      <c r="X5" s="124" t="s">
        <v>264</v>
      </c>
      <c r="Y5" s="124" t="s">
        <v>265</v>
      </c>
      <c r="Z5" s="124" t="s">
        <v>266</v>
      </c>
      <c r="AA5" s="124" t="s">
        <v>267</v>
      </c>
      <c r="AB5" s="124" t="s">
        <v>268</v>
      </c>
      <c r="AC5" s="124" t="s">
        <v>250</v>
      </c>
      <c r="AD5" s="67"/>
      <c r="AE5" s="90"/>
      <c r="AF5" s="90" t="s">
        <v>243</v>
      </c>
      <c r="AG5" s="136" t="s">
        <v>269</v>
      </c>
      <c r="AH5" s="136" t="s">
        <v>270</v>
      </c>
      <c r="AI5" s="136" t="s">
        <v>271</v>
      </c>
      <c r="AJ5" s="136" t="s">
        <v>250</v>
      </c>
      <c r="AK5" s="98"/>
      <c r="AL5" s="147"/>
      <c r="AM5" s="90"/>
      <c r="AN5" s="90" t="s">
        <v>243</v>
      </c>
      <c r="AO5" s="90" t="s">
        <v>272</v>
      </c>
      <c r="AP5" s="90" t="s">
        <v>273</v>
      </c>
      <c r="AQ5" s="90" t="s">
        <v>274</v>
      </c>
      <c r="AR5" s="90" t="s">
        <v>275</v>
      </c>
      <c r="AS5" s="90" t="s">
        <v>243</v>
      </c>
      <c r="AT5" s="95" t="s">
        <v>276</v>
      </c>
      <c r="AU5" s="95" t="s">
        <v>277</v>
      </c>
      <c r="AV5" s="95" t="s">
        <v>278</v>
      </c>
      <c r="AW5" s="90"/>
      <c r="AX5" s="90" t="s">
        <v>243</v>
      </c>
      <c r="AY5" s="95" t="s">
        <v>276</v>
      </c>
      <c r="AZ5" s="95" t="s">
        <v>277</v>
      </c>
      <c r="BA5" s="95" t="s">
        <v>278</v>
      </c>
      <c r="BB5" s="95" t="s">
        <v>250</v>
      </c>
      <c r="BC5" s="90"/>
      <c r="BD5" s="90"/>
      <c r="BE5" s="90"/>
      <c r="BF5" s="90"/>
      <c r="BG5" s="90"/>
      <c r="BH5" s="90" t="s">
        <v>243</v>
      </c>
      <c r="BI5" s="136" t="s">
        <v>269</v>
      </c>
      <c r="BJ5" s="136" t="s">
        <v>270</v>
      </c>
      <c r="BK5" s="136" t="s">
        <v>271</v>
      </c>
      <c r="BL5" s="136" t="s">
        <v>250</v>
      </c>
      <c r="BM5" s="98"/>
      <c r="BN5" s="147"/>
      <c r="BO5" s="90"/>
      <c r="BP5" s="90" t="s">
        <v>243</v>
      </c>
      <c r="BQ5" s="90" t="s">
        <v>272</v>
      </c>
      <c r="BR5" s="90" t="s">
        <v>273</v>
      </c>
      <c r="BS5" s="90" t="s">
        <v>274</v>
      </c>
      <c r="BT5" s="90" t="s">
        <v>275</v>
      </c>
      <c r="BU5" s="90" t="s">
        <v>243</v>
      </c>
      <c r="BV5" s="95" t="s">
        <v>276</v>
      </c>
      <c r="BW5" s="95" t="s">
        <v>277</v>
      </c>
      <c r="BX5" s="95" t="s">
        <v>278</v>
      </c>
      <c r="BY5" s="90"/>
      <c r="BZ5" s="90" t="s">
        <v>243</v>
      </c>
      <c r="CA5" s="95" t="s">
        <v>276</v>
      </c>
      <c r="CB5" s="95" t="s">
        <v>277</v>
      </c>
      <c r="CC5" s="95" t="s">
        <v>278</v>
      </c>
      <c r="CD5" s="95" t="s">
        <v>250</v>
      </c>
      <c r="CE5" s="90"/>
      <c r="CF5" s="90"/>
      <c r="CG5" s="90"/>
      <c r="CH5" s="90"/>
      <c r="CI5" s="90"/>
      <c r="CJ5" s="90" t="s">
        <v>243</v>
      </c>
      <c r="CK5" s="136" t="s">
        <v>269</v>
      </c>
      <c r="CL5" s="136" t="s">
        <v>270</v>
      </c>
      <c r="CM5" s="136" t="s">
        <v>271</v>
      </c>
      <c r="CN5" s="136" t="s">
        <v>250</v>
      </c>
      <c r="CO5" s="98"/>
      <c r="CP5" s="147"/>
      <c r="CQ5" s="90"/>
      <c r="CR5" s="90" t="s">
        <v>243</v>
      </c>
      <c r="CS5" s="90" t="s">
        <v>272</v>
      </c>
      <c r="CT5" s="90" t="s">
        <v>273</v>
      </c>
      <c r="CU5" s="90" t="s">
        <v>274</v>
      </c>
      <c r="CV5" s="90" t="s">
        <v>275</v>
      </c>
      <c r="CW5" s="90" t="s">
        <v>243</v>
      </c>
      <c r="CX5" s="95" t="s">
        <v>276</v>
      </c>
      <c r="CY5" s="95" t="s">
        <v>277</v>
      </c>
      <c r="CZ5" s="95" t="s">
        <v>278</v>
      </c>
      <c r="DA5" s="90"/>
      <c r="DB5" s="90" t="s">
        <v>243</v>
      </c>
      <c r="DC5" s="95" t="s">
        <v>276</v>
      </c>
      <c r="DD5" s="95" t="s">
        <v>277</v>
      </c>
      <c r="DE5" s="95" t="s">
        <v>278</v>
      </c>
      <c r="DF5" s="95" t="s">
        <v>250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279</v>
      </c>
      <c r="E6" s="99" t="s">
        <v>279</v>
      </c>
      <c r="F6" s="100" t="s">
        <v>279</v>
      </c>
      <c r="G6" s="100" t="s">
        <v>279</v>
      </c>
      <c r="H6" s="100" t="s">
        <v>279</v>
      </c>
      <c r="I6" s="100" t="s">
        <v>279</v>
      </c>
      <c r="J6" s="100" t="s">
        <v>279</v>
      </c>
      <c r="K6" s="100" t="s">
        <v>279</v>
      </c>
      <c r="L6" s="100" t="s">
        <v>279</v>
      </c>
      <c r="M6" s="99" t="s">
        <v>279</v>
      </c>
      <c r="N6" s="99" t="s">
        <v>279</v>
      </c>
      <c r="O6" s="100" t="s">
        <v>279</v>
      </c>
      <c r="P6" s="100" t="s">
        <v>279</v>
      </c>
      <c r="Q6" s="100" t="s">
        <v>279</v>
      </c>
      <c r="R6" s="100" t="s">
        <v>279</v>
      </c>
      <c r="S6" s="100" t="s">
        <v>279</v>
      </c>
      <c r="T6" s="100" t="s">
        <v>279</v>
      </c>
      <c r="U6" s="100" t="s">
        <v>279</v>
      </c>
      <c r="V6" s="99" t="s">
        <v>279</v>
      </c>
      <c r="W6" s="99" t="s">
        <v>279</v>
      </c>
      <c r="X6" s="100" t="s">
        <v>279</v>
      </c>
      <c r="Y6" s="100" t="s">
        <v>279</v>
      </c>
      <c r="Z6" s="100" t="s">
        <v>279</v>
      </c>
      <c r="AA6" s="100" t="s">
        <v>279</v>
      </c>
      <c r="AB6" s="100" t="s">
        <v>279</v>
      </c>
      <c r="AC6" s="100" t="s">
        <v>279</v>
      </c>
      <c r="AD6" s="100" t="s">
        <v>279</v>
      </c>
      <c r="AE6" s="101" t="s">
        <v>279</v>
      </c>
      <c r="AF6" s="101" t="s">
        <v>279</v>
      </c>
      <c r="AG6" s="102" t="s">
        <v>279</v>
      </c>
      <c r="AH6" s="102" t="s">
        <v>279</v>
      </c>
      <c r="AI6" s="102" t="s">
        <v>279</v>
      </c>
      <c r="AJ6" s="102" t="s">
        <v>279</v>
      </c>
      <c r="AK6" s="102" t="s">
        <v>279</v>
      </c>
      <c r="AL6" s="102" t="s">
        <v>279</v>
      </c>
      <c r="AM6" s="101" t="s">
        <v>279</v>
      </c>
      <c r="AN6" s="101" t="s">
        <v>279</v>
      </c>
      <c r="AO6" s="101" t="s">
        <v>279</v>
      </c>
      <c r="AP6" s="101" t="s">
        <v>279</v>
      </c>
      <c r="AQ6" s="101" t="s">
        <v>279</v>
      </c>
      <c r="AR6" s="101" t="s">
        <v>279</v>
      </c>
      <c r="AS6" s="101" t="s">
        <v>279</v>
      </c>
      <c r="AT6" s="101" t="s">
        <v>279</v>
      </c>
      <c r="AU6" s="101" t="s">
        <v>279</v>
      </c>
      <c r="AV6" s="101" t="s">
        <v>279</v>
      </c>
      <c r="AW6" s="101" t="s">
        <v>279</v>
      </c>
      <c r="AX6" s="101" t="s">
        <v>279</v>
      </c>
      <c r="AY6" s="101" t="s">
        <v>279</v>
      </c>
      <c r="AZ6" s="101" t="s">
        <v>279</v>
      </c>
      <c r="BA6" s="101" t="s">
        <v>279</v>
      </c>
      <c r="BB6" s="101" t="s">
        <v>279</v>
      </c>
      <c r="BC6" s="101" t="s">
        <v>279</v>
      </c>
      <c r="BD6" s="101" t="s">
        <v>279</v>
      </c>
      <c r="BE6" s="101" t="s">
        <v>279</v>
      </c>
      <c r="BF6" s="101" t="s">
        <v>279</v>
      </c>
      <c r="BG6" s="101" t="s">
        <v>279</v>
      </c>
      <c r="BH6" s="101" t="s">
        <v>279</v>
      </c>
      <c r="BI6" s="102" t="s">
        <v>279</v>
      </c>
      <c r="BJ6" s="102" t="s">
        <v>279</v>
      </c>
      <c r="BK6" s="102" t="s">
        <v>279</v>
      </c>
      <c r="BL6" s="102" t="s">
        <v>279</v>
      </c>
      <c r="BM6" s="102" t="s">
        <v>279</v>
      </c>
      <c r="BN6" s="102" t="s">
        <v>279</v>
      </c>
      <c r="BO6" s="101" t="s">
        <v>279</v>
      </c>
      <c r="BP6" s="101" t="s">
        <v>279</v>
      </c>
      <c r="BQ6" s="101" t="s">
        <v>279</v>
      </c>
      <c r="BR6" s="101" t="s">
        <v>279</v>
      </c>
      <c r="BS6" s="101" t="s">
        <v>279</v>
      </c>
      <c r="BT6" s="101" t="s">
        <v>279</v>
      </c>
      <c r="BU6" s="101" t="s">
        <v>279</v>
      </c>
      <c r="BV6" s="101" t="s">
        <v>279</v>
      </c>
      <c r="BW6" s="101" t="s">
        <v>279</v>
      </c>
      <c r="BX6" s="101" t="s">
        <v>279</v>
      </c>
      <c r="BY6" s="101" t="s">
        <v>279</v>
      </c>
      <c r="BZ6" s="101" t="s">
        <v>279</v>
      </c>
      <c r="CA6" s="101" t="s">
        <v>279</v>
      </c>
      <c r="CB6" s="101" t="s">
        <v>279</v>
      </c>
      <c r="CC6" s="101" t="s">
        <v>279</v>
      </c>
      <c r="CD6" s="101" t="s">
        <v>279</v>
      </c>
      <c r="CE6" s="101" t="s">
        <v>279</v>
      </c>
      <c r="CF6" s="101" t="s">
        <v>279</v>
      </c>
      <c r="CG6" s="101" t="s">
        <v>279</v>
      </c>
      <c r="CH6" s="101" t="s">
        <v>279</v>
      </c>
      <c r="CI6" s="101" t="s">
        <v>279</v>
      </c>
      <c r="CJ6" s="101" t="s">
        <v>279</v>
      </c>
      <c r="CK6" s="102" t="s">
        <v>279</v>
      </c>
      <c r="CL6" s="102" t="s">
        <v>279</v>
      </c>
      <c r="CM6" s="102" t="s">
        <v>279</v>
      </c>
      <c r="CN6" s="102" t="s">
        <v>279</v>
      </c>
      <c r="CO6" s="102" t="s">
        <v>279</v>
      </c>
      <c r="CP6" s="102" t="s">
        <v>279</v>
      </c>
      <c r="CQ6" s="101" t="s">
        <v>279</v>
      </c>
      <c r="CR6" s="101" t="s">
        <v>279</v>
      </c>
      <c r="CS6" s="102" t="s">
        <v>279</v>
      </c>
      <c r="CT6" s="102" t="s">
        <v>279</v>
      </c>
      <c r="CU6" s="102" t="s">
        <v>279</v>
      </c>
      <c r="CV6" s="102" t="s">
        <v>279</v>
      </c>
      <c r="CW6" s="101" t="s">
        <v>279</v>
      </c>
      <c r="CX6" s="101" t="s">
        <v>279</v>
      </c>
      <c r="CY6" s="101" t="s">
        <v>279</v>
      </c>
      <c r="CZ6" s="101" t="s">
        <v>279</v>
      </c>
      <c r="DA6" s="101" t="s">
        <v>279</v>
      </c>
      <c r="DB6" s="101" t="s">
        <v>279</v>
      </c>
      <c r="DC6" s="101" t="s">
        <v>279</v>
      </c>
      <c r="DD6" s="101" t="s">
        <v>279</v>
      </c>
      <c r="DE6" s="101" t="s">
        <v>279</v>
      </c>
      <c r="DF6" s="101" t="s">
        <v>279</v>
      </c>
      <c r="DG6" s="101" t="s">
        <v>279</v>
      </c>
      <c r="DH6" s="101" t="s">
        <v>279</v>
      </c>
      <c r="DI6" s="101" t="s">
        <v>279</v>
      </c>
      <c r="DJ6" s="101" t="s">
        <v>279</v>
      </c>
    </row>
    <row r="7" spans="1:114" s="50" customFormat="1" ht="12" customHeight="1">
      <c r="A7" s="48" t="s">
        <v>280</v>
      </c>
      <c r="B7" s="63" t="s">
        <v>281</v>
      </c>
      <c r="C7" s="48" t="s">
        <v>243</v>
      </c>
      <c r="D7" s="70">
        <f aca="true" t="shared" si="0" ref="D7:AK7">SUM(D8:D21)</f>
        <v>2826496</v>
      </c>
      <c r="E7" s="70">
        <f t="shared" si="0"/>
        <v>2511190</v>
      </c>
      <c r="F7" s="70">
        <f t="shared" si="0"/>
        <v>372758</v>
      </c>
      <c r="G7" s="70">
        <f t="shared" si="0"/>
        <v>4165</v>
      </c>
      <c r="H7" s="70">
        <f t="shared" si="0"/>
        <v>529200</v>
      </c>
      <c r="I7" s="70">
        <f t="shared" si="0"/>
        <v>845074</v>
      </c>
      <c r="J7" s="70">
        <f t="shared" si="0"/>
        <v>5182121</v>
      </c>
      <c r="K7" s="70">
        <f t="shared" si="0"/>
        <v>759993</v>
      </c>
      <c r="L7" s="70">
        <f t="shared" si="0"/>
        <v>315306</v>
      </c>
      <c r="M7" s="70">
        <f t="shared" si="0"/>
        <v>905723</v>
      </c>
      <c r="N7" s="70">
        <f t="shared" si="0"/>
        <v>772640</v>
      </c>
      <c r="O7" s="70">
        <f t="shared" si="0"/>
        <v>29209</v>
      </c>
      <c r="P7" s="70">
        <f t="shared" si="0"/>
        <v>0</v>
      </c>
      <c r="Q7" s="70">
        <f t="shared" si="0"/>
        <v>72200</v>
      </c>
      <c r="R7" s="70">
        <f t="shared" si="0"/>
        <v>620993</v>
      </c>
      <c r="S7" s="70">
        <f t="shared" si="0"/>
        <v>1557220</v>
      </c>
      <c r="T7" s="70">
        <f t="shared" si="0"/>
        <v>50238</v>
      </c>
      <c r="U7" s="70">
        <f t="shared" si="0"/>
        <v>133083</v>
      </c>
      <c r="V7" s="70">
        <f t="shared" si="0"/>
        <v>3732219</v>
      </c>
      <c r="W7" s="70">
        <f t="shared" si="0"/>
        <v>3283830</v>
      </c>
      <c r="X7" s="70">
        <f t="shared" si="0"/>
        <v>401967</v>
      </c>
      <c r="Y7" s="70">
        <f t="shared" si="0"/>
        <v>4165</v>
      </c>
      <c r="Z7" s="70">
        <f t="shared" si="0"/>
        <v>601400</v>
      </c>
      <c r="AA7" s="70">
        <f t="shared" si="0"/>
        <v>1466067</v>
      </c>
      <c r="AB7" s="70">
        <f t="shared" si="0"/>
        <v>6739341</v>
      </c>
      <c r="AC7" s="70">
        <f t="shared" si="0"/>
        <v>810231</v>
      </c>
      <c r="AD7" s="70">
        <f t="shared" si="0"/>
        <v>448389</v>
      </c>
      <c r="AE7" s="70">
        <f t="shared" si="0"/>
        <v>1643753</v>
      </c>
      <c r="AF7" s="70">
        <f t="shared" si="0"/>
        <v>1641968</v>
      </c>
      <c r="AG7" s="70">
        <f t="shared" si="0"/>
        <v>0</v>
      </c>
      <c r="AH7" s="70">
        <f t="shared" si="0"/>
        <v>1612505</v>
      </c>
      <c r="AI7" s="70">
        <f t="shared" si="0"/>
        <v>29463</v>
      </c>
      <c r="AJ7" s="70">
        <f t="shared" si="0"/>
        <v>0</v>
      </c>
      <c r="AK7" s="70">
        <f t="shared" si="0"/>
        <v>1785</v>
      </c>
      <c r="AL7" s="71" t="s">
        <v>282</v>
      </c>
      <c r="AM7" s="70">
        <f aca="true" t="shared" si="1" ref="AM7:BB7">SUM(AM8:AM21)</f>
        <v>6091242</v>
      </c>
      <c r="AN7" s="70">
        <f t="shared" si="1"/>
        <v>1296714</v>
      </c>
      <c r="AO7" s="70">
        <f t="shared" si="1"/>
        <v>582276</v>
      </c>
      <c r="AP7" s="70">
        <f t="shared" si="1"/>
        <v>25013</v>
      </c>
      <c r="AQ7" s="70">
        <f t="shared" si="1"/>
        <v>635083</v>
      </c>
      <c r="AR7" s="70">
        <f t="shared" si="1"/>
        <v>54342</v>
      </c>
      <c r="AS7" s="70">
        <f t="shared" si="1"/>
        <v>2293657</v>
      </c>
      <c r="AT7" s="70">
        <f t="shared" si="1"/>
        <v>20496</v>
      </c>
      <c r="AU7" s="70">
        <f t="shared" si="1"/>
        <v>2075944</v>
      </c>
      <c r="AV7" s="70">
        <f t="shared" si="1"/>
        <v>197217</v>
      </c>
      <c r="AW7" s="70">
        <f t="shared" si="1"/>
        <v>31886</v>
      </c>
      <c r="AX7" s="70">
        <f t="shared" si="1"/>
        <v>2453914</v>
      </c>
      <c r="AY7" s="70">
        <f t="shared" si="1"/>
        <v>832077</v>
      </c>
      <c r="AZ7" s="70">
        <f t="shared" si="1"/>
        <v>1432135</v>
      </c>
      <c r="BA7" s="70">
        <f t="shared" si="1"/>
        <v>178812</v>
      </c>
      <c r="BB7" s="70">
        <f t="shared" si="1"/>
        <v>10890</v>
      </c>
      <c r="BC7" s="71" t="s">
        <v>282</v>
      </c>
      <c r="BD7" s="70">
        <f aca="true" t="shared" si="2" ref="BD7:BM7">SUM(BD8:BD21)</f>
        <v>15071</v>
      </c>
      <c r="BE7" s="70">
        <f t="shared" si="2"/>
        <v>273623</v>
      </c>
      <c r="BF7" s="70">
        <f t="shared" si="2"/>
        <v>8008618</v>
      </c>
      <c r="BG7" s="70">
        <f t="shared" si="2"/>
        <v>153717</v>
      </c>
      <c r="BH7" s="70">
        <f t="shared" si="2"/>
        <v>153717</v>
      </c>
      <c r="BI7" s="70">
        <f t="shared" si="2"/>
        <v>0</v>
      </c>
      <c r="BJ7" s="70">
        <f t="shared" si="2"/>
        <v>153717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282</v>
      </c>
      <c r="BO7" s="70">
        <f aca="true" t="shared" si="3" ref="BO7:CD7">SUM(BO8:BO21)</f>
        <v>2098466</v>
      </c>
      <c r="BP7" s="70">
        <f t="shared" si="3"/>
        <v>754410</v>
      </c>
      <c r="BQ7" s="70">
        <f t="shared" si="3"/>
        <v>326141</v>
      </c>
      <c r="BR7" s="70">
        <f t="shared" si="3"/>
        <v>185121</v>
      </c>
      <c r="BS7" s="70">
        <f t="shared" si="3"/>
        <v>243148</v>
      </c>
      <c r="BT7" s="70">
        <f t="shared" si="3"/>
        <v>0</v>
      </c>
      <c r="BU7" s="70">
        <f t="shared" si="3"/>
        <v>1118222</v>
      </c>
      <c r="BV7" s="70">
        <f t="shared" si="3"/>
        <v>37362</v>
      </c>
      <c r="BW7" s="70">
        <f t="shared" si="3"/>
        <v>1080860</v>
      </c>
      <c r="BX7" s="70">
        <f t="shared" si="3"/>
        <v>0</v>
      </c>
      <c r="BY7" s="70">
        <f t="shared" si="3"/>
        <v>14246</v>
      </c>
      <c r="BZ7" s="70">
        <f t="shared" si="3"/>
        <v>207946</v>
      </c>
      <c r="CA7" s="70">
        <f t="shared" si="3"/>
        <v>139</v>
      </c>
      <c r="CB7" s="70">
        <f t="shared" si="3"/>
        <v>199548</v>
      </c>
      <c r="CC7" s="70">
        <f t="shared" si="3"/>
        <v>277</v>
      </c>
      <c r="CD7" s="70">
        <f t="shared" si="3"/>
        <v>7982</v>
      </c>
      <c r="CE7" s="71" t="s">
        <v>282</v>
      </c>
      <c r="CF7" s="70">
        <f aca="true" t="shared" si="4" ref="CF7:CO7">SUM(CF8:CF21)</f>
        <v>3642</v>
      </c>
      <c r="CG7" s="70">
        <f t="shared" si="4"/>
        <v>210759</v>
      </c>
      <c r="CH7" s="70">
        <f t="shared" si="4"/>
        <v>2462942</v>
      </c>
      <c r="CI7" s="70">
        <f t="shared" si="4"/>
        <v>1797470</v>
      </c>
      <c r="CJ7" s="70">
        <f t="shared" si="4"/>
        <v>1795685</v>
      </c>
      <c r="CK7" s="70">
        <f t="shared" si="4"/>
        <v>0</v>
      </c>
      <c r="CL7" s="70">
        <f t="shared" si="4"/>
        <v>1766222</v>
      </c>
      <c r="CM7" s="70">
        <f t="shared" si="4"/>
        <v>29463</v>
      </c>
      <c r="CN7" s="70">
        <f t="shared" si="4"/>
        <v>0</v>
      </c>
      <c r="CO7" s="70">
        <f t="shared" si="4"/>
        <v>1785</v>
      </c>
      <c r="CP7" s="71" t="s">
        <v>282</v>
      </c>
      <c r="CQ7" s="70">
        <f aca="true" t="shared" si="5" ref="CQ7:DF7">SUM(CQ8:CQ21)</f>
        <v>8189708</v>
      </c>
      <c r="CR7" s="70">
        <f t="shared" si="5"/>
        <v>2051124</v>
      </c>
      <c r="CS7" s="70">
        <f t="shared" si="5"/>
        <v>908417</v>
      </c>
      <c r="CT7" s="70">
        <f t="shared" si="5"/>
        <v>210134</v>
      </c>
      <c r="CU7" s="70">
        <f t="shared" si="5"/>
        <v>878231</v>
      </c>
      <c r="CV7" s="70">
        <f t="shared" si="5"/>
        <v>54342</v>
      </c>
      <c r="CW7" s="70">
        <f t="shared" si="5"/>
        <v>3411879</v>
      </c>
      <c r="CX7" s="70">
        <f t="shared" si="5"/>
        <v>57858</v>
      </c>
      <c r="CY7" s="70">
        <f t="shared" si="5"/>
        <v>3156804</v>
      </c>
      <c r="CZ7" s="70">
        <f t="shared" si="5"/>
        <v>197217</v>
      </c>
      <c r="DA7" s="70">
        <f t="shared" si="5"/>
        <v>46132</v>
      </c>
      <c r="DB7" s="70">
        <f t="shared" si="5"/>
        <v>2661860</v>
      </c>
      <c r="DC7" s="70">
        <f t="shared" si="5"/>
        <v>832216</v>
      </c>
      <c r="DD7" s="70">
        <f t="shared" si="5"/>
        <v>1631683</v>
      </c>
      <c r="DE7" s="70">
        <f t="shared" si="5"/>
        <v>179089</v>
      </c>
      <c r="DF7" s="70">
        <f t="shared" si="5"/>
        <v>18872</v>
      </c>
      <c r="DG7" s="71" t="s">
        <v>282</v>
      </c>
      <c r="DH7" s="70">
        <f>SUM(DH8:DH21)</f>
        <v>18713</v>
      </c>
      <c r="DI7" s="70">
        <f>SUM(DI8:DI21)</f>
        <v>484382</v>
      </c>
      <c r="DJ7" s="70">
        <f>SUM(DJ8:DJ21)</f>
        <v>10471560</v>
      </c>
    </row>
    <row r="8" spans="1:114" s="50" customFormat="1" ht="12" customHeight="1">
      <c r="A8" s="51" t="s">
        <v>280</v>
      </c>
      <c r="B8" s="64" t="s">
        <v>283</v>
      </c>
      <c r="C8" s="51" t="s">
        <v>284</v>
      </c>
      <c r="D8" s="72">
        <f aca="true" t="shared" si="6" ref="D8:D21">SUM(E8,+L8)</f>
        <v>0</v>
      </c>
      <c r="E8" s="72">
        <f aca="true" t="shared" si="7" ref="E8:E21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21">SUM(N8,+U8)</f>
        <v>17652</v>
      </c>
      <c r="N8" s="72">
        <f aca="true" t="shared" si="9" ref="N8:N21">SUM(O8:R8)+T8</f>
        <v>2020</v>
      </c>
      <c r="O8" s="72">
        <v>0</v>
      </c>
      <c r="P8" s="72">
        <v>0</v>
      </c>
      <c r="Q8" s="72">
        <v>0</v>
      </c>
      <c r="R8" s="72">
        <v>162</v>
      </c>
      <c r="S8" s="72">
        <v>110144</v>
      </c>
      <c r="T8" s="72">
        <v>1858</v>
      </c>
      <c r="U8" s="72">
        <v>15632</v>
      </c>
      <c r="V8" s="72">
        <f aca="true" t="shared" si="10" ref="V8:V21">+SUM(D8,M8)</f>
        <v>17652</v>
      </c>
      <c r="W8" s="72">
        <f aca="true" t="shared" si="11" ref="W8:W21">+SUM(E8,N8)</f>
        <v>2020</v>
      </c>
      <c r="X8" s="72">
        <f aca="true" t="shared" si="12" ref="X8:X21">+SUM(F8,O8)</f>
        <v>0</v>
      </c>
      <c r="Y8" s="72">
        <f aca="true" t="shared" si="13" ref="Y8:Y21">+SUM(G8,P8)</f>
        <v>0</v>
      </c>
      <c r="Z8" s="72">
        <f aca="true" t="shared" si="14" ref="Z8:Z21">+SUM(H8,Q8)</f>
        <v>0</v>
      </c>
      <c r="AA8" s="72">
        <f aca="true" t="shared" si="15" ref="AA8:AA21">+SUM(I8,R8)</f>
        <v>162</v>
      </c>
      <c r="AB8" s="72">
        <f aca="true" t="shared" si="16" ref="AB8:AB21">+SUM(J8,S8)</f>
        <v>110144</v>
      </c>
      <c r="AC8" s="72">
        <f aca="true" t="shared" si="17" ref="AC8:AC21">+SUM(K8,T8)</f>
        <v>1858</v>
      </c>
      <c r="AD8" s="72">
        <f aca="true" t="shared" si="18" ref="AD8:AD21">+SUM(L8,U8)</f>
        <v>15632</v>
      </c>
      <c r="AE8" s="72">
        <f aca="true" t="shared" si="19" ref="AE8:AE21">SUM(AF8,+AK8)</f>
        <v>0</v>
      </c>
      <c r="AF8" s="72">
        <f aca="true" t="shared" si="20" ref="AF8:AF21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282</v>
      </c>
      <c r="AM8" s="72">
        <f aca="true" t="shared" si="21" ref="AM8:AM21">SUM(AN8,AS8,AW8,AX8,BD8)</f>
        <v>0</v>
      </c>
      <c r="AN8" s="72">
        <f aca="true" t="shared" si="22" ref="AN8:AN21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21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21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282</v>
      </c>
      <c r="BD8" s="72">
        <v>0</v>
      </c>
      <c r="BE8" s="72">
        <v>0</v>
      </c>
      <c r="BF8" s="72">
        <f aca="true" t="shared" si="25" ref="BF8:BF21">SUM(AE8,+AM8,+BE8)</f>
        <v>0</v>
      </c>
      <c r="BG8" s="72">
        <f aca="true" t="shared" si="26" ref="BG8:BG21">SUM(BH8,+BM8)</f>
        <v>0</v>
      </c>
      <c r="BH8" s="72">
        <f aca="true" t="shared" si="27" ref="BH8:BH21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282</v>
      </c>
      <c r="BO8" s="72">
        <f aca="true" t="shared" si="28" ref="BO8:BO21">SUM(BP8,BU8,BY8,BZ8,CF8)</f>
        <v>117458</v>
      </c>
      <c r="BP8" s="72">
        <f aca="true" t="shared" si="29" ref="BP8:BP21">SUM(BQ8:BT8)</f>
        <v>36712</v>
      </c>
      <c r="BQ8" s="72">
        <v>36712</v>
      </c>
      <c r="BR8" s="72">
        <v>0</v>
      </c>
      <c r="BS8" s="72">
        <v>0</v>
      </c>
      <c r="BT8" s="72">
        <v>0</v>
      </c>
      <c r="BU8" s="72">
        <f aca="true" t="shared" si="30" ref="BU8:BU21">SUM(BV8:BX8)</f>
        <v>47855</v>
      </c>
      <c r="BV8" s="72">
        <v>0</v>
      </c>
      <c r="BW8" s="72">
        <v>47855</v>
      </c>
      <c r="BX8" s="72">
        <v>0</v>
      </c>
      <c r="BY8" s="72">
        <v>0</v>
      </c>
      <c r="BZ8" s="72">
        <f aca="true" t="shared" si="31" ref="BZ8:BZ21">SUM(CA8:CD8)</f>
        <v>32891</v>
      </c>
      <c r="CA8" s="72">
        <v>0</v>
      </c>
      <c r="CB8" s="72">
        <v>32891</v>
      </c>
      <c r="CC8" s="72">
        <v>0</v>
      </c>
      <c r="CD8" s="72">
        <v>0</v>
      </c>
      <c r="CE8" s="73" t="s">
        <v>282</v>
      </c>
      <c r="CF8" s="72">
        <v>0</v>
      </c>
      <c r="CG8" s="72">
        <v>10338</v>
      </c>
      <c r="CH8" s="72">
        <f aca="true" t="shared" si="32" ref="CH8:CH21">SUM(BG8,+BO8,+CG8)</f>
        <v>127796</v>
      </c>
      <c r="CI8" s="72">
        <f aca="true" t="shared" si="33" ref="CI8:CI21">SUM(AE8,+BG8)</f>
        <v>0</v>
      </c>
      <c r="CJ8" s="72">
        <f aca="true" t="shared" si="34" ref="CJ8:CJ21">SUM(AF8,+BH8)</f>
        <v>0</v>
      </c>
      <c r="CK8" s="72">
        <f aca="true" t="shared" si="35" ref="CK8:CK21">SUM(AG8,+BI8)</f>
        <v>0</v>
      </c>
      <c r="CL8" s="72">
        <f aca="true" t="shared" si="36" ref="CL8:CL21">SUM(AH8,+BJ8)</f>
        <v>0</v>
      </c>
      <c r="CM8" s="72">
        <f aca="true" t="shared" si="37" ref="CM8:CM21">SUM(AI8,+BK8)</f>
        <v>0</v>
      </c>
      <c r="CN8" s="72">
        <f aca="true" t="shared" si="38" ref="CN8:CN21">SUM(AJ8,+BL8)</f>
        <v>0</v>
      </c>
      <c r="CO8" s="72">
        <f aca="true" t="shared" si="39" ref="CO8:CO21">SUM(AK8,+BM8)</f>
        <v>0</v>
      </c>
      <c r="CP8" s="73" t="s">
        <v>282</v>
      </c>
      <c r="CQ8" s="72">
        <f aca="true" t="shared" si="40" ref="CQ8:CQ21">SUM(AM8,+BO8)</f>
        <v>117458</v>
      </c>
      <c r="CR8" s="72">
        <f aca="true" t="shared" si="41" ref="CR8:CR21">SUM(AN8,+BP8)</f>
        <v>36712</v>
      </c>
      <c r="CS8" s="72">
        <f aca="true" t="shared" si="42" ref="CS8:CS21">SUM(AO8,+BQ8)</f>
        <v>36712</v>
      </c>
      <c r="CT8" s="72">
        <f aca="true" t="shared" si="43" ref="CT8:CT21">SUM(AP8,+BR8)</f>
        <v>0</v>
      </c>
      <c r="CU8" s="72">
        <f aca="true" t="shared" si="44" ref="CU8:CU21">SUM(AQ8,+BS8)</f>
        <v>0</v>
      </c>
      <c r="CV8" s="72">
        <f aca="true" t="shared" si="45" ref="CV8:CV21">SUM(AR8,+BT8)</f>
        <v>0</v>
      </c>
      <c r="CW8" s="72">
        <f aca="true" t="shared" si="46" ref="CW8:CW21">SUM(AS8,+BU8)</f>
        <v>47855</v>
      </c>
      <c r="CX8" s="72">
        <f aca="true" t="shared" si="47" ref="CX8:CX21">SUM(AT8,+BV8)</f>
        <v>0</v>
      </c>
      <c r="CY8" s="72">
        <f aca="true" t="shared" si="48" ref="CY8:CY21">SUM(AU8,+BW8)</f>
        <v>47855</v>
      </c>
      <c r="CZ8" s="72">
        <f aca="true" t="shared" si="49" ref="CZ8:CZ21">SUM(AV8,+BX8)</f>
        <v>0</v>
      </c>
      <c r="DA8" s="72">
        <f aca="true" t="shared" si="50" ref="DA8:DA21">SUM(AW8,+BY8)</f>
        <v>0</v>
      </c>
      <c r="DB8" s="72">
        <f aca="true" t="shared" si="51" ref="DB8:DB21">SUM(AX8,+BZ8)</f>
        <v>32891</v>
      </c>
      <c r="DC8" s="72">
        <f aca="true" t="shared" si="52" ref="DC8:DC21">SUM(AY8,+CA8)</f>
        <v>0</v>
      </c>
      <c r="DD8" s="72">
        <f aca="true" t="shared" si="53" ref="DD8:DD21">SUM(AZ8,+CB8)</f>
        <v>32891</v>
      </c>
      <c r="DE8" s="72">
        <f aca="true" t="shared" si="54" ref="DE8:DE21">SUM(BA8,+CC8)</f>
        <v>0</v>
      </c>
      <c r="DF8" s="72">
        <f aca="true" t="shared" si="55" ref="DF8:DF21">SUM(BB8,+CD8)</f>
        <v>0</v>
      </c>
      <c r="DG8" s="73" t="s">
        <v>282</v>
      </c>
      <c r="DH8" s="72">
        <f aca="true" t="shared" si="56" ref="DH8:DH21">SUM(BD8,+CF8)</f>
        <v>0</v>
      </c>
      <c r="DI8" s="72">
        <f aca="true" t="shared" si="57" ref="DI8:DI21">SUM(BE8,+CG8)</f>
        <v>10338</v>
      </c>
      <c r="DJ8" s="72">
        <f aca="true" t="shared" si="58" ref="DJ8:DJ21">SUM(BF8,+CH8)</f>
        <v>127796</v>
      </c>
    </row>
    <row r="9" spans="1:114" s="50" customFormat="1" ht="12" customHeight="1">
      <c r="A9" s="51" t="s">
        <v>280</v>
      </c>
      <c r="B9" s="64" t="s">
        <v>285</v>
      </c>
      <c r="C9" s="51" t="s">
        <v>286</v>
      </c>
      <c r="D9" s="72">
        <f t="shared" si="6"/>
        <v>949049</v>
      </c>
      <c r="E9" s="72">
        <f t="shared" si="7"/>
        <v>949049</v>
      </c>
      <c r="F9" s="72">
        <v>216304</v>
      </c>
      <c r="G9" s="72">
        <v>0</v>
      </c>
      <c r="H9" s="72">
        <v>0</v>
      </c>
      <c r="I9" s="72">
        <v>124106</v>
      </c>
      <c r="J9" s="72">
        <v>306662</v>
      </c>
      <c r="K9" s="72">
        <v>608639</v>
      </c>
      <c r="L9" s="72">
        <v>0</v>
      </c>
      <c r="M9" s="72">
        <f t="shared" si="8"/>
        <v>46204</v>
      </c>
      <c r="N9" s="72">
        <f t="shared" si="9"/>
        <v>46204</v>
      </c>
      <c r="O9" s="72">
        <v>1496</v>
      </c>
      <c r="P9" s="72">
        <v>0</v>
      </c>
      <c r="Q9" s="72">
        <v>0</v>
      </c>
      <c r="R9" s="72">
        <v>0</v>
      </c>
      <c r="S9" s="72">
        <v>141781</v>
      </c>
      <c r="T9" s="72">
        <v>44708</v>
      </c>
      <c r="U9" s="72">
        <v>0</v>
      </c>
      <c r="V9" s="72">
        <f t="shared" si="10"/>
        <v>995253</v>
      </c>
      <c r="W9" s="72">
        <f t="shared" si="11"/>
        <v>995253</v>
      </c>
      <c r="X9" s="72">
        <f t="shared" si="12"/>
        <v>217800</v>
      </c>
      <c r="Y9" s="72">
        <f t="shared" si="13"/>
        <v>0</v>
      </c>
      <c r="Z9" s="72">
        <f t="shared" si="14"/>
        <v>0</v>
      </c>
      <c r="AA9" s="72">
        <f t="shared" si="15"/>
        <v>124106</v>
      </c>
      <c r="AB9" s="72">
        <f t="shared" si="16"/>
        <v>448443</v>
      </c>
      <c r="AC9" s="72">
        <f t="shared" si="17"/>
        <v>653347</v>
      </c>
      <c r="AD9" s="72">
        <f t="shared" si="18"/>
        <v>0</v>
      </c>
      <c r="AE9" s="72">
        <f t="shared" si="19"/>
        <v>759694</v>
      </c>
      <c r="AF9" s="72">
        <f t="shared" si="20"/>
        <v>759694</v>
      </c>
      <c r="AG9" s="72">
        <v>0</v>
      </c>
      <c r="AH9" s="72">
        <v>759694</v>
      </c>
      <c r="AI9" s="72">
        <v>0</v>
      </c>
      <c r="AJ9" s="72">
        <v>0</v>
      </c>
      <c r="AK9" s="72">
        <v>0</v>
      </c>
      <c r="AL9" s="73" t="s">
        <v>282</v>
      </c>
      <c r="AM9" s="72">
        <f t="shared" si="21"/>
        <v>470731</v>
      </c>
      <c r="AN9" s="72">
        <f t="shared" si="22"/>
        <v>67607</v>
      </c>
      <c r="AO9" s="72">
        <v>67607</v>
      </c>
      <c r="AP9" s="72">
        <v>0</v>
      </c>
      <c r="AQ9" s="72">
        <v>0</v>
      </c>
      <c r="AR9" s="72">
        <v>0</v>
      </c>
      <c r="AS9" s="72">
        <f t="shared" si="23"/>
        <v>226806</v>
      </c>
      <c r="AT9" s="72">
        <v>0</v>
      </c>
      <c r="AU9" s="72">
        <v>219819</v>
      </c>
      <c r="AV9" s="72">
        <v>6987</v>
      </c>
      <c r="AW9" s="72">
        <v>22762</v>
      </c>
      <c r="AX9" s="72">
        <f t="shared" si="24"/>
        <v>153556</v>
      </c>
      <c r="AY9" s="72">
        <v>0</v>
      </c>
      <c r="AZ9" s="72">
        <v>151676</v>
      </c>
      <c r="BA9" s="72">
        <v>1880</v>
      </c>
      <c r="BB9" s="72">
        <v>0</v>
      </c>
      <c r="BC9" s="73" t="s">
        <v>282</v>
      </c>
      <c r="BD9" s="72">
        <v>0</v>
      </c>
      <c r="BE9" s="72">
        <v>25286</v>
      </c>
      <c r="BF9" s="72">
        <f t="shared" si="25"/>
        <v>1255711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282</v>
      </c>
      <c r="BO9" s="72">
        <f t="shared" si="28"/>
        <v>147953</v>
      </c>
      <c r="BP9" s="72">
        <f t="shared" si="29"/>
        <v>33422</v>
      </c>
      <c r="BQ9" s="72">
        <v>33422</v>
      </c>
      <c r="BR9" s="72">
        <v>0</v>
      </c>
      <c r="BS9" s="72">
        <v>0</v>
      </c>
      <c r="BT9" s="72">
        <v>0</v>
      </c>
      <c r="BU9" s="72">
        <f t="shared" si="30"/>
        <v>114531</v>
      </c>
      <c r="BV9" s="72">
        <v>0</v>
      </c>
      <c r="BW9" s="72">
        <v>114531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282</v>
      </c>
      <c r="CF9" s="72">
        <v>0</v>
      </c>
      <c r="CG9" s="72">
        <v>40032</v>
      </c>
      <c r="CH9" s="72">
        <f t="shared" si="32"/>
        <v>187985</v>
      </c>
      <c r="CI9" s="72">
        <f t="shared" si="33"/>
        <v>759694</v>
      </c>
      <c r="CJ9" s="72">
        <f t="shared" si="34"/>
        <v>759694</v>
      </c>
      <c r="CK9" s="72">
        <f t="shared" si="35"/>
        <v>0</v>
      </c>
      <c r="CL9" s="72">
        <f t="shared" si="36"/>
        <v>759694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282</v>
      </c>
      <c r="CQ9" s="72">
        <f t="shared" si="40"/>
        <v>618684</v>
      </c>
      <c r="CR9" s="72">
        <f t="shared" si="41"/>
        <v>101029</v>
      </c>
      <c r="CS9" s="72">
        <f t="shared" si="42"/>
        <v>101029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341337</v>
      </c>
      <c r="CX9" s="72">
        <f t="shared" si="47"/>
        <v>0</v>
      </c>
      <c r="CY9" s="72">
        <f t="shared" si="48"/>
        <v>334350</v>
      </c>
      <c r="CZ9" s="72">
        <f t="shared" si="49"/>
        <v>6987</v>
      </c>
      <c r="DA9" s="72">
        <f t="shared" si="50"/>
        <v>22762</v>
      </c>
      <c r="DB9" s="72">
        <f t="shared" si="51"/>
        <v>153556</v>
      </c>
      <c r="DC9" s="72">
        <f t="shared" si="52"/>
        <v>0</v>
      </c>
      <c r="DD9" s="72">
        <f t="shared" si="53"/>
        <v>151676</v>
      </c>
      <c r="DE9" s="72">
        <f t="shared" si="54"/>
        <v>1880</v>
      </c>
      <c r="DF9" s="72">
        <f t="shared" si="55"/>
        <v>0</v>
      </c>
      <c r="DG9" s="73" t="s">
        <v>282</v>
      </c>
      <c r="DH9" s="72">
        <f t="shared" si="56"/>
        <v>0</v>
      </c>
      <c r="DI9" s="72">
        <f t="shared" si="57"/>
        <v>65318</v>
      </c>
      <c r="DJ9" s="72">
        <f t="shared" si="58"/>
        <v>1443696</v>
      </c>
    </row>
    <row r="10" spans="1:114" s="50" customFormat="1" ht="12" customHeight="1">
      <c r="A10" s="51" t="s">
        <v>280</v>
      </c>
      <c r="B10" s="64" t="s">
        <v>287</v>
      </c>
      <c r="C10" s="51" t="s">
        <v>288</v>
      </c>
      <c r="D10" s="72">
        <f t="shared" si="6"/>
        <v>60809</v>
      </c>
      <c r="E10" s="72">
        <f t="shared" si="7"/>
        <v>60809</v>
      </c>
      <c r="F10" s="72">
        <v>0</v>
      </c>
      <c r="G10" s="72">
        <v>0</v>
      </c>
      <c r="H10" s="72">
        <v>0</v>
      </c>
      <c r="I10" s="72">
        <v>60809</v>
      </c>
      <c r="J10" s="72">
        <v>312109</v>
      </c>
      <c r="K10" s="72">
        <v>0</v>
      </c>
      <c r="L10" s="72">
        <v>0</v>
      </c>
      <c r="M10" s="72">
        <f t="shared" si="8"/>
        <v>6229</v>
      </c>
      <c r="N10" s="72">
        <f t="shared" si="9"/>
        <v>6229</v>
      </c>
      <c r="O10" s="72">
        <v>0</v>
      </c>
      <c r="P10" s="72">
        <v>0</v>
      </c>
      <c r="Q10" s="72">
        <v>0</v>
      </c>
      <c r="R10" s="72">
        <v>6229</v>
      </c>
      <c r="S10" s="72">
        <v>99171</v>
      </c>
      <c r="T10" s="72">
        <v>0</v>
      </c>
      <c r="U10" s="72">
        <v>0</v>
      </c>
      <c r="V10" s="72">
        <f t="shared" si="10"/>
        <v>67038</v>
      </c>
      <c r="W10" s="72">
        <f t="shared" si="11"/>
        <v>67038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67038</v>
      </c>
      <c r="AB10" s="72">
        <f t="shared" si="16"/>
        <v>411280</v>
      </c>
      <c r="AC10" s="72">
        <f t="shared" si="17"/>
        <v>0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282</v>
      </c>
      <c r="AM10" s="72">
        <f t="shared" si="21"/>
        <v>372918</v>
      </c>
      <c r="AN10" s="72">
        <f t="shared" si="22"/>
        <v>72741</v>
      </c>
      <c r="AO10" s="72">
        <v>18317</v>
      </c>
      <c r="AP10" s="72">
        <v>0</v>
      </c>
      <c r="AQ10" s="72">
        <v>47483</v>
      </c>
      <c r="AR10" s="72">
        <v>6941</v>
      </c>
      <c r="AS10" s="72">
        <f t="shared" si="23"/>
        <v>231755</v>
      </c>
      <c r="AT10" s="72">
        <v>0</v>
      </c>
      <c r="AU10" s="72">
        <v>197172</v>
      </c>
      <c r="AV10" s="72">
        <v>34583</v>
      </c>
      <c r="AW10" s="72">
        <v>0</v>
      </c>
      <c r="AX10" s="72">
        <f t="shared" si="24"/>
        <v>68422</v>
      </c>
      <c r="AY10" s="72">
        <v>0</v>
      </c>
      <c r="AZ10" s="72">
        <v>48622</v>
      </c>
      <c r="BA10" s="72">
        <v>19800</v>
      </c>
      <c r="BB10" s="72">
        <v>0</v>
      </c>
      <c r="BC10" s="73" t="s">
        <v>282</v>
      </c>
      <c r="BD10" s="72">
        <v>0</v>
      </c>
      <c r="BE10" s="72">
        <v>0</v>
      </c>
      <c r="BF10" s="72">
        <f t="shared" si="25"/>
        <v>372918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282</v>
      </c>
      <c r="BO10" s="72">
        <f t="shared" si="28"/>
        <v>105400</v>
      </c>
      <c r="BP10" s="72">
        <f t="shared" si="29"/>
        <v>30456</v>
      </c>
      <c r="BQ10" s="72">
        <v>0</v>
      </c>
      <c r="BR10" s="72">
        <v>0</v>
      </c>
      <c r="BS10" s="72">
        <v>30456</v>
      </c>
      <c r="BT10" s="72">
        <v>0</v>
      </c>
      <c r="BU10" s="72">
        <f t="shared" si="30"/>
        <v>69441</v>
      </c>
      <c r="BV10" s="72">
        <v>0</v>
      </c>
      <c r="BW10" s="72">
        <v>69441</v>
      </c>
      <c r="BX10" s="72">
        <v>0</v>
      </c>
      <c r="BY10" s="72">
        <v>0</v>
      </c>
      <c r="BZ10" s="72">
        <f t="shared" si="31"/>
        <v>5503</v>
      </c>
      <c r="CA10" s="72">
        <v>0</v>
      </c>
      <c r="CB10" s="72">
        <v>5503</v>
      </c>
      <c r="CC10" s="72">
        <v>0</v>
      </c>
      <c r="CD10" s="72">
        <v>0</v>
      </c>
      <c r="CE10" s="73" t="s">
        <v>282</v>
      </c>
      <c r="CF10" s="72">
        <v>0</v>
      </c>
      <c r="CG10" s="72">
        <v>0</v>
      </c>
      <c r="CH10" s="72">
        <f t="shared" si="32"/>
        <v>105400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282</v>
      </c>
      <c r="CQ10" s="72">
        <f t="shared" si="40"/>
        <v>478318</v>
      </c>
      <c r="CR10" s="72">
        <f t="shared" si="41"/>
        <v>103197</v>
      </c>
      <c r="CS10" s="72">
        <f t="shared" si="42"/>
        <v>18317</v>
      </c>
      <c r="CT10" s="72">
        <f t="shared" si="43"/>
        <v>0</v>
      </c>
      <c r="CU10" s="72">
        <f t="shared" si="44"/>
        <v>77939</v>
      </c>
      <c r="CV10" s="72">
        <f t="shared" si="45"/>
        <v>6941</v>
      </c>
      <c r="CW10" s="72">
        <f t="shared" si="46"/>
        <v>301196</v>
      </c>
      <c r="CX10" s="72">
        <f t="shared" si="47"/>
        <v>0</v>
      </c>
      <c r="CY10" s="72">
        <f t="shared" si="48"/>
        <v>266613</v>
      </c>
      <c r="CZ10" s="72">
        <f t="shared" si="49"/>
        <v>34583</v>
      </c>
      <c r="DA10" s="72">
        <f t="shared" si="50"/>
        <v>0</v>
      </c>
      <c r="DB10" s="72">
        <f t="shared" si="51"/>
        <v>73925</v>
      </c>
      <c r="DC10" s="72">
        <f t="shared" si="52"/>
        <v>0</v>
      </c>
      <c r="DD10" s="72">
        <f t="shared" si="53"/>
        <v>54125</v>
      </c>
      <c r="DE10" s="72">
        <f t="shared" si="54"/>
        <v>19800</v>
      </c>
      <c r="DF10" s="72">
        <f t="shared" si="55"/>
        <v>0</v>
      </c>
      <c r="DG10" s="73" t="s">
        <v>282</v>
      </c>
      <c r="DH10" s="72">
        <f t="shared" si="56"/>
        <v>0</v>
      </c>
      <c r="DI10" s="72">
        <f t="shared" si="57"/>
        <v>0</v>
      </c>
      <c r="DJ10" s="72">
        <f t="shared" si="58"/>
        <v>478318</v>
      </c>
    </row>
    <row r="11" spans="1:114" s="50" customFormat="1" ht="12" customHeight="1">
      <c r="A11" s="51" t="s">
        <v>280</v>
      </c>
      <c r="B11" s="64" t="s">
        <v>289</v>
      </c>
      <c r="C11" s="51" t="s">
        <v>290</v>
      </c>
      <c r="D11" s="72">
        <f t="shared" si="6"/>
        <v>24626</v>
      </c>
      <c r="E11" s="72">
        <f t="shared" si="7"/>
        <v>24626</v>
      </c>
      <c r="F11" s="72">
        <v>0</v>
      </c>
      <c r="G11" s="72">
        <v>0</v>
      </c>
      <c r="H11" s="72">
        <v>0</v>
      </c>
      <c r="I11" s="72">
        <v>22644</v>
      </c>
      <c r="J11" s="72">
        <v>362955</v>
      </c>
      <c r="K11" s="72">
        <v>1982</v>
      </c>
      <c r="L11" s="72">
        <v>0</v>
      </c>
      <c r="M11" s="72">
        <f t="shared" si="8"/>
        <v>4418</v>
      </c>
      <c r="N11" s="72">
        <f t="shared" si="9"/>
        <v>4418</v>
      </c>
      <c r="O11" s="72">
        <v>0</v>
      </c>
      <c r="P11" s="72">
        <v>0</v>
      </c>
      <c r="Q11" s="72">
        <v>0</v>
      </c>
      <c r="R11" s="72">
        <v>4418</v>
      </c>
      <c r="S11" s="72">
        <v>126556</v>
      </c>
      <c r="T11" s="72">
        <v>0</v>
      </c>
      <c r="U11" s="72">
        <v>0</v>
      </c>
      <c r="V11" s="72">
        <f t="shared" si="10"/>
        <v>29044</v>
      </c>
      <c r="W11" s="72">
        <f t="shared" si="11"/>
        <v>29044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27062</v>
      </c>
      <c r="AB11" s="72">
        <f t="shared" si="16"/>
        <v>489511</v>
      </c>
      <c r="AC11" s="72">
        <f t="shared" si="17"/>
        <v>1982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282</v>
      </c>
      <c r="AM11" s="72">
        <f t="shared" si="21"/>
        <v>372314</v>
      </c>
      <c r="AN11" s="72">
        <f t="shared" si="22"/>
        <v>79657</v>
      </c>
      <c r="AO11" s="72">
        <v>79657</v>
      </c>
      <c r="AP11" s="72">
        <v>0</v>
      </c>
      <c r="AQ11" s="72">
        <v>0</v>
      </c>
      <c r="AR11" s="72">
        <v>0</v>
      </c>
      <c r="AS11" s="72">
        <f t="shared" si="23"/>
        <v>174083</v>
      </c>
      <c r="AT11" s="72">
        <v>0</v>
      </c>
      <c r="AU11" s="72">
        <v>174083</v>
      </c>
      <c r="AV11" s="72">
        <v>0</v>
      </c>
      <c r="AW11" s="72">
        <v>0</v>
      </c>
      <c r="AX11" s="72">
        <f t="shared" si="24"/>
        <v>118574</v>
      </c>
      <c r="AY11" s="72">
        <v>84046</v>
      </c>
      <c r="AZ11" s="72">
        <v>0</v>
      </c>
      <c r="BA11" s="72">
        <v>29568</v>
      </c>
      <c r="BB11" s="72">
        <v>4960</v>
      </c>
      <c r="BC11" s="73" t="s">
        <v>282</v>
      </c>
      <c r="BD11" s="72">
        <v>0</v>
      </c>
      <c r="BE11" s="72">
        <v>15267</v>
      </c>
      <c r="BF11" s="72">
        <f t="shared" si="25"/>
        <v>387581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282</v>
      </c>
      <c r="BO11" s="72">
        <f t="shared" si="28"/>
        <v>129625</v>
      </c>
      <c r="BP11" s="72">
        <f t="shared" si="29"/>
        <v>21023</v>
      </c>
      <c r="BQ11" s="72">
        <v>21023</v>
      </c>
      <c r="BR11" s="72">
        <v>0</v>
      </c>
      <c r="BS11" s="72">
        <v>0</v>
      </c>
      <c r="BT11" s="72">
        <v>0</v>
      </c>
      <c r="BU11" s="72">
        <f t="shared" si="30"/>
        <v>102340</v>
      </c>
      <c r="BV11" s="72">
        <v>0</v>
      </c>
      <c r="BW11" s="72">
        <v>102340</v>
      </c>
      <c r="BX11" s="72">
        <v>0</v>
      </c>
      <c r="BY11" s="72">
        <v>0</v>
      </c>
      <c r="BZ11" s="72">
        <f t="shared" si="31"/>
        <v>6262</v>
      </c>
      <c r="CA11" s="72">
        <v>0</v>
      </c>
      <c r="CB11" s="72">
        <v>0</v>
      </c>
      <c r="CC11" s="72">
        <v>0</v>
      </c>
      <c r="CD11" s="72">
        <v>6262</v>
      </c>
      <c r="CE11" s="73" t="s">
        <v>282</v>
      </c>
      <c r="CF11" s="72">
        <v>0</v>
      </c>
      <c r="CG11" s="72">
        <v>1349</v>
      </c>
      <c r="CH11" s="72">
        <f t="shared" si="32"/>
        <v>130974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282</v>
      </c>
      <c r="CQ11" s="72">
        <f t="shared" si="40"/>
        <v>501939</v>
      </c>
      <c r="CR11" s="72">
        <f t="shared" si="41"/>
        <v>100680</v>
      </c>
      <c r="CS11" s="72">
        <f t="shared" si="42"/>
        <v>100680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276423</v>
      </c>
      <c r="CX11" s="72">
        <f t="shared" si="47"/>
        <v>0</v>
      </c>
      <c r="CY11" s="72">
        <f t="shared" si="48"/>
        <v>276423</v>
      </c>
      <c r="CZ11" s="72">
        <f t="shared" si="49"/>
        <v>0</v>
      </c>
      <c r="DA11" s="72">
        <f t="shared" si="50"/>
        <v>0</v>
      </c>
      <c r="DB11" s="72">
        <f t="shared" si="51"/>
        <v>124836</v>
      </c>
      <c r="DC11" s="72">
        <f t="shared" si="52"/>
        <v>84046</v>
      </c>
      <c r="DD11" s="72">
        <f t="shared" si="53"/>
        <v>0</v>
      </c>
      <c r="DE11" s="72">
        <f t="shared" si="54"/>
        <v>29568</v>
      </c>
      <c r="DF11" s="72">
        <f t="shared" si="55"/>
        <v>11222</v>
      </c>
      <c r="DG11" s="73" t="s">
        <v>282</v>
      </c>
      <c r="DH11" s="72">
        <f t="shared" si="56"/>
        <v>0</v>
      </c>
      <c r="DI11" s="72">
        <f t="shared" si="57"/>
        <v>16616</v>
      </c>
      <c r="DJ11" s="72">
        <f t="shared" si="58"/>
        <v>518555</v>
      </c>
    </row>
    <row r="12" spans="1:114" s="50" customFormat="1" ht="12" customHeight="1">
      <c r="A12" s="53" t="s">
        <v>280</v>
      </c>
      <c r="B12" s="54" t="s">
        <v>291</v>
      </c>
      <c r="C12" s="53" t="s">
        <v>292</v>
      </c>
      <c r="D12" s="74">
        <f t="shared" si="6"/>
        <v>532702</v>
      </c>
      <c r="E12" s="74">
        <f t="shared" si="7"/>
        <v>438317</v>
      </c>
      <c r="F12" s="74">
        <v>0</v>
      </c>
      <c r="G12" s="74">
        <v>0</v>
      </c>
      <c r="H12" s="74">
        <v>290100</v>
      </c>
      <c r="I12" s="74">
        <v>147933</v>
      </c>
      <c r="J12" s="74">
        <v>620009</v>
      </c>
      <c r="K12" s="74">
        <v>284</v>
      </c>
      <c r="L12" s="74">
        <v>94385</v>
      </c>
      <c r="M12" s="74">
        <f t="shared" si="8"/>
        <v>123975</v>
      </c>
      <c r="N12" s="74">
        <f t="shared" si="9"/>
        <v>84720</v>
      </c>
      <c r="O12" s="74">
        <v>578</v>
      </c>
      <c r="P12" s="74">
        <v>0</v>
      </c>
      <c r="Q12" s="74">
        <v>0</v>
      </c>
      <c r="R12" s="74">
        <v>84105</v>
      </c>
      <c r="S12" s="74">
        <v>86831</v>
      </c>
      <c r="T12" s="74">
        <v>37</v>
      </c>
      <c r="U12" s="74">
        <v>39255</v>
      </c>
      <c r="V12" s="74">
        <f t="shared" si="10"/>
        <v>656677</v>
      </c>
      <c r="W12" s="74">
        <f t="shared" si="11"/>
        <v>523037</v>
      </c>
      <c r="X12" s="74">
        <f t="shared" si="12"/>
        <v>578</v>
      </c>
      <c r="Y12" s="74">
        <f t="shared" si="13"/>
        <v>0</v>
      </c>
      <c r="Z12" s="74">
        <f t="shared" si="14"/>
        <v>290100</v>
      </c>
      <c r="AA12" s="74">
        <f t="shared" si="15"/>
        <v>232038</v>
      </c>
      <c r="AB12" s="74">
        <f t="shared" si="16"/>
        <v>706840</v>
      </c>
      <c r="AC12" s="74">
        <f t="shared" si="17"/>
        <v>321</v>
      </c>
      <c r="AD12" s="74">
        <f t="shared" si="18"/>
        <v>133640</v>
      </c>
      <c r="AE12" s="74">
        <f t="shared" si="19"/>
        <v>343030</v>
      </c>
      <c r="AF12" s="74">
        <f t="shared" si="20"/>
        <v>343030</v>
      </c>
      <c r="AG12" s="74">
        <v>0</v>
      </c>
      <c r="AH12" s="74">
        <v>322555</v>
      </c>
      <c r="AI12" s="74">
        <v>20475</v>
      </c>
      <c r="AJ12" s="74">
        <v>0</v>
      </c>
      <c r="AK12" s="74">
        <v>0</v>
      </c>
      <c r="AL12" s="75" t="s">
        <v>118</v>
      </c>
      <c r="AM12" s="74">
        <f t="shared" si="21"/>
        <v>785536</v>
      </c>
      <c r="AN12" s="74">
        <f t="shared" si="22"/>
        <v>329805</v>
      </c>
      <c r="AO12" s="74">
        <v>0</v>
      </c>
      <c r="AP12" s="74">
        <v>0</v>
      </c>
      <c r="AQ12" s="74">
        <v>307140</v>
      </c>
      <c r="AR12" s="74">
        <v>22665</v>
      </c>
      <c r="AS12" s="74">
        <f t="shared" si="23"/>
        <v>384901</v>
      </c>
      <c r="AT12" s="74">
        <v>0</v>
      </c>
      <c r="AU12" s="74">
        <v>348793</v>
      </c>
      <c r="AV12" s="74">
        <v>36108</v>
      </c>
      <c r="AW12" s="74">
        <v>0</v>
      </c>
      <c r="AX12" s="74">
        <f t="shared" si="24"/>
        <v>70830</v>
      </c>
      <c r="AY12" s="74">
        <v>0</v>
      </c>
      <c r="AZ12" s="74">
        <v>61246</v>
      </c>
      <c r="BA12" s="74">
        <v>9584</v>
      </c>
      <c r="BB12" s="74"/>
      <c r="BC12" s="75" t="s">
        <v>118</v>
      </c>
      <c r="BD12" s="74">
        <v>0</v>
      </c>
      <c r="BE12" s="74">
        <v>24145</v>
      </c>
      <c r="BF12" s="74">
        <f t="shared" si="25"/>
        <v>1152711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118</v>
      </c>
      <c r="BO12" s="74">
        <f t="shared" si="28"/>
        <v>194423</v>
      </c>
      <c r="BP12" s="74">
        <f t="shared" si="29"/>
        <v>84638</v>
      </c>
      <c r="BQ12" s="74">
        <v>0</v>
      </c>
      <c r="BR12" s="74">
        <v>0</v>
      </c>
      <c r="BS12" s="74">
        <v>84638</v>
      </c>
      <c r="BT12" s="74">
        <v>0</v>
      </c>
      <c r="BU12" s="74">
        <f t="shared" si="30"/>
        <v>104663</v>
      </c>
      <c r="BV12" s="74">
        <v>0</v>
      </c>
      <c r="BW12" s="74">
        <v>104663</v>
      </c>
      <c r="BX12" s="74">
        <v>0</v>
      </c>
      <c r="BY12" s="74">
        <v>0</v>
      </c>
      <c r="BZ12" s="74">
        <f t="shared" si="31"/>
        <v>5122</v>
      </c>
      <c r="CA12" s="74">
        <v>0</v>
      </c>
      <c r="CB12" s="74">
        <v>5122</v>
      </c>
      <c r="CC12" s="74">
        <v>0</v>
      </c>
      <c r="CD12" s="74">
        <v>0</v>
      </c>
      <c r="CE12" s="75" t="s">
        <v>118</v>
      </c>
      <c r="CF12" s="74">
        <v>0</v>
      </c>
      <c r="CG12" s="74">
        <v>16383</v>
      </c>
      <c r="CH12" s="74">
        <f t="shared" si="32"/>
        <v>210806</v>
      </c>
      <c r="CI12" s="74">
        <f t="shared" si="33"/>
        <v>343030</v>
      </c>
      <c r="CJ12" s="74">
        <f t="shared" si="34"/>
        <v>343030</v>
      </c>
      <c r="CK12" s="74">
        <f t="shared" si="35"/>
        <v>0</v>
      </c>
      <c r="CL12" s="74">
        <f t="shared" si="36"/>
        <v>322555</v>
      </c>
      <c r="CM12" s="74">
        <f t="shared" si="37"/>
        <v>20475</v>
      </c>
      <c r="CN12" s="74">
        <f t="shared" si="38"/>
        <v>0</v>
      </c>
      <c r="CO12" s="74">
        <f t="shared" si="39"/>
        <v>0</v>
      </c>
      <c r="CP12" s="75" t="s">
        <v>118</v>
      </c>
      <c r="CQ12" s="74">
        <f t="shared" si="40"/>
        <v>979959</v>
      </c>
      <c r="CR12" s="74">
        <f t="shared" si="41"/>
        <v>414443</v>
      </c>
      <c r="CS12" s="74">
        <f t="shared" si="42"/>
        <v>0</v>
      </c>
      <c r="CT12" s="74">
        <f t="shared" si="43"/>
        <v>0</v>
      </c>
      <c r="CU12" s="74">
        <f t="shared" si="44"/>
        <v>391778</v>
      </c>
      <c r="CV12" s="74">
        <f t="shared" si="45"/>
        <v>22665</v>
      </c>
      <c r="CW12" s="74">
        <f t="shared" si="46"/>
        <v>489564</v>
      </c>
      <c r="CX12" s="74">
        <f t="shared" si="47"/>
        <v>0</v>
      </c>
      <c r="CY12" s="74">
        <f t="shared" si="48"/>
        <v>453456</v>
      </c>
      <c r="CZ12" s="74">
        <f t="shared" si="49"/>
        <v>36108</v>
      </c>
      <c r="DA12" s="74">
        <f t="shared" si="50"/>
        <v>0</v>
      </c>
      <c r="DB12" s="74">
        <f t="shared" si="51"/>
        <v>75952</v>
      </c>
      <c r="DC12" s="74">
        <f t="shared" si="52"/>
        <v>0</v>
      </c>
      <c r="DD12" s="74">
        <f t="shared" si="53"/>
        <v>66368</v>
      </c>
      <c r="DE12" s="74">
        <f t="shared" si="54"/>
        <v>9584</v>
      </c>
      <c r="DF12" s="74">
        <f t="shared" si="55"/>
        <v>0</v>
      </c>
      <c r="DG12" s="75" t="s">
        <v>118</v>
      </c>
      <c r="DH12" s="74">
        <f t="shared" si="56"/>
        <v>0</v>
      </c>
      <c r="DI12" s="74">
        <f t="shared" si="57"/>
        <v>40528</v>
      </c>
      <c r="DJ12" s="74">
        <f t="shared" si="58"/>
        <v>1363517</v>
      </c>
    </row>
    <row r="13" spans="1:114" s="50" customFormat="1" ht="12" customHeight="1">
      <c r="A13" s="53" t="s">
        <v>115</v>
      </c>
      <c r="B13" s="54" t="s">
        <v>293</v>
      </c>
      <c r="C13" s="53" t="s">
        <v>294</v>
      </c>
      <c r="D13" s="74">
        <f t="shared" si="6"/>
        <v>325621</v>
      </c>
      <c r="E13" s="74">
        <f t="shared" si="7"/>
        <v>325621</v>
      </c>
      <c r="F13" s="74">
        <v>15917</v>
      </c>
      <c r="G13" s="74">
        <v>0</v>
      </c>
      <c r="H13" s="74">
        <v>0</v>
      </c>
      <c r="I13" s="74">
        <v>253281</v>
      </c>
      <c r="J13" s="74">
        <v>580584</v>
      </c>
      <c r="K13" s="74">
        <v>56423</v>
      </c>
      <c r="L13" s="74">
        <v>0</v>
      </c>
      <c r="M13" s="74">
        <f t="shared" si="8"/>
        <v>5479</v>
      </c>
      <c r="N13" s="74">
        <f t="shared" si="9"/>
        <v>5479</v>
      </c>
      <c r="O13" s="74">
        <v>0</v>
      </c>
      <c r="P13" s="74">
        <v>0</v>
      </c>
      <c r="Q13" s="74">
        <v>0</v>
      </c>
      <c r="R13" s="74">
        <v>5479</v>
      </c>
      <c r="S13" s="74">
        <v>137101</v>
      </c>
      <c r="T13" s="74">
        <v>0</v>
      </c>
      <c r="U13" s="74">
        <v>0</v>
      </c>
      <c r="V13" s="74">
        <f t="shared" si="10"/>
        <v>331100</v>
      </c>
      <c r="W13" s="74">
        <f t="shared" si="11"/>
        <v>331100</v>
      </c>
      <c r="X13" s="74">
        <f t="shared" si="12"/>
        <v>15917</v>
      </c>
      <c r="Y13" s="74">
        <f t="shared" si="13"/>
        <v>0</v>
      </c>
      <c r="Z13" s="74">
        <f t="shared" si="14"/>
        <v>0</v>
      </c>
      <c r="AA13" s="74">
        <f t="shared" si="15"/>
        <v>258760</v>
      </c>
      <c r="AB13" s="74">
        <f t="shared" si="16"/>
        <v>717685</v>
      </c>
      <c r="AC13" s="74">
        <f t="shared" si="17"/>
        <v>56423</v>
      </c>
      <c r="AD13" s="74">
        <f t="shared" si="18"/>
        <v>0</v>
      </c>
      <c r="AE13" s="74">
        <f t="shared" si="19"/>
        <v>6510</v>
      </c>
      <c r="AF13" s="74">
        <f t="shared" si="20"/>
        <v>4725</v>
      </c>
      <c r="AG13" s="74">
        <v>0</v>
      </c>
      <c r="AH13" s="74">
        <v>4725</v>
      </c>
      <c r="AI13" s="74">
        <v>0</v>
      </c>
      <c r="AJ13" s="74">
        <v>0</v>
      </c>
      <c r="AK13" s="74">
        <v>1785</v>
      </c>
      <c r="AL13" s="75" t="s">
        <v>118</v>
      </c>
      <c r="AM13" s="74">
        <f t="shared" si="21"/>
        <v>899696</v>
      </c>
      <c r="AN13" s="74">
        <f t="shared" si="22"/>
        <v>169290</v>
      </c>
      <c r="AO13" s="74">
        <v>95226</v>
      </c>
      <c r="AP13" s="74">
        <v>0</v>
      </c>
      <c r="AQ13" s="74">
        <v>74064</v>
      </c>
      <c r="AR13" s="74">
        <v>0</v>
      </c>
      <c r="AS13" s="74">
        <f t="shared" si="23"/>
        <v>250613</v>
      </c>
      <c r="AT13" s="74">
        <v>1724</v>
      </c>
      <c r="AU13" s="74">
        <v>237894</v>
      </c>
      <c r="AV13" s="74">
        <v>10995</v>
      </c>
      <c r="AW13" s="74">
        <v>0</v>
      </c>
      <c r="AX13" s="74">
        <f t="shared" si="24"/>
        <v>479793</v>
      </c>
      <c r="AY13" s="74">
        <v>238070</v>
      </c>
      <c r="AZ13" s="74">
        <v>226702</v>
      </c>
      <c r="BA13" s="74">
        <v>15021</v>
      </c>
      <c r="BB13" s="74">
        <v>0</v>
      </c>
      <c r="BC13" s="75" t="s">
        <v>118</v>
      </c>
      <c r="BD13" s="74">
        <v>0</v>
      </c>
      <c r="BE13" s="74">
        <v>0</v>
      </c>
      <c r="BF13" s="74">
        <f t="shared" si="25"/>
        <v>906206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118</v>
      </c>
      <c r="BO13" s="74">
        <f t="shared" si="28"/>
        <v>142579</v>
      </c>
      <c r="BP13" s="74">
        <f t="shared" si="29"/>
        <v>19699</v>
      </c>
      <c r="BQ13" s="74">
        <v>19699</v>
      </c>
      <c r="BR13" s="74">
        <v>0</v>
      </c>
      <c r="BS13" s="74">
        <v>0</v>
      </c>
      <c r="BT13" s="74">
        <v>0</v>
      </c>
      <c r="BU13" s="74">
        <f t="shared" si="30"/>
        <v>86589</v>
      </c>
      <c r="BV13" s="74">
        <v>0</v>
      </c>
      <c r="BW13" s="74">
        <v>86589</v>
      </c>
      <c r="BX13" s="74">
        <v>0</v>
      </c>
      <c r="BY13" s="74">
        <v>0</v>
      </c>
      <c r="BZ13" s="74">
        <f t="shared" si="31"/>
        <v>36291</v>
      </c>
      <c r="CA13" s="74">
        <v>0</v>
      </c>
      <c r="CB13" s="74">
        <v>36291</v>
      </c>
      <c r="CC13" s="74">
        <v>0</v>
      </c>
      <c r="CD13" s="74">
        <v>0</v>
      </c>
      <c r="CE13" s="75" t="s">
        <v>118</v>
      </c>
      <c r="CF13" s="74">
        <v>0</v>
      </c>
      <c r="CG13" s="74">
        <v>0</v>
      </c>
      <c r="CH13" s="74">
        <f t="shared" si="32"/>
        <v>142579</v>
      </c>
      <c r="CI13" s="74">
        <f t="shared" si="33"/>
        <v>6510</v>
      </c>
      <c r="CJ13" s="74">
        <f t="shared" si="34"/>
        <v>4725</v>
      </c>
      <c r="CK13" s="74">
        <f t="shared" si="35"/>
        <v>0</v>
      </c>
      <c r="CL13" s="74">
        <f t="shared" si="36"/>
        <v>4725</v>
      </c>
      <c r="CM13" s="74">
        <f t="shared" si="37"/>
        <v>0</v>
      </c>
      <c r="CN13" s="74">
        <f t="shared" si="38"/>
        <v>0</v>
      </c>
      <c r="CO13" s="74">
        <f t="shared" si="39"/>
        <v>1785</v>
      </c>
      <c r="CP13" s="75" t="s">
        <v>118</v>
      </c>
      <c r="CQ13" s="74">
        <f t="shared" si="40"/>
        <v>1042275</v>
      </c>
      <c r="CR13" s="74">
        <f t="shared" si="41"/>
        <v>188989</v>
      </c>
      <c r="CS13" s="74">
        <f t="shared" si="42"/>
        <v>114925</v>
      </c>
      <c r="CT13" s="74">
        <f t="shared" si="43"/>
        <v>0</v>
      </c>
      <c r="CU13" s="74">
        <f t="shared" si="44"/>
        <v>74064</v>
      </c>
      <c r="CV13" s="74">
        <f t="shared" si="45"/>
        <v>0</v>
      </c>
      <c r="CW13" s="74">
        <f t="shared" si="46"/>
        <v>337202</v>
      </c>
      <c r="CX13" s="74">
        <f t="shared" si="47"/>
        <v>1724</v>
      </c>
      <c r="CY13" s="74">
        <f t="shared" si="48"/>
        <v>324483</v>
      </c>
      <c r="CZ13" s="74">
        <f t="shared" si="49"/>
        <v>10995</v>
      </c>
      <c r="DA13" s="74">
        <f t="shared" si="50"/>
        <v>0</v>
      </c>
      <c r="DB13" s="74">
        <f t="shared" si="51"/>
        <v>516084</v>
      </c>
      <c r="DC13" s="74">
        <f t="shared" si="52"/>
        <v>238070</v>
      </c>
      <c r="DD13" s="74">
        <f t="shared" si="53"/>
        <v>262993</v>
      </c>
      <c r="DE13" s="74">
        <f t="shared" si="54"/>
        <v>15021</v>
      </c>
      <c r="DF13" s="74">
        <f t="shared" si="55"/>
        <v>0</v>
      </c>
      <c r="DG13" s="75" t="s">
        <v>118</v>
      </c>
      <c r="DH13" s="74">
        <f t="shared" si="56"/>
        <v>0</v>
      </c>
      <c r="DI13" s="74">
        <f t="shared" si="57"/>
        <v>0</v>
      </c>
      <c r="DJ13" s="74">
        <f t="shared" si="58"/>
        <v>1048785</v>
      </c>
    </row>
    <row r="14" spans="1:114" s="50" customFormat="1" ht="12" customHeight="1">
      <c r="A14" s="53" t="s">
        <v>115</v>
      </c>
      <c r="B14" s="54" t="s">
        <v>295</v>
      </c>
      <c r="C14" s="53" t="s">
        <v>296</v>
      </c>
      <c r="D14" s="74">
        <f t="shared" si="6"/>
        <v>47349</v>
      </c>
      <c r="E14" s="74">
        <f t="shared" si="7"/>
        <v>47349</v>
      </c>
      <c r="F14" s="74">
        <v>0</v>
      </c>
      <c r="G14" s="74">
        <v>0</v>
      </c>
      <c r="H14" s="74">
        <v>0</v>
      </c>
      <c r="I14" s="74">
        <v>37305</v>
      </c>
      <c r="J14" s="74">
        <v>322077</v>
      </c>
      <c r="K14" s="74">
        <v>10044</v>
      </c>
      <c r="L14" s="74">
        <v>0</v>
      </c>
      <c r="M14" s="74">
        <f t="shared" si="8"/>
        <v>37010</v>
      </c>
      <c r="N14" s="74">
        <f t="shared" si="9"/>
        <v>12140</v>
      </c>
      <c r="O14" s="74">
        <v>0</v>
      </c>
      <c r="P14" s="74">
        <v>0</v>
      </c>
      <c r="Q14" s="74">
        <v>0</v>
      </c>
      <c r="R14" s="74">
        <v>12112</v>
      </c>
      <c r="S14" s="74">
        <v>102443</v>
      </c>
      <c r="T14" s="74">
        <v>28</v>
      </c>
      <c r="U14" s="74">
        <v>24870</v>
      </c>
      <c r="V14" s="74">
        <f t="shared" si="10"/>
        <v>84359</v>
      </c>
      <c r="W14" s="74">
        <f t="shared" si="11"/>
        <v>59489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49417</v>
      </c>
      <c r="AB14" s="74">
        <f t="shared" si="16"/>
        <v>424520</v>
      </c>
      <c r="AC14" s="74">
        <f t="shared" si="17"/>
        <v>10072</v>
      </c>
      <c r="AD14" s="74">
        <f t="shared" si="18"/>
        <v>24870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118</v>
      </c>
      <c r="AM14" s="74">
        <f t="shared" si="21"/>
        <v>361620</v>
      </c>
      <c r="AN14" s="74">
        <f t="shared" si="22"/>
        <v>50806</v>
      </c>
      <c r="AO14" s="74">
        <v>21996</v>
      </c>
      <c r="AP14" s="74">
        <v>0</v>
      </c>
      <c r="AQ14" s="74">
        <v>11524</v>
      </c>
      <c r="AR14" s="74">
        <v>17286</v>
      </c>
      <c r="AS14" s="74">
        <f t="shared" si="23"/>
        <v>174338</v>
      </c>
      <c r="AT14" s="74">
        <v>230</v>
      </c>
      <c r="AU14" s="74">
        <v>151354</v>
      </c>
      <c r="AV14" s="74">
        <v>22754</v>
      </c>
      <c r="AW14" s="74">
        <v>0</v>
      </c>
      <c r="AX14" s="74">
        <f t="shared" si="24"/>
        <v>134755</v>
      </c>
      <c r="AY14" s="74">
        <v>81141</v>
      </c>
      <c r="AZ14" s="74">
        <v>41329</v>
      </c>
      <c r="BA14" s="74">
        <v>12285</v>
      </c>
      <c r="BB14" s="74">
        <v>0</v>
      </c>
      <c r="BC14" s="75" t="s">
        <v>118</v>
      </c>
      <c r="BD14" s="74">
        <v>1721</v>
      </c>
      <c r="BE14" s="74">
        <v>7806</v>
      </c>
      <c r="BF14" s="74">
        <f t="shared" si="25"/>
        <v>369426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118</v>
      </c>
      <c r="BO14" s="74">
        <f t="shared" si="28"/>
        <v>135160</v>
      </c>
      <c r="BP14" s="74">
        <f t="shared" si="29"/>
        <v>31622</v>
      </c>
      <c r="BQ14" s="74">
        <v>17592</v>
      </c>
      <c r="BR14" s="74">
        <v>14030</v>
      </c>
      <c r="BS14" s="74">
        <v>0</v>
      </c>
      <c r="BT14" s="74">
        <v>0</v>
      </c>
      <c r="BU14" s="74">
        <f t="shared" si="30"/>
        <v>68560</v>
      </c>
      <c r="BV14" s="74">
        <v>8959</v>
      </c>
      <c r="BW14" s="74">
        <v>59601</v>
      </c>
      <c r="BX14" s="74">
        <v>0</v>
      </c>
      <c r="BY14" s="74">
        <v>6313</v>
      </c>
      <c r="BZ14" s="74">
        <f t="shared" si="31"/>
        <v>28560</v>
      </c>
      <c r="CA14" s="74">
        <v>0</v>
      </c>
      <c r="CB14" s="74">
        <v>28560</v>
      </c>
      <c r="CC14" s="74">
        <v>0</v>
      </c>
      <c r="CD14" s="74">
        <v>0</v>
      </c>
      <c r="CE14" s="75" t="s">
        <v>118</v>
      </c>
      <c r="CF14" s="74">
        <v>105</v>
      </c>
      <c r="CG14" s="74">
        <v>4293</v>
      </c>
      <c r="CH14" s="74">
        <f t="shared" si="32"/>
        <v>139453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118</v>
      </c>
      <c r="CQ14" s="74">
        <f t="shared" si="40"/>
        <v>496780</v>
      </c>
      <c r="CR14" s="74">
        <f t="shared" si="41"/>
        <v>82428</v>
      </c>
      <c r="CS14" s="74">
        <f t="shared" si="42"/>
        <v>39588</v>
      </c>
      <c r="CT14" s="74">
        <f t="shared" si="43"/>
        <v>14030</v>
      </c>
      <c r="CU14" s="74">
        <f t="shared" si="44"/>
        <v>11524</v>
      </c>
      <c r="CV14" s="74">
        <f t="shared" si="45"/>
        <v>17286</v>
      </c>
      <c r="CW14" s="74">
        <f t="shared" si="46"/>
        <v>242898</v>
      </c>
      <c r="CX14" s="74">
        <f t="shared" si="47"/>
        <v>9189</v>
      </c>
      <c r="CY14" s="74">
        <f t="shared" si="48"/>
        <v>210955</v>
      </c>
      <c r="CZ14" s="74">
        <f t="shared" si="49"/>
        <v>22754</v>
      </c>
      <c r="DA14" s="74">
        <f t="shared" si="50"/>
        <v>6313</v>
      </c>
      <c r="DB14" s="74">
        <f t="shared" si="51"/>
        <v>163315</v>
      </c>
      <c r="DC14" s="74">
        <f t="shared" si="52"/>
        <v>81141</v>
      </c>
      <c r="DD14" s="74">
        <f t="shared" si="53"/>
        <v>69889</v>
      </c>
      <c r="DE14" s="74">
        <f t="shared" si="54"/>
        <v>12285</v>
      </c>
      <c r="DF14" s="74">
        <f t="shared" si="55"/>
        <v>0</v>
      </c>
      <c r="DG14" s="75" t="s">
        <v>118</v>
      </c>
      <c r="DH14" s="74">
        <f t="shared" si="56"/>
        <v>1826</v>
      </c>
      <c r="DI14" s="74">
        <f t="shared" si="57"/>
        <v>12099</v>
      </c>
      <c r="DJ14" s="74">
        <f t="shared" si="58"/>
        <v>508879</v>
      </c>
    </row>
    <row r="15" spans="1:114" s="50" customFormat="1" ht="12" customHeight="1">
      <c r="A15" s="53" t="s">
        <v>115</v>
      </c>
      <c r="B15" s="54" t="s">
        <v>297</v>
      </c>
      <c r="C15" s="53" t="s">
        <v>298</v>
      </c>
      <c r="D15" s="74">
        <f t="shared" si="6"/>
        <v>55192</v>
      </c>
      <c r="E15" s="74">
        <f t="shared" si="7"/>
        <v>55192</v>
      </c>
      <c r="F15" s="74">
        <v>0</v>
      </c>
      <c r="G15" s="74">
        <v>0</v>
      </c>
      <c r="H15" s="74">
        <v>0</v>
      </c>
      <c r="I15" s="74">
        <v>55192</v>
      </c>
      <c r="J15" s="74">
        <v>337559</v>
      </c>
      <c r="K15" s="74">
        <v>0</v>
      </c>
      <c r="L15" s="74">
        <v>0</v>
      </c>
      <c r="M15" s="74">
        <f t="shared" si="8"/>
        <v>44384</v>
      </c>
      <c r="N15" s="74">
        <f t="shared" si="9"/>
        <v>44384</v>
      </c>
      <c r="O15" s="74">
        <v>0</v>
      </c>
      <c r="P15" s="74">
        <v>0</v>
      </c>
      <c r="Q15" s="74">
        <v>0</v>
      </c>
      <c r="R15" s="74">
        <v>44384</v>
      </c>
      <c r="S15" s="74">
        <v>158957</v>
      </c>
      <c r="T15" s="74">
        <v>0</v>
      </c>
      <c r="U15" s="74">
        <v>0</v>
      </c>
      <c r="V15" s="74">
        <f t="shared" si="10"/>
        <v>99576</v>
      </c>
      <c r="W15" s="74">
        <f t="shared" si="11"/>
        <v>99576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99576</v>
      </c>
      <c r="AB15" s="74">
        <f t="shared" si="16"/>
        <v>496516</v>
      </c>
      <c r="AC15" s="74">
        <f t="shared" si="17"/>
        <v>0</v>
      </c>
      <c r="AD15" s="74">
        <f t="shared" si="18"/>
        <v>0</v>
      </c>
      <c r="AE15" s="74">
        <f t="shared" si="19"/>
        <v>8988</v>
      </c>
      <c r="AF15" s="74">
        <f t="shared" si="20"/>
        <v>8988</v>
      </c>
      <c r="AG15" s="74">
        <v>0</v>
      </c>
      <c r="AH15" s="74">
        <v>0</v>
      </c>
      <c r="AI15" s="74">
        <v>8988</v>
      </c>
      <c r="AJ15" s="74">
        <v>0</v>
      </c>
      <c r="AK15" s="74">
        <v>0</v>
      </c>
      <c r="AL15" s="75" t="s">
        <v>118</v>
      </c>
      <c r="AM15" s="74">
        <f t="shared" si="21"/>
        <v>365639</v>
      </c>
      <c r="AN15" s="74">
        <f t="shared" si="22"/>
        <v>71249</v>
      </c>
      <c r="AO15" s="74">
        <v>27074</v>
      </c>
      <c r="AP15" s="74">
        <v>0</v>
      </c>
      <c r="AQ15" s="74">
        <v>44175</v>
      </c>
      <c r="AR15" s="74">
        <v>0</v>
      </c>
      <c r="AS15" s="74">
        <f t="shared" si="23"/>
        <v>73632</v>
      </c>
      <c r="AT15" s="74">
        <v>0</v>
      </c>
      <c r="AU15" s="74">
        <v>44639</v>
      </c>
      <c r="AV15" s="74">
        <v>28993</v>
      </c>
      <c r="AW15" s="74">
        <v>0</v>
      </c>
      <c r="AX15" s="74">
        <f t="shared" si="24"/>
        <v>220758</v>
      </c>
      <c r="AY15" s="74">
        <v>129901</v>
      </c>
      <c r="AZ15" s="74">
        <v>86262</v>
      </c>
      <c r="BA15" s="74">
        <v>2891</v>
      </c>
      <c r="BB15" s="74">
        <v>1704</v>
      </c>
      <c r="BC15" s="75" t="s">
        <v>118</v>
      </c>
      <c r="BD15" s="74">
        <v>0</v>
      </c>
      <c r="BE15" s="74">
        <v>18124</v>
      </c>
      <c r="BF15" s="74">
        <f t="shared" si="25"/>
        <v>392751</v>
      </c>
      <c r="BG15" s="74">
        <f t="shared" si="26"/>
        <v>26502</v>
      </c>
      <c r="BH15" s="74">
        <f t="shared" si="27"/>
        <v>26502</v>
      </c>
      <c r="BI15" s="74">
        <v>0</v>
      </c>
      <c r="BJ15" s="74">
        <v>26502</v>
      </c>
      <c r="BK15" s="74">
        <v>0</v>
      </c>
      <c r="BL15" s="74">
        <v>0</v>
      </c>
      <c r="BM15" s="74">
        <v>0</v>
      </c>
      <c r="BN15" s="75" t="s">
        <v>118</v>
      </c>
      <c r="BO15" s="74">
        <f t="shared" si="28"/>
        <v>139155</v>
      </c>
      <c r="BP15" s="74">
        <f t="shared" si="29"/>
        <v>77814</v>
      </c>
      <c r="BQ15" s="74">
        <v>36711</v>
      </c>
      <c r="BR15" s="74">
        <v>8298</v>
      </c>
      <c r="BS15" s="74">
        <v>32805</v>
      </c>
      <c r="BT15" s="74">
        <v>0</v>
      </c>
      <c r="BU15" s="74">
        <f t="shared" si="30"/>
        <v>51244</v>
      </c>
      <c r="BV15" s="74">
        <v>2159</v>
      </c>
      <c r="BW15" s="74">
        <v>49085</v>
      </c>
      <c r="BX15" s="74">
        <v>0</v>
      </c>
      <c r="BY15" s="74">
        <v>6851</v>
      </c>
      <c r="BZ15" s="74">
        <f t="shared" si="31"/>
        <v>3246</v>
      </c>
      <c r="CA15" s="74">
        <v>0</v>
      </c>
      <c r="CB15" s="74">
        <v>1567</v>
      </c>
      <c r="CC15" s="74">
        <v>0</v>
      </c>
      <c r="CD15" s="74">
        <v>1679</v>
      </c>
      <c r="CE15" s="75" t="s">
        <v>118</v>
      </c>
      <c r="CF15" s="74">
        <v>0</v>
      </c>
      <c r="CG15" s="74">
        <v>37684</v>
      </c>
      <c r="CH15" s="74">
        <f t="shared" si="32"/>
        <v>203341</v>
      </c>
      <c r="CI15" s="74">
        <f t="shared" si="33"/>
        <v>35490</v>
      </c>
      <c r="CJ15" s="74">
        <f t="shared" si="34"/>
        <v>35490</v>
      </c>
      <c r="CK15" s="74">
        <f t="shared" si="35"/>
        <v>0</v>
      </c>
      <c r="CL15" s="74">
        <f t="shared" si="36"/>
        <v>26502</v>
      </c>
      <c r="CM15" s="74">
        <f t="shared" si="37"/>
        <v>8988</v>
      </c>
      <c r="CN15" s="74">
        <f t="shared" si="38"/>
        <v>0</v>
      </c>
      <c r="CO15" s="74">
        <f t="shared" si="39"/>
        <v>0</v>
      </c>
      <c r="CP15" s="75" t="s">
        <v>118</v>
      </c>
      <c r="CQ15" s="74">
        <f t="shared" si="40"/>
        <v>504794</v>
      </c>
      <c r="CR15" s="74">
        <f t="shared" si="41"/>
        <v>149063</v>
      </c>
      <c r="CS15" s="74">
        <f t="shared" si="42"/>
        <v>63785</v>
      </c>
      <c r="CT15" s="74">
        <f t="shared" si="43"/>
        <v>8298</v>
      </c>
      <c r="CU15" s="74">
        <f t="shared" si="44"/>
        <v>76980</v>
      </c>
      <c r="CV15" s="74">
        <f t="shared" si="45"/>
        <v>0</v>
      </c>
      <c r="CW15" s="74">
        <f t="shared" si="46"/>
        <v>124876</v>
      </c>
      <c r="CX15" s="74">
        <f t="shared" si="47"/>
        <v>2159</v>
      </c>
      <c r="CY15" s="74">
        <f t="shared" si="48"/>
        <v>93724</v>
      </c>
      <c r="CZ15" s="74">
        <f t="shared" si="49"/>
        <v>28993</v>
      </c>
      <c r="DA15" s="74">
        <f t="shared" si="50"/>
        <v>6851</v>
      </c>
      <c r="DB15" s="74">
        <f t="shared" si="51"/>
        <v>224004</v>
      </c>
      <c r="DC15" s="74">
        <f t="shared" si="52"/>
        <v>129901</v>
      </c>
      <c r="DD15" s="74">
        <f t="shared" si="53"/>
        <v>87829</v>
      </c>
      <c r="DE15" s="74">
        <f t="shared" si="54"/>
        <v>2891</v>
      </c>
      <c r="DF15" s="74">
        <f t="shared" si="55"/>
        <v>3383</v>
      </c>
      <c r="DG15" s="75" t="s">
        <v>118</v>
      </c>
      <c r="DH15" s="74">
        <f t="shared" si="56"/>
        <v>0</v>
      </c>
      <c r="DI15" s="74">
        <f t="shared" si="57"/>
        <v>55808</v>
      </c>
      <c r="DJ15" s="74">
        <f t="shared" si="58"/>
        <v>596092</v>
      </c>
    </row>
    <row r="16" spans="1:114" s="50" customFormat="1" ht="12" customHeight="1">
      <c r="A16" s="53" t="s">
        <v>115</v>
      </c>
      <c r="B16" s="54" t="s">
        <v>299</v>
      </c>
      <c r="C16" s="53" t="s">
        <v>300</v>
      </c>
      <c r="D16" s="74">
        <f t="shared" si="6"/>
        <v>107546</v>
      </c>
      <c r="E16" s="74">
        <f t="shared" si="7"/>
        <v>101404</v>
      </c>
      <c r="F16" s="74">
        <v>40162</v>
      </c>
      <c r="G16" s="74">
        <v>0</v>
      </c>
      <c r="H16" s="74">
        <v>0</v>
      </c>
      <c r="I16" s="74">
        <v>55589</v>
      </c>
      <c r="J16" s="74">
        <v>488911</v>
      </c>
      <c r="K16" s="74">
        <v>5653</v>
      </c>
      <c r="L16" s="74">
        <v>6142</v>
      </c>
      <c r="M16" s="74">
        <f t="shared" si="8"/>
        <v>362513</v>
      </c>
      <c r="N16" s="74">
        <f t="shared" si="9"/>
        <v>356766</v>
      </c>
      <c r="O16" s="74">
        <v>0</v>
      </c>
      <c r="P16" s="74">
        <v>0</v>
      </c>
      <c r="Q16" s="74">
        <v>0</v>
      </c>
      <c r="R16" s="74">
        <v>356766</v>
      </c>
      <c r="S16" s="74">
        <v>90930</v>
      </c>
      <c r="T16" s="74"/>
      <c r="U16" s="74">
        <v>5747</v>
      </c>
      <c r="V16" s="74">
        <f t="shared" si="10"/>
        <v>470059</v>
      </c>
      <c r="W16" s="74">
        <f t="shared" si="11"/>
        <v>458170</v>
      </c>
      <c r="X16" s="74">
        <f t="shared" si="12"/>
        <v>40162</v>
      </c>
      <c r="Y16" s="74">
        <f t="shared" si="13"/>
        <v>0</v>
      </c>
      <c r="Z16" s="74">
        <f t="shared" si="14"/>
        <v>0</v>
      </c>
      <c r="AA16" s="74">
        <f t="shared" si="15"/>
        <v>412355</v>
      </c>
      <c r="AB16" s="74">
        <f t="shared" si="16"/>
        <v>579841</v>
      </c>
      <c r="AC16" s="74">
        <f t="shared" si="17"/>
        <v>5653</v>
      </c>
      <c r="AD16" s="74">
        <f t="shared" si="18"/>
        <v>11889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118</v>
      </c>
      <c r="AM16" s="74">
        <f t="shared" si="21"/>
        <v>588305</v>
      </c>
      <c r="AN16" s="74">
        <f t="shared" si="22"/>
        <v>52334</v>
      </c>
      <c r="AO16" s="74">
        <v>52334</v>
      </c>
      <c r="AP16" s="74">
        <v>0</v>
      </c>
      <c r="AQ16" s="74">
        <v>0</v>
      </c>
      <c r="AR16" s="74">
        <v>0</v>
      </c>
      <c r="AS16" s="74">
        <f t="shared" si="23"/>
        <v>149281</v>
      </c>
      <c r="AT16" s="74">
        <v>1623</v>
      </c>
      <c r="AU16" s="74">
        <v>138983</v>
      </c>
      <c r="AV16" s="74">
        <v>8675</v>
      </c>
      <c r="AW16" s="74">
        <v>0</v>
      </c>
      <c r="AX16" s="74">
        <f t="shared" si="24"/>
        <v>376496</v>
      </c>
      <c r="AY16" s="74">
        <v>60792</v>
      </c>
      <c r="AZ16" s="74">
        <v>308479</v>
      </c>
      <c r="BA16" s="74">
        <v>2999</v>
      </c>
      <c r="BB16" s="74">
        <v>4226</v>
      </c>
      <c r="BC16" s="75" t="s">
        <v>118</v>
      </c>
      <c r="BD16" s="74">
        <v>10194</v>
      </c>
      <c r="BE16" s="74">
        <v>8152</v>
      </c>
      <c r="BF16" s="74">
        <f t="shared" si="25"/>
        <v>596457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118</v>
      </c>
      <c r="BO16" s="74">
        <f t="shared" si="28"/>
        <v>359042</v>
      </c>
      <c r="BP16" s="74">
        <f t="shared" si="29"/>
        <v>228576</v>
      </c>
      <c r="BQ16" s="74">
        <v>52805</v>
      </c>
      <c r="BR16" s="74">
        <v>131853</v>
      </c>
      <c r="BS16" s="74">
        <v>43918</v>
      </c>
      <c r="BT16" s="74">
        <v>0</v>
      </c>
      <c r="BU16" s="74">
        <f t="shared" si="30"/>
        <v>108714</v>
      </c>
      <c r="BV16" s="74">
        <v>18241</v>
      </c>
      <c r="BW16" s="74">
        <v>90473</v>
      </c>
      <c r="BX16" s="74">
        <v>0</v>
      </c>
      <c r="BY16" s="74">
        <v>0</v>
      </c>
      <c r="BZ16" s="74">
        <f t="shared" si="31"/>
        <v>19029</v>
      </c>
      <c r="CA16" s="74">
        <v>139</v>
      </c>
      <c r="CB16" s="74">
        <v>18849</v>
      </c>
      <c r="CC16" s="74">
        <v>0</v>
      </c>
      <c r="CD16" s="74">
        <v>41</v>
      </c>
      <c r="CE16" s="75" t="s">
        <v>118</v>
      </c>
      <c r="CF16" s="74">
        <v>2723</v>
      </c>
      <c r="CG16" s="74">
        <v>94401</v>
      </c>
      <c r="CH16" s="74">
        <f t="shared" si="32"/>
        <v>453443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118</v>
      </c>
      <c r="CQ16" s="74">
        <f t="shared" si="40"/>
        <v>947347</v>
      </c>
      <c r="CR16" s="74">
        <f t="shared" si="41"/>
        <v>280910</v>
      </c>
      <c r="CS16" s="74">
        <f t="shared" si="42"/>
        <v>105139</v>
      </c>
      <c r="CT16" s="74">
        <f t="shared" si="43"/>
        <v>131853</v>
      </c>
      <c r="CU16" s="74">
        <f t="shared" si="44"/>
        <v>43918</v>
      </c>
      <c r="CV16" s="74">
        <f t="shared" si="45"/>
        <v>0</v>
      </c>
      <c r="CW16" s="74">
        <f t="shared" si="46"/>
        <v>257995</v>
      </c>
      <c r="CX16" s="74">
        <f t="shared" si="47"/>
        <v>19864</v>
      </c>
      <c r="CY16" s="74">
        <f t="shared" si="48"/>
        <v>229456</v>
      </c>
      <c r="CZ16" s="74">
        <f t="shared" si="49"/>
        <v>8675</v>
      </c>
      <c r="DA16" s="74">
        <f t="shared" si="50"/>
        <v>0</v>
      </c>
      <c r="DB16" s="74">
        <f t="shared" si="51"/>
        <v>395525</v>
      </c>
      <c r="DC16" s="74">
        <f t="shared" si="52"/>
        <v>60931</v>
      </c>
      <c r="DD16" s="74">
        <f t="shared" si="53"/>
        <v>327328</v>
      </c>
      <c r="DE16" s="74">
        <f t="shared" si="54"/>
        <v>2999</v>
      </c>
      <c r="DF16" s="74">
        <f t="shared" si="55"/>
        <v>4267</v>
      </c>
      <c r="DG16" s="75" t="s">
        <v>118</v>
      </c>
      <c r="DH16" s="74">
        <f t="shared" si="56"/>
        <v>12917</v>
      </c>
      <c r="DI16" s="74">
        <f t="shared" si="57"/>
        <v>102553</v>
      </c>
      <c r="DJ16" s="74">
        <f t="shared" si="58"/>
        <v>1049900</v>
      </c>
    </row>
    <row r="17" spans="1:114" s="50" customFormat="1" ht="12" customHeight="1">
      <c r="A17" s="53" t="s">
        <v>115</v>
      </c>
      <c r="B17" s="54" t="s">
        <v>301</v>
      </c>
      <c r="C17" s="53" t="s">
        <v>302</v>
      </c>
      <c r="D17" s="74">
        <f t="shared" si="6"/>
        <v>514815</v>
      </c>
      <c r="E17" s="74">
        <f t="shared" si="7"/>
        <v>353517</v>
      </c>
      <c r="F17" s="74">
        <v>99527</v>
      </c>
      <c r="G17" s="74">
        <v>0</v>
      </c>
      <c r="H17" s="74">
        <v>239100</v>
      </c>
      <c r="I17" s="74">
        <v>14890</v>
      </c>
      <c r="J17" s="74">
        <v>98426</v>
      </c>
      <c r="K17" s="74">
        <v>0</v>
      </c>
      <c r="L17" s="74">
        <v>161298</v>
      </c>
      <c r="M17" s="74">
        <f t="shared" si="8"/>
        <v>6726</v>
      </c>
      <c r="N17" s="74">
        <f t="shared" si="9"/>
        <v>4225</v>
      </c>
      <c r="O17" s="74">
        <v>0</v>
      </c>
      <c r="P17" s="74">
        <v>0</v>
      </c>
      <c r="Q17" s="74">
        <v>0</v>
      </c>
      <c r="R17" s="74">
        <v>4225</v>
      </c>
      <c r="S17" s="74">
        <v>121717</v>
      </c>
      <c r="T17" s="74">
        <v>0</v>
      </c>
      <c r="U17" s="74">
        <v>2501</v>
      </c>
      <c r="V17" s="74">
        <f t="shared" si="10"/>
        <v>521541</v>
      </c>
      <c r="W17" s="74">
        <f t="shared" si="11"/>
        <v>357742</v>
      </c>
      <c r="X17" s="74">
        <f t="shared" si="12"/>
        <v>99527</v>
      </c>
      <c r="Y17" s="74">
        <f t="shared" si="13"/>
        <v>0</v>
      </c>
      <c r="Z17" s="74">
        <f t="shared" si="14"/>
        <v>239100</v>
      </c>
      <c r="AA17" s="74">
        <f t="shared" si="15"/>
        <v>19115</v>
      </c>
      <c r="AB17" s="74">
        <f t="shared" si="16"/>
        <v>220143</v>
      </c>
      <c r="AC17" s="74">
        <f t="shared" si="17"/>
        <v>0</v>
      </c>
      <c r="AD17" s="74">
        <f t="shared" si="18"/>
        <v>163799</v>
      </c>
      <c r="AE17" s="74">
        <f t="shared" si="19"/>
        <v>501118</v>
      </c>
      <c r="AF17" s="74">
        <f t="shared" si="20"/>
        <v>501118</v>
      </c>
      <c r="AG17" s="74">
        <v>0</v>
      </c>
      <c r="AH17" s="74">
        <v>501118</v>
      </c>
      <c r="AI17" s="74">
        <v>0</v>
      </c>
      <c r="AJ17" s="74">
        <v>0</v>
      </c>
      <c r="AK17" s="74">
        <v>0</v>
      </c>
      <c r="AL17" s="75" t="s">
        <v>118</v>
      </c>
      <c r="AM17" s="74">
        <f t="shared" si="21"/>
        <v>112123</v>
      </c>
      <c r="AN17" s="74">
        <f t="shared" si="22"/>
        <v>33834</v>
      </c>
      <c r="AO17" s="74">
        <v>33834</v>
      </c>
      <c r="AP17" s="74">
        <v>0</v>
      </c>
      <c r="AQ17" s="74">
        <v>0</v>
      </c>
      <c r="AR17" s="74">
        <v>0</v>
      </c>
      <c r="AS17" s="74">
        <f t="shared" si="23"/>
        <v>61284</v>
      </c>
      <c r="AT17" s="74">
        <v>0</v>
      </c>
      <c r="AU17" s="74">
        <v>61284</v>
      </c>
      <c r="AV17" s="74">
        <v>0</v>
      </c>
      <c r="AW17" s="74">
        <v>0</v>
      </c>
      <c r="AX17" s="74">
        <f t="shared" si="24"/>
        <v>17005</v>
      </c>
      <c r="AY17" s="74">
        <v>0</v>
      </c>
      <c r="AZ17" s="74">
        <v>17005</v>
      </c>
      <c r="BA17" s="74">
        <v>0</v>
      </c>
      <c r="BB17" s="74">
        <v>0</v>
      </c>
      <c r="BC17" s="75" t="s">
        <v>118</v>
      </c>
      <c r="BD17" s="74">
        <v>0</v>
      </c>
      <c r="BE17" s="74">
        <v>0</v>
      </c>
      <c r="BF17" s="74">
        <f t="shared" si="25"/>
        <v>613241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118</v>
      </c>
      <c r="BO17" s="74">
        <f t="shared" si="28"/>
        <v>128443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81629</v>
      </c>
      <c r="BV17" s="74">
        <v>0</v>
      </c>
      <c r="BW17" s="74">
        <v>81629</v>
      </c>
      <c r="BX17" s="74">
        <v>0</v>
      </c>
      <c r="BY17" s="74">
        <v>0</v>
      </c>
      <c r="BZ17" s="74">
        <f t="shared" si="31"/>
        <v>46814</v>
      </c>
      <c r="CA17" s="74">
        <v>0</v>
      </c>
      <c r="CB17" s="74">
        <v>46814</v>
      </c>
      <c r="CC17" s="74">
        <v>0</v>
      </c>
      <c r="CD17" s="74">
        <v>0</v>
      </c>
      <c r="CE17" s="75" t="s">
        <v>118</v>
      </c>
      <c r="CF17" s="74">
        <v>0</v>
      </c>
      <c r="CG17" s="74">
        <v>0</v>
      </c>
      <c r="CH17" s="74">
        <f t="shared" si="32"/>
        <v>128443</v>
      </c>
      <c r="CI17" s="74">
        <f t="shared" si="33"/>
        <v>501118</v>
      </c>
      <c r="CJ17" s="74">
        <f t="shared" si="34"/>
        <v>501118</v>
      </c>
      <c r="CK17" s="74">
        <f t="shared" si="35"/>
        <v>0</v>
      </c>
      <c r="CL17" s="74">
        <f t="shared" si="36"/>
        <v>501118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118</v>
      </c>
      <c r="CQ17" s="74">
        <f t="shared" si="40"/>
        <v>240566</v>
      </c>
      <c r="CR17" s="74">
        <f t="shared" si="41"/>
        <v>33834</v>
      </c>
      <c r="CS17" s="74">
        <f t="shared" si="42"/>
        <v>33834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142913</v>
      </c>
      <c r="CX17" s="74">
        <f t="shared" si="47"/>
        <v>0</v>
      </c>
      <c r="CY17" s="74">
        <f t="shared" si="48"/>
        <v>142913</v>
      </c>
      <c r="CZ17" s="74">
        <f t="shared" si="49"/>
        <v>0</v>
      </c>
      <c r="DA17" s="74">
        <f t="shared" si="50"/>
        <v>0</v>
      </c>
      <c r="DB17" s="74">
        <f t="shared" si="51"/>
        <v>63819</v>
      </c>
      <c r="DC17" s="74">
        <f t="shared" si="52"/>
        <v>0</v>
      </c>
      <c r="DD17" s="74">
        <f t="shared" si="53"/>
        <v>63819</v>
      </c>
      <c r="DE17" s="74">
        <f t="shared" si="54"/>
        <v>0</v>
      </c>
      <c r="DF17" s="74">
        <f t="shared" si="55"/>
        <v>0</v>
      </c>
      <c r="DG17" s="75" t="s">
        <v>118</v>
      </c>
      <c r="DH17" s="74">
        <f t="shared" si="56"/>
        <v>0</v>
      </c>
      <c r="DI17" s="74">
        <f t="shared" si="57"/>
        <v>0</v>
      </c>
      <c r="DJ17" s="74">
        <f t="shared" si="58"/>
        <v>741684</v>
      </c>
    </row>
    <row r="18" spans="1:114" s="50" customFormat="1" ht="12" customHeight="1">
      <c r="A18" s="53" t="s">
        <v>115</v>
      </c>
      <c r="B18" s="54" t="s">
        <v>303</v>
      </c>
      <c r="C18" s="53" t="s">
        <v>304</v>
      </c>
      <c r="D18" s="74">
        <f t="shared" si="6"/>
        <v>26748</v>
      </c>
      <c r="E18" s="74">
        <f t="shared" si="7"/>
        <v>9864</v>
      </c>
      <c r="F18" s="74">
        <v>848</v>
      </c>
      <c r="G18" s="74">
        <v>4165</v>
      </c>
      <c r="H18" s="74">
        <v>0</v>
      </c>
      <c r="I18" s="74">
        <v>0</v>
      </c>
      <c r="J18" s="74">
        <v>231498</v>
      </c>
      <c r="K18" s="74">
        <v>4851</v>
      </c>
      <c r="L18" s="74">
        <v>16884</v>
      </c>
      <c r="M18" s="74">
        <f t="shared" si="8"/>
        <v>33943</v>
      </c>
      <c r="N18" s="74">
        <f t="shared" si="9"/>
        <v>33943</v>
      </c>
      <c r="O18" s="74">
        <v>370</v>
      </c>
      <c r="P18" s="74">
        <v>0</v>
      </c>
      <c r="Q18" s="74">
        <v>0</v>
      </c>
      <c r="R18" s="74">
        <v>33560</v>
      </c>
      <c r="S18" s="74">
        <v>79817</v>
      </c>
      <c r="T18" s="74">
        <v>13</v>
      </c>
      <c r="U18" s="74">
        <v>0</v>
      </c>
      <c r="V18" s="74">
        <f t="shared" si="10"/>
        <v>60691</v>
      </c>
      <c r="W18" s="74">
        <f t="shared" si="11"/>
        <v>43807</v>
      </c>
      <c r="X18" s="74">
        <f t="shared" si="12"/>
        <v>1218</v>
      </c>
      <c r="Y18" s="74">
        <f t="shared" si="13"/>
        <v>4165</v>
      </c>
      <c r="Z18" s="74">
        <f t="shared" si="14"/>
        <v>0</v>
      </c>
      <c r="AA18" s="74">
        <f t="shared" si="15"/>
        <v>33560</v>
      </c>
      <c r="AB18" s="74">
        <f t="shared" si="16"/>
        <v>311315</v>
      </c>
      <c r="AC18" s="74">
        <f t="shared" si="17"/>
        <v>4864</v>
      </c>
      <c r="AD18" s="74">
        <f t="shared" si="18"/>
        <v>16884</v>
      </c>
      <c r="AE18" s="74">
        <f t="shared" si="19"/>
        <v>24413</v>
      </c>
      <c r="AF18" s="74">
        <f t="shared" si="20"/>
        <v>24413</v>
      </c>
      <c r="AG18" s="74">
        <v>0</v>
      </c>
      <c r="AH18" s="74">
        <v>24413</v>
      </c>
      <c r="AI18" s="74">
        <v>0</v>
      </c>
      <c r="AJ18" s="74">
        <v>0</v>
      </c>
      <c r="AK18" s="74">
        <v>0</v>
      </c>
      <c r="AL18" s="75" t="s">
        <v>118</v>
      </c>
      <c r="AM18" s="74">
        <f t="shared" si="21"/>
        <v>233833</v>
      </c>
      <c r="AN18" s="74">
        <f t="shared" si="22"/>
        <v>78731</v>
      </c>
      <c r="AO18" s="74">
        <v>78731</v>
      </c>
      <c r="AP18" s="74">
        <v>0</v>
      </c>
      <c r="AQ18" s="74">
        <v>0</v>
      </c>
      <c r="AR18" s="74">
        <v>0</v>
      </c>
      <c r="AS18" s="74">
        <f t="shared" si="23"/>
        <v>99082</v>
      </c>
      <c r="AT18" s="74">
        <v>0</v>
      </c>
      <c r="AU18" s="74">
        <v>85362</v>
      </c>
      <c r="AV18" s="74">
        <v>13720</v>
      </c>
      <c r="AW18" s="74">
        <v>0</v>
      </c>
      <c r="AX18" s="74">
        <f t="shared" si="24"/>
        <v>52864</v>
      </c>
      <c r="AY18" s="74">
        <v>0</v>
      </c>
      <c r="AZ18" s="74">
        <v>41555</v>
      </c>
      <c r="BA18" s="74">
        <v>11309</v>
      </c>
      <c r="BB18" s="74">
        <v>0</v>
      </c>
      <c r="BC18" s="75" t="s">
        <v>118</v>
      </c>
      <c r="BD18" s="74">
        <v>3156</v>
      </c>
      <c r="BE18" s="74">
        <v>0</v>
      </c>
      <c r="BF18" s="74">
        <f t="shared" si="25"/>
        <v>258246</v>
      </c>
      <c r="BG18" s="74">
        <f t="shared" si="26"/>
        <v>14795</v>
      </c>
      <c r="BH18" s="74">
        <f t="shared" si="27"/>
        <v>14795</v>
      </c>
      <c r="BI18" s="74">
        <v>0</v>
      </c>
      <c r="BJ18" s="74">
        <v>14795</v>
      </c>
      <c r="BK18" s="74">
        <v>0</v>
      </c>
      <c r="BL18" s="74">
        <v>0</v>
      </c>
      <c r="BM18" s="74">
        <v>0</v>
      </c>
      <c r="BN18" s="75" t="s">
        <v>118</v>
      </c>
      <c r="BO18" s="74">
        <f t="shared" si="28"/>
        <v>93105</v>
      </c>
      <c r="BP18" s="74">
        <f t="shared" si="29"/>
        <v>40309</v>
      </c>
      <c r="BQ18" s="74">
        <v>40309</v>
      </c>
      <c r="BR18" s="74">
        <v>0</v>
      </c>
      <c r="BS18" s="74">
        <v>0</v>
      </c>
      <c r="BT18" s="74">
        <v>0</v>
      </c>
      <c r="BU18" s="74">
        <f t="shared" si="30"/>
        <v>48869</v>
      </c>
      <c r="BV18" s="74">
        <v>0</v>
      </c>
      <c r="BW18" s="74">
        <v>48869</v>
      </c>
      <c r="BX18" s="74">
        <v>0</v>
      </c>
      <c r="BY18" s="74">
        <v>0</v>
      </c>
      <c r="BZ18" s="74">
        <f t="shared" si="31"/>
        <v>3113</v>
      </c>
      <c r="CA18" s="74">
        <v>0</v>
      </c>
      <c r="CB18" s="74">
        <v>3113</v>
      </c>
      <c r="CC18" s="74">
        <v>0</v>
      </c>
      <c r="CD18" s="74">
        <v>0</v>
      </c>
      <c r="CE18" s="75" t="s">
        <v>118</v>
      </c>
      <c r="CF18" s="74">
        <v>814</v>
      </c>
      <c r="CG18" s="74">
        <v>5860</v>
      </c>
      <c r="CH18" s="74">
        <f t="shared" si="32"/>
        <v>113760</v>
      </c>
      <c r="CI18" s="74">
        <f t="shared" si="33"/>
        <v>39208</v>
      </c>
      <c r="CJ18" s="74">
        <f t="shared" si="34"/>
        <v>39208</v>
      </c>
      <c r="CK18" s="74">
        <f t="shared" si="35"/>
        <v>0</v>
      </c>
      <c r="CL18" s="74">
        <f t="shared" si="36"/>
        <v>39208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118</v>
      </c>
      <c r="CQ18" s="74">
        <f t="shared" si="40"/>
        <v>326938</v>
      </c>
      <c r="CR18" s="74">
        <f t="shared" si="41"/>
        <v>119040</v>
      </c>
      <c r="CS18" s="74">
        <f t="shared" si="42"/>
        <v>119040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147951</v>
      </c>
      <c r="CX18" s="74">
        <f t="shared" si="47"/>
        <v>0</v>
      </c>
      <c r="CY18" s="74">
        <f t="shared" si="48"/>
        <v>134231</v>
      </c>
      <c r="CZ18" s="74">
        <f t="shared" si="49"/>
        <v>13720</v>
      </c>
      <c r="DA18" s="74">
        <f t="shared" si="50"/>
        <v>0</v>
      </c>
      <c r="DB18" s="74">
        <f t="shared" si="51"/>
        <v>55977</v>
      </c>
      <c r="DC18" s="74">
        <f t="shared" si="52"/>
        <v>0</v>
      </c>
      <c r="DD18" s="74">
        <f t="shared" si="53"/>
        <v>44668</v>
      </c>
      <c r="DE18" s="74">
        <f t="shared" si="54"/>
        <v>11309</v>
      </c>
      <c r="DF18" s="74">
        <f t="shared" si="55"/>
        <v>0</v>
      </c>
      <c r="DG18" s="75" t="s">
        <v>118</v>
      </c>
      <c r="DH18" s="74">
        <f t="shared" si="56"/>
        <v>3970</v>
      </c>
      <c r="DI18" s="74">
        <f t="shared" si="57"/>
        <v>5860</v>
      </c>
      <c r="DJ18" s="74">
        <f t="shared" si="58"/>
        <v>372006</v>
      </c>
    </row>
    <row r="19" spans="1:114" s="50" customFormat="1" ht="12" customHeight="1">
      <c r="A19" s="53" t="s">
        <v>115</v>
      </c>
      <c r="B19" s="54" t="s">
        <v>305</v>
      </c>
      <c r="C19" s="53" t="s">
        <v>306</v>
      </c>
      <c r="D19" s="74">
        <f t="shared" si="6"/>
        <v>127958</v>
      </c>
      <c r="E19" s="74">
        <f t="shared" si="7"/>
        <v>127958</v>
      </c>
      <c r="F19" s="74">
        <v>0</v>
      </c>
      <c r="G19" s="74">
        <v>0</v>
      </c>
      <c r="H19" s="74">
        <v>0</v>
      </c>
      <c r="I19" s="74">
        <v>57478</v>
      </c>
      <c r="J19" s="74">
        <v>894434</v>
      </c>
      <c r="K19" s="74">
        <v>70480</v>
      </c>
      <c r="L19" s="74">
        <v>0</v>
      </c>
      <c r="M19" s="74">
        <f t="shared" si="8"/>
        <v>36846</v>
      </c>
      <c r="N19" s="74">
        <f t="shared" si="9"/>
        <v>24415</v>
      </c>
      <c r="O19" s="74">
        <v>0</v>
      </c>
      <c r="P19" s="74">
        <v>0</v>
      </c>
      <c r="Q19" s="74">
        <v>0</v>
      </c>
      <c r="R19" s="74">
        <v>20821</v>
      </c>
      <c r="S19" s="74">
        <v>206371</v>
      </c>
      <c r="T19" s="74">
        <v>3594</v>
      </c>
      <c r="U19" s="74">
        <v>12431</v>
      </c>
      <c r="V19" s="74">
        <f t="shared" si="10"/>
        <v>164804</v>
      </c>
      <c r="W19" s="74">
        <f t="shared" si="11"/>
        <v>152373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78299</v>
      </c>
      <c r="AB19" s="74">
        <f t="shared" si="16"/>
        <v>1100805</v>
      </c>
      <c r="AC19" s="74">
        <f t="shared" si="17"/>
        <v>74074</v>
      </c>
      <c r="AD19" s="74">
        <f t="shared" si="18"/>
        <v>12431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118</v>
      </c>
      <c r="AM19" s="74">
        <f t="shared" si="21"/>
        <v>1022392</v>
      </c>
      <c r="AN19" s="74">
        <f t="shared" si="22"/>
        <v>76105</v>
      </c>
      <c r="AO19" s="74">
        <v>57923</v>
      </c>
      <c r="AP19" s="74">
        <v>18182</v>
      </c>
      <c r="AQ19" s="74">
        <v>0</v>
      </c>
      <c r="AR19" s="74">
        <v>0</v>
      </c>
      <c r="AS19" s="74">
        <f t="shared" si="23"/>
        <v>272446</v>
      </c>
      <c r="AT19" s="74">
        <v>0</v>
      </c>
      <c r="AU19" s="74">
        <v>238290</v>
      </c>
      <c r="AV19" s="74">
        <v>34156</v>
      </c>
      <c r="AW19" s="74">
        <v>9124</v>
      </c>
      <c r="AX19" s="74">
        <f t="shared" si="24"/>
        <v>664717</v>
      </c>
      <c r="AY19" s="74">
        <v>222592</v>
      </c>
      <c r="AZ19" s="74">
        <v>442125</v>
      </c>
      <c r="BA19" s="74">
        <v>0</v>
      </c>
      <c r="BB19" s="74">
        <v>0</v>
      </c>
      <c r="BC19" s="75" t="s">
        <v>118</v>
      </c>
      <c r="BD19" s="74">
        <v>0</v>
      </c>
      <c r="BE19" s="74">
        <v>0</v>
      </c>
      <c r="BF19" s="74">
        <f t="shared" si="25"/>
        <v>1022392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118</v>
      </c>
      <c r="BO19" s="74">
        <f t="shared" si="28"/>
        <v>243217</v>
      </c>
      <c r="BP19" s="74">
        <f t="shared" si="29"/>
        <v>43010</v>
      </c>
      <c r="BQ19" s="74">
        <v>43010</v>
      </c>
      <c r="BR19" s="74">
        <v>0</v>
      </c>
      <c r="BS19" s="74">
        <v>0</v>
      </c>
      <c r="BT19" s="74">
        <v>0</v>
      </c>
      <c r="BU19" s="74">
        <f t="shared" si="30"/>
        <v>181485</v>
      </c>
      <c r="BV19" s="74">
        <v>2860</v>
      </c>
      <c r="BW19" s="74">
        <v>178625</v>
      </c>
      <c r="BX19" s="74">
        <v>0</v>
      </c>
      <c r="BY19" s="74">
        <v>1082</v>
      </c>
      <c r="BZ19" s="74">
        <f t="shared" si="31"/>
        <v>17640</v>
      </c>
      <c r="CA19" s="74">
        <v>0</v>
      </c>
      <c r="CB19" s="74">
        <v>17640</v>
      </c>
      <c r="CC19" s="74">
        <v>0</v>
      </c>
      <c r="CD19" s="74">
        <v>0</v>
      </c>
      <c r="CE19" s="75" t="s">
        <v>118</v>
      </c>
      <c r="CF19" s="74">
        <v>0</v>
      </c>
      <c r="CG19" s="74">
        <v>0</v>
      </c>
      <c r="CH19" s="74">
        <f t="shared" si="32"/>
        <v>243217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118</v>
      </c>
      <c r="CQ19" s="74">
        <f t="shared" si="40"/>
        <v>1265609</v>
      </c>
      <c r="CR19" s="74">
        <f t="shared" si="41"/>
        <v>119115</v>
      </c>
      <c r="CS19" s="74">
        <f t="shared" si="42"/>
        <v>100933</v>
      </c>
      <c r="CT19" s="74">
        <f t="shared" si="43"/>
        <v>18182</v>
      </c>
      <c r="CU19" s="74">
        <f t="shared" si="44"/>
        <v>0</v>
      </c>
      <c r="CV19" s="74">
        <f t="shared" si="45"/>
        <v>0</v>
      </c>
      <c r="CW19" s="74">
        <f t="shared" si="46"/>
        <v>453931</v>
      </c>
      <c r="CX19" s="74">
        <f t="shared" si="47"/>
        <v>2860</v>
      </c>
      <c r="CY19" s="74">
        <f t="shared" si="48"/>
        <v>416915</v>
      </c>
      <c r="CZ19" s="74">
        <f t="shared" si="49"/>
        <v>34156</v>
      </c>
      <c r="DA19" s="74">
        <f t="shared" si="50"/>
        <v>10206</v>
      </c>
      <c r="DB19" s="74">
        <f t="shared" si="51"/>
        <v>682357</v>
      </c>
      <c r="DC19" s="74">
        <f t="shared" si="52"/>
        <v>222592</v>
      </c>
      <c r="DD19" s="74">
        <f t="shared" si="53"/>
        <v>459765</v>
      </c>
      <c r="DE19" s="74">
        <f t="shared" si="54"/>
        <v>0</v>
      </c>
      <c r="DF19" s="74">
        <f t="shared" si="55"/>
        <v>0</v>
      </c>
      <c r="DG19" s="75" t="s">
        <v>118</v>
      </c>
      <c r="DH19" s="74">
        <f t="shared" si="56"/>
        <v>0</v>
      </c>
      <c r="DI19" s="74">
        <f t="shared" si="57"/>
        <v>0</v>
      </c>
      <c r="DJ19" s="74">
        <f t="shared" si="58"/>
        <v>1265609</v>
      </c>
    </row>
    <row r="20" spans="1:114" s="50" customFormat="1" ht="12" customHeight="1">
      <c r="A20" s="53" t="s">
        <v>115</v>
      </c>
      <c r="B20" s="54" t="s">
        <v>307</v>
      </c>
      <c r="C20" s="53" t="s">
        <v>308</v>
      </c>
      <c r="D20" s="74">
        <f t="shared" si="6"/>
        <v>49739</v>
      </c>
      <c r="E20" s="74">
        <f t="shared" si="7"/>
        <v>13142</v>
      </c>
      <c r="F20" s="74">
        <v>0</v>
      </c>
      <c r="G20" s="74">
        <v>0</v>
      </c>
      <c r="H20" s="74">
        <v>0</v>
      </c>
      <c r="I20" s="74">
        <v>11505</v>
      </c>
      <c r="J20" s="74">
        <v>403240</v>
      </c>
      <c r="K20" s="74">
        <v>1637</v>
      </c>
      <c r="L20" s="74">
        <v>36597</v>
      </c>
      <c r="M20" s="74">
        <f t="shared" si="8"/>
        <v>132840</v>
      </c>
      <c r="N20" s="74">
        <f t="shared" si="9"/>
        <v>100193</v>
      </c>
      <c r="O20" s="74">
        <v>26765</v>
      </c>
      <c r="P20" s="74">
        <v>0</v>
      </c>
      <c r="Q20" s="74">
        <v>72200</v>
      </c>
      <c r="R20" s="74">
        <v>1228</v>
      </c>
      <c r="S20" s="74">
        <v>35043</v>
      </c>
      <c r="T20" s="74">
        <v>0</v>
      </c>
      <c r="U20" s="74">
        <v>32647</v>
      </c>
      <c r="V20" s="74">
        <f t="shared" si="10"/>
        <v>182579</v>
      </c>
      <c r="W20" s="74">
        <f t="shared" si="11"/>
        <v>113335</v>
      </c>
      <c r="X20" s="74">
        <f t="shared" si="12"/>
        <v>26765</v>
      </c>
      <c r="Y20" s="74">
        <f t="shared" si="13"/>
        <v>0</v>
      </c>
      <c r="Z20" s="74">
        <f t="shared" si="14"/>
        <v>72200</v>
      </c>
      <c r="AA20" s="74">
        <f t="shared" si="15"/>
        <v>12733</v>
      </c>
      <c r="AB20" s="74">
        <f t="shared" si="16"/>
        <v>438283</v>
      </c>
      <c r="AC20" s="74">
        <f t="shared" si="17"/>
        <v>1637</v>
      </c>
      <c r="AD20" s="74">
        <f t="shared" si="18"/>
        <v>69244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118</v>
      </c>
      <c r="AM20" s="74">
        <f t="shared" si="21"/>
        <v>278136</v>
      </c>
      <c r="AN20" s="74">
        <f t="shared" si="22"/>
        <v>180304</v>
      </c>
      <c r="AO20" s="74">
        <v>49577</v>
      </c>
      <c r="AP20" s="74">
        <v>0</v>
      </c>
      <c r="AQ20" s="74">
        <v>123277</v>
      </c>
      <c r="AR20" s="74">
        <v>7450</v>
      </c>
      <c r="AS20" s="74">
        <f t="shared" si="23"/>
        <v>30686</v>
      </c>
      <c r="AT20" s="74">
        <v>0</v>
      </c>
      <c r="AU20" s="74">
        <v>30440</v>
      </c>
      <c r="AV20" s="74">
        <v>246</v>
      </c>
      <c r="AW20" s="74">
        <v>0</v>
      </c>
      <c r="AX20" s="74">
        <f t="shared" si="24"/>
        <v>67146</v>
      </c>
      <c r="AY20" s="74">
        <v>0</v>
      </c>
      <c r="AZ20" s="74">
        <v>5485</v>
      </c>
      <c r="BA20" s="74">
        <v>61661</v>
      </c>
      <c r="BB20" s="74">
        <v>0</v>
      </c>
      <c r="BC20" s="75" t="s">
        <v>118</v>
      </c>
      <c r="BD20" s="74">
        <v>0</v>
      </c>
      <c r="BE20" s="74">
        <v>174843</v>
      </c>
      <c r="BF20" s="74">
        <f t="shared" si="25"/>
        <v>452979</v>
      </c>
      <c r="BG20" s="74">
        <f t="shared" si="26"/>
        <v>112420</v>
      </c>
      <c r="BH20" s="74">
        <f t="shared" si="27"/>
        <v>112420</v>
      </c>
      <c r="BI20" s="74">
        <v>0</v>
      </c>
      <c r="BJ20" s="74">
        <v>112420</v>
      </c>
      <c r="BK20" s="74">
        <v>0</v>
      </c>
      <c r="BL20" s="74">
        <v>0</v>
      </c>
      <c r="BM20" s="74">
        <v>0</v>
      </c>
      <c r="BN20" s="75" t="s">
        <v>118</v>
      </c>
      <c r="BO20" s="74">
        <f t="shared" si="28"/>
        <v>55044</v>
      </c>
      <c r="BP20" s="74">
        <f t="shared" si="29"/>
        <v>48361</v>
      </c>
      <c r="BQ20" s="74">
        <v>18720</v>
      </c>
      <c r="BR20" s="74">
        <v>0</v>
      </c>
      <c r="BS20" s="74">
        <v>29641</v>
      </c>
      <c r="BT20" s="74">
        <v>0</v>
      </c>
      <c r="BU20" s="74">
        <f t="shared" si="30"/>
        <v>3485</v>
      </c>
      <c r="BV20" s="74">
        <v>0</v>
      </c>
      <c r="BW20" s="74">
        <v>3485</v>
      </c>
      <c r="BX20" s="74">
        <v>0</v>
      </c>
      <c r="BY20" s="74">
        <v>0</v>
      </c>
      <c r="BZ20" s="74">
        <f t="shared" si="31"/>
        <v>3198</v>
      </c>
      <c r="CA20" s="74">
        <v>0</v>
      </c>
      <c r="CB20" s="74">
        <v>3198</v>
      </c>
      <c r="CC20" s="74">
        <v>0</v>
      </c>
      <c r="CD20" s="74">
        <v>0</v>
      </c>
      <c r="CE20" s="75" t="s">
        <v>118</v>
      </c>
      <c r="CF20" s="74">
        <v>0</v>
      </c>
      <c r="CG20" s="74">
        <v>419</v>
      </c>
      <c r="CH20" s="74">
        <f t="shared" si="32"/>
        <v>167883</v>
      </c>
      <c r="CI20" s="74">
        <f t="shared" si="33"/>
        <v>112420</v>
      </c>
      <c r="CJ20" s="74">
        <f t="shared" si="34"/>
        <v>112420</v>
      </c>
      <c r="CK20" s="74">
        <f t="shared" si="35"/>
        <v>0</v>
      </c>
      <c r="CL20" s="74">
        <f t="shared" si="36"/>
        <v>112420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118</v>
      </c>
      <c r="CQ20" s="74">
        <f t="shared" si="40"/>
        <v>333180</v>
      </c>
      <c r="CR20" s="74">
        <f t="shared" si="41"/>
        <v>228665</v>
      </c>
      <c r="CS20" s="74">
        <f t="shared" si="42"/>
        <v>68297</v>
      </c>
      <c r="CT20" s="74">
        <f t="shared" si="43"/>
        <v>0</v>
      </c>
      <c r="CU20" s="74">
        <f t="shared" si="44"/>
        <v>152918</v>
      </c>
      <c r="CV20" s="74">
        <f t="shared" si="45"/>
        <v>7450</v>
      </c>
      <c r="CW20" s="74">
        <f t="shared" si="46"/>
        <v>34171</v>
      </c>
      <c r="CX20" s="74">
        <f t="shared" si="47"/>
        <v>0</v>
      </c>
      <c r="CY20" s="74">
        <f t="shared" si="48"/>
        <v>33925</v>
      </c>
      <c r="CZ20" s="74">
        <f t="shared" si="49"/>
        <v>246</v>
      </c>
      <c r="DA20" s="74">
        <f t="shared" si="50"/>
        <v>0</v>
      </c>
      <c r="DB20" s="74">
        <f t="shared" si="51"/>
        <v>70344</v>
      </c>
      <c r="DC20" s="74">
        <f t="shared" si="52"/>
        <v>0</v>
      </c>
      <c r="DD20" s="74">
        <f t="shared" si="53"/>
        <v>8683</v>
      </c>
      <c r="DE20" s="74">
        <f t="shared" si="54"/>
        <v>61661</v>
      </c>
      <c r="DF20" s="74">
        <f t="shared" si="55"/>
        <v>0</v>
      </c>
      <c r="DG20" s="75" t="s">
        <v>118</v>
      </c>
      <c r="DH20" s="74">
        <f t="shared" si="56"/>
        <v>0</v>
      </c>
      <c r="DI20" s="74">
        <f t="shared" si="57"/>
        <v>175262</v>
      </c>
      <c r="DJ20" s="74">
        <f t="shared" si="58"/>
        <v>620862</v>
      </c>
    </row>
    <row r="21" spans="1:114" s="50" customFormat="1" ht="12" customHeight="1">
      <c r="A21" s="53" t="s">
        <v>115</v>
      </c>
      <c r="B21" s="54" t="s">
        <v>309</v>
      </c>
      <c r="C21" s="53" t="s">
        <v>310</v>
      </c>
      <c r="D21" s="74">
        <f t="shared" si="6"/>
        <v>4342</v>
      </c>
      <c r="E21" s="74">
        <f t="shared" si="7"/>
        <v>4342</v>
      </c>
      <c r="F21" s="74">
        <v>0</v>
      </c>
      <c r="G21" s="74">
        <v>0</v>
      </c>
      <c r="H21" s="74">
        <v>0</v>
      </c>
      <c r="I21" s="74">
        <v>4342</v>
      </c>
      <c r="J21" s="74">
        <v>223657</v>
      </c>
      <c r="K21" s="74"/>
      <c r="L21" s="74">
        <v>0</v>
      </c>
      <c r="M21" s="74">
        <f t="shared" si="8"/>
        <v>47504</v>
      </c>
      <c r="N21" s="74">
        <f t="shared" si="9"/>
        <v>47504</v>
      </c>
      <c r="O21" s="74">
        <v>0</v>
      </c>
      <c r="P21" s="74">
        <v>0</v>
      </c>
      <c r="Q21" s="74">
        <v>0</v>
      </c>
      <c r="R21" s="74">
        <v>47504</v>
      </c>
      <c r="S21" s="74">
        <v>60358</v>
      </c>
      <c r="T21" s="74"/>
      <c r="U21" s="74">
        <v>0</v>
      </c>
      <c r="V21" s="74">
        <f t="shared" si="10"/>
        <v>51846</v>
      </c>
      <c r="W21" s="74">
        <f t="shared" si="11"/>
        <v>51846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51846</v>
      </c>
      <c r="AB21" s="74">
        <f t="shared" si="16"/>
        <v>284015</v>
      </c>
      <c r="AC21" s="74">
        <f t="shared" si="17"/>
        <v>0</v>
      </c>
      <c r="AD21" s="74">
        <f t="shared" si="18"/>
        <v>0</v>
      </c>
      <c r="AE21" s="74">
        <f t="shared" si="19"/>
        <v>0</v>
      </c>
      <c r="AF21" s="74">
        <f t="shared" si="20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5" t="s">
        <v>118</v>
      </c>
      <c r="AM21" s="74">
        <f t="shared" si="21"/>
        <v>227999</v>
      </c>
      <c r="AN21" s="74">
        <f t="shared" si="22"/>
        <v>34251</v>
      </c>
      <c r="AO21" s="74"/>
      <c r="AP21" s="74">
        <v>6831</v>
      </c>
      <c r="AQ21" s="74">
        <v>27420</v>
      </c>
      <c r="AR21" s="74">
        <v>0</v>
      </c>
      <c r="AS21" s="74">
        <f t="shared" si="23"/>
        <v>164750</v>
      </c>
      <c r="AT21" s="74">
        <v>16919</v>
      </c>
      <c r="AU21" s="74">
        <v>147831</v>
      </c>
      <c r="AV21" s="74">
        <v>0</v>
      </c>
      <c r="AW21" s="74">
        <v>0</v>
      </c>
      <c r="AX21" s="74">
        <f t="shared" si="24"/>
        <v>28998</v>
      </c>
      <c r="AY21" s="74">
        <v>15535</v>
      </c>
      <c r="AZ21" s="74">
        <v>1649</v>
      </c>
      <c r="BA21" s="74">
        <v>11814</v>
      </c>
      <c r="BB21" s="74">
        <v>0</v>
      </c>
      <c r="BC21" s="75" t="s">
        <v>118</v>
      </c>
      <c r="BD21" s="74">
        <v>0</v>
      </c>
      <c r="BE21" s="74">
        <v>0</v>
      </c>
      <c r="BF21" s="74">
        <f t="shared" si="25"/>
        <v>227999</v>
      </c>
      <c r="BG21" s="74">
        <f t="shared" si="26"/>
        <v>0</v>
      </c>
      <c r="BH21" s="74">
        <f t="shared" si="27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5" t="s">
        <v>118</v>
      </c>
      <c r="BO21" s="74">
        <f t="shared" si="28"/>
        <v>107862</v>
      </c>
      <c r="BP21" s="74">
        <f t="shared" si="29"/>
        <v>58768</v>
      </c>
      <c r="BQ21" s="74">
        <v>6138</v>
      </c>
      <c r="BR21" s="74">
        <v>30940</v>
      </c>
      <c r="BS21" s="74">
        <v>21690</v>
      </c>
      <c r="BT21" s="74">
        <v>0</v>
      </c>
      <c r="BU21" s="74">
        <f t="shared" si="30"/>
        <v>48817</v>
      </c>
      <c r="BV21" s="74">
        <v>5143</v>
      </c>
      <c r="BW21" s="74">
        <v>43674</v>
      </c>
      <c r="BX21" s="74">
        <v>0</v>
      </c>
      <c r="BY21" s="74">
        <v>0</v>
      </c>
      <c r="BZ21" s="74">
        <f t="shared" si="31"/>
        <v>277</v>
      </c>
      <c r="CA21" s="74">
        <v>0</v>
      </c>
      <c r="CB21" s="74">
        <v>0</v>
      </c>
      <c r="CC21" s="74">
        <v>277</v>
      </c>
      <c r="CD21" s="74">
        <v>0</v>
      </c>
      <c r="CE21" s="75" t="s">
        <v>118</v>
      </c>
      <c r="CF21" s="74">
        <v>0</v>
      </c>
      <c r="CG21" s="74">
        <v>0</v>
      </c>
      <c r="CH21" s="74">
        <f t="shared" si="32"/>
        <v>107862</v>
      </c>
      <c r="CI21" s="74">
        <f t="shared" si="33"/>
        <v>0</v>
      </c>
      <c r="CJ21" s="74">
        <f t="shared" si="34"/>
        <v>0</v>
      </c>
      <c r="CK21" s="74">
        <f t="shared" si="35"/>
        <v>0</v>
      </c>
      <c r="CL21" s="74">
        <f t="shared" si="36"/>
        <v>0</v>
      </c>
      <c r="CM21" s="74">
        <f t="shared" si="37"/>
        <v>0</v>
      </c>
      <c r="CN21" s="74">
        <f t="shared" si="38"/>
        <v>0</v>
      </c>
      <c r="CO21" s="74">
        <f t="shared" si="39"/>
        <v>0</v>
      </c>
      <c r="CP21" s="75" t="s">
        <v>118</v>
      </c>
      <c r="CQ21" s="74">
        <f t="shared" si="40"/>
        <v>335861</v>
      </c>
      <c r="CR21" s="74">
        <f t="shared" si="41"/>
        <v>93019</v>
      </c>
      <c r="CS21" s="74">
        <f t="shared" si="42"/>
        <v>6138</v>
      </c>
      <c r="CT21" s="74">
        <f t="shared" si="43"/>
        <v>37771</v>
      </c>
      <c r="CU21" s="74">
        <f t="shared" si="44"/>
        <v>49110</v>
      </c>
      <c r="CV21" s="74">
        <f t="shared" si="45"/>
        <v>0</v>
      </c>
      <c r="CW21" s="74">
        <f t="shared" si="46"/>
        <v>213567</v>
      </c>
      <c r="CX21" s="74">
        <f t="shared" si="47"/>
        <v>22062</v>
      </c>
      <c r="CY21" s="74">
        <f t="shared" si="48"/>
        <v>191505</v>
      </c>
      <c r="CZ21" s="74">
        <f t="shared" si="49"/>
        <v>0</v>
      </c>
      <c r="DA21" s="74">
        <f t="shared" si="50"/>
        <v>0</v>
      </c>
      <c r="DB21" s="74">
        <f t="shared" si="51"/>
        <v>29275</v>
      </c>
      <c r="DC21" s="74">
        <f t="shared" si="52"/>
        <v>15535</v>
      </c>
      <c r="DD21" s="74">
        <f t="shared" si="53"/>
        <v>1649</v>
      </c>
      <c r="DE21" s="74">
        <f t="shared" si="54"/>
        <v>12091</v>
      </c>
      <c r="DF21" s="74">
        <f t="shared" si="55"/>
        <v>0</v>
      </c>
      <c r="DG21" s="75" t="s">
        <v>118</v>
      </c>
      <c r="DH21" s="74">
        <f t="shared" si="56"/>
        <v>0</v>
      </c>
      <c r="DI21" s="74">
        <f t="shared" si="57"/>
        <v>0</v>
      </c>
      <c r="DJ21" s="74">
        <f t="shared" si="58"/>
        <v>335861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54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311</v>
      </c>
      <c r="B2" s="148" t="s">
        <v>312</v>
      </c>
      <c r="C2" s="154" t="s">
        <v>313</v>
      </c>
      <c r="D2" s="137" t="s">
        <v>314</v>
      </c>
      <c r="E2" s="103"/>
      <c r="F2" s="103"/>
      <c r="G2" s="103"/>
      <c r="H2" s="103"/>
      <c r="I2" s="103"/>
      <c r="J2" s="103"/>
      <c r="K2" s="103"/>
      <c r="L2" s="104"/>
      <c r="M2" s="137" t="s">
        <v>315</v>
      </c>
      <c r="N2" s="103"/>
      <c r="O2" s="103"/>
      <c r="P2" s="103"/>
      <c r="Q2" s="103"/>
      <c r="R2" s="103"/>
      <c r="S2" s="103"/>
      <c r="T2" s="103"/>
      <c r="U2" s="104"/>
      <c r="V2" s="137" t="s">
        <v>316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317</v>
      </c>
      <c r="E3" s="105"/>
      <c r="F3" s="105"/>
      <c r="G3" s="105"/>
      <c r="H3" s="105"/>
      <c r="I3" s="105"/>
      <c r="J3" s="105"/>
      <c r="K3" s="105"/>
      <c r="L3" s="106"/>
      <c r="M3" s="138" t="s">
        <v>318</v>
      </c>
      <c r="N3" s="105"/>
      <c r="O3" s="105"/>
      <c r="P3" s="105"/>
      <c r="Q3" s="105"/>
      <c r="R3" s="105"/>
      <c r="S3" s="105"/>
      <c r="T3" s="105"/>
      <c r="U3" s="106"/>
      <c r="V3" s="138" t="s">
        <v>319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320</v>
      </c>
      <c r="F4" s="108"/>
      <c r="G4" s="108"/>
      <c r="H4" s="108"/>
      <c r="I4" s="108"/>
      <c r="J4" s="108"/>
      <c r="K4" s="109"/>
      <c r="L4" s="128" t="s">
        <v>321</v>
      </c>
      <c r="M4" s="107"/>
      <c r="N4" s="138" t="s">
        <v>322</v>
      </c>
      <c r="O4" s="108"/>
      <c r="P4" s="108"/>
      <c r="Q4" s="108"/>
      <c r="R4" s="108"/>
      <c r="S4" s="108"/>
      <c r="T4" s="109"/>
      <c r="U4" s="128" t="s">
        <v>321</v>
      </c>
      <c r="V4" s="107"/>
      <c r="W4" s="138" t="s">
        <v>320</v>
      </c>
      <c r="X4" s="108"/>
      <c r="Y4" s="108"/>
      <c r="Z4" s="108"/>
      <c r="AA4" s="108"/>
      <c r="AB4" s="108"/>
      <c r="AC4" s="109"/>
      <c r="AD4" s="128" t="s">
        <v>323</v>
      </c>
    </row>
    <row r="5" spans="1:30" s="45" customFormat="1" ht="23.25" customHeight="1">
      <c r="A5" s="155"/>
      <c r="B5" s="149"/>
      <c r="C5" s="155"/>
      <c r="D5" s="107"/>
      <c r="E5" s="107" t="s">
        <v>324</v>
      </c>
      <c r="F5" s="127" t="s">
        <v>325</v>
      </c>
      <c r="G5" s="127" t="s">
        <v>326</v>
      </c>
      <c r="H5" s="127" t="s">
        <v>327</v>
      </c>
      <c r="I5" s="127" t="s">
        <v>328</v>
      </c>
      <c r="J5" s="127" t="s">
        <v>329</v>
      </c>
      <c r="K5" s="127" t="s">
        <v>330</v>
      </c>
      <c r="L5" s="69"/>
      <c r="M5" s="107"/>
      <c r="N5" s="107" t="s">
        <v>316</v>
      </c>
      <c r="O5" s="127" t="s">
        <v>325</v>
      </c>
      <c r="P5" s="127" t="s">
        <v>326</v>
      </c>
      <c r="Q5" s="127" t="s">
        <v>331</v>
      </c>
      <c r="R5" s="127" t="s">
        <v>332</v>
      </c>
      <c r="S5" s="127" t="s">
        <v>333</v>
      </c>
      <c r="T5" s="127" t="s">
        <v>4</v>
      </c>
      <c r="U5" s="69"/>
      <c r="V5" s="107"/>
      <c r="W5" s="107" t="s">
        <v>316</v>
      </c>
      <c r="X5" s="127" t="s">
        <v>325</v>
      </c>
      <c r="Y5" s="127" t="s">
        <v>334</v>
      </c>
      <c r="Z5" s="127" t="s">
        <v>335</v>
      </c>
      <c r="AA5" s="127" t="s">
        <v>328</v>
      </c>
      <c r="AB5" s="127" t="s">
        <v>3</v>
      </c>
      <c r="AC5" s="127" t="s">
        <v>4</v>
      </c>
      <c r="AD5" s="69"/>
    </row>
    <row r="6" spans="1:30" s="46" customFormat="1" ht="13.5">
      <c r="A6" s="156"/>
      <c r="B6" s="150"/>
      <c r="C6" s="156"/>
      <c r="D6" s="110" t="s">
        <v>336</v>
      </c>
      <c r="E6" s="110" t="s">
        <v>337</v>
      </c>
      <c r="F6" s="111" t="s">
        <v>338</v>
      </c>
      <c r="G6" s="111" t="s">
        <v>337</v>
      </c>
      <c r="H6" s="111" t="s">
        <v>336</v>
      </c>
      <c r="I6" s="111" t="s">
        <v>336</v>
      </c>
      <c r="J6" s="111" t="s">
        <v>336</v>
      </c>
      <c r="K6" s="111" t="s">
        <v>337</v>
      </c>
      <c r="L6" s="111" t="s">
        <v>338</v>
      </c>
      <c r="M6" s="110" t="s">
        <v>337</v>
      </c>
      <c r="N6" s="110" t="s">
        <v>336</v>
      </c>
      <c r="O6" s="111" t="s">
        <v>336</v>
      </c>
      <c r="P6" s="111" t="s">
        <v>336</v>
      </c>
      <c r="Q6" s="111" t="s">
        <v>339</v>
      </c>
      <c r="R6" s="111" t="s">
        <v>340</v>
      </c>
      <c r="S6" s="111" t="s">
        <v>339</v>
      </c>
      <c r="T6" s="111" t="s">
        <v>336</v>
      </c>
      <c r="U6" s="111" t="s">
        <v>336</v>
      </c>
      <c r="V6" s="110" t="s">
        <v>336</v>
      </c>
      <c r="W6" s="110" t="s">
        <v>339</v>
      </c>
      <c r="X6" s="111" t="s">
        <v>340</v>
      </c>
      <c r="Y6" s="111" t="s">
        <v>339</v>
      </c>
      <c r="Z6" s="111" t="s">
        <v>336</v>
      </c>
      <c r="AA6" s="111" t="s">
        <v>336</v>
      </c>
      <c r="AB6" s="111" t="s">
        <v>336</v>
      </c>
      <c r="AC6" s="111" t="s">
        <v>339</v>
      </c>
      <c r="AD6" s="111" t="s">
        <v>340</v>
      </c>
    </row>
    <row r="7" spans="1:30" s="50" customFormat="1" ht="12" customHeight="1">
      <c r="A7" s="48" t="s">
        <v>341</v>
      </c>
      <c r="B7" s="63" t="s">
        <v>342</v>
      </c>
      <c r="C7" s="48" t="s">
        <v>316</v>
      </c>
      <c r="D7" s="70">
        <f aca="true" t="shared" si="0" ref="D7:AD7">SUM(D8:D80)</f>
        <v>20629475</v>
      </c>
      <c r="E7" s="70">
        <f t="shared" si="0"/>
        <v>4782336</v>
      </c>
      <c r="F7" s="70">
        <f t="shared" si="0"/>
        <v>471250</v>
      </c>
      <c r="G7" s="70">
        <f t="shared" si="0"/>
        <v>14165</v>
      </c>
      <c r="H7" s="70">
        <f t="shared" si="0"/>
        <v>603100</v>
      </c>
      <c r="I7" s="70">
        <f t="shared" si="0"/>
        <v>2169461</v>
      </c>
      <c r="J7" s="70">
        <f t="shared" si="0"/>
        <v>5182121</v>
      </c>
      <c r="K7" s="70">
        <f t="shared" si="0"/>
        <v>1524360</v>
      </c>
      <c r="L7" s="70">
        <f t="shared" si="0"/>
        <v>15847139</v>
      </c>
      <c r="M7" s="70">
        <f t="shared" si="0"/>
        <v>4066588</v>
      </c>
      <c r="N7" s="70">
        <f t="shared" si="0"/>
        <v>926132</v>
      </c>
      <c r="O7" s="70">
        <f t="shared" si="0"/>
        <v>35489</v>
      </c>
      <c r="P7" s="70">
        <f t="shared" si="0"/>
        <v>0</v>
      </c>
      <c r="Q7" s="70">
        <f t="shared" si="0"/>
        <v>72200</v>
      </c>
      <c r="R7" s="70">
        <f t="shared" si="0"/>
        <v>741698</v>
      </c>
      <c r="S7" s="70">
        <f t="shared" si="0"/>
        <v>1557220</v>
      </c>
      <c r="T7" s="70">
        <f t="shared" si="0"/>
        <v>76745</v>
      </c>
      <c r="U7" s="70">
        <f t="shared" si="0"/>
        <v>3140456</v>
      </c>
      <c r="V7" s="70">
        <f t="shared" si="0"/>
        <v>24696063</v>
      </c>
      <c r="W7" s="70">
        <f t="shared" si="0"/>
        <v>5708468</v>
      </c>
      <c r="X7" s="70">
        <f t="shared" si="0"/>
        <v>506739</v>
      </c>
      <c r="Y7" s="70">
        <f t="shared" si="0"/>
        <v>14165</v>
      </c>
      <c r="Z7" s="70">
        <f t="shared" si="0"/>
        <v>675300</v>
      </c>
      <c r="AA7" s="70">
        <f t="shared" si="0"/>
        <v>2911159</v>
      </c>
      <c r="AB7" s="70">
        <f t="shared" si="0"/>
        <v>6739341</v>
      </c>
      <c r="AC7" s="70">
        <f t="shared" si="0"/>
        <v>1601105</v>
      </c>
      <c r="AD7" s="70">
        <f t="shared" si="0"/>
        <v>18987595</v>
      </c>
    </row>
    <row r="8" spans="1:30" s="50" customFormat="1" ht="12" customHeight="1">
      <c r="A8" s="51" t="s">
        <v>343</v>
      </c>
      <c r="B8" s="64" t="s">
        <v>344</v>
      </c>
      <c r="C8" s="51" t="s">
        <v>345</v>
      </c>
      <c r="D8" s="72">
        <f aca="true" t="shared" si="1" ref="D8:D39">SUM(E8,+L8)</f>
        <v>3000112</v>
      </c>
      <c r="E8" s="72">
        <f aca="true" t="shared" si="2" ref="E8:E39">+SUM(F8:I8,K8)</f>
        <v>653807</v>
      </c>
      <c r="F8" s="72">
        <v>12365</v>
      </c>
      <c r="G8" s="72">
        <v>10000</v>
      </c>
      <c r="H8" s="72">
        <v>29600</v>
      </c>
      <c r="I8" s="72">
        <v>300651</v>
      </c>
      <c r="J8" s="73">
        <v>0</v>
      </c>
      <c r="K8" s="72">
        <v>301191</v>
      </c>
      <c r="L8" s="72">
        <v>2346305</v>
      </c>
      <c r="M8" s="72">
        <f aca="true" t="shared" si="3" ref="M8:M39">SUM(N8,+U8)</f>
        <v>191105</v>
      </c>
      <c r="N8" s="72">
        <f aca="true" t="shared" si="4" ref="N8:N39">+SUM(O8:R8,T8)</f>
        <v>0</v>
      </c>
      <c r="O8" s="72">
        <v>0</v>
      </c>
      <c r="P8" s="72">
        <v>0</v>
      </c>
      <c r="Q8" s="72">
        <v>0</v>
      </c>
      <c r="R8" s="72">
        <v>0</v>
      </c>
      <c r="S8" s="73">
        <v>0</v>
      </c>
      <c r="T8" s="72">
        <v>0</v>
      </c>
      <c r="U8" s="72">
        <v>191105</v>
      </c>
      <c r="V8" s="72">
        <f aca="true" t="shared" si="5" ref="V8:V39">+SUM(D8,M8)</f>
        <v>3191217</v>
      </c>
      <c r="W8" s="72">
        <f aca="true" t="shared" si="6" ref="W8:W39">+SUM(E8,N8)</f>
        <v>653807</v>
      </c>
      <c r="X8" s="72">
        <f aca="true" t="shared" si="7" ref="X8:X39">+SUM(F8,O8)</f>
        <v>12365</v>
      </c>
      <c r="Y8" s="72">
        <f aca="true" t="shared" si="8" ref="Y8:Y39">+SUM(G8,P8)</f>
        <v>10000</v>
      </c>
      <c r="Z8" s="72">
        <f aca="true" t="shared" si="9" ref="Z8:Z39">+SUM(H8,Q8)</f>
        <v>29600</v>
      </c>
      <c r="AA8" s="72">
        <f aca="true" t="shared" si="10" ref="AA8:AA39">+SUM(I8,R8)</f>
        <v>300651</v>
      </c>
      <c r="AB8" s="73">
        <v>0</v>
      </c>
      <c r="AC8" s="72">
        <f aca="true" t="shared" si="11" ref="AC8:AC39">+SUM(K8,T8)</f>
        <v>301191</v>
      </c>
      <c r="AD8" s="72">
        <f aca="true" t="shared" si="12" ref="AD8:AD39">+SUM(L8,U8)</f>
        <v>2537410</v>
      </c>
    </row>
    <row r="9" spans="1:30" s="50" customFormat="1" ht="12" customHeight="1">
      <c r="A9" s="51" t="s">
        <v>341</v>
      </c>
      <c r="B9" s="64" t="s">
        <v>346</v>
      </c>
      <c r="C9" s="51" t="s">
        <v>347</v>
      </c>
      <c r="D9" s="72">
        <f t="shared" si="1"/>
        <v>1149673</v>
      </c>
      <c r="E9" s="72">
        <f t="shared" si="2"/>
        <v>20337</v>
      </c>
      <c r="F9" s="72">
        <v>0</v>
      </c>
      <c r="G9" s="72">
        <v>0</v>
      </c>
      <c r="H9" s="72">
        <v>0</v>
      </c>
      <c r="I9" s="72">
        <v>689</v>
      </c>
      <c r="J9" s="73">
        <v>0</v>
      </c>
      <c r="K9" s="72">
        <v>19648</v>
      </c>
      <c r="L9" s="72">
        <v>1129336</v>
      </c>
      <c r="M9" s="72">
        <f t="shared" si="3"/>
        <v>281196</v>
      </c>
      <c r="N9" s="72">
        <f t="shared" si="4"/>
        <v>120715</v>
      </c>
      <c r="O9" s="72">
        <v>0</v>
      </c>
      <c r="P9" s="72">
        <v>0</v>
      </c>
      <c r="Q9" s="72">
        <v>0</v>
      </c>
      <c r="R9" s="72">
        <v>120655</v>
      </c>
      <c r="S9" s="73">
        <v>0</v>
      </c>
      <c r="T9" s="72">
        <v>60</v>
      </c>
      <c r="U9" s="72">
        <v>160481</v>
      </c>
      <c r="V9" s="72">
        <f t="shared" si="5"/>
        <v>1430869</v>
      </c>
      <c r="W9" s="72">
        <f t="shared" si="6"/>
        <v>141052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121344</v>
      </c>
      <c r="AB9" s="73">
        <v>0</v>
      </c>
      <c r="AC9" s="72">
        <f t="shared" si="11"/>
        <v>19708</v>
      </c>
      <c r="AD9" s="72">
        <f t="shared" si="12"/>
        <v>1289817</v>
      </c>
    </row>
    <row r="10" spans="1:30" s="50" customFormat="1" ht="12" customHeight="1">
      <c r="A10" s="51" t="s">
        <v>343</v>
      </c>
      <c r="B10" s="64" t="s">
        <v>348</v>
      </c>
      <c r="C10" s="51" t="s">
        <v>349</v>
      </c>
      <c r="D10" s="72">
        <f t="shared" si="1"/>
        <v>2671042</v>
      </c>
      <c r="E10" s="72">
        <f t="shared" si="2"/>
        <v>700842</v>
      </c>
      <c r="F10" s="72">
        <v>0</v>
      </c>
      <c r="G10" s="72">
        <v>0</v>
      </c>
      <c r="H10" s="72">
        <v>0</v>
      </c>
      <c r="I10" s="72">
        <v>589494</v>
      </c>
      <c r="J10" s="73">
        <v>0</v>
      </c>
      <c r="K10" s="72">
        <v>111348</v>
      </c>
      <c r="L10" s="72">
        <v>1970200</v>
      </c>
      <c r="M10" s="72">
        <f t="shared" si="3"/>
        <v>273916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273916</v>
      </c>
      <c r="V10" s="72">
        <f t="shared" si="5"/>
        <v>2944958</v>
      </c>
      <c r="W10" s="72">
        <f t="shared" si="6"/>
        <v>700842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589494</v>
      </c>
      <c r="AB10" s="73">
        <v>0</v>
      </c>
      <c r="AC10" s="72">
        <f t="shared" si="11"/>
        <v>111348</v>
      </c>
      <c r="AD10" s="72">
        <f t="shared" si="12"/>
        <v>2244116</v>
      </c>
    </row>
    <row r="11" spans="1:30" s="50" customFormat="1" ht="12" customHeight="1">
      <c r="A11" s="51" t="s">
        <v>341</v>
      </c>
      <c r="B11" s="64" t="s">
        <v>350</v>
      </c>
      <c r="C11" s="51" t="s">
        <v>351</v>
      </c>
      <c r="D11" s="72">
        <f t="shared" si="1"/>
        <v>3247324</v>
      </c>
      <c r="E11" s="72">
        <f t="shared" si="2"/>
        <v>575907</v>
      </c>
      <c r="F11" s="72">
        <v>8291</v>
      </c>
      <c r="G11" s="72">
        <v>0</v>
      </c>
      <c r="H11" s="72">
        <v>44300</v>
      </c>
      <c r="I11" s="72">
        <v>347567</v>
      </c>
      <c r="J11" s="73">
        <v>0</v>
      </c>
      <c r="K11" s="72">
        <v>175749</v>
      </c>
      <c r="L11" s="72">
        <v>2671417</v>
      </c>
      <c r="M11" s="72">
        <f t="shared" si="3"/>
        <v>688331</v>
      </c>
      <c r="N11" s="72">
        <f t="shared" si="4"/>
        <v>8469</v>
      </c>
      <c r="O11" s="72">
        <v>0</v>
      </c>
      <c r="P11" s="72">
        <v>0</v>
      </c>
      <c r="Q11" s="72">
        <v>0</v>
      </c>
      <c r="R11" s="72">
        <v>23</v>
      </c>
      <c r="S11" s="73">
        <v>0</v>
      </c>
      <c r="T11" s="72">
        <v>8446</v>
      </c>
      <c r="U11" s="72">
        <v>679862</v>
      </c>
      <c r="V11" s="72">
        <f t="shared" si="5"/>
        <v>3935655</v>
      </c>
      <c r="W11" s="72">
        <f t="shared" si="6"/>
        <v>584376</v>
      </c>
      <c r="X11" s="72">
        <f t="shared" si="7"/>
        <v>8291</v>
      </c>
      <c r="Y11" s="72">
        <f t="shared" si="8"/>
        <v>0</v>
      </c>
      <c r="Z11" s="72">
        <f t="shared" si="9"/>
        <v>44300</v>
      </c>
      <c r="AA11" s="72">
        <f t="shared" si="10"/>
        <v>347590</v>
      </c>
      <c r="AB11" s="73">
        <v>0</v>
      </c>
      <c r="AC11" s="72">
        <f t="shared" si="11"/>
        <v>184195</v>
      </c>
      <c r="AD11" s="72">
        <f t="shared" si="12"/>
        <v>3351279</v>
      </c>
    </row>
    <row r="12" spans="1:30" s="50" customFormat="1" ht="12" customHeight="1">
      <c r="A12" s="53" t="s">
        <v>343</v>
      </c>
      <c r="B12" s="54" t="s">
        <v>352</v>
      </c>
      <c r="C12" s="53" t="s">
        <v>353</v>
      </c>
      <c r="D12" s="74">
        <f t="shared" si="1"/>
        <v>350833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350833</v>
      </c>
      <c r="M12" s="74">
        <f t="shared" si="3"/>
        <v>77881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77881</v>
      </c>
      <c r="V12" s="74">
        <f t="shared" si="5"/>
        <v>428714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428714</v>
      </c>
    </row>
    <row r="13" spans="1:30" s="50" customFormat="1" ht="12" customHeight="1">
      <c r="A13" s="53" t="s">
        <v>341</v>
      </c>
      <c r="B13" s="54" t="s">
        <v>354</v>
      </c>
      <c r="C13" s="53" t="s">
        <v>355</v>
      </c>
      <c r="D13" s="74">
        <f t="shared" si="1"/>
        <v>506794</v>
      </c>
      <c r="E13" s="74">
        <f t="shared" si="2"/>
        <v>48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48</v>
      </c>
      <c r="L13" s="74">
        <v>506746</v>
      </c>
      <c r="M13" s="74">
        <f t="shared" si="3"/>
        <v>88542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88542</v>
      </c>
      <c r="V13" s="74">
        <f t="shared" si="5"/>
        <v>595336</v>
      </c>
      <c r="W13" s="74">
        <f t="shared" si="6"/>
        <v>48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48</v>
      </c>
      <c r="AD13" s="74">
        <f t="shared" si="12"/>
        <v>595288</v>
      </c>
    </row>
    <row r="14" spans="1:30" s="50" customFormat="1" ht="12" customHeight="1">
      <c r="A14" s="53" t="s">
        <v>343</v>
      </c>
      <c r="B14" s="54" t="s">
        <v>356</v>
      </c>
      <c r="C14" s="53" t="s">
        <v>357</v>
      </c>
      <c r="D14" s="74">
        <f t="shared" si="1"/>
        <v>792740</v>
      </c>
      <c r="E14" s="74">
        <f t="shared" si="2"/>
        <v>0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  <c r="K14" s="74">
        <v>0</v>
      </c>
      <c r="L14" s="74">
        <v>792740</v>
      </c>
      <c r="M14" s="74">
        <f t="shared" si="3"/>
        <v>246392</v>
      </c>
      <c r="N14" s="74">
        <f t="shared" si="4"/>
        <v>27</v>
      </c>
      <c r="O14" s="74">
        <v>0</v>
      </c>
      <c r="P14" s="74">
        <v>0</v>
      </c>
      <c r="Q14" s="74">
        <v>0</v>
      </c>
      <c r="R14" s="74">
        <v>27</v>
      </c>
      <c r="S14" s="75">
        <v>0</v>
      </c>
      <c r="T14" s="74">
        <v>0</v>
      </c>
      <c r="U14" s="74">
        <v>246365</v>
      </c>
      <c r="V14" s="74">
        <f t="shared" si="5"/>
        <v>1039132</v>
      </c>
      <c r="W14" s="74">
        <f t="shared" si="6"/>
        <v>27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27</v>
      </c>
      <c r="AB14" s="75">
        <v>0</v>
      </c>
      <c r="AC14" s="74">
        <f t="shared" si="11"/>
        <v>0</v>
      </c>
      <c r="AD14" s="74">
        <f t="shared" si="12"/>
        <v>1039105</v>
      </c>
    </row>
    <row r="15" spans="1:30" s="50" customFormat="1" ht="12" customHeight="1">
      <c r="A15" s="53" t="s">
        <v>341</v>
      </c>
      <c r="B15" s="54" t="s">
        <v>358</v>
      </c>
      <c r="C15" s="53" t="s">
        <v>359</v>
      </c>
      <c r="D15" s="74">
        <f t="shared" si="1"/>
        <v>373168</v>
      </c>
      <c r="E15" s="74">
        <f t="shared" si="2"/>
        <v>883</v>
      </c>
      <c r="F15" s="74">
        <v>0</v>
      </c>
      <c r="G15" s="74">
        <v>0</v>
      </c>
      <c r="H15" s="74">
        <v>0</v>
      </c>
      <c r="I15" s="74">
        <v>769</v>
      </c>
      <c r="J15" s="75">
        <v>0</v>
      </c>
      <c r="K15" s="74">
        <v>114</v>
      </c>
      <c r="L15" s="74">
        <v>372285</v>
      </c>
      <c r="M15" s="74">
        <f t="shared" si="3"/>
        <v>96390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96390</v>
      </c>
      <c r="V15" s="74">
        <f t="shared" si="5"/>
        <v>469558</v>
      </c>
      <c r="W15" s="74">
        <f t="shared" si="6"/>
        <v>883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769</v>
      </c>
      <c r="AB15" s="75">
        <v>0</v>
      </c>
      <c r="AC15" s="74">
        <f t="shared" si="11"/>
        <v>114</v>
      </c>
      <c r="AD15" s="74">
        <f t="shared" si="12"/>
        <v>468675</v>
      </c>
    </row>
    <row r="16" spans="1:30" s="50" customFormat="1" ht="12" customHeight="1">
      <c r="A16" s="53" t="s">
        <v>343</v>
      </c>
      <c r="B16" s="54" t="s">
        <v>360</v>
      </c>
      <c r="C16" s="53" t="s">
        <v>361</v>
      </c>
      <c r="D16" s="74">
        <f t="shared" si="1"/>
        <v>533083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533083</v>
      </c>
      <c r="M16" s="74">
        <f t="shared" si="3"/>
        <v>129020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129020</v>
      </c>
      <c r="V16" s="74">
        <f t="shared" si="5"/>
        <v>662103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662103</v>
      </c>
    </row>
    <row r="17" spans="1:30" s="50" customFormat="1" ht="12" customHeight="1">
      <c r="A17" s="53" t="s">
        <v>341</v>
      </c>
      <c r="B17" s="54" t="s">
        <v>362</v>
      </c>
      <c r="C17" s="53" t="s">
        <v>363</v>
      </c>
      <c r="D17" s="74">
        <f t="shared" si="1"/>
        <v>511297</v>
      </c>
      <c r="E17" s="74">
        <f t="shared" si="2"/>
        <v>38882</v>
      </c>
      <c r="F17" s="74">
        <v>0</v>
      </c>
      <c r="G17" s="74">
        <v>0</v>
      </c>
      <c r="H17" s="74">
        <v>0</v>
      </c>
      <c r="I17" s="74">
        <v>37401</v>
      </c>
      <c r="J17" s="75">
        <v>0</v>
      </c>
      <c r="K17" s="74">
        <v>1481</v>
      </c>
      <c r="L17" s="74">
        <v>472415</v>
      </c>
      <c r="M17" s="74">
        <f t="shared" si="3"/>
        <v>54909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54909</v>
      </c>
      <c r="V17" s="74">
        <f t="shared" si="5"/>
        <v>566206</v>
      </c>
      <c r="W17" s="74">
        <f t="shared" si="6"/>
        <v>38882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37401</v>
      </c>
      <c r="AB17" s="75">
        <v>0</v>
      </c>
      <c r="AC17" s="74">
        <f t="shared" si="11"/>
        <v>1481</v>
      </c>
      <c r="AD17" s="74">
        <f t="shared" si="12"/>
        <v>527324</v>
      </c>
    </row>
    <row r="18" spans="1:30" s="50" customFormat="1" ht="12" customHeight="1">
      <c r="A18" s="53" t="s">
        <v>343</v>
      </c>
      <c r="B18" s="54" t="s">
        <v>364</v>
      </c>
      <c r="C18" s="53" t="s">
        <v>365</v>
      </c>
      <c r="D18" s="74">
        <f t="shared" si="1"/>
        <v>590115</v>
      </c>
      <c r="E18" s="74">
        <f t="shared" si="2"/>
        <v>143459</v>
      </c>
      <c r="F18" s="74">
        <v>77836</v>
      </c>
      <c r="G18" s="74">
        <v>0</v>
      </c>
      <c r="H18" s="74">
        <v>0</v>
      </c>
      <c r="I18" s="74">
        <v>31995</v>
      </c>
      <c r="J18" s="75">
        <v>0</v>
      </c>
      <c r="K18" s="74">
        <v>33628</v>
      </c>
      <c r="L18" s="74">
        <v>446656</v>
      </c>
      <c r="M18" s="74">
        <f t="shared" si="3"/>
        <v>88901</v>
      </c>
      <c r="N18" s="74">
        <f t="shared" si="4"/>
        <v>7976</v>
      </c>
      <c r="O18" s="74">
        <v>6280</v>
      </c>
      <c r="P18" s="74">
        <v>0</v>
      </c>
      <c r="Q18" s="74">
        <v>0</v>
      </c>
      <c r="R18" s="74">
        <v>0</v>
      </c>
      <c r="S18" s="75">
        <v>0</v>
      </c>
      <c r="T18" s="74">
        <v>1696</v>
      </c>
      <c r="U18" s="74">
        <v>80925</v>
      </c>
      <c r="V18" s="74">
        <f t="shared" si="5"/>
        <v>679016</v>
      </c>
      <c r="W18" s="74">
        <f t="shared" si="6"/>
        <v>151435</v>
      </c>
      <c r="X18" s="74">
        <f t="shared" si="7"/>
        <v>84116</v>
      </c>
      <c r="Y18" s="74">
        <f t="shared" si="8"/>
        <v>0</v>
      </c>
      <c r="Z18" s="74">
        <f t="shared" si="9"/>
        <v>0</v>
      </c>
      <c r="AA18" s="74">
        <f t="shared" si="10"/>
        <v>31995</v>
      </c>
      <c r="AB18" s="75">
        <v>0</v>
      </c>
      <c r="AC18" s="74">
        <f t="shared" si="11"/>
        <v>35324</v>
      </c>
      <c r="AD18" s="74">
        <f t="shared" si="12"/>
        <v>527581</v>
      </c>
    </row>
    <row r="19" spans="1:30" s="50" customFormat="1" ht="12" customHeight="1">
      <c r="A19" s="53" t="s">
        <v>341</v>
      </c>
      <c r="B19" s="54" t="s">
        <v>366</v>
      </c>
      <c r="C19" s="53" t="s">
        <v>367</v>
      </c>
      <c r="D19" s="74">
        <f t="shared" si="1"/>
        <v>398151</v>
      </c>
      <c r="E19" s="74">
        <f t="shared" si="2"/>
        <v>7993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7993</v>
      </c>
      <c r="L19" s="74">
        <v>390158</v>
      </c>
      <c r="M19" s="74">
        <f t="shared" si="3"/>
        <v>83070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83070</v>
      </c>
      <c r="V19" s="74">
        <f t="shared" si="5"/>
        <v>481221</v>
      </c>
      <c r="W19" s="74">
        <f t="shared" si="6"/>
        <v>7993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7993</v>
      </c>
      <c r="AD19" s="74">
        <f t="shared" si="12"/>
        <v>473228</v>
      </c>
    </row>
    <row r="20" spans="1:30" s="50" customFormat="1" ht="12" customHeight="1">
      <c r="A20" s="53" t="s">
        <v>343</v>
      </c>
      <c r="B20" s="54" t="s">
        <v>368</v>
      </c>
      <c r="C20" s="53" t="s">
        <v>369</v>
      </c>
      <c r="D20" s="74">
        <f t="shared" si="1"/>
        <v>295163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295163</v>
      </c>
      <c r="M20" s="74">
        <f t="shared" si="3"/>
        <v>61063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61063</v>
      </c>
      <c r="V20" s="74">
        <f t="shared" si="5"/>
        <v>356226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356226</v>
      </c>
    </row>
    <row r="21" spans="1:30" s="50" customFormat="1" ht="12" customHeight="1">
      <c r="A21" s="53" t="s">
        <v>341</v>
      </c>
      <c r="B21" s="54" t="s">
        <v>370</v>
      </c>
      <c r="C21" s="53" t="s">
        <v>371</v>
      </c>
      <c r="D21" s="74">
        <f t="shared" si="1"/>
        <v>70472</v>
      </c>
      <c r="E21" s="74">
        <f t="shared" si="2"/>
        <v>1668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1668</v>
      </c>
      <c r="L21" s="74">
        <v>68804</v>
      </c>
      <c r="M21" s="74">
        <f t="shared" si="3"/>
        <v>14356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14356</v>
      </c>
      <c r="V21" s="74">
        <f t="shared" si="5"/>
        <v>84828</v>
      </c>
      <c r="W21" s="74">
        <f t="shared" si="6"/>
        <v>1668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1668</v>
      </c>
      <c r="AD21" s="74">
        <f t="shared" si="12"/>
        <v>83160</v>
      </c>
    </row>
    <row r="22" spans="1:30" s="50" customFormat="1" ht="12" customHeight="1">
      <c r="A22" s="53" t="s">
        <v>343</v>
      </c>
      <c r="B22" s="54" t="s">
        <v>372</v>
      </c>
      <c r="C22" s="53" t="s">
        <v>373</v>
      </c>
      <c r="D22" s="74">
        <f t="shared" si="1"/>
        <v>48772</v>
      </c>
      <c r="E22" s="74">
        <f t="shared" si="2"/>
        <v>43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43</v>
      </c>
      <c r="L22" s="74">
        <v>48729</v>
      </c>
      <c r="M22" s="74">
        <f t="shared" si="3"/>
        <v>11463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11463</v>
      </c>
      <c r="V22" s="74">
        <f t="shared" si="5"/>
        <v>60235</v>
      </c>
      <c r="W22" s="74">
        <f t="shared" si="6"/>
        <v>43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43</v>
      </c>
      <c r="AD22" s="74">
        <f t="shared" si="12"/>
        <v>60192</v>
      </c>
    </row>
    <row r="23" spans="1:30" s="50" customFormat="1" ht="12" customHeight="1">
      <c r="A23" s="53" t="s">
        <v>341</v>
      </c>
      <c r="B23" s="54" t="s">
        <v>374</v>
      </c>
      <c r="C23" s="53" t="s">
        <v>375</v>
      </c>
      <c r="D23" s="74">
        <f t="shared" si="1"/>
        <v>121658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121658</v>
      </c>
      <c r="M23" s="74">
        <f t="shared" si="3"/>
        <v>49113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49113</v>
      </c>
      <c r="V23" s="74">
        <f t="shared" si="5"/>
        <v>170771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170771</v>
      </c>
    </row>
    <row r="24" spans="1:30" s="50" customFormat="1" ht="12" customHeight="1">
      <c r="A24" s="53" t="s">
        <v>343</v>
      </c>
      <c r="B24" s="54" t="s">
        <v>376</v>
      </c>
      <c r="C24" s="53" t="s">
        <v>377</v>
      </c>
      <c r="D24" s="74">
        <f t="shared" si="1"/>
        <v>66188</v>
      </c>
      <c r="E24" s="74">
        <f t="shared" si="2"/>
        <v>66188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66188</v>
      </c>
      <c r="L24" s="74">
        <v>0</v>
      </c>
      <c r="M24" s="74">
        <f t="shared" si="3"/>
        <v>16288</v>
      </c>
      <c r="N24" s="74">
        <f t="shared" si="4"/>
        <v>16288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16288</v>
      </c>
      <c r="U24" s="74">
        <v>0</v>
      </c>
      <c r="V24" s="74">
        <f t="shared" si="5"/>
        <v>82476</v>
      </c>
      <c r="W24" s="74">
        <f t="shared" si="6"/>
        <v>82476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82476</v>
      </c>
      <c r="AD24" s="74">
        <f t="shared" si="12"/>
        <v>0</v>
      </c>
    </row>
    <row r="25" spans="1:30" s="50" customFormat="1" ht="12" customHeight="1">
      <c r="A25" s="53" t="s">
        <v>341</v>
      </c>
      <c r="B25" s="54" t="s">
        <v>378</v>
      </c>
      <c r="C25" s="53" t="s">
        <v>379</v>
      </c>
      <c r="D25" s="74">
        <f t="shared" si="1"/>
        <v>92891</v>
      </c>
      <c r="E25" s="74">
        <f t="shared" si="2"/>
        <v>4</v>
      </c>
      <c r="F25" s="74">
        <v>0</v>
      </c>
      <c r="G25" s="74">
        <v>0</v>
      </c>
      <c r="H25" s="74">
        <v>0</v>
      </c>
      <c r="I25" s="74">
        <v>4</v>
      </c>
      <c r="J25" s="75">
        <v>0</v>
      </c>
      <c r="K25" s="74">
        <v>0</v>
      </c>
      <c r="L25" s="74">
        <v>92887</v>
      </c>
      <c r="M25" s="74">
        <f t="shared" si="3"/>
        <v>11441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11441</v>
      </c>
      <c r="V25" s="74">
        <f t="shared" si="5"/>
        <v>104332</v>
      </c>
      <c r="W25" s="74">
        <f t="shared" si="6"/>
        <v>4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4</v>
      </c>
      <c r="AB25" s="75">
        <v>0</v>
      </c>
      <c r="AC25" s="74">
        <f t="shared" si="11"/>
        <v>0</v>
      </c>
      <c r="AD25" s="74">
        <f t="shared" si="12"/>
        <v>104328</v>
      </c>
    </row>
    <row r="26" spans="1:30" s="50" customFormat="1" ht="12" customHeight="1">
      <c r="A26" s="53" t="s">
        <v>343</v>
      </c>
      <c r="B26" s="54" t="s">
        <v>380</v>
      </c>
      <c r="C26" s="53" t="s">
        <v>381</v>
      </c>
      <c r="D26" s="74">
        <f t="shared" si="1"/>
        <v>43165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43165</v>
      </c>
      <c r="M26" s="74">
        <f t="shared" si="3"/>
        <v>6284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6284</v>
      </c>
      <c r="V26" s="74">
        <f t="shared" si="5"/>
        <v>49449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49449</v>
      </c>
    </row>
    <row r="27" spans="1:30" s="50" customFormat="1" ht="12" customHeight="1">
      <c r="A27" s="53" t="s">
        <v>341</v>
      </c>
      <c r="B27" s="54" t="s">
        <v>382</v>
      </c>
      <c r="C27" s="53" t="s">
        <v>383</v>
      </c>
      <c r="D27" s="74">
        <f t="shared" si="1"/>
        <v>145182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145182</v>
      </c>
      <c r="M27" s="74">
        <f t="shared" si="3"/>
        <v>50623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50623</v>
      </c>
      <c r="V27" s="74">
        <f t="shared" si="5"/>
        <v>195805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195805</v>
      </c>
    </row>
    <row r="28" spans="1:30" s="50" customFormat="1" ht="12" customHeight="1">
      <c r="A28" s="53" t="s">
        <v>343</v>
      </c>
      <c r="B28" s="54" t="s">
        <v>384</v>
      </c>
      <c r="C28" s="53" t="s">
        <v>385</v>
      </c>
      <c r="D28" s="74">
        <f t="shared" si="1"/>
        <v>29277</v>
      </c>
      <c r="E28" s="74">
        <f t="shared" si="2"/>
        <v>4555</v>
      </c>
      <c r="F28" s="74">
        <v>0</v>
      </c>
      <c r="G28" s="74">
        <v>0</v>
      </c>
      <c r="H28" s="74">
        <v>0</v>
      </c>
      <c r="I28" s="74">
        <v>9</v>
      </c>
      <c r="J28" s="75">
        <v>0</v>
      </c>
      <c r="K28" s="74">
        <v>4546</v>
      </c>
      <c r="L28" s="74">
        <v>24722</v>
      </c>
      <c r="M28" s="74">
        <f t="shared" si="3"/>
        <v>0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0</v>
      </c>
      <c r="V28" s="74">
        <f t="shared" si="5"/>
        <v>29277</v>
      </c>
      <c r="W28" s="74">
        <f t="shared" si="6"/>
        <v>4555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9</v>
      </c>
      <c r="AB28" s="75">
        <v>0</v>
      </c>
      <c r="AC28" s="74">
        <f t="shared" si="11"/>
        <v>4546</v>
      </c>
      <c r="AD28" s="74">
        <f t="shared" si="12"/>
        <v>24722</v>
      </c>
    </row>
    <row r="29" spans="1:30" s="50" customFormat="1" ht="12" customHeight="1">
      <c r="A29" s="53" t="s">
        <v>343</v>
      </c>
      <c r="B29" s="54" t="s">
        <v>386</v>
      </c>
      <c r="C29" s="53" t="s">
        <v>387</v>
      </c>
      <c r="D29" s="74">
        <f t="shared" si="1"/>
        <v>91923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91923</v>
      </c>
      <c r="M29" s="74">
        <f t="shared" si="3"/>
        <v>24807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24807</v>
      </c>
      <c r="V29" s="74">
        <f t="shared" si="5"/>
        <v>116730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116730</v>
      </c>
    </row>
    <row r="30" spans="1:30" s="50" customFormat="1" ht="12" customHeight="1">
      <c r="A30" s="53" t="s">
        <v>343</v>
      </c>
      <c r="B30" s="54" t="s">
        <v>388</v>
      </c>
      <c r="C30" s="53" t="s">
        <v>389</v>
      </c>
      <c r="D30" s="74">
        <f t="shared" si="1"/>
        <v>349507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349507</v>
      </c>
      <c r="M30" s="74">
        <f t="shared" si="3"/>
        <v>111484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111484</v>
      </c>
      <c r="V30" s="74">
        <f t="shared" si="5"/>
        <v>460991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460991</v>
      </c>
    </row>
    <row r="31" spans="1:30" s="50" customFormat="1" ht="12" customHeight="1">
      <c r="A31" s="53" t="s">
        <v>343</v>
      </c>
      <c r="B31" s="54" t="s">
        <v>390</v>
      </c>
      <c r="C31" s="53" t="s">
        <v>391</v>
      </c>
      <c r="D31" s="74">
        <f t="shared" si="1"/>
        <v>25198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25198</v>
      </c>
      <c r="M31" s="74">
        <f t="shared" si="3"/>
        <v>5807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5807</v>
      </c>
      <c r="V31" s="74">
        <f t="shared" si="5"/>
        <v>31005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31005</v>
      </c>
    </row>
    <row r="32" spans="1:30" s="50" customFormat="1" ht="12" customHeight="1">
      <c r="A32" s="53" t="s">
        <v>343</v>
      </c>
      <c r="B32" s="54" t="s">
        <v>392</v>
      </c>
      <c r="C32" s="53" t="s">
        <v>393</v>
      </c>
      <c r="D32" s="74">
        <f t="shared" si="1"/>
        <v>58648</v>
      </c>
      <c r="E32" s="74">
        <f t="shared" si="2"/>
        <v>4467</v>
      </c>
      <c r="F32" s="74">
        <v>0</v>
      </c>
      <c r="G32" s="74">
        <v>0</v>
      </c>
      <c r="H32" s="74">
        <v>0</v>
      </c>
      <c r="I32" s="74">
        <v>2911</v>
      </c>
      <c r="J32" s="75">
        <v>0</v>
      </c>
      <c r="K32" s="74">
        <v>1556</v>
      </c>
      <c r="L32" s="74">
        <v>54181</v>
      </c>
      <c r="M32" s="74">
        <f t="shared" si="3"/>
        <v>11469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11469</v>
      </c>
      <c r="V32" s="74">
        <f t="shared" si="5"/>
        <v>70117</v>
      </c>
      <c r="W32" s="74">
        <f t="shared" si="6"/>
        <v>4467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2911</v>
      </c>
      <c r="AB32" s="75">
        <v>0</v>
      </c>
      <c r="AC32" s="74">
        <f t="shared" si="11"/>
        <v>1556</v>
      </c>
      <c r="AD32" s="74">
        <f t="shared" si="12"/>
        <v>65650</v>
      </c>
    </row>
    <row r="33" spans="1:30" s="50" customFormat="1" ht="12" customHeight="1">
      <c r="A33" s="53" t="s">
        <v>343</v>
      </c>
      <c r="B33" s="54" t="s">
        <v>394</v>
      </c>
      <c r="C33" s="53" t="s">
        <v>395</v>
      </c>
      <c r="D33" s="74">
        <f t="shared" si="1"/>
        <v>18977</v>
      </c>
      <c r="E33" s="74">
        <f t="shared" si="2"/>
        <v>8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8</v>
      </c>
      <c r="L33" s="74">
        <v>18969</v>
      </c>
      <c r="M33" s="74">
        <f t="shared" si="3"/>
        <v>1812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1812</v>
      </c>
      <c r="V33" s="74">
        <f t="shared" si="5"/>
        <v>20789</v>
      </c>
      <c r="W33" s="74">
        <f t="shared" si="6"/>
        <v>8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8</v>
      </c>
      <c r="AD33" s="74">
        <f t="shared" si="12"/>
        <v>20781</v>
      </c>
    </row>
    <row r="34" spans="1:30" s="50" customFormat="1" ht="12" customHeight="1">
      <c r="A34" s="53" t="s">
        <v>343</v>
      </c>
      <c r="B34" s="54" t="s">
        <v>396</v>
      </c>
      <c r="C34" s="53" t="s">
        <v>397</v>
      </c>
      <c r="D34" s="74">
        <f t="shared" si="1"/>
        <v>111952</v>
      </c>
      <c r="E34" s="74">
        <f t="shared" si="2"/>
        <v>440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440</v>
      </c>
      <c r="L34" s="74">
        <v>111512</v>
      </c>
      <c r="M34" s="74">
        <f t="shared" si="3"/>
        <v>12364</v>
      </c>
      <c r="N34" s="74">
        <f t="shared" si="4"/>
        <v>12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12</v>
      </c>
      <c r="U34" s="74">
        <v>12352</v>
      </c>
      <c r="V34" s="74">
        <f t="shared" si="5"/>
        <v>124316</v>
      </c>
      <c r="W34" s="74">
        <f t="shared" si="6"/>
        <v>452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452</v>
      </c>
      <c r="AD34" s="74">
        <f t="shared" si="12"/>
        <v>123864</v>
      </c>
    </row>
    <row r="35" spans="1:30" s="50" customFormat="1" ht="12" customHeight="1">
      <c r="A35" s="53" t="s">
        <v>343</v>
      </c>
      <c r="B35" s="54" t="s">
        <v>398</v>
      </c>
      <c r="C35" s="53" t="s">
        <v>399</v>
      </c>
      <c r="D35" s="74">
        <f t="shared" si="1"/>
        <v>95738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95738</v>
      </c>
      <c r="M35" s="74">
        <f t="shared" si="3"/>
        <v>10297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10297</v>
      </c>
      <c r="V35" s="74">
        <f t="shared" si="5"/>
        <v>106035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106035</v>
      </c>
    </row>
    <row r="36" spans="1:30" s="50" customFormat="1" ht="12" customHeight="1">
      <c r="A36" s="53" t="s">
        <v>343</v>
      </c>
      <c r="B36" s="54" t="s">
        <v>400</v>
      </c>
      <c r="C36" s="53" t="s">
        <v>401</v>
      </c>
      <c r="D36" s="74">
        <f t="shared" si="1"/>
        <v>15012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15012</v>
      </c>
      <c r="M36" s="74">
        <f t="shared" si="3"/>
        <v>1664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1664</v>
      </c>
      <c r="V36" s="74">
        <f t="shared" si="5"/>
        <v>16676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16676</v>
      </c>
    </row>
    <row r="37" spans="1:30" s="50" customFormat="1" ht="12" customHeight="1">
      <c r="A37" s="53" t="s">
        <v>343</v>
      </c>
      <c r="B37" s="54" t="s">
        <v>402</v>
      </c>
      <c r="C37" s="53" t="s">
        <v>403</v>
      </c>
      <c r="D37" s="74">
        <f t="shared" si="1"/>
        <v>22750</v>
      </c>
      <c r="E37" s="74">
        <f t="shared" si="2"/>
        <v>1922</v>
      </c>
      <c r="F37" s="74">
        <v>0</v>
      </c>
      <c r="G37" s="74">
        <v>0</v>
      </c>
      <c r="H37" s="74">
        <v>0</v>
      </c>
      <c r="I37" s="74">
        <v>0</v>
      </c>
      <c r="J37" s="75">
        <v>0</v>
      </c>
      <c r="K37" s="74">
        <v>1922</v>
      </c>
      <c r="L37" s="74">
        <v>20828</v>
      </c>
      <c r="M37" s="74">
        <f t="shared" si="3"/>
        <v>3643</v>
      </c>
      <c r="N37" s="74">
        <f t="shared" si="4"/>
        <v>5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5</v>
      </c>
      <c r="U37" s="74">
        <v>3638</v>
      </c>
      <c r="V37" s="74">
        <f t="shared" si="5"/>
        <v>26393</v>
      </c>
      <c r="W37" s="74">
        <f t="shared" si="6"/>
        <v>1927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0</v>
      </c>
      <c r="AB37" s="75">
        <v>0</v>
      </c>
      <c r="AC37" s="74">
        <f t="shared" si="11"/>
        <v>1927</v>
      </c>
      <c r="AD37" s="74">
        <f t="shared" si="12"/>
        <v>24466</v>
      </c>
    </row>
    <row r="38" spans="1:30" s="50" customFormat="1" ht="12" customHeight="1">
      <c r="A38" s="53" t="s">
        <v>343</v>
      </c>
      <c r="B38" s="54" t="s">
        <v>404</v>
      </c>
      <c r="C38" s="53" t="s">
        <v>405</v>
      </c>
      <c r="D38" s="74">
        <f t="shared" si="1"/>
        <v>16018</v>
      </c>
      <c r="E38" s="74">
        <f t="shared" si="2"/>
        <v>294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294</v>
      </c>
      <c r="L38" s="74">
        <v>15724</v>
      </c>
      <c r="M38" s="74">
        <f t="shared" si="3"/>
        <v>1983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1983</v>
      </c>
      <c r="V38" s="74">
        <f t="shared" si="5"/>
        <v>18001</v>
      </c>
      <c r="W38" s="74">
        <f t="shared" si="6"/>
        <v>294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v>0</v>
      </c>
      <c r="AC38" s="74">
        <f t="shared" si="11"/>
        <v>294</v>
      </c>
      <c r="AD38" s="74">
        <f t="shared" si="12"/>
        <v>17707</v>
      </c>
    </row>
    <row r="39" spans="1:30" s="50" customFormat="1" ht="12" customHeight="1">
      <c r="A39" s="53" t="s">
        <v>343</v>
      </c>
      <c r="B39" s="54" t="s">
        <v>406</v>
      </c>
      <c r="C39" s="53" t="s">
        <v>407</v>
      </c>
      <c r="D39" s="74">
        <f t="shared" si="1"/>
        <v>30227</v>
      </c>
      <c r="E39" s="74">
        <f t="shared" si="2"/>
        <v>184</v>
      </c>
      <c r="F39" s="74">
        <v>0</v>
      </c>
      <c r="G39" s="74">
        <v>0</v>
      </c>
      <c r="H39" s="74">
        <v>0</v>
      </c>
      <c r="I39" s="74">
        <v>18</v>
      </c>
      <c r="J39" s="75">
        <v>0</v>
      </c>
      <c r="K39" s="74">
        <v>166</v>
      </c>
      <c r="L39" s="74">
        <v>30043</v>
      </c>
      <c r="M39" s="74">
        <f t="shared" si="3"/>
        <v>3798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3798</v>
      </c>
      <c r="V39" s="74">
        <f t="shared" si="5"/>
        <v>34025</v>
      </c>
      <c r="W39" s="74">
        <f t="shared" si="6"/>
        <v>184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18</v>
      </c>
      <c r="AB39" s="75">
        <v>0</v>
      </c>
      <c r="AC39" s="74">
        <f t="shared" si="11"/>
        <v>166</v>
      </c>
      <c r="AD39" s="74">
        <f t="shared" si="12"/>
        <v>33841</v>
      </c>
    </row>
    <row r="40" spans="1:30" s="50" customFormat="1" ht="12" customHeight="1">
      <c r="A40" s="53" t="s">
        <v>343</v>
      </c>
      <c r="B40" s="54" t="s">
        <v>408</v>
      </c>
      <c r="C40" s="53" t="s">
        <v>409</v>
      </c>
      <c r="D40" s="74">
        <f aca="true" t="shared" si="13" ref="D40:D71">SUM(E40,+L40)</f>
        <v>13200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13200</v>
      </c>
      <c r="M40" s="74">
        <f aca="true" t="shared" si="15" ref="M40:M71">SUM(N40,+U40)</f>
        <v>491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491</v>
      </c>
      <c r="V40" s="74">
        <f aca="true" t="shared" si="17" ref="V40:V71">+SUM(D40,M40)</f>
        <v>13691</v>
      </c>
      <c r="W40" s="74">
        <f aca="true" t="shared" si="18" ref="W40:W71">+SUM(E40,N40)</f>
        <v>0</v>
      </c>
      <c r="X40" s="74">
        <f aca="true" t="shared" si="19" ref="X40:X71">+SUM(F40,O40)</f>
        <v>0</v>
      </c>
      <c r="Y40" s="74">
        <f aca="true" t="shared" si="20" ref="Y40:Y71">+SUM(G40,P40)</f>
        <v>0</v>
      </c>
      <c r="Z40" s="74">
        <f aca="true" t="shared" si="21" ref="Z40:Z71">+SUM(H40,Q40)</f>
        <v>0</v>
      </c>
      <c r="AA40" s="74">
        <f aca="true" t="shared" si="22" ref="AA40:AA71">+SUM(I40,R40)</f>
        <v>0</v>
      </c>
      <c r="AB40" s="75">
        <v>0</v>
      </c>
      <c r="AC40" s="74">
        <f aca="true" t="shared" si="23" ref="AC40:AC71">+SUM(K40,T40)</f>
        <v>0</v>
      </c>
      <c r="AD40" s="74">
        <f aca="true" t="shared" si="24" ref="AD40:AD71">+SUM(L40,U40)</f>
        <v>13691</v>
      </c>
    </row>
    <row r="41" spans="1:30" s="50" customFormat="1" ht="12" customHeight="1">
      <c r="A41" s="53" t="s">
        <v>343</v>
      </c>
      <c r="B41" s="54" t="s">
        <v>410</v>
      </c>
      <c r="C41" s="53" t="s">
        <v>411</v>
      </c>
      <c r="D41" s="74">
        <f t="shared" si="13"/>
        <v>177528</v>
      </c>
      <c r="E41" s="74">
        <f t="shared" si="14"/>
        <v>10542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10542</v>
      </c>
      <c r="L41" s="74">
        <v>166986</v>
      </c>
      <c r="M41" s="74">
        <f t="shared" si="15"/>
        <v>18248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18248</v>
      </c>
      <c r="V41" s="74">
        <f t="shared" si="17"/>
        <v>195776</v>
      </c>
      <c r="W41" s="74">
        <f t="shared" si="18"/>
        <v>10542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10542</v>
      </c>
      <c r="AD41" s="74">
        <f t="shared" si="24"/>
        <v>185234</v>
      </c>
    </row>
    <row r="42" spans="1:30" s="50" customFormat="1" ht="12" customHeight="1">
      <c r="A42" s="53" t="s">
        <v>343</v>
      </c>
      <c r="B42" s="54" t="s">
        <v>412</v>
      </c>
      <c r="C42" s="53" t="s">
        <v>413</v>
      </c>
      <c r="D42" s="74">
        <f t="shared" si="13"/>
        <v>92663</v>
      </c>
      <c r="E42" s="74">
        <f t="shared" si="14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92663</v>
      </c>
      <c r="M42" s="74">
        <f t="shared" si="15"/>
        <v>20418</v>
      </c>
      <c r="N42" s="74">
        <f t="shared" si="16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20418</v>
      </c>
      <c r="V42" s="74">
        <f t="shared" si="17"/>
        <v>113081</v>
      </c>
      <c r="W42" s="74">
        <f t="shared" si="18"/>
        <v>0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0</v>
      </c>
      <c r="AB42" s="75">
        <v>0</v>
      </c>
      <c r="AC42" s="74">
        <f t="shared" si="23"/>
        <v>0</v>
      </c>
      <c r="AD42" s="74">
        <f t="shared" si="24"/>
        <v>113081</v>
      </c>
    </row>
    <row r="43" spans="1:30" s="50" customFormat="1" ht="12" customHeight="1">
      <c r="A43" s="53" t="s">
        <v>343</v>
      </c>
      <c r="B43" s="54" t="s">
        <v>414</v>
      </c>
      <c r="C43" s="53" t="s">
        <v>415</v>
      </c>
      <c r="D43" s="74">
        <f t="shared" si="13"/>
        <v>28619</v>
      </c>
      <c r="E43" s="74">
        <f t="shared" si="14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28619</v>
      </c>
      <c r="M43" s="74">
        <f t="shared" si="15"/>
        <v>7147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7147</v>
      </c>
      <c r="V43" s="74">
        <f t="shared" si="17"/>
        <v>35766</v>
      </c>
      <c r="W43" s="74">
        <f t="shared" si="18"/>
        <v>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0</v>
      </c>
      <c r="AB43" s="75">
        <v>0</v>
      </c>
      <c r="AC43" s="74">
        <f t="shared" si="23"/>
        <v>0</v>
      </c>
      <c r="AD43" s="74">
        <f t="shared" si="24"/>
        <v>35766</v>
      </c>
    </row>
    <row r="44" spans="1:30" s="50" customFormat="1" ht="12" customHeight="1">
      <c r="A44" s="53" t="s">
        <v>343</v>
      </c>
      <c r="B44" s="54" t="s">
        <v>416</v>
      </c>
      <c r="C44" s="53" t="s">
        <v>417</v>
      </c>
      <c r="D44" s="74">
        <f t="shared" si="13"/>
        <v>20561</v>
      </c>
      <c r="E44" s="74">
        <f t="shared" si="14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20561</v>
      </c>
      <c r="M44" s="74">
        <f t="shared" si="15"/>
        <v>8747</v>
      </c>
      <c r="N44" s="74">
        <f t="shared" si="16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8747</v>
      </c>
      <c r="V44" s="74">
        <f t="shared" si="17"/>
        <v>29308</v>
      </c>
      <c r="W44" s="74">
        <f t="shared" si="18"/>
        <v>0</v>
      </c>
      <c r="X44" s="74">
        <f t="shared" si="19"/>
        <v>0</v>
      </c>
      <c r="Y44" s="74">
        <f t="shared" si="20"/>
        <v>0</v>
      </c>
      <c r="Z44" s="74">
        <f t="shared" si="21"/>
        <v>0</v>
      </c>
      <c r="AA44" s="74">
        <f t="shared" si="22"/>
        <v>0</v>
      </c>
      <c r="AB44" s="75">
        <v>0</v>
      </c>
      <c r="AC44" s="74">
        <f t="shared" si="23"/>
        <v>0</v>
      </c>
      <c r="AD44" s="74">
        <f t="shared" si="24"/>
        <v>29308</v>
      </c>
    </row>
    <row r="45" spans="1:30" s="50" customFormat="1" ht="12" customHeight="1">
      <c r="A45" s="53" t="s">
        <v>343</v>
      </c>
      <c r="B45" s="54" t="s">
        <v>418</v>
      </c>
      <c r="C45" s="53" t="s">
        <v>419</v>
      </c>
      <c r="D45" s="74">
        <f t="shared" si="13"/>
        <v>87908</v>
      </c>
      <c r="E45" s="74">
        <f t="shared" si="14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87908</v>
      </c>
      <c r="M45" s="74">
        <f t="shared" si="15"/>
        <v>22908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22908</v>
      </c>
      <c r="V45" s="74">
        <f t="shared" si="17"/>
        <v>110816</v>
      </c>
      <c r="W45" s="74">
        <f t="shared" si="18"/>
        <v>0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0</v>
      </c>
      <c r="AB45" s="75">
        <v>0</v>
      </c>
      <c r="AC45" s="74">
        <f t="shared" si="23"/>
        <v>0</v>
      </c>
      <c r="AD45" s="74">
        <f t="shared" si="24"/>
        <v>110816</v>
      </c>
    </row>
    <row r="46" spans="1:30" s="50" customFormat="1" ht="12" customHeight="1">
      <c r="A46" s="53" t="s">
        <v>343</v>
      </c>
      <c r="B46" s="54" t="s">
        <v>420</v>
      </c>
      <c r="C46" s="53" t="s">
        <v>421</v>
      </c>
      <c r="D46" s="74">
        <f t="shared" si="13"/>
        <v>128100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128100</v>
      </c>
      <c r="M46" s="74">
        <f t="shared" si="15"/>
        <v>40744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40744</v>
      </c>
      <c r="V46" s="74">
        <f t="shared" si="17"/>
        <v>168844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168844</v>
      </c>
    </row>
    <row r="47" spans="1:30" s="50" customFormat="1" ht="12" customHeight="1">
      <c r="A47" s="53" t="s">
        <v>343</v>
      </c>
      <c r="B47" s="54" t="s">
        <v>422</v>
      </c>
      <c r="C47" s="53" t="s">
        <v>423</v>
      </c>
      <c r="D47" s="74">
        <f t="shared" si="13"/>
        <v>62095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62095</v>
      </c>
      <c r="M47" s="74">
        <f t="shared" si="15"/>
        <v>19751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19751</v>
      </c>
      <c r="V47" s="74">
        <f t="shared" si="17"/>
        <v>81846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81846</v>
      </c>
    </row>
    <row r="48" spans="1:30" s="50" customFormat="1" ht="12" customHeight="1">
      <c r="A48" s="53" t="s">
        <v>343</v>
      </c>
      <c r="B48" s="54" t="s">
        <v>424</v>
      </c>
      <c r="C48" s="53" t="s">
        <v>425</v>
      </c>
      <c r="D48" s="74">
        <f t="shared" si="13"/>
        <v>88266</v>
      </c>
      <c r="E48" s="74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88266</v>
      </c>
      <c r="M48" s="74">
        <f t="shared" si="15"/>
        <v>28075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28075</v>
      </c>
      <c r="V48" s="74">
        <f t="shared" si="17"/>
        <v>116341</v>
      </c>
      <c r="W48" s="74">
        <f t="shared" si="18"/>
        <v>0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v>0</v>
      </c>
      <c r="AC48" s="74">
        <f t="shared" si="23"/>
        <v>0</v>
      </c>
      <c r="AD48" s="74">
        <f t="shared" si="24"/>
        <v>116341</v>
      </c>
    </row>
    <row r="49" spans="1:30" s="50" customFormat="1" ht="12" customHeight="1">
      <c r="A49" s="53" t="s">
        <v>343</v>
      </c>
      <c r="B49" s="54" t="s">
        <v>426</v>
      </c>
      <c r="C49" s="53" t="s">
        <v>427</v>
      </c>
      <c r="D49" s="74">
        <f t="shared" si="13"/>
        <v>43616</v>
      </c>
      <c r="E49" s="74">
        <f t="shared" si="14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0</v>
      </c>
      <c r="K49" s="74">
        <v>0</v>
      </c>
      <c r="L49" s="74">
        <v>43616</v>
      </c>
      <c r="M49" s="74">
        <f t="shared" si="15"/>
        <v>13873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13873</v>
      </c>
      <c r="V49" s="74">
        <f t="shared" si="17"/>
        <v>57489</v>
      </c>
      <c r="W49" s="74">
        <f t="shared" si="18"/>
        <v>0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0</v>
      </c>
      <c r="AB49" s="75">
        <v>0</v>
      </c>
      <c r="AC49" s="74">
        <f t="shared" si="23"/>
        <v>0</v>
      </c>
      <c r="AD49" s="74">
        <f t="shared" si="24"/>
        <v>57489</v>
      </c>
    </row>
    <row r="50" spans="1:30" s="50" customFormat="1" ht="12" customHeight="1">
      <c r="A50" s="53" t="s">
        <v>343</v>
      </c>
      <c r="B50" s="54" t="s">
        <v>428</v>
      </c>
      <c r="C50" s="53" t="s">
        <v>429</v>
      </c>
      <c r="D50" s="74">
        <f t="shared" si="13"/>
        <v>150722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150722</v>
      </c>
      <c r="M50" s="74">
        <f t="shared" si="15"/>
        <v>65967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65967</v>
      </c>
      <c r="V50" s="74">
        <f t="shared" si="17"/>
        <v>216689</v>
      </c>
      <c r="W50" s="74">
        <f t="shared" si="18"/>
        <v>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v>0</v>
      </c>
      <c r="AC50" s="74">
        <f t="shared" si="23"/>
        <v>0</v>
      </c>
      <c r="AD50" s="74">
        <f t="shared" si="24"/>
        <v>216689</v>
      </c>
    </row>
    <row r="51" spans="1:30" s="50" customFormat="1" ht="12" customHeight="1">
      <c r="A51" s="53" t="s">
        <v>343</v>
      </c>
      <c r="B51" s="54" t="s">
        <v>430</v>
      </c>
      <c r="C51" s="53" t="s">
        <v>431</v>
      </c>
      <c r="D51" s="74">
        <f t="shared" si="13"/>
        <v>53461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53461</v>
      </c>
      <c r="M51" s="74">
        <f t="shared" si="15"/>
        <v>24775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24775</v>
      </c>
      <c r="V51" s="74">
        <f t="shared" si="17"/>
        <v>78236</v>
      </c>
      <c r="W51" s="74">
        <f t="shared" si="18"/>
        <v>0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0</v>
      </c>
      <c r="AB51" s="75">
        <v>0</v>
      </c>
      <c r="AC51" s="74">
        <f t="shared" si="23"/>
        <v>0</v>
      </c>
      <c r="AD51" s="74">
        <f t="shared" si="24"/>
        <v>78236</v>
      </c>
    </row>
    <row r="52" spans="1:30" s="50" customFormat="1" ht="12" customHeight="1">
      <c r="A52" s="53" t="s">
        <v>343</v>
      </c>
      <c r="B52" s="54" t="s">
        <v>432</v>
      </c>
      <c r="C52" s="53" t="s">
        <v>433</v>
      </c>
      <c r="D52" s="74">
        <f t="shared" si="13"/>
        <v>54850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54850</v>
      </c>
      <c r="M52" s="74">
        <f t="shared" si="15"/>
        <v>22572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22572</v>
      </c>
      <c r="V52" s="74">
        <f t="shared" si="17"/>
        <v>77422</v>
      </c>
      <c r="W52" s="74">
        <f t="shared" si="18"/>
        <v>0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0</v>
      </c>
      <c r="AB52" s="75">
        <v>0</v>
      </c>
      <c r="AC52" s="74">
        <f t="shared" si="23"/>
        <v>0</v>
      </c>
      <c r="AD52" s="74">
        <f t="shared" si="24"/>
        <v>77422</v>
      </c>
    </row>
    <row r="53" spans="1:30" s="50" customFormat="1" ht="12" customHeight="1">
      <c r="A53" s="53" t="s">
        <v>343</v>
      </c>
      <c r="B53" s="54" t="s">
        <v>434</v>
      </c>
      <c r="C53" s="53" t="s">
        <v>435</v>
      </c>
      <c r="D53" s="74">
        <f t="shared" si="13"/>
        <v>55129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55129</v>
      </c>
      <c r="M53" s="74">
        <f t="shared" si="15"/>
        <v>25274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25274</v>
      </c>
      <c r="V53" s="74">
        <f t="shared" si="17"/>
        <v>80403</v>
      </c>
      <c r="W53" s="74">
        <f t="shared" si="18"/>
        <v>0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0</v>
      </c>
      <c r="AB53" s="75">
        <v>0</v>
      </c>
      <c r="AC53" s="74">
        <f t="shared" si="23"/>
        <v>0</v>
      </c>
      <c r="AD53" s="74">
        <f t="shared" si="24"/>
        <v>80403</v>
      </c>
    </row>
    <row r="54" spans="1:30" s="50" customFormat="1" ht="12" customHeight="1">
      <c r="A54" s="53" t="s">
        <v>343</v>
      </c>
      <c r="B54" s="54" t="s">
        <v>436</v>
      </c>
      <c r="C54" s="53" t="s">
        <v>437</v>
      </c>
      <c r="D54" s="74">
        <f t="shared" si="13"/>
        <v>44220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44220</v>
      </c>
      <c r="M54" s="74">
        <f t="shared" si="15"/>
        <v>20823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20823</v>
      </c>
      <c r="V54" s="74">
        <f t="shared" si="17"/>
        <v>65043</v>
      </c>
      <c r="W54" s="74">
        <f t="shared" si="18"/>
        <v>0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0</v>
      </c>
      <c r="AB54" s="75">
        <v>0</v>
      </c>
      <c r="AC54" s="74">
        <f t="shared" si="23"/>
        <v>0</v>
      </c>
      <c r="AD54" s="74">
        <f t="shared" si="24"/>
        <v>65043</v>
      </c>
    </row>
    <row r="55" spans="1:30" s="50" customFormat="1" ht="12" customHeight="1">
      <c r="A55" s="53" t="s">
        <v>343</v>
      </c>
      <c r="B55" s="54" t="s">
        <v>438</v>
      </c>
      <c r="C55" s="53" t="s">
        <v>439</v>
      </c>
      <c r="D55" s="74">
        <f t="shared" si="13"/>
        <v>218307</v>
      </c>
      <c r="E55" s="74">
        <f t="shared" si="14"/>
        <v>29099</v>
      </c>
      <c r="F55" s="74">
        <v>0</v>
      </c>
      <c r="G55" s="74">
        <v>0</v>
      </c>
      <c r="H55" s="74">
        <v>0</v>
      </c>
      <c r="I55" s="74">
        <v>11717</v>
      </c>
      <c r="J55" s="75">
        <v>0</v>
      </c>
      <c r="K55" s="74">
        <v>17382</v>
      </c>
      <c r="L55" s="74">
        <v>189208</v>
      </c>
      <c r="M55" s="74">
        <f t="shared" si="15"/>
        <v>20298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20298</v>
      </c>
      <c r="V55" s="74">
        <f t="shared" si="17"/>
        <v>238605</v>
      </c>
      <c r="W55" s="74">
        <f t="shared" si="18"/>
        <v>29099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11717</v>
      </c>
      <c r="AB55" s="75">
        <v>0</v>
      </c>
      <c r="AC55" s="74">
        <f t="shared" si="23"/>
        <v>17382</v>
      </c>
      <c r="AD55" s="74">
        <f t="shared" si="24"/>
        <v>209506</v>
      </c>
    </row>
    <row r="56" spans="1:30" s="50" customFormat="1" ht="12" customHeight="1">
      <c r="A56" s="53" t="s">
        <v>343</v>
      </c>
      <c r="B56" s="54" t="s">
        <v>440</v>
      </c>
      <c r="C56" s="53" t="s">
        <v>441</v>
      </c>
      <c r="D56" s="74">
        <f t="shared" si="13"/>
        <v>129341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129341</v>
      </c>
      <c r="M56" s="74">
        <f t="shared" si="15"/>
        <v>15723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15723</v>
      </c>
      <c r="V56" s="74">
        <f t="shared" si="17"/>
        <v>145064</v>
      </c>
      <c r="W56" s="74">
        <f t="shared" si="18"/>
        <v>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v>0</v>
      </c>
      <c r="AC56" s="74">
        <f t="shared" si="23"/>
        <v>0</v>
      </c>
      <c r="AD56" s="74">
        <f t="shared" si="24"/>
        <v>145064</v>
      </c>
    </row>
    <row r="57" spans="1:30" s="50" customFormat="1" ht="12" customHeight="1">
      <c r="A57" s="53" t="s">
        <v>343</v>
      </c>
      <c r="B57" s="54" t="s">
        <v>442</v>
      </c>
      <c r="C57" s="53" t="s">
        <v>443</v>
      </c>
      <c r="D57" s="74">
        <f t="shared" si="13"/>
        <v>39990</v>
      </c>
      <c r="E57" s="74">
        <f t="shared" si="14"/>
        <v>0</v>
      </c>
      <c r="F57" s="74">
        <v>0</v>
      </c>
      <c r="G57" s="74">
        <v>0</v>
      </c>
      <c r="H57" s="74">
        <v>0</v>
      </c>
      <c r="I57" s="74">
        <v>0</v>
      </c>
      <c r="J57" s="75">
        <v>0</v>
      </c>
      <c r="K57" s="74">
        <v>0</v>
      </c>
      <c r="L57" s="74">
        <v>39990</v>
      </c>
      <c r="M57" s="74">
        <f t="shared" si="15"/>
        <v>2998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2998</v>
      </c>
      <c r="V57" s="74">
        <f t="shared" si="17"/>
        <v>42988</v>
      </c>
      <c r="W57" s="74">
        <f t="shared" si="18"/>
        <v>0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0</v>
      </c>
      <c r="AB57" s="75">
        <v>0</v>
      </c>
      <c r="AC57" s="74">
        <f t="shared" si="23"/>
        <v>0</v>
      </c>
      <c r="AD57" s="74">
        <f t="shared" si="24"/>
        <v>42988</v>
      </c>
    </row>
    <row r="58" spans="1:30" s="50" customFormat="1" ht="12" customHeight="1">
      <c r="A58" s="53" t="s">
        <v>343</v>
      </c>
      <c r="B58" s="54" t="s">
        <v>444</v>
      </c>
      <c r="C58" s="53" t="s">
        <v>445</v>
      </c>
      <c r="D58" s="74">
        <f t="shared" si="13"/>
        <v>51356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51356</v>
      </c>
      <c r="M58" s="74">
        <f t="shared" si="15"/>
        <v>7769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7769</v>
      </c>
      <c r="V58" s="74">
        <f t="shared" si="17"/>
        <v>59125</v>
      </c>
      <c r="W58" s="74">
        <f t="shared" si="18"/>
        <v>0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0</v>
      </c>
      <c r="AB58" s="75">
        <v>0</v>
      </c>
      <c r="AC58" s="74">
        <f t="shared" si="23"/>
        <v>0</v>
      </c>
      <c r="AD58" s="74">
        <f t="shared" si="24"/>
        <v>59125</v>
      </c>
    </row>
    <row r="59" spans="1:30" s="50" customFormat="1" ht="12" customHeight="1">
      <c r="A59" s="53" t="s">
        <v>343</v>
      </c>
      <c r="B59" s="54" t="s">
        <v>446</v>
      </c>
      <c r="C59" s="53" t="s">
        <v>447</v>
      </c>
      <c r="D59" s="74">
        <f t="shared" si="13"/>
        <v>86239</v>
      </c>
      <c r="E59" s="74">
        <f t="shared" si="14"/>
        <v>0</v>
      </c>
      <c r="F59" s="74">
        <v>0</v>
      </c>
      <c r="G59" s="74">
        <v>0</v>
      </c>
      <c r="H59" s="74">
        <v>0</v>
      </c>
      <c r="I59" s="74">
        <v>0</v>
      </c>
      <c r="J59" s="75">
        <v>0</v>
      </c>
      <c r="K59" s="74">
        <v>0</v>
      </c>
      <c r="L59" s="74">
        <v>86239</v>
      </c>
      <c r="M59" s="74">
        <f t="shared" si="15"/>
        <v>4911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4911</v>
      </c>
      <c r="V59" s="74">
        <f t="shared" si="17"/>
        <v>91150</v>
      </c>
      <c r="W59" s="74">
        <f t="shared" si="18"/>
        <v>0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0</v>
      </c>
      <c r="AB59" s="75">
        <v>0</v>
      </c>
      <c r="AC59" s="74">
        <f t="shared" si="23"/>
        <v>0</v>
      </c>
      <c r="AD59" s="74">
        <f t="shared" si="24"/>
        <v>91150</v>
      </c>
    </row>
    <row r="60" spans="1:30" s="50" customFormat="1" ht="12" customHeight="1">
      <c r="A60" s="53" t="s">
        <v>343</v>
      </c>
      <c r="B60" s="54" t="s">
        <v>448</v>
      </c>
      <c r="C60" s="53" t="s">
        <v>449</v>
      </c>
      <c r="D60" s="74">
        <f t="shared" si="13"/>
        <v>16519</v>
      </c>
      <c r="E60" s="74">
        <f t="shared" si="14"/>
        <v>0</v>
      </c>
      <c r="F60" s="74">
        <v>0</v>
      </c>
      <c r="G60" s="74">
        <v>0</v>
      </c>
      <c r="H60" s="74">
        <v>0</v>
      </c>
      <c r="I60" s="74">
        <v>0</v>
      </c>
      <c r="J60" s="75">
        <v>0</v>
      </c>
      <c r="K60" s="74">
        <v>0</v>
      </c>
      <c r="L60" s="74">
        <v>16519</v>
      </c>
      <c r="M60" s="74">
        <f t="shared" si="15"/>
        <v>3239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3239</v>
      </c>
      <c r="V60" s="74">
        <f t="shared" si="17"/>
        <v>19758</v>
      </c>
      <c r="W60" s="74">
        <f t="shared" si="18"/>
        <v>0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0</v>
      </c>
      <c r="AB60" s="75">
        <v>0</v>
      </c>
      <c r="AC60" s="74">
        <f t="shared" si="23"/>
        <v>0</v>
      </c>
      <c r="AD60" s="74">
        <f t="shared" si="24"/>
        <v>19758</v>
      </c>
    </row>
    <row r="61" spans="1:30" s="50" customFormat="1" ht="12" customHeight="1">
      <c r="A61" s="53" t="s">
        <v>343</v>
      </c>
      <c r="B61" s="54" t="s">
        <v>450</v>
      </c>
      <c r="C61" s="53" t="s">
        <v>451</v>
      </c>
      <c r="D61" s="74">
        <f t="shared" si="13"/>
        <v>65057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65057</v>
      </c>
      <c r="M61" s="74">
        <f t="shared" si="15"/>
        <v>3094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3094</v>
      </c>
      <c r="V61" s="74">
        <f t="shared" si="17"/>
        <v>68151</v>
      </c>
      <c r="W61" s="74">
        <f t="shared" si="18"/>
        <v>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v>0</v>
      </c>
      <c r="AC61" s="74">
        <f t="shared" si="23"/>
        <v>0</v>
      </c>
      <c r="AD61" s="74">
        <f t="shared" si="24"/>
        <v>68151</v>
      </c>
    </row>
    <row r="62" spans="1:30" s="50" customFormat="1" ht="12" customHeight="1">
      <c r="A62" s="53" t="s">
        <v>343</v>
      </c>
      <c r="B62" s="54" t="s">
        <v>452</v>
      </c>
      <c r="C62" s="53" t="s">
        <v>453</v>
      </c>
      <c r="D62" s="74">
        <f t="shared" si="13"/>
        <v>36737</v>
      </c>
      <c r="E62" s="74">
        <f t="shared" si="14"/>
        <v>0</v>
      </c>
      <c r="F62" s="74">
        <v>0</v>
      </c>
      <c r="G62" s="74">
        <v>0</v>
      </c>
      <c r="H62" s="74">
        <v>0</v>
      </c>
      <c r="I62" s="74">
        <v>0</v>
      </c>
      <c r="J62" s="75">
        <v>0</v>
      </c>
      <c r="K62" s="74">
        <v>0</v>
      </c>
      <c r="L62" s="74">
        <v>36737</v>
      </c>
      <c r="M62" s="74">
        <f t="shared" si="15"/>
        <v>2597</v>
      </c>
      <c r="N62" s="74">
        <f t="shared" si="16"/>
        <v>0</v>
      </c>
      <c r="O62" s="74">
        <v>0</v>
      </c>
      <c r="P62" s="74">
        <v>0</v>
      </c>
      <c r="Q62" s="74">
        <v>0</v>
      </c>
      <c r="R62" s="74">
        <v>0</v>
      </c>
      <c r="S62" s="75">
        <v>0</v>
      </c>
      <c r="T62" s="74">
        <v>0</v>
      </c>
      <c r="U62" s="74">
        <v>2597</v>
      </c>
      <c r="V62" s="74">
        <f t="shared" si="17"/>
        <v>39334</v>
      </c>
      <c r="W62" s="74">
        <f t="shared" si="18"/>
        <v>0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0</v>
      </c>
      <c r="AB62" s="75">
        <v>0</v>
      </c>
      <c r="AC62" s="74">
        <f t="shared" si="23"/>
        <v>0</v>
      </c>
      <c r="AD62" s="74">
        <f t="shared" si="24"/>
        <v>39334</v>
      </c>
    </row>
    <row r="63" spans="1:30" s="50" customFormat="1" ht="12" customHeight="1">
      <c r="A63" s="53" t="s">
        <v>343</v>
      </c>
      <c r="B63" s="54" t="s">
        <v>454</v>
      </c>
      <c r="C63" s="53" t="s">
        <v>455</v>
      </c>
      <c r="D63" s="74">
        <f t="shared" si="13"/>
        <v>108463</v>
      </c>
      <c r="E63" s="74">
        <f t="shared" si="14"/>
        <v>0</v>
      </c>
      <c r="F63" s="74">
        <v>0</v>
      </c>
      <c r="G63" s="74">
        <v>0</v>
      </c>
      <c r="H63" s="74">
        <v>0</v>
      </c>
      <c r="I63" s="74">
        <v>0</v>
      </c>
      <c r="J63" s="75">
        <v>0</v>
      </c>
      <c r="K63" s="74">
        <v>0</v>
      </c>
      <c r="L63" s="74">
        <v>108463</v>
      </c>
      <c r="M63" s="74">
        <f t="shared" si="15"/>
        <v>12648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12648</v>
      </c>
      <c r="V63" s="74">
        <f t="shared" si="17"/>
        <v>121111</v>
      </c>
      <c r="W63" s="74">
        <f t="shared" si="18"/>
        <v>0</v>
      </c>
      <c r="X63" s="74">
        <f t="shared" si="19"/>
        <v>0</v>
      </c>
      <c r="Y63" s="74">
        <f t="shared" si="20"/>
        <v>0</v>
      </c>
      <c r="Z63" s="74">
        <f t="shared" si="21"/>
        <v>0</v>
      </c>
      <c r="AA63" s="74">
        <f t="shared" si="22"/>
        <v>0</v>
      </c>
      <c r="AB63" s="75">
        <v>0</v>
      </c>
      <c r="AC63" s="74">
        <f t="shared" si="23"/>
        <v>0</v>
      </c>
      <c r="AD63" s="74">
        <f t="shared" si="24"/>
        <v>121111</v>
      </c>
    </row>
    <row r="64" spans="1:30" s="50" customFormat="1" ht="12" customHeight="1">
      <c r="A64" s="53" t="s">
        <v>343</v>
      </c>
      <c r="B64" s="54" t="s">
        <v>456</v>
      </c>
      <c r="C64" s="53" t="s">
        <v>457</v>
      </c>
      <c r="D64" s="74">
        <f t="shared" si="13"/>
        <v>7911</v>
      </c>
      <c r="E64" s="74">
        <f t="shared" si="14"/>
        <v>0</v>
      </c>
      <c r="F64" s="74">
        <v>0</v>
      </c>
      <c r="G64" s="74">
        <v>0</v>
      </c>
      <c r="H64" s="74">
        <v>0</v>
      </c>
      <c r="I64" s="74">
        <v>0</v>
      </c>
      <c r="J64" s="75">
        <v>0</v>
      </c>
      <c r="K64" s="74">
        <v>0</v>
      </c>
      <c r="L64" s="74">
        <v>7911</v>
      </c>
      <c r="M64" s="74">
        <f t="shared" si="15"/>
        <v>1621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1621</v>
      </c>
      <c r="V64" s="74">
        <f t="shared" si="17"/>
        <v>9532</v>
      </c>
      <c r="W64" s="74">
        <f t="shared" si="18"/>
        <v>0</v>
      </c>
      <c r="X64" s="74">
        <f t="shared" si="19"/>
        <v>0</v>
      </c>
      <c r="Y64" s="74">
        <f t="shared" si="20"/>
        <v>0</v>
      </c>
      <c r="Z64" s="74">
        <f t="shared" si="21"/>
        <v>0</v>
      </c>
      <c r="AA64" s="74">
        <f t="shared" si="22"/>
        <v>0</v>
      </c>
      <c r="AB64" s="75">
        <v>0</v>
      </c>
      <c r="AC64" s="74">
        <f t="shared" si="23"/>
        <v>0</v>
      </c>
      <c r="AD64" s="74">
        <f t="shared" si="24"/>
        <v>9532</v>
      </c>
    </row>
    <row r="65" spans="1:30" s="50" customFormat="1" ht="12" customHeight="1">
      <c r="A65" s="53" t="s">
        <v>343</v>
      </c>
      <c r="B65" s="54" t="s">
        <v>458</v>
      </c>
      <c r="C65" s="53" t="s">
        <v>459</v>
      </c>
      <c r="D65" s="74">
        <f t="shared" si="13"/>
        <v>48040</v>
      </c>
      <c r="E65" s="74">
        <f t="shared" si="14"/>
        <v>8439</v>
      </c>
      <c r="F65" s="74">
        <v>0</v>
      </c>
      <c r="G65" s="74">
        <v>0</v>
      </c>
      <c r="H65" s="74">
        <v>0</v>
      </c>
      <c r="I65" s="74">
        <v>27</v>
      </c>
      <c r="J65" s="75">
        <v>0</v>
      </c>
      <c r="K65" s="74">
        <v>8412</v>
      </c>
      <c r="L65" s="74">
        <v>39601</v>
      </c>
      <c r="M65" s="74">
        <f t="shared" si="15"/>
        <v>20327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20327</v>
      </c>
      <c r="V65" s="74">
        <f t="shared" si="17"/>
        <v>68367</v>
      </c>
      <c r="W65" s="74">
        <f t="shared" si="18"/>
        <v>8439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27</v>
      </c>
      <c r="AB65" s="75">
        <v>0</v>
      </c>
      <c r="AC65" s="74">
        <f t="shared" si="23"/>
        <v>8412</v>
      </c>
      <c r="AD65" s="74">
        <f t="shared" si="24"/>
        <v>59928</v>
      </c>
    </row>
    <row r="66" spans="1:30" s="50" customFormat="1" ht="12" customHeight="1">
      <c r="A66" s="53" t="s">
        <v>343</v>
      </c>
      <c r="B66" s="54" t="s">
        <v>460</v>
      </c>
      <c r="C66" s="53" t="s">
        <v>461</v>
      </c>
      <c r="D66" s="74">
        <f t="shared" si="13"/>
        <v>21031</v>
      </c>
      <c r="E66" s="74">
        <f t="shared" si="14"/>
        <v>1135</v>
      </c>
      <c r="F66" s="74">
        <v>0</v>
      </c>
      <c r="G66" s="74">
        <v>0</v>
      </c>
      <c r="H66" s="74">
        <v>0</v>
      </c>
      <c r="I66" s="74">
        <v>1135</v>
      </c>
      <c r="J66" s="75">
        <v>0</v>
      </c>
      <c r="K66" s="74">
        <v>0</v>
      </c>
      <c r="L66" s="74">
        <v>19896</v>
      </c>
      <c r="M66" s="74">
        <f t="shared" si="15"/>
        <v>16415</v>
      </c>
      <c r="N66" s="74">
        <f t="shared" si="16"/>
        <v>0</v>
      </c>
      <c r="O66" s="74">
        <v>0</v>
      </c>
      <c r="P66" s="74">
        <v>0</v>
      </c>
      <c r="Q66" s="74">
        <v>0</v>
      </c>
      <c r="R66" s="74">
        <v>0</v>
      </c>
      <c r="S66" s="75">
        <v>0</v>
      </c>
      <c r="T66" s="74">
        <v>0</v>
      </c>
      <c r="U66" s="74">
        <v>16415</v>
      </c>
      <c r="V66" s="74">
        <f t="shared" si="17"/>
        <v>37446</v>
      </c>
      <c r="W66" s="74">
        <f t="shared" si="18"/>
        <v>1135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1135</v>
      </c>
      <c r="AB66" s="75">
        <v>0</v>
      </c>
      <c r="AC66" s="74">
        <f t="shared" si="23"/>
        <v>0</v>
      </c>
      <c r="AD66" s="74">
        <f t="shared" si="24"/>
        <v>36311</v>
      </c>
    </row>
    <row r="67" spans="1:30" s="50" customFormat="1" ht="12" customHeight="1">
      <c r="A67" s="53" t="s">
        <v>343</v>
      </c>
      <c r="B67" s="54" t="s">
        <v>462</v>
      </c>
      <c r="C67" s="53" t="s">
        <v>463</v>
      </c>
      <c r="D67" s="74">
        <f t="shared" si="13"/>
        <v>0</v>
      </c>
      <c r="E67" s="74">
        <f t="shared" si="14"/>
        <v>0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0</v>
      </c>
      <c r="L67" s="74">
        <v>0</v>
      </c>
      <c r="M67" s="74">
        <f t="shared" si="15"/>
        <v>17652</v>
      </c>
      <c r="N67" s="74">
        <f t="shared" si="16"/>
        <v>2020</v>
      </c>
      <c r="O67" s="74">
        <v>0</v>
      </c>
      <c r="P67" s="74">
        <v>0</v>
      </c>
      <c r="Q67" s="74">
        <v>0</v>
      </c>
      <c r="R67" s="74">
        <v>162</v>
      </c>
      <c r="S67" s="75">
        <v>110144</v>
      </c>
      <c r="T67" s="74">
        <v>1858</v>
      </c>
      <c r="U67" s="74">
        <v>15632</v>
      </c>
      <c r="V67" s="74">
        <f t="shared" si="17"/>
        <v>17652</v>
      </c>
      <c r="W67" s="74">
        <f t="shared" si="18"/>
        <v>2020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162</v>
      </c>
      <c r="AB67" s="75">
        <f aca="true" t="shared" si="25" ref="AB67:AB80">+SUM(J67,S67)</f>
        <v>110144</v>
      </c>
      <c r="AC67" s="74">
        <f t="shared" si="23"/>
        <v>1858</v>
      </c>
      <c r="AD67" s="74">
        <f t="shared" si="24"/>
        <v>15632</v>
      </c>
    </row>
    <row r="68" spans="1:30" s="50" customFormat="1" ht="12" customHeight="1">
      <c r="A68" s="53" t="s">
        <v>343</v>
      </c>
      <c r="B68" s="54" t="s">
        <v>464</v>
      </c>
      <c r="C68" s="53" t="s">
        <v>465</v>
      </c>
      <c r="D68" s="74">
        <f t="shared" si="13"/>
        <v>949049</v>
      </c>
      <c r="E68" s="74">
        <f t="shared" si="14"/>
        <v>949049</v>
      </c>
      <c r="F68" s="74">
        <v>216304</v>
      </c>
      <c r="G68" s="74">
        <v>0</v>
      </c>
      <c r="H68" s="74">
        <v>0</v>
      </c>
      <c r="I68" s="74">
        <v>124106</v>
      </c>
      <c r="J68" s="75">
        <v>306662</v>
      </c>
      <c r="K68" s="74">
        <v>608639</v>
      </c>
      <c r="L68" s="74">
        <v>0</v>
      </c>
      <c r="M68" s="74">
        <f t="shared" si="15"/>
        <v>46204</v>
      </c>
      <c r="N68" s="74">
        <f t="shared" si="16"/>
        <v>46204</v>
      </c>
      <c r="O68" s="74">
        <v>1496</v>
      </c>
      <c r="P68" s="74">
        <v>0</v>
      </c>
      <c r="Q68" s="74">
        <v>0</v>
      </c>
      <c r="R68" s="74">
        <v>0</v>
      </c>
      <c r="S68" s="75">
        <v>141781</v>
      </c>
      <c r="T68" s="74">
        <v>44708</v>
      </c>
      <c r="U68" s="74">
        <v>0</v>
      </c>
      <c r="V68" s="74">
        <f t="shared" si="17"/>
        <v>995253</v>
      </c>
      <c r="W68" s="74">
        <f t="shared" si="18"/>
        <v>995253</v>
      </c>
      <c r="X68" s="74">
        <f t="shared" si="19"/>
        <v>217800</v>
      </c>
      <c r="Y68" s="74">
        <f t="shared" si="20"/>
        <v>0</v>
      </c>
      <c r="Z68" s="74">
        <f t="shared" si="21"/>
        <v>0</v>
      </c>
      <c r="AA68" s="74">
        <f t="shared" si="22"/>
        <v>124106</v>
      </c>
      <c r="AB68" s="75">
        <f t="shared" si="25"/>
        <v>448443</v>
      </c>
      <c r="AC68" s="74">
        <f t="shared" si="23"/>
        <v>653347</v>
      </c>
      <c r="AD68" s="74">
        <f t="shared" si="24"/>
        <v>0</v>
      </c>
    </row>
    <row r="69" spans="1:30" s="50" customFormat="1" ht="12" customHeight="1">
      <c r="A69" s="53" t="s">
        <v>343</v>
      </c>
      <c r="B69" s="54" t="s">
        <v>466</v>
      </c>
      <c r="C69" s="53" t="s">
        <v>467</v>
      </c>
      <c r="D69" s="74">
        <f t="shared" si="13"/>
        <v>60809</v>
      </c>
      <c r="E69" s="74">
        <f t="shared" si="14"/>
        <v>60809</v>
      </c>
      <c r="F69" s="74">
        <v>0</v>
      </c>
      <c r="G69" s="74">
        <v>0</v>
      </c>
      <c r="H69" s="74">
        <v>0</v>
      </c>
      <c r="I69" s="74">
        <v>60809</v>
      </c>
      <c r="J69" s="75">
        <v>312109</v>
      </c>
      <c r="K69" s="74">
        <v>0</v>
      </c>
      <c r="L69" s="74">
        <v>0</v>
      </c>
      <c r="M69" s="74">
        <f t="shared" si="15"/>
        <v>6229</v>
      </c>
      <c r="N69" s="74">
        <f t="shared" si="16"/>
        <v>6229</v>
      </c>
      <c r="O69" s="74">
        <v>0</v>
      </c>
      <c r="P69" s="74">
        <v>0</v>
      </c>
      <c r="Q69" s="74">
        <v>0</v>
      </c>
      <c r="R69" s="74">
        <v>6229</v>
      </c>
      <c r="S69" s="75">
        <v>99171</v>
      </c>
      <c r="T69" s="74">
        <v>0</v>
      </c>
      <c r="U69" s="74">
        <v>0</v>
      </c>
      <c r="V69" s="74">
        <f t="shared" si="17"/>
        <v>67038</v>
      </c>
      <c r="W69" s="74">
        <f t="shared" si="18"/>
        <v>67038</v>
      </c>
      <c r="X69" s="74">
        <f t="shared" si="19"/>
        <v>0</v>
      </c>
      <c r="Y69" s="74">
        <f t="shared" si="20"/>
        <v>0</v>
      </c>
      <c r="Z69" s="74">
        <f t="shared" si="21"/>
        <v>0</v>
      </c>
      <c r="AA69" s="74">
        <f t="shared" si="22"/>
        <v>67038</v>
      </c>
      <c r="AB69" s="75">
        <f t="shared" si="25"/>
        <v>411280</v>
      </c>
      <c r="AC69" s="74">
        <f t="shared" si="23"/>
        <v>0</v>
      </c>
      <c r="AD69" s="74">
        <f t="shared" si="24"/>
        <v>0</v>
      </c>
    </row>
    <row r="70" spans="1:30" s="50" customFormat="1" ht="12" customHeight="1">
      <c r="A70" s="53" t="s">
        <v>343</v>
      </c>
      <c r="B70" s="54" t="s">
        <v>468</v>
      </c>
      <c r="C70" s="53" t="s">
        <v>469</v>
      </c>
      <c r="D70" s="74">
        <f t="shared" si="13"/>
        <v>24626</v>
      </c>
      <c r="E70" s="74">
        <f t="shared" si="14"/>
        <v>24626</v>
      </c>
      <c r="F70" s="74">
        <v>0</v>
      </c>
      <c r="G70" s="74">
        <v>0</v>
      </c>
      <c r="H70" s="74">
        <v>0</v>
      </c>
      <c r="I70" s="74">
        <v>22644</v>
      </c>
      <c r="J70" s="75">
        <v>362955</v>
      </c>
      <c r="K70" s="74">
        <v>1982</v>
      </c>
      <c r="L70" s="74">
        <v>0</v>
      </c>
      <c r="M70" s="74">
        <f t="shared" si="15"/>
        <v>4418</v>
      </c>
      <c r="N70" s="74">
        <f t="shared" si="16"/>
        <v>4418</v>
      </c>
      <c r="O70" s="74">
        <v>0</v>
      </c>
      <c r="P70" s="74">
        <v>0</v>
      </c>
      <c r="Q70" s="74">
        <v>0</v>
      </c>
      <c r="R70" s="74">
        <v>4418</v>
      </c>
      <c r="S70" s="75">
        <v>126556</v>
      </c>
      <c r="T70" s="74">
        <v>0</v>
      </c>
      <c r="U70" s="74">
        <v>0</v>
      </c>
      <c r="V70" s="74">
        <f t="shared" si="17"/>
        <v>29044</v>
      </c>
      <c r="W70" s="74">
        <f t="shared" si="18"/>
        <v>29044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27062</v>
      </c>
      <c r="AB70" s="75">
        <f t="shared" si="25"/>
        <v>489511</v>
      </c>
      <c r="AC70" s="74">
        <f t="shared" si="23"/>
        <v>1982</v>
      </c>
      <c r="AD70" s="74">
        <f t="shared" si="24"/>
        <v>0</v>
      </c>
    </row>
    <row r="71" spans="1:30" s="50" customFormat="1" ht="12" customHeight="1">
      <c r="A71" s="53" t="s">
        <v>343</v>
      </c>
      <c r="B71" s="54" t="s">
        <v>470</v>
      </c>
      <c r="C71" s="53" t="s">
        <v>471</v>
      </c>
      <c r="D71" s="74">
        <f t="shared" si="13"/>
        <v>532702</v>
      </c>
      <c r="E71" s="74">
        <f t="shared" si="14"/>
        <v>438317</v>
      </c>
      <c r="F71" s="74">
        <v>0</v>
      </c>
      <c r="G71" s="74">
        <v>0</v>
      </c>
      <c r="H71" s="74">
        <v>290100</v>
      </c>
      <c r="I71" s="74">
        <v>147933</v>
      </c>
      <c r="J71" s="75">
        <v>620009</v>
      </c>
      <c r="K71" s="74">
        <v>284</v>
      </c>
      <c r="L71" s="74">
        <v>94385</v>
      </c>
      <c r="M71" s="74">
        <f t="shared" si="15"/>
        <v>123975</v>
      </c>
      <c r="N71" s="74">
        <f t="shared" si="16"/>
        <v>84720</v>
      </c>
      <c r="O71" s="74">
        <v>578</v>
      </c>
      <c r="P71" s="74">
        <v>0</v>
      </c>
      <c r="Q71" s="74">
        <v>0</v>
      </c>
      <c r="R71" s="74">
        <v>84105</v>
      </c>
      <c r="S71" s="75">
        <v>86831</v>
      </c>
      <c r="T71" s="74">
        <v>37</v>
      </c>
      <c r="U71" s="74">
        <v>39255</v>
      </c>
      <c r="V71" s="74">
        <f t="shared" si="17"/>
        <v>656677</v>
      </c>
      <c r="W71" s="74">
        <f t="shared" si="18"/>
        <v>523037</v>
      </c>
      <c r="X71" s="74">
        <f t="shared" si="19"/>
        <v>578</v>
      </c>
      <c r="Y71" s="74">
        <f t="shared" si="20"/>
        <v>0</v>
      </c>
      <c r="Z71" s="74">
        <f t="shared" si="21"/>
        <v>290100</v>
      </c>
      <c r="AA71" s="74">
        <f t="shared" si="22"/>
        <v>232038</v>
      </c>
      <c r="AB71" s="75">
        <f t="shared" si="25"/>
        <v>706840</v>
      </c>
      <c r="AC71" s="74">
        <f t="shared" si="23"/>
        <v>321</v>
      </c>
      <c r="AD71" s="74">
        <f t="shared" si="24"/>
        <v>133640</v>
      </c>
    </row>
    <row r="72" spans="1:30" s="50" customFormat="1" ht="12" customHeight="1">
      <c r="A72" s="53" t="s">
        <v>343</v>
      </c>
      <c r="B72" s="54" t="s">
        <v>472</v>
      </c>
      <c r="C72" s="53" t="s">
        <v>473</v>
      </c>
      <c r="D72" s="74">
        <f aca="true" t="shared" si="26" ref="D72:D80">SUM(E72,+L72)</f>
        <v>325621</v>
      </c>
      <c r="E72" s="74">
        <f aca="true" t="shared" si="27" ref="E72:E80">+SUM(F72:I72,K72)</f>
        <v>325621</v>
      </c>
      <c r="F72" s="74">
        <v>15917</v>
      </c>
      <c r="G72" s="74">
        <v>0</v>
      </c>
      <c r="H72" s="74">
        <v>0</v>
      </c>
      <c r="I72" s="74">
        <v>253281</v>
      </c>
      <c r="J72" s="75">
        <v>580584</v>
      </c>
      <c r="K72" s="74">
        <v>56423</v>
      </c>
      <c r="L72" s="74">
        <v>0</v>
      </c>
      <c r="M72" s="74">
        <f aca="true" t="shared" si="28" ref="M72:M80">SUM(N72,+U72)</f>
        <v>5479</v>
      </c>
      <c r="N72" s="74">
        <f aca="true" t="shared" si="29" ref="N72:N80">+SUM(O72:R72,T72)</f>
        <v>5479</v>
      </c>
      <c r="O72" s="74">
        <v>0</v>
      </c>
      <c r="P72" s="74">
        <v>0</v>
      </c>
      <c r="Q72" s="74">
        <v>0</v>
      </c>
      <c r="R72" s="74">
        <v>5479</v>
      </c>
      <c r="S72" s="75">
        <v>137101</v>
      </c>
      <c r="T72" s="74">
        <v>0</v>
      </c>
      <c r="U72" s="74">
        <v>0</v>
      </c>
      <c r="V72" s="74">
        <f aca="true" t="shared" si="30" ref="V72:V80">+SUM(D72,M72)</f>
        <v>331100</v>
      </c>
      <c r="W72" s="74">
        <f aca="true" t="shared" si="31" ref="W72:W80">+SUM(E72,N72)</f>
        <v>331100</v>
      </c>
      <c r="X72" s="74">
        <f aca="true" t="shared" si="32" ref="X72:X80">+SUM(F72,O72)</f>
        <v>15917</v>
      </c>
      <c r="Y72" s="74">
        <f aca="true" t="shared" si="33" ref="Y72:Y80">+SUM(G72,P72)</f>
        <v>0</v>
      </c>
      <c r="Z72" s="74">
        <f aca="true" t="shared" si="34" ref="Z72:Z80">+SUM(H72,Q72)</f>
        <v>0</v>
      </c>
      <c r="AA72" s="74">
        <f aca="true" t="shared" si="35" ref="AA72:AA80">+SUM(I72,R72)</f>
        <v>258760</v>
      </c>
      <c r="AB72" s="75">
        <f t="shared" si="25"/>
        <v>717685</v>
      </c>
      <c r="AC72" s="74">
        <f aca="true" t="shared" si="36" ref="AC72:AC80">+SUM(K72,T72)</f>
        <v>56423</v>
      </c>
      <c r="AD72" s="74">
        <f aca="true" t="shared" si="37" ref="AD72:AD80">+SUM(L72,U72)</f>
        <v>0</v>
      </c>
    </row>
    <row r="73" spans="1:30" s="50" customFormat="1" ht="12" customHeight="1">
      <c r="A73" s="53" t="s">
        <v>343</v>
      </c>
      <c r="B73" s="54" t="s">
        <v>474</v>
      </c>
      <c r="C73" s="53" t="s">
        <v>475</v>
      </c>
      <c r="D73" s="74">
        <f t="shared" si="26"/>
        <v>47349</v>
      </c>
      <c r="E73" s="74">
        <f t="shared" si="27"/>
        <v>47349</v>
      </c>
      <c r="F73" s="74">
        <v>0</v>
      </c>
      <c r="G73" s="74">
        <v>0</v>
      </c>
      <c r="H73" s="74">
        <v>0</v>
      </c>
      <c r="I73" s="74">
        <v>37305</v>
      </c>
      <c r="J73" s="75">
        <v>322077</v>
      </c>
      <c r="K73" s="74">
        <v>10044</v>
      </c>
      <c r="L73" s="74">
        <v>0</v>
      </c>
      <c r="M73" s="74">
        <f t="shared" si="28"/>
        <v>37010</v>
      </c>
      <c r="N73" s="74">
        <f t="shared" si="29"/>
        <v>12140</v>
      </c>
      <c r="O73" s="74">
        <v>0</v>
      </c>
      <c r="P73" s="74">
        <v>0</v>
      </c>
      <c r="Q73" s="74">
        <v>0</v>
      </c>
      <c r="R73" s="74">
        <v>12112</v>
      </c>
      <c r="S73" s="75">
        <v>102443</v>
      </c>
      <c r="T73" s="74">
        <v>28</v>
      </c>
      <c r="U73" s="74">
        <v>24870</v>
      </c>
      <c r="V73" s="74">
        <f t="shared" si="30"/>
        <v>84359</v>
      </c>
      <c r="W73" s="74">
        <f t="shared" si="31"/>
        <v>59489</v>
      </c>
      <c r="X73" s="74">
        <f t="shared" si="32"/>
        <v>0</v>
      </c>
      <c r="Y73" s="74">
        <f t="shared" si="33"/>
        <v>0</v>
      </c>
      <c r="Z73" s="74">
        <f t="shared" si="34"/>
        <v>0</v>
      </c>
      <c r="AA73" s="74">
        <f t="shared" si="35"/>
        <v>49417</v>
      </c>
      <c r="AB73" s="75">
        <f t="shared" si="25"/>
        <v>424520</v>
      </c>
      <c r="AC73" s="74">
        <f t="shared" si="36"/>
        <v>10072</v>
      </c>
      <c r="AD73" s="74">
        <f t="shared" si="37"/>
        <v>24870</v>
      </c>
    </row>
    <row r="74" spans="1:30" s="50" customFormat="1" ht="12" customHeight="1">
      <c r="A74" s="53" t="s">
        <v>343</v>
      </c>
      <c r="B74" s="54" t="s">
        <v>476</v>
      </c>
      <c r="C74" s="53" t="s">
        <v>477</v>
      </c>
      <c r="D74" s="74">
        <f t="shared" si="26"/>
        <v>55192</v>
      </c>
      <c r="E74" s="74">
        <f t="shared" si="27"/>
        <v>55192</v>
      </c>
      <c r="F74" s="74">
        <v>0</v>
      </c>
      <c r="G74" s="74">
        <v>0</v>
      </c>
      <c r="H74" s="74">
        <v>0</v>
      </c>
      <c r="I74" s="74">
        <v>55192</v>
      </c>
      <c r="J74" s="75">
        <v>337559</v>
      </c>
      <c r="K74" s="74">
        <v>0</v>
      </c>
      <c r="L74" s="74">
        <v>0</v>
      </c>
      <c r="M74" s="74">
        <f t="shared" si="28"/>
        <v>44384</v>
      </c>
      <c r="N74" s="74">
        <f t="shared" si="29"/>
        <v>44384</v>
      </c>
      <c r="O74" s="74">
        <v>0</v>
      </c>
      <c r="P74" s="74">
        <v>0</v>
      </c>
      <c r="Q74" s="74">
        <v>0</v>
      </c>
      <c r="R74" s="74">
        <v>44384</v>
      </c>
      <c r="S74" s="75">
        <v>158957</v>
      </c>
      <c r="T74" s="74">
        <v>0</v>
      </c>
      <c r="U74" s="74">
        <v>0</v>
      </c>
      <c r="V74" s="74">
        <f t="shared" si="30"/>
        <v>99576</v>
      </c>
      <c r="W74" s="74">
        <f t="shared" si="31"/>
        <v>99576</v>
      </c>
      <c r="X74" s="74">
        <f t="shared" si="32"/>
        <v>0</v>
      </c>
      <c r="Y74" s="74">
        <f t="shared" si="33"/>
        <v>0</v>
      </c>
      <c r="Z74" s="74">
        <f t="shared" si="34"/>
        <v>0</v>
      </c>
      <c r="AA74" s="74">
        <f t="shared" si="35"/>
        <v>99576</v>
      </c>
      <c r="AB74" s="75">
        <f t="shared" si="25"/>
        <v>496516</v>
      </c>
      <c r="AC74" s="74">
        <f t="shared" si="36"/>
        <v>0</v>
      </c>
      <c r="AD74" s="74">
        <f t="shared" si="37"/>
        <v>0</v>
      </c>
    </row>
    <row r="75" spans="1:30" s="50" customFormat="1" ht="12" customHeight="1">
      <c r="A75" s="53" t="s">
        <v>343</v>
      </c>
      <c r="B75" s="54" t="s">
        <v>478</v>
      </c>
      <c r="C75" s="53" t="s">
        <v>479</v>
      </c>
      <c r="D75" s="74">
        <f t="shared" si="26"/>
        <v>107546</v>
      </c>
      <c r="E75" s="74">
        <f t="shared" si="27"/>
        <v>101404</v>
      </c>
      <c r="F75" s="74">
        <v>40162</v>
      </c>
      <c r="G75" s="74">
        <v>0</v>
      </c>
      <c r="H75" s="74">
        <v>0</v>
      </c>
      <c r="I75" s="74">
        <v>55589</v>
      </c>
      <c r="J75" s="75">
        <v>488911</v>
      </c>
      <c r="K75" s="74">
        <v>5653</v>
      </c>
      <c r="L75" s="74">
        <v>6142</v>
      </c>
      <c r="M75" s="74">
        <f t="shared" si="28"/>
        <v>362513</v>
      </c>
      <c r="N75" s="74">
        <f t="shared" si="29"/>
        <v>356766</v>
      </c>
      <c r="O75" s="74">
        <v>0</v>
      </c>
      <c r="P75" s="74">
        <v>0</v>
      </c>
      <c r="Q75" s="74">
        <v>0</v>
      </c>
      <c r="R75" s="74">
        <v>356766</v>
      </c>
      <c r="S75" s="75">
        <v>90930</v>
      </c>
      <c r="T75" s="74"/>
      <c r="U75" s="74">
        <v>5747</v>
      </c>
      <c r="V75" s="74">
        <f t="shared" si="30"/>
        <v>470059</v>
      </c>
      <c r="W75" s="74">
        <f t="shared" si="31"/>
        <v>458170</v>
      </c>
      <c r="X75" s="74">
        <f t="shared" si="32"/>
        <v>40162</v>
      </c>
      <c r="Y75" s="74">
        <f t="shared" si="33"/>
        <v>0</v>
      </c>
      <c r="Z75" s="74">
        <f t="shared" si="34"/>
        <v>0</v>
      </c>
      <c r="AA75" s="74">
        <f t="shared" si="35"/>
        <v>412355</v>
      </c>
      <c r="AB75" s="75">
        <f t="shared" si="25"/>
        <v>579841</v>
      </c>
      <c r="AC75" s="74">
        <f t="shared" si="36"/>
        <v>5653</v>
      </c>
      <c r="AD75" s="74">
        <f t="shared" si="37"/>
        <v>11889</v>
      </c>
    </row>
    <row r="76" spans="1:30" s="50" customFormat="1" ht="12" customHeight="1">
      <c r="A76" s="53" t="s">
        <v>343</v>
      </c>
      <c r="B76" s="54" t="s">
        <v>480</v>
      </c>
      <c r="C76" s="53" t="s">
        <v>481</v>
      </c>
      <c r="D76" s="74">
        <f t="shared" si="26"/>
        <v>514815</v>
      </c>
      <c r="E76" s="74">
        <f t="shared" si="27"/>
        <v>353517</v>
      </c>
      <c r="F76" s="74">
        <v>99527</v>
      </c>
      <c r="G76" s="74">
        <v>0</v>
      </c>
      <c r="H76" s="74">
        <v>239100</v>
      </c>
      <c r="I76" s="74">
        <v>14890</v>
      </c>
      <c r="J76" s="75">
        <v>98426</v>
      </c>
      <c r="K76" s="74">
        <v>0</v>
      </c>
      <c r="L76" s="74">
        <v>161298</v>
      </c>
      <c r="M76" s="74">
        <f t="shared" si="28"/>
        <v>6726</v>
      </c>
      <c r="N76" s="74">
        <f t="shared" si="29"/>
        <v>4225</v>
      </c>
      <c r="O76" s="74">
        <v>0</v>
      </c>
      <c r="P76" s="74">
        <v>0</v>
      </c>
      <c r="Q76" s="74">
        <v>0</v>
      </c>
      <c r="R76" s="74">
        <v>4225</v>
      </c>
      <c r="S76" s="75">
        <v>121717</v>
      </c>
      <c r="T76" s="74">
        <v>0</v>
      </c>
      <c r="U76" s="74">
        <v>2501</v>
      </c>
      <c r="V76" s="74">
        <f t="shared" si="30"/>
        <v>521541</v>
      </c>
      <c r="W76" s="74">
        <f t="shared" si="31"/>
        <v>357742</v>
      </c>
      <c r="X76" s="74">
        <f t="shared" si="32"/>
        <v>99527</v>
      </c>
      <c r="Y76" s="74">
        <f t="shared" si="33"/>
        <v>0</v>
      </c>
      <c r="Z76" s="74">
        <f t="shared" si="34"/>
        <v>239100</v>
      </c>
      <c r="AA76" s="74">
        <f t="shared" si="35"/>
        <v>19115</v>
      </c>
      <c r="AB76" s="75">
        <f t="shared" si="25"/>
        <v>220143</v>
      </c>
      <c r="AC76" s="74">
        <f t="shared" si="36"/>
        <v>0</v>
      </c>
      <c r="AD76" s="74">
        <f t="shared" si="37"/>
        <v>163799</v>
      </c>
    </row>
    <row r="77" spans="1:30" s="50" customFormat="1" ht="12" customHeight="1">
      <c r="A77" s="53" t="s">
        <v>343</v>
      </c>
      <c r="B77" s="54" t="s">
        <v>482</v>
      </c>
      <c r="C77" s="53" t="s">
        <v>483</v>
      </c>
      <c r="D77" s="74">
        <f t="shared" si="26"/>
        <v>26748</v>
      </c>
      <c r="E77" s="74">
        <f t="shared" si="27"/>
        <v>9864</v>
      </c>
      <c r="F77" s="74">
        <v>848</v>
      </c>
      <c r="G77" s="74">
        <v>4165</v>
      </c>
      <c r="H77" s="74">
        <v>0</v>
      </c>
      <c r="I77" s="74">
        <v>0</v>
      </c>
      <c r="J77" s="75">
        <v>231498</v>
      </c>
      <c r="K77" s="74">
        <v>4851</v>
      </c>
      <c r="L77" s="74">
        <v>16884</v>
      </c>
      <c r="M77" s="74">
        <f t="shared" si="28"/>
        <v>33943</v>
      </c>
      <c r="N77" s="74">
        <f t="shared" si="29"/>
        <v>33943</v>
      </c>
      <c r="O77" s="74">
        <v>370</v>
      </c>
      <c r="P77" s="74">
        <v>0</v>
      </c>
      <c r="Q77" s="74">
        <v>0</v>
      </c>
      <c r="R77" s="74">
        <v>33560</v>
      </c>
      <c r="S77" s="75">
        <v>79817</v>
      </c>
      <c r="T77" s="74">
        <v>13</v>
      </c>
      <c r="U77" s="74">
        <v>0</v>
      </c>
      <c r="V77" s="74">
        <f t="shared" si="30"/>
        <v>60691</v>
      </c>
      <c r="W77" s="74">
        <f t="shared" si="31"/>
        <v>43807</v>
      </c>
      <c r="X77" s="74">
        <f t="shared" si="32"/>
        <v>1218</v>
      </c>
      <c r="Y77" s="74">
        <f t="shared" si="33"/>
        <v>4165</v>
      </c>
      <c r="Z77" s="74">
        <f t="shared" si="34"/>
        <v>0</v>
      </c>
      <c r="AA77" s="74">
        <f t="shared" si="35"/>
        <v>33560</v>
      </c>
      <c r="AB77" s="75">
        <f t="shared" si="25"/>
        <v>311315</v>
      </c>
      <c r="AC77" s="74">
        <f t="shared" si="36"/>
        <v>4864</v>
      </c>
      <c r="AD77" s="74">
        <f t="shared" si="37"/>
        <v>16884</v>
      </c>
    </row>
    <row r="78" spans="1:30" s="50" customFormat="1" ht="12" customHeight="1">
      <c r="A78" s="53" t="s">
        <v>343</v>
      </c>
      <c r="B78" s="54" t="s">
        <v>484</v>
      </c>
      <c r="C78" s="53" t="s">
        <v>485</v>
      </c>
      <c r="D78" s="74">
        <f t="shared" si="26"/>
        <v>127958</v>
      </c>
      <c r="E78" s="74">
        <f t="shared" si="27"/>
        <v>127958</v>
      </c>
      <c r="F78" s="74">
        <v>0</v>
      </c>
      <c r="G78" s="74">
        <v>0</v>
      </c>
      <c r="H78" s="74">
        <v>0</v>
      </c>
      <c r="I78" s="74">
        <v>57478</v>
      </c>
      <c r="J78" s="75">
        <v>894434</v>
      </c>
      <c r="K78" s="74">
        <v>70480</v>
      </c>
      <c r="L78" s="74">
        <v>0</v>
      </c>
      <c r="M78" s="74">
        <f t="shared" si="28"/>
        <v>36846</v>
      </c>
      <c r="N78" s="74">
        <f t="shared" si="29"/>
        <v>24415</v>
      </c>
      <c r="O78" s="74">
        <v>0</v>
      </c>
      <c r="P78" s="74">
        <v>0</v>
      </c>
      <c r="Q78" s="74">
        <v>0</v>
      </c>
      <c r="R78" s="74">
        <v>20821</v>
      </c>
      <c r="S78" s="75">
        <v>206371</v>
      </c>
      <c r="T78" s="74">
        <v>3594</v>
      </c>
      <c r="U78" s="74">
        <v>12431</v>
      </c>
      <c r="V78" s="74">
        <f t="shared" si="30"/>
        <v>164804</v>
      </c>
      <c r="W78" s="74">
        <f t="shared" si="31"/>
        <v>152373</v>
      </c>
      <c r="X78" s="74">
        <f t="shared" si="32"/>
        <v>0</v>
      </c>
      <c r="Y78" s="74">
        <f t="shared" si="33"/>
        <v>0</v>
      </c>
      <c r="Z78" s="74">
        <f t="shared" si="34"/>
        <v>0</v>
      </c>
      <c r="AA78" s="74">
        <f t="shared" si="35"/>
        <v>78299</v>
      </c>
      <c r="AB78" s="75">
        <f t="shared" si="25"/>
        <v>1100805</v>
      </c>
      <c r="AC78" s="74">
        <f t="shared" si="36"/>
        <v>74074</v>
      </c>
      <c r="AD78" s="74">
        <f t="shared" si="37"/>
        <v>12431</v>
      </c>
    </row>
    <row r="79" spans="1:30" s="50" customFormat="1" ht="12" customHeight="1">
      <c r="A79" s="53" t="s">
        <v>343</v>
      </c>
      <c r="B79" s="54" t="s">
        <v>486</v>
      </c>
      <c r="C79" s="53" t="s">
        <v>487</v>
      </c>
      <c r="D79" s="74">
        <f t="shared" si="26"/>
        <v>49739</v>
      </c>
      <c r="E79" s="74">
        <f t="shared" si="27"/>
        <v>13142</v>
      </c>
      <c r="F79" s="74">
        <v>0</v>
      </c>
      <c r="G79" s="74">
        <v>0</v>
      </c>
      <c r="H79" s="74">
        <v>0</v>
      </c>
      <c r="I79" s="74">
        <v>11505</v>
      </c>
      <c r="J79" s="75">
        <v>403240</v>
      </c>
      <c r="K79" s="74">
        <v>1637</v>
      </c>
      <c r="L79" s="74">
        <v>36597</v>
      </c>
      <c r="M79" s="74">
        <f t="shared" si="28"/>
        <v>132840</v>
      </c>
      <c r="N79" s="74">
        <f t="shared" si="29"/>
        <v>100193</v>
      </c>
      <c r="O79" s="74">
        <v>26765</v>
      </c>
      <c r="P79" s="74">
        <v>0</v>
      </c>
      <c r="Q79" s="74">
        <v>72200</v>
      </c>
      <c r="R79" s="74">
        <v>1228</v>
      </c>
      <c r="S79" s="75">
        <v>35043</v>
      </c>
      <c r="T79" s="74">
        <v>0</v>
      </c>
      <c r="U79" s="74">
        <v>32647</v>
      </c>
      <c r="V79" s="74">
        <f t="shared" si="30"/>
        <v>182579</v>
      </c>
      <c r="W79" s="74">
        <f t="shared" si="31"/>
        <v>113335</v>
      </c>
      <c r="X79" s="74">
        <f t="shared" si="32"/>
        <v>26765</v>
      </c>
      <c r="Y79" s="74">
        <f t="shared" si="33"/>
        <v>0</v>
      </c>
      <c r="Z79" s="74">
        <f t="shared" si="34"/>
        <v>72200</v>
      </c>
      <c r="AA79" s="74">
        <f t="shared" si="35"/>
        <v>12733</v>
      </c>
      <c r="AB79" s="75">
        <f t="shared" si="25"/>
        <v>438283</v>
      </c>
      <c r="AC79" s="74">
        <f t="shared" si="36"/>
        <v>1637</v>
      </c>
      <c r="AD79" s="74">
        <f t="shared" si="37"/>
        <v>69244</v>
      </c>
    </row>
    <row r="80" spans="1:30" s="50" customFormat="1" ht="12" customHeight="1">
      <c r="A80" s="53" t="s">
        <v>343</v>
      </c>
      <c r="B80" s="54" t="s">
        <v>488</v>
      </c>
      <c r="C80" s="53" t="s">
        <v>489</v>
      </c>
      <c r="D80" s="74">
        <f t="shared" si="26"/>
        <v>4342</v>
      </c>
      <c r="E80" s="74">
        <f t="shared" si="27"/>
        <v>4342</v>
      </c>
      <c r="F80" s="74">
        <v>0</v>
      </c>
      <c r="G80" s="74">
        <v>0</v>
      </c>
      <c r="H80" s="74">
        <v>0</v>
      </c>
      <c r="I80" s="74">
        <v>4342</v>
      </c>
      <c r="J80" s="75">
        <v>223657</v>
      </c>
      <c r="K80" s="74"/>
      <c r="L80" s="74">
        <v>0</v>
      </c>
      <c r="M80" s="74">
        <f t="shared" si="28"/>
        <v>47504</v>
      </c>
      <c r="N80" s="74">
        <f t="shared" si="29"/>
        <v>47504</v>
      </c>
      <c r="O80" s="74">
        <v>0</v>
      </c>
      <c r="P80" s="74">
        <v>0</v>
      </c>
      <c r="Q80" s="74">
        <v>0</v>
      </c>
      <c r="R80" s="74">
        <v>47504</v>
      </c>
      <c r="S80" s="75">
        <v>60358</v>
      </c>
      <c r="T80" s="74"/>
      <c r="U80" s="74">
        <v>0</v>
      </c>
      <c r="V80" s="74">
        <f t="shared" si="30"/>
        <v>51846</v>
      </c>
      <c r="W80" s="74">
        <f t="shared" si="31"/>
        <v>51846</v>
      </c>
      <c r="X80" s="74">
        <f t="shared" si="32"/>
        <v>0</v>
      </c>
      <c r="Y80" s="74">
        <f t="shared" si="33"/>
        <v>0</v>
      </c>
      <c r="Z80" s="74">
        <f t="shared" si="34"/>
        <v>0</v>
      </c>
      <c r="AA80" s="74">
        <f t="shared" si="35"/>
        <v>51846</v>
      </c>
      <c r="AB80" s="75">
        <f t="shared" si="25"/>
        <v>284015</v>
      </c>
      <c r="AC80" s="74">
        <f t="shared" si="36"/>
        <v>0</v>
      </c>
      <c r="AD80" s="74">
        <f t="shared" si="37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8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55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311</v>
      </c>
      <c r="B2" s="148" t="s">
        <v>490</v>
      </c>
      <c r="C2" s="154" t="s">
        <v>491</v>
      </c>
      <c r="D2" s="133" t="s">
        <v>492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493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494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495</v>
      </c>
      <c r="E3" s="80"/>
      <c r="F3" s="80"/>
      <c r="G3" s="80"/>
      <c r="H3" s="80"/>
      <c r="I3" s="80"/>
      <c r="J3" s="80"/>
      <c r="K3" s="85"/>
      <c r="L3" s="81" t="s">
        <v>496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</v>
      </c>
      <c r="AE3" s="90" t="s">
        <v>316</v>
      </c>
      <c r="AF3" s="135" t="s">
        <v>495</v>
      </c>
      <c r="AG3" s="80"/>
      <c r="AH3" s="80"/>
      <c r="AI3" s="80"/>
      <c r="AJ3" s="80"/>
      <c r="AK3" s="80"/>
      <c r="AL3" s="80"/>
      <c r="AM3" s="85"/>
      <c r="AN3" s="81" t="s">
        <v>496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</v>
      </c>
      <c r="BG3" s="90" t="s">
        <v>316</v>
      </c>
      <c r="BH3" s="135" t="s">
        <v>495</v>
      </c>
      <c r="BI3" s="80"/>
      <c r="BJ3" s="80"/>
      <c r="BK3" s="80"/>
      <c r="BL3" s="80"/>
      <c r="BM3" s="80"/>
      <c r="BN3" s="80"/>
      <c r="BO3" s="85"/>
      <c r="BP3" s="81" t="s">
        <v>496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</v>
      </c>
      <c r="CI3" s="90" t="s">
        <v>316</v>
      </c>
    </row>
    <row r="4" spans="1:87" s="45" customFormat="1" ht="13.5" customHeight="1">
      <c r="A4" s="149"/>
      <c r="B4" s="149"/>
      <c r="C4" s="155"/>
      <c r="D4" s="90" t="s">
        <v>316</v>
      </c>
      <c r="E4" s="95" t="s">
        <v>497</v>
      </c>
      <c r="F4" s="89"/>
      <c r="G4" s="93"/>
      <c r="H4" s="80"/>
      <c r="I4" s="94"/>
      <c r="J4" s="136" t="s">
        <v>254</v>
      </c>
      <c r="K4" s="146" t="s">
        <v>498</v>
      </c>
      <c r="L4" s="90" t="s">
        <v>316</v>
      </c>
      <c r="M4" s="135" t="s">
        <v>256</v>
      </c>
      <c r="N4" s="87"/>
      <c r="O4" s="87"/>
      <c r="P4" s="87"/>
      <c r="Q4" s="88"/>
      <c r="R4" s="135" t="s">
        <v>499</v>
      </c>
      <c r="S4" s="80"/>
      <c r="T4" s="80"/>
      <c r="U4" s="94"/>
      <c r="V4" s="95" t="s">
        <v>500</v>
      </c>
      <c r="W4" s="135" t="s">
        <v>501</v>
      </c>
      <c r="X4" s="86"/>
      <c r="Y4" s="87"/>
      <c r="Z4" s="87"/>
      <c r="AA4" s="88"/>
      <c r="AB4" s="95" t="s">
        <v>2</v>
      </c>
      <c r="AC4" s="95" t="s">
        <v>502</v>
      </c>
      <c r="AD4" s="90"/>
      <c r="AE4" s="90"/>
      <c r="AF4" s="90" t="s">
        <v>316</v>
      </c>
      <c r="AG4" s="95" t="s">
        <v>497</v>
      </c>
      <c r="AH4" s="89"/>
      <c r="AI4" s="93"/>
      <c r="AJ4" s="80"/>
      <c r="AK4" s="94"/>
      <c r="AL4" s="136" t="s">
        <v>254</v>
      </c>
      <c r="AM4" s="146" t="s">
        <v>498</v>
      </c>
      <c r="AN4" s="90" t="s">
        <v>316</v>
      </c>
      <c r="AO4" s="135" t="s">
        <v>256</v>
      </c>
      <c r="AP4" s="87"/>
      <c r="AQ4" s="87"/>
      <c r="AR4" s="87"/>
      <c r="AS4" s="88"/>
      <c r="AT4" s="135" t="s">
        <v>499</v>
      </c>
      <c r="AU4" s="80"/>
      <c r="AV4" s="80"/>
      <c r="AW4" s="94"/>
      <c r="AX4" s="95" t="s">
        <v>500</v>
      </c>
      <c r="AY4" s="135" t="s">
        <v>501</v>
      </c>
      <c r="AZ4" s="96"/>
      <c r="BA4" s="96"/>
      <c r="BB4" s="97"/>
      <c r="BC4" s="88"/>
      <c r="BD4" s="95" t="s">
        <v>2</v>
      </c>
      <c r="BE4" s="95" t="s">
        <v>502</v>
      </c>
      <c r="BF4" s="90"/>
      <c r="BG4" s="90"/>
      <c r="BH4" s="90" t="s">
        <v>316</v>
      </c>
      <c r="BI4" s="95" t="s">
        <v>497</v>
      </c>
      <c r="BJ4" s="89"/>
      <c r="BK4" s="93"/>
      <c r="BL4" s="80"/>
      <c r="BM4" s="94"/>
      <c r="BN4" s="136" t="s">
        <v>254</v>
      </c>
      <c r="BO4" s="146" t="s">
        <v>498</v>
      </c>
      <c r="BP4" s="90" t="s">
        <v>316</v>
      </c>
      <c r="BQ4" s="135" t="s">
        <v>256</v>
      </c>
      <c r="BR4" s="87"/>
      <c r="BS4" s="87"/>
      <c r="BT4" s="87"/>
      <c r="BU4" s="88"/>
      <c r="BV4" s="135" t="s">
        <v>499</v>
      </c>
      <c r="BW4" s="80"/>
      <c r="BX4" s="80"/>
      <c r="BY4" s="94"/>
      <c r="BZ4" s="95" t="s">
        <v>500</v>
      </c>
      <c r="CA4" s="135" t="s">
        <v>501</v>
      </c>
      <c r="CB4" s="87"/>
      <c r="CC4" s="87"/>
      <c r="CD4" s="87"/>
      <c r="CE4" s="88"/>
      <c r="CF4" s="95" t="s">
        <v>2</v>
      </c>
      <c r="CG4" s="95" t="s">
        <v>502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316</v>
      </c>
      <c r="F5" s="136" t="s">
        <v>503</v>
      </c>
      <c r="G5" s="136" t="s">
        <v>504</v>
      </c>
      <c r="H5" s="136" t="s">
        <v>505</v>
      </c>
      <c r="I5" s="136" t="s">
        <v>4</v>
      </c>
      <c r="J5" s="98"/>
      <c r="K5" s="147"/>
      <c r="L5" s="90"/>
      <c r="M5" s="90" t="s">
        <v>316</v>
      </c>
      <c r="N5" s="90" t="s">
        <v>506</v>
      </c>
      <c r="O5" s="90" t="s">
        <v>507</v>
      </c>
      <c r="P5" s="90" t="s">
        <v>508</v>
      </c>
      <c r="Q5" s="90" t="s">
        <v>509</v>
      </c>
      <c r="R5" s="90" t="s">
        <v>316</v>
      </c>
      <c r="S5" s="95" t="s">
        <v>510</v>
      </c>
      <c r="T5" s="95" t="s">
        <v>511</v>
      </c>
      <c r="U5" s="95" t="s">
        <v>512</v>
      </c>
      <c r="V5" s="90"/>
      <c r="W5" s="90" t="s">
        <v>316</v>
      </c>
      <c r="X5" s="95" t="s">
        <v>510</v>
      </c>
      <c r="Y5" s="95" t="s">
        <v>511</v>
      </c>
      <c r="Z5" s="95" t="s">
        <v>512</v>
      </c>
      <c r="AA5" s="95" t="s">
        <v>4</v>
      </c>
      <c r="AB5" s="90"/>
      <c r="AC5" s="90"/>
      <c r="AD5" s="90"/>
      <c r="AE5" s="90"/>
      <c r="AF5" s="90"/>
      <c r="AG5" s="90" t="s">
        <v>316</v>
      </c>
      <c r="AH5" s="136" t="s">
        <v>503</v>
      </c>
      <c r="AI5" s="136" t="s">
        <v>504</v>
      </c>
      <c r="AJ5" s="136" t="s">
        <v>505</v>
      </c>
      <c r="AK5" s="136" t="s">
        <v>4</v>
      </c>
      <c r="AL5" s="98"/>
      <c r="AM5" s="147"/>
      <c r="AN5" s="90"/>
      <c r="AO5" s="90" t="s">
        <v>316</v>
      </c>
      <c r="AP5" s="90" t="s">
        <v>506</v>
      </c>
      <c r="AQ5" s="90" t="s">
        <v>507</v>
      </c>
      <c r="AR5" s="90" t="s">
        <v>508</v>
      </c>
      <c r="AS5" s="90" t="s">
        <v>509</v>
      </c>
      <c r="AT5" s="90" t="s">
        <v>316</v>
      </c>
      <c r="AU5" s="95" t="s">
        <v>510</v>
      </c>
      <c r="AV5" s="95" t="s">
        <v>511</v>
      </c>
      <c r="AW5" s="95" t="s">
        <v>512</v>
      </c>
      <c r="AX5" s="90"/>
      <c r="AY5" s="90" t="s">
        <v>316</v>
      </c>
      <c r="AZ5" s="95" t="s">
        <v>510</v>
      </c>
      <c r="BA5" s="95" t="s">
        <v>511</v>
      </c>
      <c r="BB5" s="95" t="s">
        <v>512</v>
      </c>
      <c r="BC5" s="95" t="s">
        <v>4</v>
      </c>
      <c r="BD5" s="90"/>
      <c r="BE5" s="90"/>
      <c r="BF5" s="90"/>
      <c r="BG5" s="90"/>
      <c r="BH5" s="90"/>
      <c r="BI5" s="90" t="s">
        <v>316</v>
      </c>
      <c r="BJ5" s="136" t="s">
        <v>503</v>
      </c>
      <c r="BK5" s="136" t="s">
        <v>504</v>
      </c>
      <c r="BL5" s="136" t="s">
        <v>505</v>
      </c>
      <c r="BM5" s="136" t="s">
        <v>4</v>
      </c>
      <c r="BN5" s="98"/>
      <c r="BO5" s="147"/>
      <c r="BP5" s="90"/>
      <c r="BQ5" s="90" t="s">
        <v>316</v>
      </c>
      <c r="BR5" s="90" t="s">
        <v>506</v>
      </c>
      <c r="BS5" s="90" t="s">
        <v>507</v>
      </c>
      <c r="BT5" s="90" t="s">
        <v>508</v>
      </c>
      <c r="BU5" s="90" t="s">
        <v>509</v>
      </c>
      <c r="BV5" s="90" t="s">
        <v>316</v>
      </c>
      <c r="BW5" s="95" t="s">
        <v>510</v>
      </c>
      <c r="BX5" s="95" t="s">
        <v>511</v>
      </c>
      <c r="BY5" s="95" t="s">
        <v>512</v>
      </c>
      <c r="BZ5" s="90"/>
      <c r="CA5" s="90" t="s">
        <v>316</v>
      </c>
      <c r="CB5" s="95" t="s">
        <v>510</v>
      </c>
      <c r="CC5" s="95" t="s">
        <v>511</v>
      </c>
      <c r="CD5" s="95" t="s">
        <v>512</v>
      </c>
      <c r="CE5" s="95" t="s">
        <v>4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336</v>
      </c>
      <c r="E6" s="101" t="s">
        <v>336</v>
      </c>
      <c r="F6" s="102" t="s">
        <v>336</v>
      </c>
      <c r="G6" s="102" t="s">
        <v>336</v>
      </c>
      <c r="H6" s="102" t="s">
        <v>336</v>
      </c>
      <c r="I6" s="102" t="s">
        <v>336</v>
      </c>
      <c r="J6" s="102" t="s">
        <v>336</v>
      </c>
      <c r="K6" s="102" t="s">
        <v>336</v>
      </c>
      <c r="L6" s="101" t="s">
        <v>336</v>
      </c>
      <c r="M6" s="101" t="s">
        <v>336</v>
      </c>
      <c r="N6" s="101" t="s">
        <v>336</v>
      </c>
      <c r="O6" s="101" t="s">
        <v>336</v>
      </c>
      <c r="P6" s="101" t="s">
        <v>336</v>
      </c>
      <c r="Q6" s="101" t="s">
        <v>336</v>
      </c>
      <c r="R6" s="101" t="s">
        <v>336</v>
      </c>
      <c r="S6" s="101" t="s">
        <v>336</v>
      </c>
      <c r="T6" s="101" t="s">
        <v>336</v>
      </c>
      <c r="U6" s="101" t="s">
        <v>336</v>
      </c>
      <c r="V6" s="101" t="s">
        <v>336</v>
      </c>
      <c r="W6" s="101" t="s">
        <v>336</v>
      </c>
      <c r="X6" s="101" t="s">
        <v>336</v>
      </c>
      <c r="Y6" s="101" t="s">
        <v>336</v>
      </c>
      <c r="Z6" s="101" t="s">
        <v>336</v>
      </c>
      <c r="AA6" s="101" t="s">
        <v>336</v>
      </c>
      <c r="AB6" s="101" t="s">
        <v>336</v>
      </c>
      <c r="AC6" s="101" t="s">
        <v>336</v>
      </c>
      <c r="AD6" s="101" t="s">
        <v>336</v>
      </c>
      <c r="AE6" s="101" t="s">
        <v>336</v>
      </c>
      <c r="AF6" s="101" t="s">
        <v>336</v>
      </c>
      <c r="AG6" s="101" t="s">
        <v>336</v>
      </c>
      <c r="AH6" s="102" t="s">
        <v>336</v>
      </c>
      <c r="AI6" s="102" t="s">
        <v>336</v>
      </c>
      <c r="AJ6" s="102" t="s">
        <v>336</v>
      </c>
      <c r="AK6" s="102" t="s">
        <v>336</v>
      </c>
      <c r="AL6" s="102" t="s">
        <v>336</v>
      </c>
      <c r="AM6" s="102" t="s">
        <v>336</v>
      </c>
      <c r="AN6" s="101" t="s">
        <v>336</v>
      </c>
      <c r="AO6" s="101" t="s">
        <v>336</v>
      </c>
      <c r="AP6" s="101" t="s">
        <v>336</v>
      </c>
      <c r="AQ6" s="101" t="s">
        <v>336</v>
      </c>
      <c r="AR6" s="101" t="s">
        <v>336</v>
      </c>
      <c r="AS6" s="101" t="s">
        <v>336</v>
      </c>
      <c r="AT6" s="101" t="s">
        <v>336</v>
      </c>
      <c r="AU6" s="101" t="s">
        <v>336</v>
      </c>
      <c r="AV6" s="101" t="s">
        <v>336</v>
      </c>
      <c r="AW6" s="101" t="s">
        <v>336</v>
      </c>
      <c r="AX6" s="101" t="s">
        <v>336</v>
      </c>
      <c r="AY6" s="101" t="s">
        <v>336</v>
      </c>
      <c r="AZ6" s="101" t="s">
        <v>336</v>
      </c>
      <c r="BA6" s="101" t="s">
        <v>336</v>
      </c>
      <c r="BB6" s="101" t="s">
        <v>336</v>
      </c>
      <c r="BC6" s="101" t="s">
        <v>336</v>
      </c>
      <c r="BD6" s="101" t="s">
        <v>336</v>
      </c>
      <c r="BE6" s="101" t="s">
        <v>336</v>
      </c>
      <c r="BF6" s="101" t="s">
        <v>336</v>
      </c>
      <c r="BG6" s="101" t="s">
        <v>336</v>
      </c>
      <c r="BH6" s="101" t="s">
        <v>336</v>
      </c>
      <c r="BI6" s="101" t="s">
        <v>336</v>
      </c>
      <c r="BJ6" s="102" t="s">
        <v>336</v>
      </c>
      <c r="BK6" s="102" t="s">
        <v>336</v>
      </c>
      <c r="BL6" s="102" t="s">
        <v>336</v>
      </c>
      <c r="BM6" s="102" t="s">
        <v>336</v>
      </c>
      <c r="BN6" s="102" t="s">
        <v>336</v>
      </c>
      <c r="BO6" s="102" t="s">
        <v>336</v>
      </c>
      <c r="BP6" s="101" t="s">
        <v>336</v>
      </c>
      <c r="BQ6" s="101" t="s">
        <v>336</v>
      </c>
      <c r="BR6" s="102" t="s">
        <v>336</v>
      </c>
      <c r="BS6" s="102" t="s">
        <v>336</v>
      </c>
      <c r="BT6" s="102" t="s">
        <v>336</v>
      </c>
      <c r="BU6" s="102" t="s">
        <v>336</v>
      </c>
      <c r="BV6" s="101" t="s">
        <v>336</v>
      </c>
      <c r="BW6" s="101" t="s">
        <v>336</v>
      </c>
      <c r="BX6" s="101" t="s">
        <v>336</v>
      </c>
      <c r="BY6" s="101" t="s">
        <v>336</v>
      </c>
      <c r="BZ6" s="101" t="s">
        <v>336</v>
      </c>
      <c r="CA6" s="101" t="s">
        <v>336</v>
      </c>
      <c r="CB6" s="101" t="s">
        <v>336</v>
      </c>
      <c r="CC6" s="101" t="s">
        <v>336</v>
      </c>
      <c r="CD6" s="101" t="s">
        <v>336</v>
      </c>
      <c r="CE6" s="101" t="s">
        <v>336</v>
      </c>
      <c r="CF6" s="101" t="s">
        <v>336</v>
      </c>
      <c r="CG6" s="101" t="s">
        <v>336</v>
      </c>
      <c r="CH6" s="101" t="s">
        <v>336</v>
      </c>
      <c r="CI6" s="101" t="s">
        <v>336</v>
      </c>
    </row>
    <row r="7" spans="1:87" s="50" customFormat="1" ht="12" customHeight="1">
      <c r="A7" s="48" t="s">
        <v>343</v>
      </c>
      <c r="B7" s="63" t="s">
        <v>342</v>
      </c>
      <c r="C7" s="48" t="s">
        <v>316</v>
      </c>
      <c r="D7" s="70">
        <f aca="true" t="shared" si="0" ref="D7:AI7">SUM(D8:D80)</f>
        <v>2165024</v>
      </c>
      <c r="E7" s="70">
        <f t="shared" si="0"/>
        <v>2152845</v>
      </c>
      <c r="F7" s="70">
        <f t="shared" si="0"/>
        <v>0</v>
      </c>
      <c r="G7" s="70">
        <f t="shared" si="0"/>
        <v>2006384</v>
      </c>
      <c r="H7" s="70">
        <f t="shared" si="0"/>
        <v>142181</v>
      </c>
      <c r="I7" s="70">
        <f t="shared" si="0"/>
        <v>4280</v>
      </c>
      <c r="J7" s="70">
        <f t="shared" si="0"/>
        <v>12179</v>
      </c>
      <c r="K7" s="70">
        <f t="shared" si="0"/>
        <v>58333</v>
      </c>
      <c r="L7" s="70">
        <f t="shared" si="0"/>
        <v>18005927</v>
      </c>
      <c r="M7" s="70">
        <f t="shared" si="0"/>
        <v>3523846</v>
      </c>
      <c r="N7" s="70">
        <f t="shared" si="0"/>
        <v>2142307</v>
      </c>
      <c r="O7" s="70">
        <f t="shared" si="0"/>
        <v>111799</v>
      </c>
      <c r="P7" s="70">
        <f t="shared" si="0"/>
        <v>1148173</v>
      </c>
      <c r="Q7" s="70">
        <f t="shared" si="0"/>
        <v>121567</v>
      </c>
      <c r="R7" s="70">
        <f t="shared" si="0"/>
        <v>4691426</v>
      </c>
      <c r="S7" s="70">
        <f t="shared" si="0"/>
        <v>617086</v>
      </c>
      <c r="T7" s="70">
        <f t="shared" si="0"/>
        <v>3582719</v>
      </c>
      <c r="U7" s="70">
        <f t="shared" si="0"/>
        <v>491621</v>
      </c>
      <c r="V7" s="70">
        <f t="shared" si="0"/>
        <v>31886</v>
      </c>
      <c r="W7" s="70">
        <f t="shared" si="0"/>
        <v>9737269</v>
      </c>
      <c r="X7" s="70">
        <f t="shared" si="0"/>
        <v>4938523</v>
      </c>
      <c r="Y7" s="70">
        <f t="shared" si="0"/>
        <v>3670798</v>
      </c>
      <c r="Z7" s="70">
        <f t="shared" si="0"/>
        <v>1084930</v>
      </c>
      <c r="AA7" s="70">
        <f t="shared" si="0"/>
        <v>43018</v>
      </c>
      <c r="AB7" s="70">
        <f t="shared" si="0"/>
        <v>5156673</v>
      </c>
      <c r="AC7" s="70">
        <f t="shared" si="0"/>
        <v>21500</v>
      </c>
      <c r="AD7" s="70">
        <f t="shared" si="0"/>
        <v>341086</v>
      </c>
      <c r="AE7" s="70">
        <f t="shared" si="0"/>
        <v>20512037</v>
      </c>
      <c r="AF7" s="70">
        <f t="shared" si="0"/>
        <v>212957</v>
      </c>
      <c r="AG7" s="70">
        <f t="shared" si="0"/>
        <v>212957</v>
      </c>
      <c r="AH7" s="70">
        <f t="shared" si="0"/>
        <v>0</v>
      </c>
      <c r="AI7" s="70">
        <f t="shared" si="0"/>
        <v>212957</v>
      </c>
      <c r="AJ7" s="70">
        <f aca="true" t="shared" si="1" ref="AJ7:BO7">SUM(AJ8:AJ80)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3570603</v>
      </c>
      <c r="AO7" s="70">
        <f t="shared" si="1"/>
        <v>1174684</v>
      </c>
      <c r="AP7" s="70">
        <f t="shared" si="1"/>
        <v>512656</v>
      </c>
      <c r="AQ7" s="70">
        <f t="shared" si="1"/>
        <v>185121</v>
      </c>
      <c r="AR7" s="70">
        <f t="shared" si="1"/>
        <v>476907</v>
      </c>
      <c r="AS7" s="70">
        <f t="shared" si="1"/>
        <v>0</v>
      </c>
      <c r="AT7" s="70">
        <f t="shared" si="1"/>
        <v>1573253</v>
      </c>
      <c r="AU7" s="70">
        <f t="shared" si="1"/>
        <v>162922</v>
      </c>
      <c r="AV7" s="70">
        <f t="shared" si="1"/>
        <v>1219142</v>
      </c>
      <c r="AW7" s="70">
        <f t="shared" si="1"/>
        <v>191189</v>
      </c>
      <c r="AX7" s="70">
        <f t="shared" si="1"/>
        <v>14246</v>
      </c>
      <c r="AY7" s="70">
        <f t="shared" si="1"/>
        <v>804204</v>
      </c>
      <c r="AZ7" s="70">
        <f t="shared" si="1"/>
        <v>193458</v>
      </c>
      <c r="BA7" s="70">
        <f t="shared" si="1"/>
        <v>498714</v>
      </c>
      <c r="BB7" s="70">
        <f t="shared" si="1"/>
        <v>98172</v>
      </c>
      <c r="BC7" s="70">
        <f t="shared" si="1"/>
        <v>13860</v>
      </c>
      <c r="BD7" s="70">
        <f t="shared" si="1"/>
        <v>1558196</v>
      </c>
      <c r="BE7" s="70">
        <f t="shared" si="1"/>
        <v>4216</v>
      </c>
      <c r="BF7" s="70">
        <f t="shared" si="1"/>
        <v>223588</v>
      </c>
      <c r="BG7" s="70">
        <f t="shared" si="1"/>
        <v>4007148</v>
      </c>
      <c r="BH7" s="70">
        <f t="shared" si="1"/>
        <v>2377981</v>
      </c>
      <c r="BI7" s="70">
        <f t="shared" si="1"/>
        <v>2365802</v>
      </c>
      <c r="BJ7" s="70">
        <f t="shared" si="1"/>
        <v>0</v>
      </c>
      <c r="BK7" s="70">
        <f t="shared" si="1"/>
        <v>2219341</v>
      </c>
      <c r="BL7" s="70">
        <f t="shared" si="1"/>
        <v>142181</v>
      </c>
      <c r="BM7" s="70">
        <f t="shared" si="1"/>
        <v>4280</v>
      </c>
      <c r="BN7" s="70">
        <f t="shared" si="1"/>
        <v>12179</v>
      </c>
      <c r="BO7" s="70">
        <f t="shared" si="1"/>
        <v>58333</v>
      </c>
      <c r="BP7" s="70">
        <f aca="true" t="shared" si="2" ref="BP7:CI7">SUM(BP8:BP80)</f>
        <v>21576530</v>
      </c>
      <c r="BQ7" s="70">
        <f t="shared" si="2"/>
        <v>4698530</v>
      </c>
      <c r="BR7" s="70">
        <f t="shared" si="2"/>
        <v>2654963</v>
      </c>
      <c r="BS7" s="70">
        <f t="shared" si="2"/>
        <v>296920</v>
      </c>
      <c r="BT7" s="70">
        <f t="shared" si="2"/>
        <v>1625080</v>
      </c>
      <c r="BU7" s="70">
        <f t="shared" si="2"/>
        <v>121567</v>
      </c>
      <c r="BV7" s="70">
        <f t="shared" si="2"/>
        <v>6264679</v>
      </c>
      <c r="BW7" s="70">
        <f t="shared" si="2"/>
        <v>780008</v>
      </c>
      <c r="BX7" s="70">
        <f t="shared" si="2"/>
        <v>4801861</v>
      </c>
      <c r="BY7" s="70">
        <f t="shared" si="2"/>
        <v>682810</v>
      </c>
      <c r="BZ7" s="70">
        <f t="shared" si="2"/>
        <v>46132</v>
      </c>
      <c r="CA7" s="70">
        <f t="shared" si="2"/>
        <v>10541473</v>
      </c>
      <c r="CB7" s="70">
        <f t="shared" si="2"/>
        <v>5131981</v>
      </c>
      <c r="CC7" s="70">
        <f t="shared" si="2"/>
        <v>4169512</v>
      </c>
      <c r="CD7" s="70">
        <f t="shared" si="2"/>
        <v>1183102</v>
      </c>
      <c r="CE7" s="70">
        <f t="shared" si="2"/>
        <v>56878</v>
      </c>
      <c r="CF7" s="70">
        <f t="shared" si="2"/>
        <v>6714869</v>
      </c>
      <c r="CG7" s="70">
        <f t="shared" si="2"/>
        <v>25716</v>
      </c>
      <c r="CH7" s="70">
        <f t="shared" si="2"/>
        <v>564674</v>
      </c>
      <c r="CI7" s="70">
        <f t="shared" si="2"/>
        <v>24519185</v>
      </c>
    </row>
    <row r="8" spans="1:87" s="50" customFormat="1" ht="12" customHeight="1">
      <c r="A8" s="51" t="s">
        <v>343</v>
      </c>
      <c r="B8" s="64" t="s">
        <v>513</v>
      </c>
      <c r="C8" s="51" t="s">
        <v>514</v>
      </c>
      <c r="D8" s="72">
        <f aca="true" t="shared" si="3" ref="D8:D39">+SUM(E8,J8)</f>
        <v>98729</v>
      </c>
      <c r="E8" s="72">
        <f aca="true" t="shared" si="4" ref="E8:E39">+SUM(F8:I8)</f>
        <v>88335</v>
      </c>
      <c r="F8" s="72">
        <v>0</v>
      </c>
      <c r="G8" s="72">
        <v>88335</v>
      </c>
      <c r="H8" s="72">
        <v>0</v>
      </c>
      <c r="I8" s="72">
        <v>0</v>
      </c>
      <c r="J8" s="72">
        <v>10394</v>
      </c>
      <c r="K8" s="73">
        <v>0</v>
      </c>
      <c r="L8" s="72">
        <f aca="true" t="shared" si="5" ref="L8:L39">+SUM(M8,R8,V8,W8,AC8)</f>
        <v>2890902</v>
      </c>
      <c r="M8" s="72">
        <f aca="true" t="shared" si="6" ref="M8:M39">+SUM(N8:Q8)</f>
        <v>656294</v>
      </c>
      <c r="N8" s="72">
        <v>656294</v>
      </c>
      <c r="O8" s="72">
        <v>0</v>
      </c>
      <c r="P8" s="72">
        <v>0</v>
      </c>
      <c r="Q8" s="72">
        <v>0</v>
      </c>
      <c r="R8" s="72">
        <f aca="true" t="shared" si="7" ref="R8:R39">+SUM(S8:U8)</f>
        <v>263487</v>
      </c>
      <c r="S8" s="72">
        <v>10742</v>
      </c>
      <c r="T8" s="72">
        <v>212542</v>
      </c>
      <c r="U8" s="72">
        <v>40203</v>
      </c>
      <c r="V8" s="72">
        <v>0</v>
      </c>
      <c r="W8" s="72">
        <f aca="true" t="shared" si="8" ref="W8:W39">+SUM(X8:AA8)</f>
        <v>1971121</v>
      </c>
      <c r="X8" s="72">
        <v>767016</v>
      </c>
      <c r="Y8" s="72">
        <v>446254</v>
      </c>
      <c r="Z8" s="72">
        <v>748861</v>
      </c>
      <c r="AA8" s="72">
        <v>8990</v>
      </c>
      <c r="AB8" s="73">
        <v>0</v>
      </c>
      <c r="AC8" s="72">
        <v>0</v>
      </c>
      <c r="AD8" s="72">
        <v>10481</v>
      </c>
      <c r="AE8" s="72">
        <f aca="true" t="shared" si="9" ref="AE8:AE39">+SUM(D8,L8,AD8)</f>
        <v>3000112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97182</v>
      </c>
      <c r="AO8" s="72">
        <f aca="true" t="shared" si="13" ref="AO8:AO39">+SUM(AP8:AS8)</f>
        <v>7896</v>
      </c>
      <c r="AP8" s="72">
        <v>7896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48607</v>
      </c>
      <c r="AU8" s="72">
        <v>0</v>
      </c>
      <c r="AV8" s="72">
        <v>48607</v>
      </c>
      <c r="AW8" s="72">
        <v>0</v>
      </c>
      <c r="AX8" s="72">
        <v>0</v>
      </c>
      <c r="AY8" s="72">
        <f aca="true" t="shared" si="15" ref="AY8:AY39">+SUM(AZ8:BC8)</f>
        <v>40679</v>
      </c>
      <c r="AZ8" s="72">
        <v>0</v>
      </c>
      <c r="BA8" s="72">
        <v>40679</v>
      </c>
      <c r="BB8" s="72">
        <v>0</v>
      </c>
      <c r="BC8" s="72">
        <v>0</v>
      </c>
      <c r="BD8" s="73">
        <v>93923</v>
      </c>
      <c r="BE8" s="72">
        <v>0</v>
      </c>
      <c r="BF8" s="72">
        <v>0</v>
      </c>
      <c r="BG8" s="72">
        <f aca="true" t="shared" si="16" ref="BG8:BG39">+SUM(BF8,AN8,AF8)</f>
        <v>97182</v>
      </c>
      <c r="BH8" s="72">
        <f aca="true" t="shared" si="17" ref="BH8:BH39">SUM(D8,AF8)</f>
        <v>98729</v>
      </c>
      <c r="BI8" s="72">
        <f aca="true" t="shared" si="18" ref="BI8:BI39">SUM(E8,AG8)</f>
        <v>88335</v>
      </c>
      <c r="BJ8" s="72">
        <f aca="true" t="shared" si="19" ref="BJ8:BJ39">SUM(F8,AH8)</f>
        <v>0</v>
      </c>
      <c r="BK8" s="72">
        <f aca="true" t="shared" si="20" ref="BK8:BK39">SUM(G8,AI8)</f>
        <v>88335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10394</v>
      </c>
      <c r="BO8" s="73">
        <f aca="true" t="shared" si="24" ref="BO8:BO39">SUM(K8,AM8)</f>
        <v>0</v>
      </c>
      <c r="BP8" s="72">
        <f aca="true" t="shared" si="25" ref="BP8:BP39">SUM(L8,AN8)</f>
        <v>2988084</v>
      </c>
      <c r="BQ8" s="72">
        <f aca="true" t="shared" si="26" ref="BQ8:BQ39">SUM(M8,AO8)</f>
        <v>664190</v>
      </c>
      <c r="BR8" s="72">
        <f aca="true" t="shared" si="27" ref="BR8:BR39">SUM(N8,AP8)</f>
        <v>664190</v>
      </c>
      <c r="BS8" s="72">
        <f aca="true" t="shared" si="28" ref="BS8:BS39">SUM(O8,AQ8)</f>
        <v>0</v>
      </c>
      <c r="BT8" s="72">
        <f aca="true" t="shared" si="29" ref="BT8:BT39">SUM(P8,AR8)</f>
        <v>0</v>
      </c>
      <c r="BU8" s="72">
        <f aca="true" t="shared" si="30" ref="BU8:BU39">SUM(Q8,AS8)</f>
        <v>0</v>
      </c>
      <c r="BV8" s="72">
        <f aca="true" t="shared" si="31" ref="BV8:BV39">SUM(R8,AT8)</f>
        <v>312094</v>
      </c>
      <c r="BW8" s="72">
        <f aca="true" t="shared" si="32" ref="BW8:BW39">SUM(S8,AU8)</f>
        <v>10742</v>
      </c>
      <c r="BX8" s="72">
        <f aca="true" t="shared" si="33" ref="BX8:BX39">SUM(T8,AV8)</f>
        <v>261149</v>
      </c>
      <c r="BY8" s="72">
        <f aca="true" t="shared" si="34" ref="BY8:BY39">SUM(U8,AW8)</f>
        <v>40203</v>
      </c>
      <c r="BZ8" s="72">
        <f aca="true" t="shared" si="35" ref="BZ8:BZ39">SUM(V8,AX8)</f>
        <v>0</v>
      </c>
      <c r="CA8" s="72">
        <f aca="true" t="shared" si="36" ref="CA8:CA39">SUM(W8,AY8)</f>
        <v>2011800</v>
      </c>
      <c r="CB8" s="72">
        <f aca="true" t="shared" si="37" ref="CB8:CB39">SUM(X8,AZ8)</f>
        <v>767016</v>
      </c>
      <c r="CC8" s="72">
        <f aca="true" t="shared" si="38" ref="CC8:CC39">SUM(Y8,BA8)</f>
        <v>486933</v>
      </c>
      <c r="CD8" s="72">
        <f aca="true" t="shared" si="39" ref="CD8:CD39">SUM(Z8,BB8)</f>
        <v>748861</v>
      </c>
      <c r="CE8" s="72">
        <f aca="true" t="shared" si="40" ref="CE8:CE39">SUM(AA8,BC8)</f>
        <v>8990</v>
      </c>
      <c r="CF8" s="73">
        <f aca="true" t="shared" si="41" ref="CF8:CF39">SUM(AB8,BD8)</f>
        <v>93923</v>
      </c>
      <c r="CG8" s="72">
        <f aca="true" t="shared" si="42" ref="CG8:CG39">SUM(AC8,BE8)</f>
        <v>0</v>
      </c>
      <c r="CH8" s="72">
        <f aca="true" t="shared" si="43" ref="CH8:CH39">SUM(AD8,BF8)</f>
        <v>10481</v>
      </c>
      <c r="CI8" s="72">
        <f aca="true" t="shared" si="44" ref="CI8:CI39">SUM(AE8,BG8)</f>
        <v>3097294</v>
      </c>
    </row>
    <row r="9" spans="1:87" s="50" customFormat="1" ht="12" customHeight="1">
      <c r="A9" s="51" t="s">
        <v>343</v>
      </c>
      <c r="B9" s="64" t="s">
        <v>346</v>
      </c>
      <c r="C9" s="51" t="s">
        <v>347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722553</v>
      </c>
      <c r="M9" s="72">
        <f t="shared" si="6"/>
        <v>193680</v>
      </c>
      <c r="N9" s="72">
        <v>120499</v>
      </c>
      <c r="O9" s="72">
        <v>73181</v>
      </c>
      <c r="P9" s="72">
        <v>0</v>
      </c>
      <c r="Q9" s="72">
        <v>0</v>
      </c>
      <c r="R9" s="72">
        <f t="shared" si="7"/>
        <v>1103</v>
      </c>
      <c r="S9" s="72">
        <v>1103</v>
      </c>
      <c r="T9" s="72">
        <v>0</v>
      </c>
      <c r="U9" s="72">
        <v>0</v>
      </c>
      <c r="V9" s="72">
        <v>0</v>
      </c>
      <c r="W9" s="72">
        <f t="shared" si="8"/>
        <v>527770</v>
      </c>
      <c r="X9" s="72">
        <v>505059</v>
      </c>
      <c r="Y9" s="72">
        <v>934</v>
      </c>
      <c r="Z9" s="72">
        <v>0</v>
      </c>
      <c r="AA9" s="72">
        <v>21777</v>
      </c>
      <c r="AB9" s="73">
        <v>404434</v>
      </c>
      <c r="AC9" s="72">
        <v>0</v>
      </c>
      <c r="AD9" s="72">
        <v>22686</v>
      </c>
      <c r="AE9" s="72">
        <f t="shared" si="9"/>
        <v>745239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221032</v>
      </c>
      <c r="AO9" s="72">
        <f t="shared" si="13"/>
        <v>28096</v>
      </c>
      <c r="AP9" s="72">
        <v>28096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192936</v>
      </c>
      <c r="AZ9" s="72">
        <v>187058</v>
      </c>
      <c r="BA9" s="72">
        <v>0</v>
      </c>
      <c r="BB9" s="72">
        <v>0</v>
      </c>
      <c r="BC9" s="72">
        <v>5878</v>
      </c>
      <c r="BD9" s="73">
        <v>49036</v>
      </c>
      <c r="BE9" s="72">
        <v>0</v>
      </c>
      <c r="BF9" s="72">
        <v>11128</v>
      </c>
      <c r="BG9" s="72">
        <f t="shared" si="16"/>
        <v>232160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943585</v>
      </c>
      <c r="BQ9" s="72">
        <f t="shared" si="26"/>
        <v>221776</v>
      </c>
      <c r="BR9" s="72">
        <f t="shared" si="27"/>
        <v>148595</v>
      </c>
      <c r="BS9" s="72">
        <f t="shared" si="28"/>
        <v>73181</v>
      </c>
      <c r="BT9" s="72">
        <f t="shared" si="29"/>
        <v>0</v>
      </c>
      <c r="BU9" s="72">
        <f t="shared" si="30"/>
        <v>0</v>
      </c>
      <c r="BV9" s="72">
        <f t="shared" si="31"/>
        <v>1103</v>
      </c>
      <c r="BW9" s="72">
        <f t="shared" si="32"/>
        <v>1103</v>
      </c>
      <c r="BX9" s="72">
        <f t="shared" si="33"/>
        <v>0</v>
      </c>
      <c r="BY9" s="72">
        <f t="shared" si="34"/>
        <v>0</v>
      </c>
      <c r="BZ9" s="72">
        <f t="shared" si="35"/>
        <v>0</v>
      </c>
      <c r="CA9" s="72">
        <f t="shared" si="36"/>
        <v>720706</v>
      </c>
      <c r="CB9" s="72">
        <f t="shared" si="37"/>
        <v>692117</v>
      </c>
      <c r="CC9" s="72">
        <f t="shared" si="38"/>
        <v>934</v>
      </c>
      <c r="CD9" s="72">
        <f t="shared" si="39"/>
        <v>0</v>
      </c>
      <c r="CE9" s="72">
        <f t="shared" si="40"/>
        <v>27655</v>
      </c>
      <c r="CF9" s="73">
        <f t="shared" si="41"/>
        <v>453470</v>
      </c>
      <c r="CG9" s="72">
        <f t="shared" si="42"/>
        <v>0</v>
      </c>
      <c r="CH9" s="72">
        <f t="shared" si="43"/>
        <v>33814</v>
      </c>
      <c r="CI9" s="72">
        <f t="shared" si="44"/>
        <v>977399</v>
      </c>
    </row>
    <row r="10" spans="1:87" s="50" customFormat="1" ht="12" customHeight="1">
      <c r="A10" s="51" t="s">
        <v>343</v>
      </c>
      <c r="B10" s="64" t="s">
        <v>515</v>
      </c>
      <c r="C10" s="51" t="s">
        <v>516</v>
      </c>
      <c r="D10" s="72">
        <f t="shared" si="3"/>
        <v>27729</v>
      </c>
      <c r="E10" s="72">
        <f t="shared" si="4"/>
        <v>27729</v>
      </c>
      <c r="F10" s="72">
        <v>0</v>
      </c>
      <c r="G10" s="72">
        <v>19885</v>
      </c>
      <c r="H10" s="72">
        <v>7844</v>
      </c>
      <c r="I10" s="72">
        <v>0</v>
      </c>
      <c r="J10" s="72">
        <v>0</v>
      </c>
      <c r="K10" s="73">
        <v>0</v>
      </c>
      <c r="L10" s="72">
        <f t="shared" si="5"/>
        <v>2638361</v>
      </c>
      <c r="M10" s="72">
        <f t="shared" si="6"/>
        <v>417713</v>
      </c>
      <c r="N10" s="72">
        <v>307979</v>
      </c>
      <c r="O10" s="72">
        <v>0</v>
      </c>
      <c r="P10" s="72">
        <v>76136</v>
      </c>
      <c r="Q10" s="72">
        <v>33598</v>
      </c>
      <c r="R10" s="72">
        <f t="shared" si="7"/>
        <v>857649</v>
      </c>
      <c r="S10" s="72">
        <v>61237</v>
      </c>
      <c r="T10" s="72">
        <v>733755</v>
      </c>
      <c r="U10" s="72">
        <v>62657</v>
      </c>
      <c r="V10" s="72">
        <v>0</v>
      </c>
      <c r="W10" s="72">
        <f t="shared" si="8"/>
        <v>1362999</v>
      </c>
      <c r="X10" s="72">
        <v>665915</v>
      </c>
      <c r="Y10" s="72">
        <v>641460</v>
      </c>
      <c r="Z10" s="72">
        <v>55246</v>
      </c>
      <c r="AA10" s="72">
        <v>378</v>
      </c>
      <c r="AB10" s="73">
        <v>0</v>
      </c>
      <c r="AC10" s="72">
        <v>0</v>
      </c>
      <c r="AD10" s="72">
        <v>4952</v>
      </c>
      <c r="AE10" s="72">
        <f t="shared" si="9"/>
        <v>2671042</v>
      </c>
      <c r="AF10" s="72">
        <f t="shared" si="10"/>
        <v>40201</v>
      </c>
      <c r="AG10" s="72">
        <f t="shared" si="11"/>
        <v>40201</v>
      </c>
      <c r="AH10" s="72">
        <v>0</v>
      </c>
      <c r="AI10" s="72">
        <v>40201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233715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80815</v>
      </c>
      <c r="AU10" s="72">
        <v>0</v>
      </c>
      <c r="AV10" s="72">
        <v>80815</v>
      </c>
      <c r="AW10" s="72">
        <v>0</v>
      </c>
      <c r="AX10" s="72">
        <v>0</v>
      </c>
      <c r="AY10" s="72">
        <f t="shared" si="15"/>
        <v>152900</v>
      </c>
      <c r="AZ10" s="72">
        <v>0</v>
      </c>
      <c r="BA10" s="72">
        <v>152900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273916</v>
      </c>
      <c r="BH10" s="72">
        <f t="shared" si="17"/>
        <v>67930</v>
      </c>
      <c r="BI10" s="72">
        <f t="shared" si="18"/>
        <v>67930</v>
      </c>
      <c r="BJ10" s="72">
        <f t="shared" si="19"/>
        <v>0</v>
      </c>
      <c r="BK10" s="72">
        <f t="shared" si="20"/>
        <v>60086</v>
      </c>
      <c r="BL10" s="72">
        <f t="shared" si="21"/>
        <v>7844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2872076</v>
      </c>
      <c r="BQ10" s="72">
        <f t="shared" si="26"/>
        <v>417713</v>
      </c>
      <c r="BR10" s="72">
        <f t="shared" si="27"/>
        <v>307979</v>
      </c>
      <c r="BS10" s="72">
        <f t="shared" si="28"/>
        <v>0</v>
      </c>
      <c r="BT10" s="72">
        <f t="shared" si="29"/>
        <v>76136</v>
      </c>
      <c r="BU10" s="72">
        <f t="shared" si="30"/>
        <v>33598</v>
      </c>
      <c r="BV10" s="72">
        <f t="shared" si="31"/>
        <v>938464</v>
      </c>
      <c r="BW10" s="72">
        <f t="shared" si="32"/>
        <v>61237</v>
      </c>
      <c r="BX10" s="72">
        <f t="shared" si="33"/>
        <v>814570</v>
      </c>
      <c r="BY10" s="72">
        <f t="shared" si="34"/>
        <v>62657</v>
      </c>
      <c r="BZ10" s="72">
        <f t="shared" si="35"/>
        <v>0</v>
      </c>
      <c r="CA10" s="72">
        <f t="shared" si="36"/>
        <v>1515899</v>
      </c>
      <c r="CB10" s="72">
        <f t="shared" si="37"/>
        <v>665915</v>
      </c>
      <c r="CC10" s="72">
        <f t="shared" si="38"/>
        <v>794360</v>
      </c>
      <c r="CD10" s="72">
        <f t="shared" si="39"/>
        <v>55246</v>
      </c>
      <c r="CE10" s="72">
        <f t="shared" si="40"/>
        <v>378</v>
      </c>
      <c r="CF10" s="73">
        <f t="shared" si="41"/>
        <v>0</v>
      </c>
      <c r="CG10" s="72">
        <f t="shared" si="42"/>
        <v>0</v>
      </c>
      <c r="CH10" s="72">
        <f t="shared" si="43"/>
        <v>4952</v>
      </c>
      <c r="CI10" s="72">
        <f t="shared" si="44"/>
        <v>2944958</v>
      </c>
    </row>
    <row r="11" spans="1:87" s="50" customFormat="1" ht="12" customHeight="1">
      <c r="A11" s="51" t="s">
        <v>343</v>
      </c>
      <c r="B11" s="64" t="s">
        <v>350</v>
      </c>
      <c r="C11" s="51" t="s">
        <v>351</v>
      </c>
      <c r="D11" s="72">
        <f t="shared" si="3"/>
        <v>264008</v>
      </c>
      <c r="E11" s="72">
        <f t="shared" si="4"/>
        <v>264008</v>
      </c>
      <c r="F11" s="72">
        <v>0</v>
      </c>
      <c r="G11" s="72">
        <v>211319</v>
      </c>
      <c r="H11" s="72">
        <v>52689</v>
      </c>
      <c r="I11" s="72">
        <v>0</v>
      </c>
      <c r="J11" s="72">
        <v>0</v>
      </c>
      <c r="K11" s="73">
        <v>0</v>
      </c>
      <c r="L11" s="72">
        <f t="shared" si="5"/>
        <v>2975125</v>
      </c>
      <c r="M11" s="72">
        <f t="shared" si="6"/>
        <v>518377</v>
      </c>
      <c r="N11" s="72">
        <v>181235</v>
      </c>
      <c r="O11" s="72">
        <v>0</v>
      </c>
      <c r="P11" s="72">
        <v>337142</v>
      </c>
      <c r="Q11" s="72">
        <v>0</v>
      </c>
      <c r="R11" s="72">
        <f t="shared" si="7"/>
        <v>420169</v>
      </c>
      <c r="S11" s="72">
        <v>3618</v>
      </c>
      <c r="T11" s="72">
        <v>382670</v>
      </c>
      <c r="U11" s="72">
        <v>33881</v>
      </c>
      <c r="V11" s="72">
        <v>0</v>
      </c>
      <c r="W11" s="72">
        <f t="shared" si="8"/>
        <v>2034661</v>
      </c>
      <c r="X11" s="72">
        <v>1056034</v>
      </c>
      <c r="Y11" s="72">
        <v>918375</v>
      </c>
      <c r="Z11" s="72">
        <v>60252</v>
      </c>
      <c r="AA11" s="72">
        <v>0</v>
      </c>
      <c r="AB11" s="73">
        <v>0</v>
      </c>
      <c r="AC11" s="72">
        <v>1918</v>
      </c>
      <c r="AD11" s="72">
        <v>8191</v>
      </c>
      <c r="AE11" s="72">
        <f t="shared" si="9"/>
        <v>3247324</v>
      </c>
      <c r="AF11" s="72">
        <f t="shared" si="10"/>
        <v>18821</v>
      </c>
      <c r="AG11" s="72">
        <f t="shared" si="11"/>
        <v>18821</v>
      </c>
      <c r="AH11" s="72">
        <v>0</v>
      </c>
      <c r="AI11" s="72">
        <v>18821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669510</v>
      </c>
      <c r="AO11" s="72">
        <f t="shared" si="13"/>
        <v>356093</v>
      </c>
      <c r="AP11" s="72">
        <v>127550</v>
      </c>
      <c r="AQ11" s="72">
        <v>0</v>
      </c>
      <c r="AR11" s="72">
        <v>228543</v>
      </c>
      <c r="AS11" s="72">
        <v>0</v>
      </c>
      <c r="AT11" s="72">
        <f t="shared" si="14"/>
        <v>191292</v>
      </c>
      <c r="AU11" s="72">
        <v>103</v>
      </c>
      <c r="AV11" s="72">
        <v>0</v>
      </c>
      <c r="AW11" s="72">
        <v>191189</v>
      </c>
      <c r="AX11" s="72">
        <v>0</v>
      </c>
      <c r="AY11" s="72">
        <f t="shared" si="15"/>
        <v>122125</v>
      </c>
      <c r="AZ11" s="72">
        <v>6211</v>
      </c>
      <c r="BA11" s="72">
        <v>18019</v>
      </c>
      <c r="BB11" s="72">
        <v>97895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688331</v>
      </c>
      <c r="BH11" s="72">
        <f t="shared" si="17"/>
        <v>282829</v>
      </c>
      <c r="BI11" s="72">
        <f t="shared" si="18"/>
        <v>282829</v>
      </c>
      <c r="BJ11" s="72">
        <f t="shared" si="19"/>
        <v>0</v>
      </c>
      <c r="BK11" s="72">
        <f t="shared" si="20"/>
        <v>230140</v>
      </c>
      <c r="BL11" s="72">
        <f t="shared" si="21"/>
        <v>52689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3644635</v>
      </c>
      <c r="BQ11" s="72">
        <f t="shared" si="26"/>
        <v>874470</v>
      </c>
      <c r="BR11" s="72">
        <f t="shared" si="27"/>
        <v>308785</v>
      </c>
      <c r="BS11" s="72">
        <f t="shared" si="28"/>
        <v>0</v>
      </c>
      <c r="BT11" s="72">
        <f t="shared" si="29"/>
        <v>565685</v>
      </c>
      <c r="BU11" s="72">
        <f t="shared" si="30"/>
        <v>0</v>
      </c>
      <c r="BV11" s="72">
        <f t="shared" si="31"/>
        <v>611461</v>
      </c>
      <c r="BW11" s="72">
        <f t="shared" si="32"/>
        <v>3721</v>
      </c>
      <c r="BX11" s="72">
        <f t="shared" si="33"/>
        <v>382670</v>
      </c>
      <c r="BY11" s="72">
        <f t="shared" si="34"/>
        <v>225070</v>
      </c>
      <c r="BZ11" s="72">
        <f t="shared" si="35"/>
        <v>0</v>
      </c>
      <c r="CA11" s="72">
        <f t="shared" si="36"/>
        <v>2156786</v>
      </c>
      <c r="CB11" s="72">
        <f t="shared" si="37"/>
        <v>1062245</v>
      </c>
      <c r="CC11" s="72">
        <f t="shared" si="38"/>
        <v>936394</v>
      </c>
      <c r="CD11" s="72">
        <f t="shared" si="39"/>
        <v>158147</v>
      </c>
      <c r="CE11" s="72">
        <f t="shared" si="40"/>
        <v>0</v>
      </c>
      <c r="CF11" s="73">
        <f t="shared" si="41"/>
        <v>0</v>
      </c>
      <c r="CG11" s="72">
        <f t="shared" si="42"/>
        <v>1918</v>
      </c>
      <c r="CH11" s="72">
        <f t="shared" si="43"/>
        <v>8191</v>
      </c>
      <c r="CI11" s="72">
        <f t="shared" si="44"/>
        <v>3935655</v>
      </c>
    </row>
    <row r="12" spans="1:87" s="50" customFormat="1" ht="12" customHeight="1">
      <c r="A12" s="53" t="s">
        <v>343</v>
      </c>
      <c r="B12" s="54" t="s">
        <v>517</v>
      </c>
      <c r="C12" s="53" t="s">
        <v>518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1629</v>
      </c>
      <c r="L12" s="74">
        <f t="shared" si="5"/>
        <v>0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349204</v>
      </c>
      <c r="AC12" s="74">
        <v>0</v>
      </c>
      <c r="AD12" s="74">
        <v>0</v>
      </c>
      <c r="AE12" s="74">
        <f t="shared" si="9"/>
        <v>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77881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1629</v>
      </c>
      <c r="BP12" s="74">
        <f t="shared" si="25"/>
        <v>0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0</v>
      </c>
      <c r="CB12" s="74">
        <f t="shared" si="37"/>
        <v>0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427085</v>
      </c>
      <c r="CG12" s="74">
        <f t="shared" si="42"/>
        <v>0</v>
      </c>
      <c r="CH12" s="74">
        <f t="shared" si="43"/>
        <v>0</v>
      </c>
      <c r="CI12" s="74">
        <f t="shared" si="44"/>
        <v>0</v>
      </c>
    </row>
    <row r="13" spans="1:87" s="50" customFormat="1" ht="12" customHeight="1">
      <c r="A13" s="53" t="s">
        <v>343</v>
      </c>
      <c r="B13" s="54" t="s">
        <v>354</v>
      </c>
      <c r="C13" s="53" t="s">
        <v>355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254635</v>
      </c>
      <c r="M13" s="74">
        <f t="shared" si="6"/>
        <v>43344</v>
      </c>
      <c r="N13" s="74">
        <v>43344</v>
      </c>
      <c r="O13" s="74">
        <v>0</v>
      </c>
      <c r="P13" s="74">
        <v>0</v>
      </c>
      <c r="Q13" s="74">
        <v>0</v>
      </c>
      <c r="R13" s="74">
        <f t="shared" si="7"/>
        <v>211291</v>
      </c>
      <c r="S13" s="74">
        <v>211291</v>
      </c>
      <c r="T13" s="74">
        <v>0</v>
      </c>
      <c r="U13" s="74">
        <v>0</v>
      </c>
      <c r="V13" s="74">
        <v>0</v>
      </c>
      <c r="W13" s="74">
        <f t="shared" si="8"/>
        <v>0</v>
      </c>
      <c r="X13" s="74">
        <v>0</v>
      </c>
      <c r="Y13" s="74">
        <v>0</v>
      </c>
      <c r="Z13" s="74">
        <v>0</v>
      </c>
      <c r="AA13" s="74">
        <v>0</v>
      </c>
      <c r="AB13" s="75">
        <v>252159</v>
      </c>
      <c r="AC13" s="74">
        <v>0</v>
      </c>
      <c r="AD13" s="74">
        <v>0</v>
      </c>
      <c r="AE13" s="74">
        <f t="shared" si="9"/>
        <v>254635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7096</v>
      </c>
      <c r="AO13" s="74">
        <f t="shared" si="13"/>
        <v>7096</v>
      </c>
      <c r="AP13" s="74">
        <v>7096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81446</v>
      </c>
      <c r="BE13" s="74">
        <v>0</v>
      </c>
      <c r="BF13" s="74">
        <v>0</v>
      </c>
      <c r="BG13" s="74">
        <f t="shared" si="16"/>
        <v>7096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261731</v>
      </c>
      <c r="BQ13" s="74">
        <f t="shared" si="26"/>
        <v>50440</v>
      </c>
      <c r="BR13" s="74">
        <f t="shared" si="27"/>
        <v>50440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211291</v>
      </c>
      <c r="BW13" s="74">
        <f t="shared" si="32"/>
        <v>211291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0</v>
      </c>
      <c r="CB13" s="74">
        <f t="shared" si="37"/>
        <v>0</v>
      </c>
      <c r="CC13" s="74">
        <f t="shared" si="38"/>
        <v>0</v>
      </c>
      <c r="CD13" s="74">
        <f t="shared" si="39"/>
        <v>0</v>
      </c>
      <c r="CE13" s="74">
        <f t="shared" si="40"/>
        <v>0</v>
      </c>
      <c r="CF13" s="75">
        <f t="shared" si="41"/>
        <v>333605</v>
      </c>
      <c r="CG13" s="74">
        <f t="shared" si="42"/>
        <v>0</v>
      </c>
      <c r="CH13" s="74">
        <f t="shared" si="43"/>
        <v>0</v>
      </c>
      <c r="CI13" s="74">
        <f t="shared" si="44"/>
        <v>261731</v>
      </c>
    </row>
    <row r="14" spans="1:87" s="50" customFormat="1" ht="12" customHeight="1">
      <c r="A14" s="53" t="s">
        <v>343</v>
      </c>
      <c r="B14" s="54" t="s">
        <v>519</v>
      </c>
      <c r="C14" s="53" t="s">
        <v>520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518460</v>
      </c>
      <c r="M14" s="74">
        <f t="shared" si="6"/>
        <v>0</v>
      </c>
      <c r="N14" s="74">
        <v>0</v>
      </c>
      <c r="O14" s="74">
        <v>0</v>
      </c>
      <c r="P14" s="74">
        <v>0</v>
      </c>
      <c r="Q14" s="74">
        <v>0</v>
      </c>
      <c r="R14" s="74">
        <f t="shared" si="7"/>
        <v>404252</v>
      </c>
      <c r="S14" s="74">
        <v>274280</v>
      </c>
      <c r="T14" s="74">
        <v>0</v>
      </c>
      <c r="U14" s="74">
        <v>129972</v>
      </c>
      <c r="V14" s="74">
        <v>0</v>
      </c>
      <c r="W14" s="74">
        <f t="shared" si="8"/>
        <v>114208</v>
      </c>
      <c r="X14" s="74">
        <v>114208</v>
      </c>
      <c r="Y14" s="74">
        <v>0</v>
      </c>
      <c r="Z14" s="74">
        <v>0</v>
      </c>
      <c r="AA14" s="74">
        <v>0</v>
      </c>
      <c r="AB14" s="75">
        <v>189726</v>
      </c>
      <c r="AC14" s="74">
        <v>0</v>
      </c>
      <c r="AD14" s="74">
        <v>0</v>
      </c>
      <c r="AE14" s="74">
        <f t="shared" si="9"/>
        <v>518460</v>
      </c>
      <c r="AF14" s="74">
        <f t="shared" si="10"/>
        <v>0</v>
      </c>
      <c r="AG14" s="74">
        <f t="shared" si="11"/>
        <v>0</v>
      </c>
      <c r="AH14" s="74"/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123196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123196</v>
      </c>
      <c r="AU14" s="74">
        <v>123196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64733</v>
      </c>
      <c r="BE14" s="74">
        <v>0</v>
      </c>
      <c r="BF14" s="74">
        <v>0</v>
      </c>
      <c r="BG14" s="74">
        <f t="shared" si="16"/>
        <v>123196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641656</v>
      </c>
      <c r="BQ14" s="74">
        <f t="shared" si="26"/>
        <v>0</v>
      </c>
      <c r="BR14" s="74">
        <f t="shared" si="27"/>
        <v>0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527448</v>
      </c>
      <c r="BW14" s="74">
        <f t="shared" si="32"/>
        <v>397476</v>
      </c>
      <c r="BX14" s="74">
        <f t="shared" si="33"/>
        <v>0</v>
      </c>
      <c r="BY14" s="74">
        <f t="shared" si="34"/>
        <v>129972</v>
      </c>
      <c r="BZ14" s="74">
        <f t="shared" si="35"/>
        <v>0</v>
      </c>
      <c r="CA14" s="74">
        <f t="shared" si="36"/>
        <v>114208</v>
      </c>
      <c r="CB14" s="74">
        <f t="shared" si="37"/>
        <v>114208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254459</v>
      </c>
      <c r="CG14" s="74">
        <f t="shared" si="42"/>
        <v>0</v>
      </c>
      <c r="CH14" s="74">
        <f t="shared" si="43"/>
        <v>0</v>
      </c>
      <c r="CI14" s="74">
        <f t="shared" si="44"/>
        <v>641656</v>
      </c>
    </row>
    <row r="15" spans="1:87" s="50" customFormat="1" ht="12" customHeight="1">
      <c r="A15" s="53" t="s">
        <v>343</v>
      </c>
      <c r="B15" s="54" t="s">
        <v>358</v>
      </c>
      <c r="C15" s="53" t="s">
        <v>359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271758</v>
      </c>
      <c r="M15" s="74">
        <f t="shared" si="6"/>
        <v>43299</v>
      </c>
      <c r="N15" s="74">
        <v>22092</v>
      </c>
      <c r="O15" s="74">
        <v>0</v>
      </c>
      <c r="P15" s="74">
        <v>0</v>
      </c>
      <c r="Q15" s="74">
        <v>21207</v>
      </c>
      <c r="R15" s="74">
        <f t="shared" si="7"/>
        <v>11978</v>
      </c>
      <c r="S15" s="74">
        <v>893</v>
      </c>
      <c r="T15" s="74">
        <v>0</v>
      </c>
      <c r="U15" s="74">
        <v>11085</v>
      </c>
      <c r="V15" s="74">
        <v>0</v>
      </c>
      <c r="W15" s="74">
        <f t="shared" si="8"/>
        <v>216481</v>
      </c>
      <c r="X15" s="74">
        <v>78615</v>
      </c>
      <c r="Y15" s="74">
        <v>132000</v>
      </c>
      <c r="Z15" s="74">
        <v>5849</v>
      </c>
      <c r="AA15" s="74">
        <v>17</v>
      </c>
      <c r="AB15" s="75">
        <v>101410</v>
      </c>
      <c r="AC15" s="74">
        <v>0</v>
      </c>
      <c r="AD15" s="74">
        <v>0</v>
      </c>
      <c r="AE15" s="74">
        <f t="shared" si="9"/>
        <v>271758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50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50</v>
      </c>
      <c r="AZ15" s="74">
        <v>50</v>
      </c>
      <c r="BA15" s="74">
        <v>0</v>
      </c>
      <c r="BB15" s="74">
        <v>0</v>
      </c>
      <c r="BC15" s="74">
        <v>0</v>
      </c>
      <c r="BD15" s="75">
        <v>96340</v>
      </c>
      <c r="BE15" s="74">
        <v>0</v>
      </c>
      <c r="BF15" s="74">
        <v>0</v>
      </c>
      <c r="BG15" s="74">
        <f t="shared" si="16"/>
        <v>50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271808</v>
      </c>
      <c r="BQ15" s="74">
        <f t="shared" si="26"/>
        <v>43299</v>
      </c>
      <c r="BR15" s="74">
        <f t="shared" si="27"/>
        <v>22092</v>
      </c>
      <c r="BS15" s="74">
        <f t="shared" si="28"/>
        <v>0</v>
      </c>
      <c r="BT15" s="74">
        <f t="shared" si="29"/>
        <v>0</v>
      </c>
      <c r="BU15" s="74">
        <f t="shared" si="30"/>
        <v>21207</v>
      </c>
      <c r="BV15" s="74">
        <f t="shared" si="31"/>
        <v>11978</v>
      </c>
      <c r="BW15" s="74">
        <f t="shared" si="32"/>
        <v>893</v>
      </c>
      <c r="BX15" s="74">
        <f t="shared" si="33"/>
        <v>0</v>
      </c>
      <c r="BY15" s="74">
        <f t="shared" si="34"/>
        <v>11085</v>
      </c>
      <c r="BZ15" s="74">
        <f t="shared" si="35"/>
        <v>0</v>
      </c>
      <c r="CA15" s="74">
        <f t="shared" si="36"/>
        <v>216531</v>
      </c>
      <c r="CB15" s="74">
        <f t="shared" si="37"/>
        <v>78665</v>
      </c>
      <c r="CC15" s="74">
        <f t="shared" si="38"/>
        <v>132000</v>
      </c>
      <c r="CD15" s="74">
        <f t="shared" si="39"/>
        <v>5849</v>
      </c>
      <c r="CE15" s="74">
        <f t="shared" si="40"/>
        <v>17</v>
      </c>
      <c r="CF15" s="75">
        <f t="shared" si="41"/>
        <v>197750</v>
      </c>
      <c r="CG15" s="74">
        <f t="shared" si="42"/>
        <v>0</v>
      </c>
      <c r="CH15" s="74">
        <f t="shared" si="43"/>
        <v>0</v>
      </c>
      <c r="CI15" s="74">
        <f t="shared" si="44"/>
        <v>271808</v>
      </c>
    </row>
    <row r="16" spans="1:87" s="50" customFormat="1" ht="12" customHeight="1">
      <c r="A16" s="53" t="s">
        <v>343</v>
      </c>
      <c r="B16" s="54" t="s">
        <v>521</v>
      </c>
      <c r="C16" s="53" t="s">
        <v>522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0</v>
      </c>
      <c r="M16" s="74">
        <f t="shared" si="6"/>
        <v>0</v>
      </c>
      <c r="N16" s="74">
        <v>0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0</v>
      </c>
      <c r="X16" s="74">
        <v>0</v>
      </c>
      <c r="Y16" s="74">
        <v>0</v>
      </c>
      <c r="Z16" s="74">
        <v>0</v>
      </c>
      <c r="AA16" s="74">
        <v>0</v>
      </c>
      <c r="AB16" s="75">
        <v>533083</v>
      </c>
      <c r="AC16" s="74">
        <v>0</v>
      </c>
      <c r="AD16" s="74">
        <v>0</v>
      </c>
      <c r="AE16" s="74">
        <f t="shared" si="9"/>
        <v>0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129020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0</v>
      </c>
      <c r="BQ16" s="74">
        <f t="shared" si="26"/>
        <v>0</v>
      </c>
      <c r="BR16" s="74">
        <f t="shared" si="27"/>
        <v>0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0</v>
      </c>
      <c r="BW16" s="74">
        <f t="shared" si="32"/>
        <v>0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0</v>
      </c>
      <c r="CB16" s="74">
        <f t="shared" si="37"/>
        <v>0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662103</v>
      </c>
      <c r="CG16" s="74">
        <f t="shared" si="42"/>
        <v>0</v>
      </c>
      <c r="CH16" s="74">
        <f t="shared" si="43"/>
        <v>0</v>
      </c>
      <c r="CI16" s="74">
        <f t="shared" si="44"/>
        <v>0</v>
      </c>
    </row>
    <row r="17" spans="1:87" s="50" customFormat="1" ht="12" customHeight="1">
      <c r="A17" s="53" t="s">
        <v>343</v>
      </c>
      <c r="B17" s="54" t="s">
        <v>362</v>
      </c>
      <c r="C17" s="53" t="s">
        <v>363</v>
      </c>
      <c r="D17" s="74">
        <f t="shared" si="3"/>
        <v>1260</v>
      </c>
      <c r="E17" s="74">
        <f t="shared" si="4"/>
        <v>1260</v>
      </c>
      <c r="F17" s="74">
        <v>0</v>
      </c>
      <c r="G17" s="74">
        <v>0</v>
      </c>
      <c r="H17" s="74">
        <v>1260</v>
      </c>
      <c r="I17" s="74">
        <v>0</v>
      </c>
      <c r="J17" s="74">
        <v>0</v>
      </c>
      <c r="K17" s="75">
        <v>0</v>
      </c>
      <c r="L17" s="74">
        <f t="shared" si="5"/>
        <v>231360</v>
      </c>
      <c r="M17" s="74">
        <f t="shared" si="6"/>
        <v>86402</v>
      </c>
      <c r="N17" s="74">
        <v>86402</v>
      </c>
      <c r="O17" s="74">
        <v>0</v>
      </c>
      <c r="P17" s="74">
        <v>0</v>
      </c>
      <c r="Q17" s="74">
        <v>0</v>
      </c>
      <c r="R17" s="74">
        <f t="shared" si="7"/>
        <v>5162</v>
      </c>
      <c r="S17" s="74">
        <v>578</v>
      </c>
      <c r="T17" s="74">
        <v>3900</v>
      </c>
      <c r="U17" s="74">
        <v>684</v>
      </c>
      <c r="V17" s="74">
        <v>0</v>
      </c>
      <c r="W17" s="74">
        <f t="shared" si="8"/>
        <v>139796</v>
      </c>
      <c r="X17" s="74">
        <v>93679</v>
      </c>
      <c r="Y17" s="74">
        <v>37811</v>
      </c>
      <c r="Z17" s="74">
        <v>8306</v>
      </c>
      <c r="AA17" s="74">
        <v>0</v>
      </c>
      <c r="AB17" s="75">
        <v>278677</v>
      </c>
      <c r="AC17" s="74">
        <v>0</v>
      </c>
      <c r="AD17" s="74">
        <v>0</v>
      </c>
      <c r="AE17" s="74">
        <f t="shared" si="9"/>
        <v>232620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54909</v>
      </c>
      <c r="BE17" s="74">
        <v>0</v>
      </c>
      <c r="BF17" s="74">
        <v>0</v>
      </c>
      <c r="BG17" s="74">
        <f t="shared" si="16"/>
        <v>0</v>
      </c>
      <c r="BH17" s="74">
        <f t="shared" si="17"/>
        <v>1260</v>
      </c>
      <c r="BI17" s="74">
        <f t="shared" si="18"/>
        <v>1260</v>
      </c>
      <c r="BJ17" s="74">
        <f t="shared" si="19"/>
        <v>0</v>
      </c>
      <c r="BK17" s="74">
        <f t="shared" si="20"/>
        <v>0</v>
      </c>
      <c r="BL17" s="74">
        <f t="shared" si="21"/>
        <v>1260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231360</v>
      </c>
      <c r="BQ17" s="74">
        <f t="shared" si="26"/>
        <v>86402</v>
      </c>
      <c r="BR17" s="74">
        <f t="shared" si="27"/>
        <v>86402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5162</v>
      </c>
      <c r="BW17" s="74">
        <f t="shared" si="32"/>
        <v>578</v>
      </c>
      <c r="BX17" s="74">
        <f t="shared" si="33"/>
        <v>3900</v>
      </c>
      <c r="BY17" s="74">
        <f t="shared" si="34"/>
        <v>684</v>
      </c>
      <c r="BZ17" s="74">
        <f t="shared" si="35"/>
        <v>0</v>
      </c>
      <c r="CA17" s="74">
        <f t="shared" si="36"/>
        <v>139796</v>
      </c>
      <c r="CB17" s="74">
        <f t="shared" si="37"/>
        <v>93679</v>
      </c>
      <c r="CC17" s="74">
        <f t="shared" si="38"/>
        <v>37811</v>
      </c>
      <c r="CD17" s="74">
        <f t="shared" si="39"/>
        <v>8306</v>
      </c>
      <c r="CE17" s="74">
        <f t="shared" si="40"/>
        <v>0</v>
      </c>
      <c r="CF17" s="75">
        <f t="shared" si="41"/>
        <v>333586</v>
      </c>
      <c r="CG17" s="74">
        <f t="shared" si="42"/>
        <v>0</v>
      </c>
      <c r="CH17" s="74">
        <f t="shared" si="43"/>
        <v>0</v>
      </c>
      <c r="CI17" s="74">
        <f t="shared" si="44"/>
        <v>232620</v>
      </c>
    </row>
    <row r="18" spans="1:87" s="50" customFormat="1" ht="12" customHeight="1">
      <c r="A18" s="53" t="s">
        <v>343</v>
      </c>
      <c r="B18" s="54" t="s">
        <v>523</v>
      </c>
      <c r="C18" s="53" t="s">
        <v>524</v>
      </c>
      <c r="D18" s="74">
        <f t="shared" si="3"/>
        <v>129545</v>
      </c>
      <c r="E18" s="74">
        <f t="shared" si="4"/>
        <v>129545</v>
      </c>
      <c r="F18" s="74">
        <v>0</v>
      </c>
      <c r="G18" s="74">
        <v>74340</v>
      </c>
      <c r="H18" s="74">
        <v>50925</v>
      </c>
      <c r="I18" s="74">
        <v>4280</v>
      </c>
      <c r="J18" s="74">
        <v>0</v>
      </c>
      <c r="K18" s="75">
        <v>0</v>
      </c>
      <c r="L18" s="74">
        <f t="shared" si="5"/>
        <v>451060</v>
      </c>
      <c r="M18" s="74">
        <f t="shared" si="6"/>
        <v>142221</v>
      </c>
      <c r="N18" s="74">
        <v>32284</v>
      </c>
      <c r="O18" s="74">
        <v>8771</v>
      </c>
      <c r="P18" s="74">
        <v>94973</v>
      </c>
      <c r="Q18" s="74">
        <v>6193</v>
      </c>
      <c r="R18" s="74">
        <f t="shared" si="7"/>
        <v>159735</v>
      </c>
      <c r="S18" s="74">
        <v>317</v>
      </c>
      <c r="T18" s="74">
        <v>152484</v>
      </c>
      <c r="U18" s="74">
        <v>6934</v>
      </c>
      <c r="V18" s="74">
        <v>0</v>
      </c>
      <c r="W18" s="74">
        <f t="shared" si="8"/>
        <v>144593</v>
      </c>
      <c r="X18" s="74">
        <v>139452</v>
      </c>
      <c r="Y18" s="74">
        <v>5141</v>
      </c>
      <c r="Z18" s="74">
        <v>0</v>
      </c>
      <c r="AA18" s="74">
        <v>0</v>
      </c>
      <c r="AB18" s="75">
        <v>0</v>
      </c>
      <c r="AC18" s="74">
        <v>4511</v>
      </c>
      <c r="AD18" s="74">
        <v>9510</v>
      </c>
      <c r="AE18" s="74">
        <f t="shared" si="9"/>
        <v>590115</v>
      </c>
      <c r="AF18" s="74">
        <f t="shared" si="10"/>
        <v>218</v>
      </c>
      <c r="AG18" s="74">
        <f t="shared" si="11"/>
        <v>218</v>
      </c>
      <c r="AH18" s="74">
        <v>0</v>
      </c>
      <c r="AI18" s="74">
        <v>218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88683</v>
      </c>
      <c r="AO18" s="74">
        <f t="shared" si="13"/>
        <v>8096</v>
      </c>
      <c r="AP18" s="74">
        <v>2880</v>
      </c>
      <c r="AQ18" s="74">
        <v>0</v>
      </c>
      <c r="AR18" s="74">
        <v>5216</v>
      </c>
      <c r="AS18" s="74">
        <v>0</v>
      </c>
      <c r="AT18" s="74">
        <f t="shared" si="14"/>
        <v>8860</v>
      </c>
      <c r="AU18" s="74">
        <v>0</v>
      </c>
      <c r="AV18" s="74">
        <v>8860</v>
      </c>
      <c r="AW18" s="74">
        <v>0</v>
      </c>
      <c r="AX18" s="74">
        <v>0</v>
      </c>
      <c r="AY18" s="74">
        <f t="shared" si="15"/>
        <v>71153</v>
      </c>
      <c r="AZ18" s="74">
        <v>0</v>
      </c>
      <c r="BA18" s="74">
        <v>71153</v>
      </c>
      <c r="BB18" s="74">
        <v>0</v>
      </c>
      <c r="BC18" s="74">
        <v>0</v>
      </c>
      <c r="BD18" s="75">
        <v>0</v>
      </c>
      <c r="BE18" s="74">
        <v>574</v>
      </c>
      <c r="BF18" s="74">
        <v>0</v>
      </c>
      <c r="BG18" s="74">
        <f t="shared" si="16"/>
        <v>88901</v>
      </c>
      <c r="BH18" s="74">
        <f t="shared" si="17"/>
        <v>129763</v>
      </c>
      <c r="BI18" s="74">
        <f t="shared" si="18"/>
        <v>129763</v>
      </c>
      <c r="BJ18" s="74">
        <f t="shared" si="19"/>
        <v>0</v>
      </c>
      <c r="BK18" s="74">
        <f t="shared" si="20"/>
        <v>74558</v>
      </c>
      <c r="BL18" s="74">
        <f t="shared" si="21"/>
        <v>50925</v>
      </c>
      <c r="BM18" s="74">
        <f t="shared" si="22"/>
        <v>4280</v>
      </c>
      <c r="BN18" s="74">
        <f t="shared" si="23"/>
        <v>0</v>
      </c>
      <c r="BO18" s="75">
        <f t="shared" si="24"/>
        <v>0</v>
      </c>
      <c r="BP18" s="74">
        <f t="shared" si="25"/>
        <v>539743</v>
      </c>
      <c r="BQ18" s="74">
        <f t="shared" si="26"/>
        <v>150317</v>
      </c>
      <c r="BR18" s="74">
        <f t="shared" si="27"/>
        <v>35164</v>
      </c>
      <c r="BS18" s="74">
        <f t="shared" si="28"/>
        <v>8771</v>
      </c>
      <c r="BT18" s="74">
        <f t="shared" si="29"/>
        <v>100189</v>
      </c>
      <c r="BU18" s="74">
        <f t="shared" si="30"/>
        <v>6193</v>
      </c>
      <c r="BV18" s="74">
        <f t="shared" si="31"/>
        <v>168595</v>
      </c>
      <c r="BW18" s="74">
        <f t="shared" si="32"/>
        <v>317</v>
      </c>
      <c r="BX18" s="74">
        <f t="shared" si="33"/>
        <v>161344</v>
      </c>
      <c r="BY18" s="74">
        <f t="shared" si="34"/>
        <v>6934</v>
      </c>
      <c r="BZ18" s="74">
        <f t="shared" si="35"/>
        <v>0</v>
      </c>
      <c r="CA18" s="74">
        <f t="shared" si="36"/>
        <v>215746</v>
      </c>
      <c r="CB18" s="74">
        <f t="shared" si="37"/>
        <v>139452</v>
      </c>
      <c r="CC18" s="74">
        <f t="shared" si="38"/>
        <v>76294</v>
      </c>
      <c r="CD18" s="74">
        <f t="shared" si="39"/>
        <v>0</v>
      </c>
      <c r="CE18" s="74">
        <f t="shared" si="40"/>
        <v>0</v>
      </c>
      <c r="CF18" s="75">
        <f t="shared" si="41"/>
        <v>0</v>
      </c>
      <c r="CG18" s="74">
        <f t="shared" si="42"/>
        <v>5085</v>
      </c>
      <c r="CH18" s="74">
        <f t="shared" si="43"/>
        <v>9510</v>
      </c>
      <c r="CI18" s="74">
        <f t="shared" si="44"/>
        <v>679016</v>
      </c>
    </row>
    <row r="19" spans="1:87" s="50" customFormat="1" ht="12" customHeight="1">
      <c r="A19" s="53" t="s">
        <v>343</v>
      </c>
      <c r="B19" s="54" t="s">
        <v>366</v>
      </c>
      <c r="C19" s="53" t="s">
        <v>367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37010</v>
      </c>
      <c r="L19" s="74">
        <f t="shared" si="5"/>
        <v>197920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197920</v>
      </c>
      <c r="X19" s="74">
        <v>197920</v>
      </c>
      <c r="Y19" s="74">
        <v>0</v>
      </c>
      <c r="Z19" s="74">
        <v>0</v>
      </c>
      <c r="AA19" s="74">
        <v>0</v>
      </c>
      <c r="AB19" s="75">
        <v>163221</v>
      </c>
      <c r="AC19" s="74">
        <v>0</v>
      </c>
      <c r="AD19" s="74">
        <v>0</v>
      </c>
      <c r="AE19" s="74">
        <f t="shared" si="9"/>
        <v>197920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83070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37010</v>
      </c>
      <c r="BP19" s="74">
        <f t="shared" si="25"/>
        <v>197920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197920</v>
      </c>
      <c r="CB19" s="74">
        <f t="shared" si="37"/>
        <v>197920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246291</v>
      </c>
      <c r="CG19" s="74">
        <f t="shared" si="42"/>
        <v>0</v>
      </c>
      <c r="CH19" s="74">
        <f t="shared" si="43"/>
        <v>0</v>
      </c>
      <c r="CI19" s="74">
        <f t="shared" si="44"/>
        <v>197920</v>
      </c>
    </row>
    <row r="20" spans="1:87" s="50" customFormat="1" ht="12" customHeight="1">
      <c r="A20" s="53" t="s">
        <v>343</v>
      </c>
      <c r="B20" s="54" t="s">
        <v>525</v>
      </c>
      <c r="C20" s="53" t="s">
        <v>526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0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295163</v>
      </c>
      <c r="AC20" s="74">
        <v>0</v>
      </c>
      <c r="AD20" s="74">
        <v>0</v>
      </c>
      <c r="AE20" s="74">
        <f t="shared" si="9"/>
        <v>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61063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0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0</v>
      </c>
      <c r="CB20" s="74">
        <f t="shared" si="37"/>
        <v>0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356226</v>
      </c>
      <c r="CG20" s="74">
        <f t="shared" si="42"/>
        <v>0</v>
      </c>
      <c r="CH20" s="74">
        <f t="shared" si="43"/>
        <v>0</v>
      </c>
      <c r="CI20" s="74">
        <f t="shared" si="44"/>
        <v>0</v>
      </c>
    </row>
    <row r="21" spans="1:87" s="50" customFormat="1" ht="12" customHeight="1">
      <c r="A21" s="53" t="s">
        <v>343</v>
      </c>
      <c r="B21" s="54" t="s">
        <v>370</v>
      </c>
      <c r="C21" s="53" t="s">
        <v>371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6732</v>
      </c>
      <c r="L21" s="74">
        <f t="shared" si="5"/>
        <v>33129</v>
      </c>
      <c r="M21" s="74">
        <f t="shared" si="6"/>
        <v>7165</v>
      </c>
      <c r="N21" s="74">
        <v>7165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25964</v>
      </c>
      <c r="X21" s="74">
        <v>25964</v>
      </c>
      <c r="Y21" s="74">
        <v>0</v>
      </c>
      <c r="Z21" s="74">
        <v>0</v>
      </c>
      <c r="AA21" s="74">
        <v>0</v>
      </c>
      <c r="AB21" s="75">
        <v>30611</v>
      </c>
      <c r="AC21" s="74">
        <v>0</v>
      </c>
      <c r="AD21" s="74">
        <v>0</v>
      </c>
      <c r="AE21" s="74">
        <f t="shared" si="9"/>
        <v>33129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14356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6732</v>
      </c>
      <c r="BP21" s="74">
        <f t="shared" si="25"/>
        <v>33129</v>
      </c>
      <c r="BQ21" s="74">
        <f t="shared" si="26"/>
        <v>7165</v>
      </c>
      <c r="BR21" s="74">
        <f t="shared" si="27"/>
        <v>7165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25964</v>
      </c>
      <c r="CB21" s="74">
        <f t="shared" si="37"/>
        <v>25964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44967</v>
      </c>
      <c r="CG21" s="74">
        <f t="shared" si="42"/>
        <v>0</v>
      </c>
      <c r="CH21" s="74">
        <f t="shared" si="43"/>
        <v>0</v>
      </c>
      <c r="CI21" s="74">
        <f t="shared" si="44"/>
        <v>33129</v>
      </c>
    </row>
    <row r="22" spans="1:87" s="50" customFormat="1" ht="12" customHeight="1">
      <c r="A22" s="53" t="s">
        <v>343</v>
      </c>
      <c r="B22" s="54" t="s">
        <v>527</v>
      </c>
      <c r="C22" s="53" t="s">
        <v>528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5386</v>
      </c>
      <c r="L22" s="74">
        <f t="shared" si="5"/>
        <v>20949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20949</v>
      </c>
      <c r="X22" s="74">
        <v>20949</v>
      </c>
      <c r="Y22" s="74">
        <v>0</v>
      </c>
      <c r="Z22" s="74">
        <v>0</v>
      </c>
      <c r="AA22" s="74">
        <v>0</v>
      </c>
      <c r="AB22" s="75">
        <v>22437</v>
      </c>
      <c r="AC22" s="74">
        <v>0</v>
      </c>
      <c r="AD22" s="74">
        <v>0</v>
      </c>
      <c r="AE22" s="74">
        <f t="shared" si="9"/>
        <v>20949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11463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5386</v>
      </c>
      <c r="BP22" s="74">
        <f t="shared" si="25"/>
        <v>20949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20949</v>
      </c>
      <c r="CB22" s="74">
        <f t="shared" si="37"/>
        <v>20949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33900</v>
      </c>
      <c r="CG22" s="74">
        <f t="shared" si="42"/>
        <v>0</v>
      </c>
      <c r="CH22" s="74">
        <f t="shared" si="43"/>
        <v>0</v>
      </c>
      <c r="CI22" s="74">
        <f t="shared" si="44"/>
        <v>20949</v>
      </c>
    </row>
    <row r="23" spans="1:87" s="50" customFormat="1" ht="12" customHeight="1">
      <c r="A23" s="53" t="s">
        <v>343</v>
      </c>
      <c r="B23" s="54" t="s">
        <v>374</v>
      </c>
      <c r="C23" s="53" t="s">
        <v>375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6510</v>
      </c>
      <c r="L23" s="74">
        <f t="shared" si="5"/>
        <v>80082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80082</v>
      </c>
      <c r="X23" s="74">
        <v>80082</v>
      </c>
      <c r="Y23" s="74">
        <v>0</v>
      </c>
      <c r="Z23" s="74">
        <v>0</v>
      </c>
      <c r="AA23" s="74">
        <v>0</v>
      </c>
      <c r="AB23" s="75">
        <v>34755</v>
      </c>
      <c r="AC23" s="74">
        <v>0</v>
      </c>
      <c r="AD23" s="74">
        <v>311</v>
      </c>
      <c r="AE23" s="74">
        <f t="shared" si="9"/>
        <v>80393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49113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6510</v>
      </c>
      <c r="BP23" s="74">
        <f t="shared" si="25"/>
        <v>80082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80082</v>
      </c>
      <c r="CB23" s="74">
        <f t="shared" si="37"/>
        <v>80082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83868</v>
      </c>
      <c r="CG23" s="74">
        <f t="shared" si="42"/>
        <v>0</v>
      </c>
      <c r="CH23" s="74">
        <f t="shared" si="43"/>
        <v>311</v>
      </c>
      <c r="CI23" s="74">
        <f t="shared" si="44"/>
        <v>80393</v>
      </c>
    </row>
    <row r="24" spans="1:87" s="50" customFormat="1" ht="12" customHeight="1">
      <c r="A24" s="53" t="s">
        <v>343</v>
      </c>
      <c r="B24" s="54" t="s">
        <v>529</v>
      </c>
      <c r="C24" s="53" t="s">
        <v>530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/>
      <c r="AB24" s="75">
        <v>66188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/>
      <c r="BD24" s="75">
        <v>16288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82476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343</v>
      </c>
      <c r="B25" s="54" t="s">
        <v>378</v>
      </c>
      <c r="C25" s="53" t="s">
        <v>379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52173</v>
      </c>
      <c r="M25" s="74">
        <f t="shared" si="6"/>
        <v>13795</v>
      </c>
      <c r="N25" s="74">
        <v>13795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38378</v>
      </c>
      <c r="X25" s="74">
        <v>38378</v>
      </c>
      <c r="Y25" s="74">
        <v>0</v>
      </c>
      <c r="Z25" s="74">
        <v>0</v>
      </c>
      <c r="AA25" s="74">
        <v>0</v>
      </c>
      <c r="AB25" s="75">
        <v>40718</v>
      </c>
      <c r="AC25" s="74">
        <v>0</v>
      </c>
      <c r="AD25" s="74">
        <v>0</v>
      </c>
      <c r="AE25" s="74">
        <f t="shared" si="9"/>
        <v>52173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11441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52173</v>
      </c>
      <c r="BQ25" s="74">
        <f t="shared" si="26"/>
        <v>13795</v>
      </c>
      <c r="BR25" s="74">
        <f t="shared" si="27"/>
        <v>13795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38378</v>
      </c>
      <c r="CB25" s="74">
        <f t="shared" si="37"/>
        <v>38378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52159</v>
      </c>
      <c r="CG25" s="74">
        <f t="shared" si="42"/>
        <v>0</v>
      </c>
      <c r="CH25" s="74">
        <f t="shared" si="43"/>
        <v>0</v>
      </c>
      <c r="CI25" s="74">
        <f t="shared" si="44"/>
        <v>52173</v>
      </c>
    </row>
    <row r="26" spans="1:87" s="50" customFormat="1" ht="12" customHeight="1">
      <c r="A26" s="53" t="s">
        <v>343</v>
      </c>
      <c r="B26" s="54" t="s">
        <v>531</v>
      </c>
      <c r="C26" s="53" t="s">
        <v>532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23933</v>
      </c>
      <c r="M26" s="74">
        <f t="shared" si="6"/>
        <v>3765</v>
      </c>
      <c r="N26" s="74">
        <v>3765</v>
      </c>
      <c r="O26" s="74">
        <v>0</v>
      </c>
      <c r="P26" s="74">
        <v>0</v>
      </c>
      <c r="Q26" s="74">
        <v>0</v>
      </c>
      <c r="R26" s="74">
        <f t="shared" si="7"/>
        <v>20168</v>
      </c>
      <c r="S26" s="74">
        <v>20168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19232</v>
      </c>
      <c r="AC26" s="74">
        <v>0</v>
      </c>
      <c r="AD26" s="74">
        <v>0</v>
      </c>
      <c r="AE26" s="74">
        <f t="shared" si="9"/>
        <v>23933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6284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23933</v>
      </c>
      <c r="BQ26" s="74">
        <f t="shared" si="26"/>
        <v>3765</v>
      </c>
      <c r="BR26" s="74">
        <f t="shared" si="27"/>
        <v>3765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20168</v>
      </c>
      <c r="BW26" s="74">
        <f t="shared" si="32"/>
        <v>20168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25516</v>
      </c>
      <c r="CG26" s="74">
        <f t="shared" si="42"/>
        <v>0</v>
      </c>
      <c r="CH26" s="74">
        <f t="shared" si="43"/>
        <v>0</v>
      </c>
      <c r="CI26" s="74">
        <f t="shared" si="44"/>
        <v>23933</v>
      </c>
    </row>
    <row r="27" spans="1:87" s="50" customFormat="1" ht="12" customHeight="1">
      <c r="A27" s="53" t="s">
        <v>343</v>
      </c>
      <c r="B27" s="54" t="s">
        <v>382</v>
      </c>
      <c r="C27" s="53" t="s">
        <v>383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145182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50623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195805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343</v>
      </c>
      <c r="B28" s="54" t="s">
        <v>384</v>
      </c>
      <c r="C28" s="53" t="s">
        <v>385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28800</v>
      </c>
      <c r="M28" s="74">
        <f t="shared" si="6"/>
        <v>12996</v>
      </c>
      <c r="N28" s="74">
        <v>4940</v>
      </c>
      <c r="O28" s="74">
        <v>4834</v>
      </c>
      <c r="P28" s="74">
        <v>3222</v>
      </c>
      <c r="Q28" s="74">
        <v>0</v>
      </c>
      <c r="R28" s="74">
        <f t="shared" si="7"/>
        <v>10884</v>
      </c>
      <c r="S28" s="74">
        <v>925</v>
      </c>
      <c r="T28" s="74">
        <v>9959</v>
      </c>
      <c r="U28" s="74">
        <v>0</v>
      </c>
      <c r="V28" s="74">
        <v>0</v>
      </c>
      <c r="W28" s="74">
        <f t="shared" si="8"/>
        <v>4920</v>
      </c>
      <c r="X28" s="74">
        <v>0</v>
      </c>
      <c r="Y28" s="74">
        <v>2075</v>
      </c>
      <c r="Z28" s="74">
        <v>2344</v>
      </c>
      <c r="AA28" s="74">
        <v>501</v>
      </c>
      <c r="AB28" s="75">
        <v>0</v>
      </c>
      <c r="AC28" s="74">
        <v>0</v>
      </c>
      <c r="AD28" s="74">
        <v>477</v>
      </c>
      <c r="AE28" s="74">
        <f t="shared" si="9"/>
        <v>29277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28800</v>
      </c>
      <c r="BQ28" s="74">
        <f t="shared" si="26"/>
        <v>12996</v>
      </c>
      <c r="BR28" s="74">
        <f t="shared" si="27"/>
        <v>4940</v>
      </c>
      <c r="BS28" s="74">
        <f t="shared" si="28"/>
        <v>4834</v>
      </c>
      <c r="BT28" s="74">
        <f t="shared" si="29"/>
        <v>3222</v>
      </c>
      <c r="BU28" s="74">
        <f t="shared" si="30"/>
        <v>0</v>
      </c>
      <c r="BV28" s="74">
        <f t="shared" si="31"/>
        <v>10884</v>
      </c>
      <c r="BW28" s="74">
        <f t="shared" si="32"/>
        <v>925</v>
      </c>
      <c r="BX28" s="74">
        <f t="shared" si="33"/>
        <v>9959</v>
      </c>
      <c r="BY28" s="74">
        <f t="shared" si="34"/>
        <v>0</v>
      </c>
      <c r="BZ28" s="74">
        <f t="shared" si="35"/>
        <v>0</v>
      </c>
      <c r="CA28" s="74">
        <f t="shared" si="36"/>
        <v>4920</v>
      </c>
      <c r="CB28" s="74">
        <f t="shared" si="37"/>
        <v>0</v>
      </c>
      <c r="CC28" s="74">
        <f t="shared" si="38"/>
        <v>2075</v>
      </c>
      <c r="CD28" s="74">
        <f t="shared" si="39"/>
        <v>2344</v>
      </c>
      <c r="CE28" s="74">
        <f t="shared" si="40"/>
        <v>501</v>
      </c>
      <c r="CF28" s="75">
        <f t="shared" si="41"/>
        <v>0</v>
      </c>
      <c r="CG28" s="74">
        <f t="shared" si="42"/>
        <v>0</v>
      </c>
      <c r="CH28" s="74">
        <f t="shared" si="43"/>
        <v>477</v>
      </c>
      <c r="CI28" s="74">
        <f t="shared" si="44"/>
        <v>29277</v>
      </c>
    </row>
    <row r="29" spans="1:87" s="50" customFormat="1" ht="12" customHeight="1">
      <c r="A29" s="53" t="s">
        <v>343</v>
      </c>
      <c r="B29" s="54" t="s">
        <v>386</v>
      </c>
      <c r="C29" s="53" t="s">
        <v>387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91923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24807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116730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343</v>
      </c>
      <c r="B30" s="54" t="s">
        <v>388</v>
      </c>
      <c r="C30" s="53" t="s">
        <v>389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349507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111484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0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460991</v>
      </c>
      <c r="CG30" s="74">
        <f t="shared" si="42"/>
        <v>0</v>
      </c>
      <c r="CH30" s="74">
        <f t="shared" si="43"/>
        <v>0</v>
      </c>
      <c r="CI30" s="74">
        <f t="shared" si="44"/>
        <v>0</v>
      </c>
    </row>
    <row r="31" spans="1:87" s="50" customFormat="1" ht="12" customHeight="1">
      <c r="A31" s="53" t="s">
        <v>343</v>
      </c>
      <c r="B31" s="54" t="s">
        <v>390</v>
      </c>
      <c r="C31" s="53" t="s">
        <v>391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25198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5807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31005</v>
      </c>
      <c r="CG31" s="74">
        <f t="shared" si="42"/>
        <v>0</v>
      </c>
      <c r="CH31" s="74">
        <f t="shared" si="43"/>
        <v>0</v>
      </c>
      <c r="CI31" s="74">
        <f t="shared" si="44"/>
        <v>0</v>
      </c>
    </row>
    <row r="32" spans="1:87" s="50" customFormat="1" ht="12" customHeight="1">
      <c r="A32" s="53" t="s">
        <v>343</v>
      </c>
      <c r="B32" s="54" t="s">
        <v>392</v>
      </c>
      <c r="C32" s="53" t="s">
        <v>393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35016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670</v>
      </c>
      <c r="S32" s="74">
        <v>670</v>
      </c>
      <c r="T32" s="74">
        <v>0</v>
      </c>
      <c r="U32" s="74">
        <v>0</v>
      </c>
      <c r="V32" s="74">
        <v>0</v>
      </c>
      <c r="W32" s="74">
        <f t="shared" si="8"/>
        <v>34346</v>
      </c>
      <c r="X32" s="74">
        <v>34346</v>
      </c>
      <c r="Y32" s="74">
        <v>0</v>
      </c>
      <c r="Z32" s="74">
        <v>0</v>
      </c>
      <c r="AA32" s="74">
        <v>0</v>
      </c>
      <c r="AB32" s="75">
        <v>23632</v>
      </c>
      <c r="AC32" s="74">
        <v>0</v>
      </c>
      <c r="AD32" s="74">
        <v>0</v>
      </c>
      <c r="AE32" s="74">
        <f t="shared" si="9"/>
        <v>35016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11469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35016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670</v>
      </c>
      <c r="BW32" s="74">
        <f t="shared" si="32"/>
        <v>670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34346</v>
      </c>
      <c r="CB32" s="74">
        <f t="shared" si="37"/>
        <v>34346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35101</v>
      </c>
      <c r="CG32" s="74">
        <f t="shared" si="42"/>
        <v>0</v>
      </c>
      <c r="CH32" s="74">
        <f t="shared" si="43"/>
        <v>0</v>
      </c>
      <c r="CI32" s="74">
        <f t="shared" si="44"/>
        <v>35016</v>
      </c>
    </row>
    <row r="33" spans="1:87" s="50" customFormat="1" ht="12" customHeight="1">
      <c r="A33" s="53" t="s">
        <v>343</v>
      </c>
      <c r="B33" s="54" t="s">
        <v>394</v>
      </c>
      <c r="C33" s="53" t="s">
        <v>395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7403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7403</v>
      </c>
      <c r="X33" s="74">
        <v>7403</v>
      </c>
      <c r="Y33" s="74">
        <v>0</v>
      </c>
      <c r="Z33" s="74">
        <v>0</v>
      </c>
      <c r="AA33" s="74">
        <v>0</v>
      </c>
      <c r="AB33" s="75">
        <v>11574</v>
      </c>
      <c r="AC33" s="74">
        <v>0</v>
      </c>
      <c r="AD33" s="74">
        <v>0</v>
      </c>
      <c r="AE33" s="74">
        <f t="shared" si="9"/>
        <v>7403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1812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7403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7403</v>
      </c>
      <c r="CB33" s="74">
        <f t="shared" si="37"/>
        <v>7403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13386</v>
      </c>
      <c r="CG33" s="74">
        <f t="shared" si="42"/>
        <v>0</v>
      </c>
      <c r="CH33" s="74">
        <f t="shared" si="43"/>
        <v>0</v>
      </c>
      <c r="CI33" s="74">
        <f t="shared" si="44"/>
        <v>7403</v>
      </c>
    </row>
    <row r="34" spans="1:87" s="50" customFormat="1" ht="12" customHeight="1">
      <c r="A34" s="53" t="s">
        <v>343</v>
      </c>
      <c r="B34" s="54" t="s">
        <v>396</v>
      </c>
      <c r="C34" s="53" t="s">
        <v>397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62704</v>
      </c>
      <c r="M34" s="74">
        <f t="shared" si="6"/>
        <v>15445</v>
      </c>
      <c r="N34" s="74">
        <v>15445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47259</v>
      </c>
      <c r="X34" s="74">
        <v>43454</v>
      </c>
      <c r="Y34" s="74">
        <v>3805</v>
      </c>
      <c r="Z34" s="74">
        <v>0</v>
      </c>
      <c r="AA34" s="74">
        <v>0</v>
      </c>
      <c r="AB34" s="75">
        <v>49248</v>
      </c>
      <c r="AC34" s="74">
        <v>0</v>
      </c>
      <c r="AD34" s="74">
        <v>0</v>
      </c>
      <c r="AE34" s="74">
        <f t="shared" si="9"/>
        <v>62704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6812</v>
      </c>
      <c r="AO34" s="74">
        <f t="shared" si="13"/>
        <v>6812</v>
      </c>
      <c r="AP34" s="74">
        <v>6812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5552</v>
      </c>
      <c r="BE34" s="74">
        <v>0</v>
      </c>
      <c r="BF34" s="74">
        <v>0</v>
      </c>
      <c r="BG34" s="74">
        <f t="shared" si="16"/>
        <v>6812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69516</v>
      </c>
      <c r="BQ34" s="74">
        <f t="shared" si="26"/>
        <v>22257</v>
      </c>
      <c r="BR34" s="74">
        <f t="shared" si="27"/>
        <v>22257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47259</v>
      </c>
      <c r="CB34" s="74">
        <f t="shared" si="37"/>
        <v>43454</v>
      </c>
      <c r="CC34" s="74">
        <f t="shared" si="38"/>
        <v>3805</v>
      </c>
      <c r="CD34" s="74">
        <f t="shared" si="39"/>
        <v>0</v>
      </c>
      <c r="CE34" s="74">
        <f t="shared" si="40"/>
        <v>0</v>
      </c>
      <c r="CF34" s="75">
        <f t="shared" si="41"/>
        <v>54800</v>
      </c>
      <c r="CG34" s="74">
        <f t="shared" si="42"/>
        <v>0</v>
      </c>
      <c r="CH34" s="74">
        <f t="shared" si="43"/>
        <v>0</v>
      </c>
      <c r="CI34" s="74">
        <f t="shared" si="44"/>
        <v>69516</v>
      </c>
    </row>
    <row r="35" spans="1:87" s="50" customFormat="1" ht="12" customHeight="1">
      <c r="A35" s="53" t="s">
        <v>343</v>
      </c>
      <c r="B35" s="54" t="s">
        <v>398</v>
      </c>
      <c r="C35" s="53" t="s">
        <v>399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47257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415</v>
      </c>
      <c r="S35" s="74">
        <v>415</v>
      </c>
      <c r="T35" s="74">
        <v>0</v>
      </c>
      <c r="U35" s="74">
        <v>0</v>
      </c>
      <c r="V35" s="74">
        <v>0</v>
      </c>
      <c r="W35" s="74">
        <f t="shared" si="8"/>
        <v>46842</v>
      </c>
      <c r="X35" s="74">
        <v>46842</v>
      </c>
      <c r="Y35" s="74">
        <v>0</v>
      </c>
      <c r="Z35" s="74">
        <v>0</v>
      </c>
      <c r="AA35" s="74">
        <v>0</v>
      </c>
      <c r="AB35" s="75">
        <v>48481</v>
      </c>
      <c r="AC35" s="74">
        <v>0</v>
      </c>
      <c r="AD35" s="74">
        <v>0</v>
      </c>
      <c r="AE35" s="74">
        <f t="shared" si="9"/>
        <v>47257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10297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47257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415</v>
      </c>
      <c r="BW35" s="74">
        <f t="shared" si="32"/>
        <v>415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46842</v>
      </c>
      <c r="CB35" s="74">
        <f t="shared" si="37"/>
        <v>46842</v>
      </c>
      <c r="CC35" s="74">
        <f t="shared" si="38"/>
        <v>0</v>
      </c>
      <c r="CD35" s="74">
        <f t="shared" si="39"/>
        <v>0</v>
      </c>
      <c r="CE35" s="74">
        <f t="shared" si="40"/>
        <v>0</v>
      </c>
      <c r="CF35" s="75">
        <f t="shared" si="41"/>
        <v>58778</v>
      </c>
      <c r="CG35" s="74">
        <f t="shared" si="42"/>
        <v>0</v>
      </c>
      <c r="CH35" s="74">
        <f t="shared" si="43"/>
        <v>0</v>
      </c>
      <c r="CI35" s="74">
        <f t="shared" si="44"/>
        <v>47257</v>
      </c>
    </row>
    <row r="36" spans="1:87" s="50" customFormat="1" ht="12" customHeight="1">
      <c r="A36" s="53" t="s">
        <v>343</v>
      </c>
      <c r="B36" s="54" t="s">
        <v>400</v>
      </c>
      <c r="C36" s="53" t="s">
        <v>401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7497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7497</v>
      </c>
      <c r="X36" s="74">
        <v>7497</v>
      </c>
      <c r="Y36" s="74">
        <v>0</v>
      </c>
      <c r="Z36" s="74">
        <v>0</v>
      </c>
      <c r="AA36" s="74">
        <v>0</v>
      </c>
      <c r="AB36" s="75">
        <v>7515</v>
      </c>
      <c r="AC36" s="74">
        <v>0</v>
      </c>
      <c r="AD36" s="74">
        <v>0</v>
      </c>
      <c r="AE36" s="74">
        <f t="shared" si="9"/>
        <v>7497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1664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7497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7497</v>
      </c>
      <c r="CB36" s="74">
        <f t="shared" si="37"/>
        <v>7497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9179</v>
      </c>
      <c r="CG36" s="74">
        <f t="shared" si="42"/>
        <v>0</v>
      </c>
      <c r="CH36" s="74">
        <f t="shared" si="43"/>
        <v>0</v>
      </c>
      <c r="CI36" s="74">
        <f t="shared" si="44"/>
        <v>7497</v>
      </c>
    </row>
    <row r="37" spans="1:87" s="50" customFormat="1" ht="12" customHeight="1">
      <c r="A37" s="53" t="s">
        <v>343</v>
      </c>
      <c r="B37" s="54" t="s">
        <v>402</v>
      </c>
      <c r="C37" s="53" t="s">
        <v>403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13973</v>
      </c>
      <c r="M37" s="74">
        <f t="shared" si="6"/>
        <v>1014</v>
      </c>
      <c r="N37" s="74">
        <v>1014</v>
      </c>
      <c r="O37" s="74">
        <v>0</v>
      </c>
      <c r="P37" s="74">
        <v>0</v>
      </c>
      <c r="Q37" s="74">
        <v>0</v>
      </c>
      <c r="R37" s="74">
        <f t="shared" si="7"/>
        <v>887</v>
      </c>
      <c r="S37" s="74">
        <v>887</v>
      </c>
      <c r="T37" s="74">
        <v>0</v>
      </c>
      <c r="U37" s="74">
        <v>0</v>
      </c>
      <c r="V37" s="74">
        <v>0</v>
      </c>
      <c r="W37" s="74">
        <f t="shared" si="8"/>
        <v>12072</v>
      </c>
      <c r="X37" s="74">
        <v>12072</v>
      </c>
      <c r="Y37" s="74">
        <v>0</v>
      </c>
      <c r="Z37" s="74">
        <v>0</v>
      </c>
      <c r="AA37" s="74">
        <v>0</v>
      </c>
      <c r="AB37" s="75">
        <v>8777</v>
      </c>
      <c r="AC37" s="74">
        <v>0</v>
      </c>
      <c r="AD37" s="74">
        <v>0</v>
      </c>
      <c r="AE37" s="74">
        <f t="shared" si="9"/>
        <v>13973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2005</v>
      </c>
      <c r="AO37" s="74">
        <f t="shared" si="13"/>
        <v>254</v>
      </c>
      <c r="AP37" s="74">
        <v>254</v>
      </c>
      <c r="AQ37" s="74">
        <v>0</v>
      </c>
      <c r="AR37" s="74">
        <v>0</v>
      </c>
      <c r="AS37" s="74">
        <v>0</v>
      </c>
      <c r="AT37" s="74">
        <f t="shared" si="14"/>
        <v>1751</v>
      </c>
      <c r="AU37" s="74">
        <v>1751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1638</v>
      </c>
      <c r="BE37" s="74">
        <v>0</v>
      </c>
      <c r="BF37" s="74">
        <v>0</v>
      </c>
      <c r="BG37" s="74">
        <f t="shared" si="16"/>
        <v>2005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15978</v>
      </c>
      <c r="BQ37" s="74">
        <f t="shared" si="26"/>
        <v>1268</v>
      </c>
      <c r="BR37" s="74">
        <f t="shared" si="27"/>
        <v>1268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2638</v>
      </c>
      <c r="BW37" s="74">
        <f t="shared" si="32"/>
        <v>2638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12072</v>
      </c>
      <c r="CB37" s="74">
        <f t="shared" si="37"/>
        <v>12072</v>
      </c>
      <c r="CC37" s="74">
        <f t="shared" si="38"/>
        <v>0</v>
      </c>
      <c r="CD37" s="74">
        <f t="shared" si="39"/>
        <v>0</v>
      </c>
      <c r="CE37" s="74">
        <f t="shared" si="40"/>
        <v>0</v>
      </c>
      <c r="CF37" s="75">
        <f t="shared" si="41"/>
        <v>10415</v>
      </c>
      <c r="CG37" s="74">
        <f t="shared" si="42"/>
        <v>0</v>
      </c>
      <c r="CH37" s="74">
        <f t="shared" si="43"/>
        <v>0</v>
      </c>
      <c r="CI37" s="74">
        <f t="shared" si="44"/>
        <v>15978</v>
      </c>
    </row>
    <row r="38" spans="1:87" s="50" customFormat="1" ht="12" customHeight="1">
      <c r="A38" s="53" t="s">
        <v>343</v>
      </c>
      <c r="B38" s="54" t="s">
        <v>404</v>
      </c>
      <c r="C38" s="53" t="s">
        <v>405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10327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602</v>
      </c>
      <c r="S38" s="74">
        <v>602</v>
      </c>
      <c r="T38" s="74">
        <v>0</v>
      </c>
      <c r="U38" s="74">
        <v>0</v>
      </c>
      <c r="V38" s="74">
        <v>0</v>
      </c>
      <c r="W38" s="74">
        <f t="shared" si="8"/>
        <v>9725</v>
      </c>
      <c r="X38" s="74">
        <v>9641</v>
      </c>
      <c r="Y38" s="74">
        <v>0</v>
      </c>
      <c r="Z38" s="74">
        <v>0</v>
      </c>
      <c r="AA38" s="74">
        <v>84</v>
      </c>
      <c r="AB38" s="75">
        <v>5691</v>
      </c>
      <c r="AC38" s="74">
        <v>0</v>
      </c>
      <c r="AD38" s="74">
        <v>0</v>
      </c>
      <c r="AE38" s="74">
        <f t="shared" si="9"/>
        <v>10327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510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510</v>
      </c>
      <c r="AU38" s="74">
        <v>510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1473</v>
      </c>
      <c r="BE38" s="74">
        <v>0</v>
      </c>
      <c r="BF38" s="74">
        <v>0</v>
      </c>
      <c r="BG38" s="74">
        <f t="shared" si="16"/>
        <v>510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0</v>
      </c>
      <c r="BP38" s="74">
        <f t="shared" si="25"/>
        <v>10837</v>
      </c>
      <c r="BQ38" s="74">
        <f t="shared" si="26"/>
        <v>0</v>
      </c>
      <c r="BR38" s="74">
        <f t="shared" si="27"/>
        <v>0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1112</v>
      </c>
      <c r="BW38" s="74">
        <f t="shared" si="32"/>
        <v>1112</v>
      </c>
      <c r="BX38" s="74">
        <f t="shared" si="33"/>
        <v>0</v>
      </c>
      <c r="BY38" s="74">
        <f t="shared" si="34"/>
        <v>0</v>
      </c>
      <c r="BZ38" s="74">
        <f t="shared" si="35"/>
        <v>0</v>
      </c>
      <c r="CA38" s="74">
        <f t="shared" si="36"/>
        <v>9725</v>
      </c>
      <c r="CB38" s="74">
        <f t="shared" si="37"/>
        <v>9641</v>
      </c>
      <c r="CC38" s="74">
        <f t="shared" si="38"/>
        <v>0</v>
      </c>
      <c r="CD38" s="74">
        <f t="shared" si="39"/>
        <v>0</v>
      </c>
      <c r="CE38" s="74">
        <f t="shared" si="40"/>
        <v>84</v>
      </c>
      <c r="CF38" s="75">
        <f t="shared" si="41"/>
        <v>7164</v>
      </c>
      <c r="CG38" s="74">
        <f t="shared" si="42"/>
        <v>0</v>
      </c>
      <c r="CH38" s="74">
        <f t="shared" si="43"/>
        <v>0</v>
      </c>
      <c r="CI38" s="74">
        <f t="shared" si="44"/>
        <v>10837</v>
      </c>
    </row>
    <row r="39" spans="1:87" s="50" customFormat="1" ht="12" customHeight="1">
      <c r="A39" s="53" t="s">
        <v>343</v>
      </c>
      <c r="B39" s="54" t="s">
        <v>406</v>
      </c>
      <c r="C39" s="53" t="s">
        <v>407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18323</v>
      </c>
      <c r="M39" s="74">
        <f t="shared" si="6"/>
        <v>7565</v>
      </c>
      <c r="N39" s="74">
        <v>7565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10758</v>
      </c>
      <c r="X39" s="74">
        <v>10758</v>
      </c>
      <c r="Y39" s="74">
        <v>0</v>
      </c>
      <c r="Z39" s="74">
        <v>0</v>
      </c>
      <c r="AA39" s="74">
        <v>0</v>
      </c>
      <c r="AB39" s="75">
        <v>6050</v>
      </c>
      <c r="AC39" s="74">
        <v>0</v>
      </c>
      <c r="AD39" s="74">
        <v>5854</v>
      </c>
      <c r="AE39" s="74">
        <f t="shared" si="9"/>
        <v>24177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2097</v>
      </c>
      <c r="BE39" s="74">
        <v>0</v>
      </c>
      <c r="BF39" s="74">
        <v>1701</v>
      </c>
      <c r="BG39" s="74">
        <f t="shared" si="16"/>
        <v>1701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18323</v>
      </c>
      <c r="BQ39" s="74">
        <f t="shared" si="26"/>
        <v>7565</v>
      </c>
      <c r="BR39" s="74">
        <f t="shared" si="27"/>
        <v>7565</v>
      </c>
      <c r="BS39" s="74">
        <f t="shared" si="28"/>
        <v>0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10758</v>
      </c>
      <c r="CB39" s="74">
        <f t="shared" si="37"/>
        <v>10758</v>
      </c>
      <c r="CC39" s="74">
        <f t="shared" si="38"/>
        <v>0</v>
      </c>
      <c r="CD39" s="74">
        <f t="shared" si="39"/>
        <v>0</v>
      </c>
      <c r="CE39" s="74">
        <f t="shared" si="40"/>
        <v>0</v>
      </c>
      <c r="CF39" s="75">
        <f t="shared" si="41"/>
        <v>8147</v>
      </c>
      <c r="CG39" s="74">
        <f t="shared" si="42"/>
        <v>0</v>
      </c>
      <c r="CH39" s="74">
        <f t="shared" si="43"/>
        <v>7555</v>
      </c>
      <c r="CI39" s="74">
        <f t="shared" si="44"/>
        <v>25878</v>
      </c>
    </row>
    <row r="40" spans="1:87" s="50" customFormat="1" ht="12" customHeight="1">
      <c r="A40" s="53" t="s">
        <v>343</v>
      </c>
      <c r="B40" s="54" t="s">
        <v>408</v>
      </c>
      <c r="C40" s="53" t="s">
        <v>409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9572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1992</v>
      </c>
      <c r="S40" s="74">
        <v>1992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7580</v>
      </c>
      <c r="X40" s="74">
        <v>7580</v>
      </c>
      <c r="Y40" s="74">
        <v>0</v>
      </c>
      <c r="Z40" s="74">
        <v>0</v>
      </c>
      <c r="AA40" s="74">
        <v>0</v>
      </c>
      <c r="AB40" s="75">
        <v>3628</v>
      </c>
      <c r="AC40" s="74">
        <v>0</v>
      </c>
      <c r="AD40" s="74">
        <v>0</v>
      </c>
      <c r="AE40" s="74">
        <f aca="true" t="shared" si="51" ref="AE40:AE71">+SUM(D40,L40,AD40)</f>
        <v>9572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491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aca="true" t="shared" si="59" ref="BH40:BH66">SUM(D40,AF40)</f>
        <v>0</v>
      </c>
      <c r="BI40" s="74">
        <f aca="true" t="shared" si="60" ref="BI40:BI66">SUM(E40,AG40)</f>
        <v>0</v>
      </c>
      <c r="BJ40" s="74">
        <f aca="true" t="shared" si="61" ref="BJ40:BJ66">SUM(F40,AH40)</f>
        <v>0</v>
      </c>
      <c r="BK40" s="74">
        <f aca="true" t="shared" si="62" ref="BK40:BK66">SUM(G40,AI40)</f>
        <v>0</v>
      </c>
      <c r="BL40" s="74">
        <f aca="true" t="shared" si="63" ref="BL40:BL66">SUM(H40,AJ40)</f>
        <v>0</v>
      </c>
      <c r="BM40" s="74">
        <f aca="true" t="shared" si="64" ref="BM40:BM66">SUM(I40,AK40)</f>
        <v>0</v>
      </c>
      <c r="BN40" s="74">
        <f aca="true" t="shared" si="65" ref="BN40:BN66">SUM(J40,AL40)</f>
        <v>0</v>
      </c>
      <c r="BO40" s="75">
        <f aca="true" t="shared" si="66" ref="BO40:BO66">SUM(K40,AM40)</f>
        <v>0</v>
      </c>
      <c r="BP40" s="74">
        <f aca="true" t="shared" si="67" ref="BP40:BP66">SUM(L40,AN40)</f>
        <v>9572</v>
      </c>
      <c r="BQ40" s="74">
        <f aca="true" t="shared" si="68" ref="BQ40:BQ66">SUM(M40,AO40)</f>
        <v>0</v>
      </c>
      <c r="BR40" s="74">
        <f aca="true" t="shared" si="69" ref="BR40:BR66">SUM(N40,AP40)</f>
        <v>0</v>
      </c>
      <c r="BS40" s="74">
        <f aca="true" t="shared" si="70" ref="BS40:BS66">SUM(O40,AQ40)</f>
        <v>0</v>
      </c>
      <c r="BT40" s="74">
        <f aca="true" t="shared" si="71" ref="BT40:BT66">SUM(P40,AR40)</f>
        <v>0</v>
      </c>
      <c r="BU40" s="74">
        <f aca="true" t="shared" si="72" ref="BU40:BU66">SUM(Q40,AS40)</f>
        <v>0</v>
      </c>
      <c r="BV40" s="74">
        <f aca="true" t="shared" si="73" ref="BV40:BV66">SUM(R40,AT40)</f>
        <v>1992</v>
      </c>
      <c r="BW40" s="74">
        <f aca="true" t="shared" si="74" ref="BW40:BW66">SUM(S40,AU40)</f>
        <v>1992</v>
      </c>
      <c r="BX40" s="74">
        <f aca="true" t="shared" si="75" ref="BX40:BX66">SUM(T40,AV40)</f>
        <v>0</v>
      </c>
      <c r="BY40" s="74">
        <f aca="true" t="shared" si="76" ref="BY40:BY66">SUM(U40,AW40)</f>
        <v>0</v>
      </c>
      <c r="BZ40" s="74">
        <f aca="true" t="shared" si="77" ref="BZ40:BZ66">SUM(V40,AX40)</f>
        <v>0</v>
      </c>
      <c r="CA40" s="74">
        <f aca="true" t="shared" si="78" ref="CA40:CA66">SUM(W40,AY40)</f>
        <v>7580</v>
      </c>
      <c r="CB40" s="74">
        <f aca="true" t="shared" si="79" ref="CB40:CB66">SUM(X40,AZ40)</f>
        <v>7580</v>
      </c>
      <c r="CC40" s="74">
        <f aca="true" t="shared" si="80" ref="CC40:CC66">SUM(Y40,BA40)</f>
        <v>0</v>
      </c>
      <c r="CD40" s="74">
        <f aca="true" t="shared" si="81" ref="CD40:CD66">SUM(Z40,BB40)</f>
        <v>0</v>
      </c>
      <c r="CE40" s="74">
        <f aca="true" t="shared" si="82" ref="CE40:CE66">SUM(AA40,BC40)</f>
        <v>0</v>
      </c>
      <c r="CF40" s="75">
        <f aca="true" t="shared" si="83" ref="CF40:CF66">SUM(AB40,BD40)</f>
        <v>4119</v>
      </c>
      <c r="CG40" s="74">
        <f aca="true" t="shared" si="84" ref="CG40:CG66">SUM(AC40,BE40)</f>
        <v>0</v>
      </c>
      <c r="CH40" s="74">
        <f aca="true" t="shared" si="85" ref="CH40:CH66">SUM(AD40,BF40)</f>
        <v>0</v>
      </c>
      <c r="CI40" s="74">
        <f aca="true" t="shared" si="86" ref="CI40:CI66">SUM(AE40,BG40)</f>
        <v>9572</v>
      </c>
    </row>
    <row r="41" spans="1:87" s="50" customFormat="1" ht="12" customHeight="1">
      <c r="A41" s="53" t="s">
        <v>343</v>
      </c>
      <c r="B41" s="54" t="s">
        <v>410</v>
      </c>
      <c r="C41" s="53" t="s">
        <v>411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102047</v>
      </c>
      <c r="M41" s="74">
        <f t="shared" si="48"/>
        <v>12780</v>
      </c>
      <c r="N41" s="74">
        <v>12780</v>
      </c>
      <c r="O41" s="74">
        <v>0</v>
      </c>
      <c r="P41" s="74">
        <v>0</v>
      </c>
      <c r="Q41" s="74">
        <v>0</v>
      </c>
      <c r="R41" s="74">
        <f t="shared" si="49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50"/>
        <v>89267</v>
      </c>
      <c r="X41" s="74">
        <v>89267</v>
      </c>
      <c r="Y41" s="74">
        <v>0</v>
      </c>
      <c r="Z41" s="74">
        <v>0</v>
      </c>
      <c r="AA41" s="74">
        <v>0</v>
      </c>
      <c r="AB41" s="75">
        <v>74611</v>
      </c>
      <c r="AC41" s="74">
        <v>0</v>
      </c>
      <c r="AD41" s="74">
        <v>870</v>
      </c>
      <c r="AE41" s="74">
        <f t="shared" si="51"/>
        <v>102917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5477</v>
      </c>
      <c r="AO41" s="74">
        <f t="shared" si="55"/>
        <v>5477</v>
      </c>
      <c r="AP41" s="74">
        <v>5477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12771</v>
      </c>
      <c r="BE41" s="74">
        <v>0</v>
      </c>
      <c r="BF41" s="74">
        <v>0</v>
      </c>
      <c r="BG41" s="74">
        <f t="shared" si="58"/>
        <v>5477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0</v>
      </c>
      <c r="BP41" s="74">
        <f t="shared" si="67"/>
        <v>107524</v>
      </c>
      <c r="BQ41" s="74">
        <f t="shared" si="68"/>
        <v>18257</v>
      </c>
      <c r="BR41" s="74">
        <f t="shared" si="69"/>
        <v>18257</v>
      </c>
      <c r="BS41" s="74">
        <f t="shared" si="70"/>
        <v>0</v>
      </c>
      <c r="BT41" s="74">
        <f t="shared" si="71"/>
        <v>0</v>
      </c>
      <c r="BU41" s="74">
        <f t="shared" si="72"/>
        <v>0</v>
      </c>
      <c r="BV41" s="74">
        <f t="shared" si="73"/>
        <v>0</v>
      </c>
      <c r="BW41" s="74">
        <f t="shared" si="74"/>
        <v>0</v>
      </c>
      <c r="BX41" s="74">
        <f t="shared" si="75"/>
        <v>0</v>
      </c>
      <c r="BY41" s="74">
        <f t="shared" si="76"/>
        <v>0</v>
      </c>
      <c r="BZ41" s="74">
        <f t="shared" si="77"/>
        <v>0</v>
      </c>
      <c r="CA41" s="74">
        <f t="shared" si="78"/>
        <v>89267</v>
      </c>
      <c r="CB41" s="74">
        <f t="shared" si="79"/>
        <v>89267</v>
      </c>
      <c r="CC41" s="74">
        <f t="shared" si="80"/>
        <v>0</v>
      </c>
      <c r="CD41" s="74">
        <f t="shared" si="81"/>
        <v>0</v>
      </c>
      <c r="CE41" s="74">
        <f t="shared" si="82"/>
        <v>0</v>
      </c>
      <c r="CF41" s="75">
        <f t="shared" si="83"/>
        <v>87382</v>
      </c>
      <c r="CG41" s="74">
        <f t="shared" si="84"/>
        <v>0</v>
      </c>
      <c r="CH41" s="74">
        <f t="shared" si="85"/>
        <v>870</v>
      </c>
      <c r="CI41" s="74">
        <f t="shared" si="86"/>
        <v>108394</v>
      </c>
    </row>
    <row r="42" spans="1:87" s="50" customFormat="1" ht="12" customHeight="1">
      <c r="A42" s="53" t="s">
        <v>343</v>
      </c>
      <c r="B42" s="54" t="s">
        <v>412</v>
      </c>
      <c r="C42" s="53" t="s">
        <v>413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429</v>
      </c>
      <c r="L42" s="74">
        <f t="shared" si="47"/>
        <v>0</v>
      </c>
      <c r="M42" s="74">
        <f t="shared" si="48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92234</v>
      </c>
      <c r="AC42" s="74">
        <v>0</v>
      </c>
      <c r="AD42" s="74">
        <v>0</v>
      </c>
      <c r="AE42" s="74">
        <f t="shared" si="51"/>
        <v>0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0</v>
      </c>
      <c r="AO42" s="74">
        <f t="shared" si="55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20418</v>
      </c>
      <c r="BE42" s="74">
        <v>0</v>
      </c>
      <c r="BF42" s="74">
        <v>0</v>
      </c>
      <c r="BG42" s="74">
        <f t="shared" si="58"/>
        <v>0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429</v>
      </c>
      <c r="BP42" s="74">
        <f t="shared" si="67"/>
        <v>0</v>
      </c>
      <c r="BQ42" s="74">
        <f t="shared" si="68"/>
        <v>0</v>
      </c>
      <c r="BR42" s="74">
        <f t="shared" si="69"/>
        <v>0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0</v>
      </c>
      <c r="BW42" s="74">
        <f t="shared" si="74"/>
        <v>0</v>
      </c>
      <c r="BX42" s="74">
        <f t="shared" si="75"/>
        <v>0</v>
      </c>
      <c r="BY42" s="74">
        <f t="shared" si="76"/>
        <v>0</v>
      </c>
      <c r="BZ42" s="74">
        <f t="shared" si="77"/>
        <v>0</v>
      </c>
      <c r="CA42" s="74">
        <f t="shared" si="78"/>
        <v>0</v>
      </c>
      <c r="CB42" s="74">
        <f t="shared" si="79"/>
        <v>0</v>
      </c>
      <c r="CC42" s="74">
        <f t="shared" si="80"/>
        <v>0</v>
      </c>
      <c r="CD42" s="74">
        <f t="shared" si="81"/>
        <v>0</v>
      </c>
      <c r="CE42" s="74">
        <f t="shared" si="82"/>
        <v>0</v>
      </c>
      <c r="CF42" s="75">
        <f t="shared" si="83"/>
        <v>112652</v>
      </c>
      <c r="CG42" s="74">
        <f t="shared" si="84"/>
        <v>0</v>
      </c>
      <c r="CH42" s="74">
        <f t="shared" si="85"/>
        <v>0</v>
      </c>
      <c r="CI42" s="74">
        <f t="shared" si="86"/>
        <v>0</v>
      </c>
    </row>
    <row r="43" spans="1:87" s="50" customFormat="1" ht="12" customHeight="1">
      <c r="A43" s="53" t="s">
        <v>343</v>
      </c>
      <c r="B43" s="54" t="s">
        <v>414</v>
      </c>
      <c r="C43" s="53" t="s">
        <v>415</v>
      </c>
      <c r="D43" s="74">
        <f t="shared" si="45"/>
        <v>0</v>
      </c>
      <c r="E43" s="74">
        <f t="shared" si="46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133</v>
      </c>
      <c r="L43" s="74">
        <f t="shared" si="47"/>
        <v>0</v>
      </c>
      <c r="M43" s="74">
        <f t="shared" si="48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49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50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28486</v>
      </c>
      <c r="AC43" s="74">
        <v>0</v>
      </c>
      <c r="AD43" s="74">
        <v>0</v>
      </c>
      <c r="AE43" s="74">
        <f t="shared" si="51"/>
        <v>0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7147</v>
      </c>
      <c r="BE43" s="74">
        <v>0</v>
      </c>
      <c r="BF43" s="74">
        <v>0</v>
      </c>
      <c r="BG43" s="74">
        <f t="shared" si="58"/>
        <v>0</v>
      </c>
      <c r="BH43" s="74">
        <f t="shared" si="59"/>
        <v>0</v>
      </c>
      <c r="BI43" s="74">
        <f t="shared" si="60"/>
        <v>0</v>
      </c>
      <c r="BJ43" s="74">
        <f t="shared" si="61"/>
        <v>0</v>
      </c>
      <c r="BK43" s="74">
        <f t="shared" si="62"/>
        <v>0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f t="shared" si="66"/>
        <v>133</v>
      </c>
      <c r="BP43" s="74">
        <f t="shared" si="67"/>
        <v>0</v>
      </c>
      <c r="BQ43" s="74">
        <f t="shared" si="68"/>
        <v>0</v>
      </c>
      <c r="BR43" s="74">
        <f t="shared" si="69"/>
        <v>0</v>
      </c>
      <c r="BS43" s="74">
        <f t="shared" si="70"/>
        <v>0</v>
      </c>
      <c r="BT43" s="74">
        <f t="shared" si="71"/>
        <v>0</v>
      </c>
      <c r="BU43" s="74">
        <f t="shared" si="72"/>
        <v>0</v>
      </c>
      <c r="BV43" s="74">
        <f t="shared" si="73"/>
        <v>0</v>
      </c>
      <c r="BW43" s="74">
        <f t="shared" si="74"/>
        <v>0</v>
      </c>
      <c r="BX43" s="74">
        <f t="shared" si="75"/>
        <v>0</v>
      </c>
      <c r="BY43" s="74">
        <f t="shared" si="76"/>
        <v>0</v>
      </c>
      <c r="BZ43" s="74">
        <f t="shared" si="77"/>
        <v>0</v>
      </c>
      <c r="CA43" s="74">
        <f t="shared" si="78"/>
        <v>0</v>
      </c>
      <c r="CB43" s="74">
        <f t="shared" si="79"/>
        <v>0</v>
      </c>
      <c r="CC43" s="74">
        <f t="shared" si="80"/>
        <v>0</v>
      </c>
      <c r="CD43" s="74">
        <f t="shared" si="81"/>
        <v>0</v>
      </c>
      <c r="CE43" s="74">
        <f t="shared" si="82"/>
        <v>0</v>
      </c>
      <c r="CF43" s="75">
        <f t="shared" si="83"/>
        <v>35633</v>
      </c>
      <c r="CG43" s="74">
        <f t="shared" si="84"/>
        <v>0</v>
      </c>
      <c r="CH43" s="74">
        <f t="shared" si="85"/>
        <v>0</v>
      </c>
      <c r="CI43" s="74">
        <f t="shared" si="86"/>
        <v>0</v>
      </c>
    </row>
    <row r="44" spans="1:87" s="50" customFormat="1" ht="12" customHeight="1">
      <c r="A44" s="53" t="s">
        <v>343</v>
      </c>
      <c r="B44" s="54" t="s">
        <v>416</v>
      </c>
      <c r="C44" s="53" t="s">
        <v>417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95</v>
      </c>
      <c r="L44" s="74">
        <f t="shared" si="47"/>
        <v>0</v>
      </c>
      <c r="M44" s="74">
        <f t="shared" si="48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49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20466</v>
      </c>
      <c r="AC44" s="74">
        <v>0</v>
      </c>
      <c r="AD44" s="74">
        <v>0</v>
      </c>
      <c r="AE44" s="74">
        <f t="shared" si="51"/>
        <v>0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0</v>
      </c>
      <c r="AO44" s="74">
        <f t="shared" si="55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8747</v>
      </c>
      <c r="BE44" s="74">
        <v>0</v>
      </c>
      <c r="BF44" s="74">
        <v>0</v>
      </c>
      <c r="BG44" s="74">
        <f t="shared" si="58"/>
        <v>0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95</v>
      </c>
      <c r="BP44" s="74">
        <f t="shared" si="67"/>
        <v>0</v>
      </c>
      <c r="BQ44" s="74">
        <f t="shared" si="68"/>
        <v>0</v>
      </c>
      <c r="BR44" s="74">
        <f t="shared" si="69"/>
        <v>0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0</v>
      </c>
      <c r="BW44" s="74">
        <f t="shared" si="74"/>
        <v>0</v>
      </c>
      <c r="BX44" s="74">
        <f t="shared" si="75"/>
        <v>0</v>
      </c>
      <c r="BY44" s="74">
        <f t="shared" si="76"/>
        <v>0</v>
      </c>
      <c r="BZ44" s="74">
        <f t="shared" si="77"/>
        <v>0</v>
      </c>
      <c r="CA44" s="74">
        <f t="shared" si="78"/>
        <v>0</v>
      </c>
      <c r="CB44" s="74">
        <f t="shared" si="79"/>
        <v>0</v>
      </c>
      <c r="CC44" s="74">
        <f t="shared" si="80"/>
        <v>0</v>
      </c>
      <c r="CD44" s="74">
        <f t="shared" si="81"/>
        <v>0</v>
      </c>
      <c r="CE44" s="74">
        <f t="shared" si="82"/>
        <v>0</v>
      </c>
      <c r="CF44" s="75">
        <f t="shared" si="83"/>
        <v>29213</v>
      </c>
      <c r="CG44" s="74">
        <f t="shared" si="84"/>
        <v>0</v>
      </c>
      <c r="CH44" s="74">
        <f t="shared" si="85"/>
        <v>0</v>
      </c>
      <c r="CI44" s="74">
        <f t="shared" si="86"/>
        <v>0</v>
      </c>
    </row>
    <row r="45" spans="1:87" s="50" customFormat="1" ht="12" customHeight="1">
      <c r="A45" s="53" t="s">
        <v>343</v>
      </c>
      <c r="B45" s="54" t="s">
        <v>418</v>
      </c>
      <c r="C45" s="53" t="s">
        <v>419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409</v>
      </c>
      <c r="L45" s="74">
        <f t="shared" si="47"/>
        <v>0</v>
      </c>
      <c r="M45" s="74">
        <f t="shared" si="48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87499</v>
      </c>
      <c r="AC45" s="74">
        <v>0</v>
      </c>
      <c r="AD45" s="74">
        <v>0</v>
      </c>
      <c r="AE45" s="74">
        <f t="shared" si="51"/>
        <v>0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22908</v>
      </c>
      <c r="BE45" s="74">
        <v>0</v>
      </c>
      <c r="BF45" s="74">
        <v>0</v>
      </c>
      <c r="BG45" s="74">
        <f t="shared" si="58"/>
        <v>0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409</v>
      </c>
      <c r="BP45" s="74">
        <f t="shared" si="67"/>
        <v>0</v>
      </c>
      <c r="BQ45" s="74">
        <f t="shared" si="68"/>
        <v>0</v>
      </c>
      <c r="BR45" s="74">
        <f t="shared" si="69"/>
        <v>0</v>
      </c>
      <c r="BS45" s="74">
        <f t="shared" si="70"/>
        <v>0</v>
      </c>
      <c r="BT45" s="74">
        <f t="shared" si="71"/>
        <v>0</v>
      </c>
      <c r="BU45" s="74">
        <f t="shared" si="72"/>
        <v>0</v>
      </c>
      <c r="BV45" s="74">
        <f t="shared" si="73"/>
        <v>0</v>
      </c>
      <c r="BW45" s="74">
        <f t="shared" si="74"/>
        <v>0</v>
      </c>
      <c r="BX45" s="74">
        <f t="shared" si="75"/>
        <v>0</v>
      </c>
      <c r="BY45" s="74">
        <f t="shared" si="76"/>
        <v>0</v>
      </c>
      <c r="BZ45" s="74">
        <f t="shared" si="77"/>
        <v>0</v>
      </c>
      <c r="CA45" s="74">
        <f t="shared" si="78"/>
        <v>0</v>
      </c>
      <c r="CB45" s="74">
        <f t="shared" si="79"/>
        <v>0</v>
      </c>
      <c r="CC45" s="74">
        <f t="shared" si="80"/>
        <v>0</v>
      </c>
      <c r="CD45" s="74">
        <f t="shared" si="81"/>
        <v>0</v>
      </c>
      <c r="CE45" s="74">
        <f t="shared" si="82"/>
        <v>0</v>
      </c>
      <c r="CF45" s="75">
        <f t="shared" si="83"/>
        <v>110407</v>
      </c>
      <c r="CG45" s="74">
        <f t="shared" si="84"/>
        <v>0</v>
      </c>
      <c r="CH45" s="74">
        <f t="shared" si="85"/>
        <v>0</v>
      </c>
      <c r="CI45" s="74">
        <f t="shared" si="86"/>
        <v>0</v>
      </c>
    </row>
    <row r="46" spans="1:87" s="50" customFormat="1" ht="12" customHeight="1">
      <c r="A46" s="53" t="s">
        <v>343</v>
      </c>
      <c r="B46" s="54" t="s">
        <v>420</v>
      </c>
      <c r="C46" s="53" t="s">
        <v>421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47"/>
        <v>0</v>
      </c>
      <c r="M46" s="74">
        <f t="shared" si="48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128100</v>
      </c>
      <c r="AC46" s="74">
        <v>0</v>
      </c>
      <c r="AD46" s="74">
        <v>0</v>
      </c>
      <c r="AE46" s="74">
        <f t="shared" si="51"/>
        <v>0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40744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0</v>
      </c>
      <c r="BP46" s="74">
        <f t="shared" si="67"/>
        <v>0</v>
      </c>
      <c r="BQ46" s="74">
        <f t="shared" si="68"/>
        <v>0</v>
      </c>
      <c r="BR46" s="74">
        <f t="shared" si="69"/>
        <v>0</v>
      </c>
      <c r="BS46" s="74">
        <f t="shared" si="70"/>
        <v>0</v>
      </c>
      <c r="BT46" s="74">
        <f t="shared" si="71"/>
        <v>0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0</v>
      </c>
      <c r="CB46" s="74">
        <f t="shared" si="79"/>
        <v>0</v>
      </c>
      <c r="CC46" s="74">
        <f t="shared" si="80"/>
        <v>0</v>
      </c>
      <c r="CD46" s="74">
        <f t="shared" si="81"/>
        <v>0</v>
      </c>
      <c r="CE46" s="74">
        <f t="shared" si="82"/>
        <v>0</v>
      </c>
      <c r="CF46" s="75">
        <f t="shared" si="83"/>
        <v>168844</v>
      </c>
      <c r="CG46" s="74">
        <f t="shared" si="84"/>
        <v>0</v>
      </c>
      <c r="CH46" s="74">
        <f t="shared" si="85"/>
        <v>0</v>
      </c>
      <c r="CI46" s="74">
        <f t="shared" si="86"/>
        <v>0</v>
      </c>
    </row>
    <row r="47" spans="1:87" s="50" customFormat="1" ht="12" customHeight="1">
      <c r="A47" s="53" t="s">
        <v>343</v>
      </c>
      <c r="B47" s="54" t="s">
        <v>422</v>
      </c>
      <c r="C47" s="53" t="s">
        <v>423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62095</v>
      </c>
      <c r="AC47" s="74">
        <v>0</v>
      </c>
      <c r="AD47" s="74">
        <v>0</v>
      </c>
      <c r="AE47" s="74">
        <f t="shared" si="51"/>
        <v>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19751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0</v>
      </c>
      <c r="BP47" s="74">
        <f t="shared" si="67"/>
        <v>0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0</v>
      </c>
      <c r="CB47" s="74">
        <f t="shared" si="79"/>
        <v>0</v>
      </c>
      <c r="CC47" s="74">
        <f t="shared" si="80"/>
        <v>0</v>
      </c>
      <c r="CD47" s="74">
        <f t="shared" si="81"/>
        <v>0</v>
      </c>
      <c r="CE47" s="74">
        <f t="shared" si="82"/>
        <v>0</v>
      </c>
      <c r="CF47" s="75">
        <f t="shared" si="83"/>
        <v>81846</v>
      </c>
      <c r="CG47" s="74">
        <f t="shared" si="84"/>
        <v>0</v>
      </c>
      <c r="CH47" s="74">
        <f t="shared" si="85"/>
        <v>0</v>
      </c>
      <c r="CI47" s="74">
        <f t="shared" si="86"/>
        <v>0</v>
      </c>
    </row>
    <row r="48" spans="1:87" s="50" customFormat="1" ht="12" customHeight="1">
      <c r="A48" s="53" t="s">
        <v>343</v>
      </c>
      <c r="B48" s="54" t="s">
        <v>424</v>
      </c>
      <c r="C48" s="53" t="s">
        <v>425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0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88266</v>
      </c>
      <c r="AC48" s="74">
        <v>0</v>
      </c>
      <c r="AD48" s="74">
        <v>0</v>
      </c>
      <c r="AE48" s="74">
        <f t="shared" si="51"/>
        <v>0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28075</v>
      </c>
      <c r="BE48" s="74">
        <v>0</v>
      </c>
      <c r="BF48" s="74">
        <v>0</v>
      </c>
      <c r="BG48" s="74">
        <f t="shared" si="58"/>
        <v>0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0</v>
      </c>
      <c r="BP48" s="74">
        <f t="shared" si="67"/>
        <v>0</v>
      </c>
      <c r="BQ48" s="74">
        <f t="shared" si="68"/>
        <v>0</v>
      </c>
      <c r="BR48" s="74">
        <f t="shared" si="69"/>
        <v>0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0</v>
      </c>
      <c r="BW48" s="74">
        <f t="shared" si="74"/>
        <v>0</v>
      </c>
      <c r="BX48" s="74">
        <f t="shared" si="75"/>
        <v>0</v>
      </c>
      <c r="BY48" s="74">
        <f t="shared" si="76"/>
        <v>0</v>
      </c>
      <c r="BZ48" s="74">
        <f t="shared" si="77"/>
        <v>0</v>
      </c>
      <c r="CA48" s="74">
        <f t="shared" si="78"/>
        <v>0</v>
      </c>
      <c r="CB48" s="74">
        <f t="shared" si="79"/>
        <v>0</v>
      </c>
      <c r="CC48" s="74">
        <f t="shared" si="80"/>
        <v>0</v>
      </c>
      <c r="CD48" s="74">
        <f t="shared" si="81"/>
        <v>0</v>
      </c>
      <c r="CE48" s="74">
        <f t="shared" si="82"/>
        <v>0</v>
      </c>
      <c r="CF48" s="75">
        <f t="shared" si="83"/>
        <v>116341</v>
      </c>
      <c r="CG48" s="74">
        <f t="shared" si="84"/>
        <v>0</v>
      </c>
      <c r="CH48" s="74">
        <f t="shared" si="85"/>
        <v>0</v>
      </c>
      <c r="CI48" s="74">
        <f t="shared" si="86"/>
        <v>0</v>
      </c>
    </row>
    <row r="49" spans="1:87" s="50" customFormat="1" ht="12" customHeight="1">
      <c r="A49" s="53" t="s">
        <v>343</v>
      </c>
      <c r="B49" s="54" t="s">
        <v>426</v>
      </c>
      <c r="C49" s="53" t="s">
        <v>427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0</v>
      </c>
      <c r="M49" s="74">
        <f t="shared" si="48"/>
        <v>0</v>
      </c>
      <c r="N49" s="74">
        <v>0</v>
      </c>
      <c r="O49" s="74">
        <v>0</v>
      </c>
      <c r="P49" s="74">
        <v>0</v>
      </c>
      <c r="Q49" s="74">
        <v>0</v>
      </c>
      <c r="R49" s="74">
        <f t="shared" si="49"/>
        <v>0</v>
      </c>
      <c r="S49" s="74">
        <v>0</v>
      </c>
      <c r="T49" s="74">
        <v>0</v>
      </c>
      <c r="U49" s="74">
        <v>0</v>
      </c>
      <c r="V49" s="74">
        <v>0</v>
      </c>
      <c r="W49" s="74">
        <f t="shared" si="50"/>
        <v>0</v>
      </c>
      <c r="X49" s="74">
        <v>0</v>
      </c>
      <c r="Y49" s="74">
        <v>0</v>
      </c>
      <c r="Z49" s="74">
        <v>0</v>
      </c>
      <c r="AA49" s="74">
        <v>0</v>
      </c>
      <c r="AB49" s="75">
        <v>43616</v>
      </c>
      <c r="AC49" s="74">
        <v>0</v>
      </c>
      <c r="AD49" s="74">
        <v>0</v>
      </c>
      <c r="AE49" s="74">
        <f t="shared" si="51"/>
        <v>0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13873</v>
      </c>
      <c r="BE49" s="74">
        <v>0</v>
      </c>
      <c r="BF49" s="74">
        <v>0</v>
      </c>
      <c r="BG49" s="74">
        <f t="shared" si="58"/>
        <v>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0</v>
      </c>
      <c r="BQ49" s="74">
        <f t="shared" si="68"/>
        <v>0</v>
      </c>
      <c r="BR49" s="74">
        <f t="shared" si="69"/>
        <v>0</v>
      </c>
      <c r="BS49" s="74">
        <f t="shared" si="70"/>
        <v>0</v>
      </c>
      <c r="BT49" s="74">
        <f t="shared" si="71"/>
        <v>0</v>
      </c>
      <c r="BU49" s="74">
        <f t="shared" si="72"/>
        <v>0</v>
      </c>
      <c r="BV49" s="74">
        <f t="shared" si="73"/>
        <v>0</v>
      </c>
      <c r="BW49" s="74">
        <f t="shared" si="74"/>
        <v>0</v>
      </c>
      <c r="BX49" s="74">
        <f t="shared" si="75"/>
        <v>0</v>
      </c>
      <c r="BY49" s="74">
        <f t="shared" si="76"/>
        <v>0</v>
      </c>
      <c r="BZ49" s="74">
        <f t="shared" si="77"/>
        <v>0</v>
      </c>
      <c r="CA49" s="74">
        <f t="shared" si="78"/>
        <v>0</v>
      </c>
      <c r="CB49" s="74">
        <f t="shared" si="79"/>
        <v>0</v>
      </c>
      <c r="CC49" s="74">
        <f t="shared" si="80"/>
        <v>0</v>
      </c>
      <c r="CD49" s="74">
        <f t="shared" si="81"/>
        <v>0</v>
      </c>
      <c r="CE49" s="74">
        <f t="shared" si="82"/>
        <v>0</v>
      </c>
      <c r="CF49" s="75">
        <f t="shared" si="83"/>
        <v>57489</v>
      </c>
      <c r="CG49" s="74">
        <f t="shared" si="84"/>
        <v>0</v>
      </c>
      <c r="CH49" s="74">
        <f t="shared" si="85"/>
        <v>0</v>
      </c>
      <c r="CI49" s="74">
        <f t="shared" si="86"/>
        <v>0</v>
      </c>
    </row>
    <row r="50" spans="1:87" s="50" customFormat="1" ht="12" customHeight="1">
      <c r="A50" s="53" t="s">
        <v>343</v>
      </c>
      <c r="B50" s="54" t="s">
        <v>428</v>
      </c>
      <c r="C50" s="53" t="s">
        <v>429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9925</v>
      </c>
      <c r="M50" s="74">
        <f t="shared" si="48"/>
        <v>9925</v>
      </c>
      <c r="N50" s="74">
        <v>9925</v>
      </c>
      <c r="O50" s="74">
        <v>0</v>
      </c>
      <c r="P50" s="74">
        <v>0</v>
      </c>
      <c r="Q50" s="74">
        <v>0</v>
      </c>
      <c r="R50" s="74">
        <f t="shared" si="49"/>
        <v>0</v>
      </c>
      <c r="S50" s="74">
        <v>0</v>
      </c>
      <c r="T50" s="74">
        <v>0</v>
      </c>
      <c r="U50" s="74">
        <v>0</v>
      </c>
      <c r="V50" s="74">
        <v>0</v>
      </c>
      <c r="W50" s="74">
        <f t="shared" si="50"/>
        <v>0</v>
      </c>
      <c r="X50" s="74">
        <v>0</v>
      </c>
      <c r="Y50" s="74">
        <v>0</v>
      </c>
      <c r="Z50" s="74">
        <v>0</v>
      </c>
      <c r="AA50" s="74">
        <v>0</v>
      </c>
      <c r="AB50" s="75">
        <v>140087</v>
      </c>
      <c r="AC50" s="74">
        <v>0</v>
      </c>
      <c r="AD50" s="74">
        <v>710</v>
      </c>
      <c r="AE50" s="74">
        <f t="shared" si="51"/>
        <v>10635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0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65967</v>
      </c>
      <c r="BE50" s="74">
        <v>0</v>
      </c>
      <c r="BF50" s="74">
        <v>0</v>
      </c>
      <c r="BG50" s="74">
        <f t="shared" si="58"/>
        <v>0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0</v>
      </c>
      <c r="BP50" s="74">
        <f t="shared" si="67"/>
        <v>9925</v>
      </c>
      <c r="BQ50" s="74">
        <f t="shared" si="68"/>
        <v>9925</v>
      </c>
      <c r="BR50" s="74">
        <f t="shared" si="69"/>
        <v>9925</v>
      </c>
      <c r="BS50" s="74">
        <f t="shared" si="70"/>
        <v>0</v>
      </c>
      <c r="BT50" s="74">
        <f t="shared" si="71"/>
        <v>0</v>
      </c>
      <c r="BU50" s="74">
        <f t="shared" si="72"/>
        <v>0</v>
      </c>
      <c r="BV50" s="74">
        <f t="shared" si="73"/>
        <v>0</v>
      </c>
      <c r="BW50" s="74">
        <f t="shared" si="74"/>
        <v>0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0</v>
      </c>
      <c r="CB50" s="74">
        <f t="shared" si="79"/>
        <v>0</v>
      </c>
      <c r="CC50" s="74">
        <f t="shared" si="80"/>
        <v>0</v>
      </c>
      <c r="CD50" s="74">
        <f t="shared" si="81"/>
        <v>0</v>
      </c>
      <c r="CE50" s="74">
        <f t="shared" si="82"/>
        <v>0</v>
      </c>
      <c r="CF50" s="75">
        <f t="shared" si="83"/>
        <v>206054</v>
      </c>
      <c r="CG50" s="74">
        <f t="shared" si="84"/>
        <v>0</v>
      </c>
      <c r="CH50" s="74">
        <f t="shared" si="85"/>
        <v>710</v>
      </c>
      <c r="CI50" s="74">
        <f t="shared" si="86"/>
        <v>10635</v>
      </c>
    </row>
    <row r="51" spans="1:87" s="50" customFormat="1" ht="12" customHeight="1">
      <c r="A51" s="53" t="s">
        <v>343</v>
      </c>
      <c r="B51" s="54" t="s">
        <v>430</v>
      </c>
      <c r="C51" s="53" t="s">
        <v>431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1815</v>
      </c>
      <c r="M51" s="74">
        <f t="shared" si="48"/>
        <v>1815</v>
      </c>
      <c r="N51" s="74">
        <v>1815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51646</v>
      </c>
      <c r="AC51" s="74">
        <v>0</v>
      </c>
      <c r="AD51" s="74">
        <v>0</v>
      </c>
      <c r="AE51" s="74">
        <f t="shared" si="51"/>
        <v>1815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454</v>
      </c>
      <c r="AO51" s="74">
        <f t="shared" si="55"/>
        <v>454</v>
      </c>
      <c r="AP51" s="74">
        <v>454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24321</v>
      </c>
      <c r="BE51" s="74">
        <v>0</v>
      </c>
      <c r="BF51" s="74">
        <v>0</v>
      </c>
      <c r="BG51" s="74">
        <f t="shared" si="58"/>
        <v>454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0</v>
      </c>
      <c r="BP51" s="74">
        <f t="shared" si="67"/>
        <v>2269</v>
      </c>
      <c r="BQ51" s="74">
        <f t="shared" si="68"/>
        <v>2269</v>
      </c>
      <c r="BR51" s="74">
        <f t="shared" si="69"/>
        <v>2269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0</v>
      </c>
      <c r="CB51" s="74">
        <f t="shared" si="79"/>
        <v>0</v>
      </c>
      <c r="CC51" s="74">
        <f t="shared" si="80"/>
        <v>0</v>
      </c>
      <c r="CD51" s="74">
        <f t="shared" si="81"/>
        <v>0</v>
      </c>
      <c r="CE51" s="74">
        <f t="shared" si="82"/>
        <v>0</v>
      </c>
      <c r="CF51" s="75">
        <f t="shared" si="83"/>
        <v>75967</v>
      </c>
      <c r="CG51" s="74">
        <f t="shared" si="84"/>
        <v>0</v>
      </c>
      <c r="CH51" s="74">
        <f t="shared" si="85"/>
        <v>0</v>
      </c>
      <c r="CI51" s="74">
        <f t="shared" si="86"/>
        <v>2269</v>
      </c>
    </row>
    <row r="52" spans="1:87" s="50" customFormat="1" ht="12" customHeight="1">
      <c r="A52" s="53" t="s">
        <v>343</v>
      </c>
      <c r="B52" s="54" t="s">
        <v>432</v>
      </c>
      <c r="C52" s="53" t="s">
        <v>433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6916</v>
      </c>
      <c r="M52" s="74">
        <f t="shared" si="48"/>
        <v>6916</v>
      </c>
      <c r="N52" s="74">
        <v>6916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47934</v>
      </c>
      <c r="AC52" s="74">
        <v>0</v>
      </c>
      <c r="AD52" s="74">
        <v>0</v>
      </c>
      <c r="AE52" s="74">
        <f t="shared" si="51"/>
        <v>6916</v>
      </c>
      <c r="AF52" s="74">
        <f t="shared" si="52"/>
        <v>0</v>
      </c>
      <c r="AG52" s="74">
        <f t="shared" si="53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54"/>
        <v>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22572</v>
      </c>
      <c r="BE52" s="74">
        <v>0</v>
      </c>
      <c r="BF52" s="74">
        <v>0</v>
      </c>
      <c r="BG52" s="74">
        <f t="shared" si="58"/>
        <v>0</v>
      </c>
      <c r="BH52" s="74">
        <f t="shared" si="59"/>
        <v>0</v>
      </c>
      <c r="BI52" s="74">
        <f t="shared" si="60"/>
        <v>0</v>
      </c>
      <c r="BJ52" s="74">
        <f t="shared" si="61"/>
        <v>0</v>
      </c>
      <c r="BK52" s="74">
        <f t="shared" si="62"/>
        <v>0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0</v>
      </c>
      <c r="BP52" s="74">
        <f t="shared" si="67"/>
        <v>6916</v>
      </c>
      <c r="BQ52" s="74">
        <f t="shared" si="68"/>
        <v>6916</v>
      </c>
      <c r="BR52" s="74">
        <f t="shared" si="69"/>
        <v>6916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0</v>
      </c>
      <c r="CB52" s="74">
        <f t="shared" si="79"/>
        <v>0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70506</v>
      </c>
      <c r="CG52" s="74">
        <f t="shared" si="84"/>
        <v>0</v>
      </c>
      <c r="CH52" s="74">
        <f t="shared" si="85"/>
        <v>0</v>
      </c>
      <c r="CI52" s="74">
        <f t="shared" si="86"/>
        <v>6916</v>
      </c>
    </row>
    <row r="53" spans="1:87" s="50" customFormat="1" ht="12" customHeight="1">
      <c r="A53" s="53" t="s">
        <v>343</v>
      </c>
      <c r="B53" s="54" t="s">
        <v>434</v>
      </c>
      <c r="C53" s="53" t="s">
        <v>435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47"/>
        <v>1457</v>
      </c>
      <c r="M53" s="74">
        <f t="shared" si="48"/>
        <v>1457</v>
      </c>
      <c r="N53" s="74">
        <v>1457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53672</v>
      </c>
      <c r="AC53" s="74">
        <v>0</v>
      </c>
      <c r="AD53" s="74">
        <v>0</v>
      </c>
      <c r="AE53" s="74">
        <f t="shared" si="51"/>
        <v>1457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0</v>
      </c>
      <c r="AO53" s="74">
        <f t="shared" si="55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25274</v>
      </c>
      <c r="BE53" s="74">
        <v>0</v>
      </c>
      <c r="BF53" s="74">
        <v>0</v>
      </c>
      <c r="BG53" s="74">
        <f t="shared" si="58"/>
        <v>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0</v>
      </c>
      <c r="BP53" s="74">
        <f t="shared" si="67"/>
        <v>1457</v>
      </c>
      <c r="BQ53" s="74">
        <f t="shared" si="68"/>
        <v>1457</v>
      </c>
      <c r="BR53" s="74">
        <f t="shared" si="69"/>
        <v>1457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0</v>
      </c>
      <c r="CB53" s="74">
        <f t="shared" si="79"/>
        <v>0</v>
      </c>
      <c r="CC53" s="74">
        <f t="shared" si="80"/>
        <v>0</v>
      </c>
      <c r="CD53" s="74">
        <f t="shared" si="81"/>
        <v>0</v>
      </c>
      <c r="CE53" s="74">
        <f t="shared" si="82"/>
        <v>0</v>
      </c>
      <c r="CF53" s="75">
        <f t="shared" si="83"/>
        <v>78946</v>
      </c>
      <c r="CG53" s="74">
        <f t="shared" si="84"/>
        <v>0</v>
      </c>
      <c r="CH53" s="74">
        <f t="shared" si="85"/>
        <v>0</v>
      </c>
      <c r="CI53" s="74">
        <f t="shared" si="86"/>
        <v>1457</v>
      </c>
    </row>
    <row r="54" spans="1:87" s="50" customFormat="1" ht="12" customHeight="1">
      <c r="A54" s="53" t="s">
        <v>343</v>
      </c>
      <c r="B54" s="54" t="s">
        <v>436</v>
      </c>
      <c r="C54" s="53" t="s">
        <v>437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44220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20823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0</v>
      </c>
      <c r="BP54" s="74">
        <f t="shared" si="67"/>
        <v>0</v>
      </c>
      <c r="BQ54" s="74">
        <f t="shared" si="68"/>
        <v>0</v>
      </c>
      <c r="BR54" s="74">
        <f t="shared" si="69"/>
        <v>0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0</v>
      </c>
      <c r="BW54" s="74">
        <f t="shared" si="74"/>
        <v>0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0</v>
      </c>
      <c r="CB54" s="74">
        <f t="shared" si="79"/>
        <v>0</v>
      </c>
      <c r="CC54" s="74">
        <f t="shared" si="80"/>
        <v>0</v>
      </c>
      <c r="CD54" s="74">
        <f t="shared" si="81"/>
        <v>0</v>
      </c>
      <c r="CE54" s="74">
        <f t="shared" si="82"/>
        <v>0</v>
      </c>
      <c r="CF54" s="75">
        <f t="shared" si="83"/>
        <v>65043</v>
      </c>
      <c r="CG54" s="74">
        <f t="shared" si="84"/>
        <v>0</v>
      </c>
      <c r="CH54" s="74">
        <f t="shared" si="85"/>
        <v>0</v>
      </c>
      <c r="CI54" s="74">
        <f t="shared" si="86"/>
        <v>0</v>
      </c>
    </row>
    <row r="55" spans="1:87" s="50" customFormat="1" ht="12" customHeight="1">
      <c r="A55" s="53" t="s">
        <v>343</v>
      </c>
      <c r="B55" s="54" t="s">
        <v>438</v>
      </c>
      <c r="C55" s="53" t="s">
        <v>439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0</v>
      </c>
      <c r="L55" s="74">
        <f t="shared" si="47"/>
        <v>126886</v>
      </c>
      <c r="M55" s="74">
        <f t="shared" si="48"/>
        <v>15476</v>
      </c>
      <c r="N55" s="74">
        <v>15476</v>
      </c>
      <c r="O55" s="74">
        <v>0</v>
      </c>
      <c r="P55" s="74">
        <v>0</v>
      </c>
      <c r="Q55" s="74">
        <v>0</v>
      </c>
      <c r="R55" s="74">
        <f t="shared" si="49"/>
        <v>13593</v>
      </c>
      <c r="S55" s="74">
        <v>2834</v>
      </c>
      <c r="T55" s="74">
        <v>5527</v>
      </c>
      <c r="U55" s="74">
        <v>5232</v>
      </c>
      <c r="V55" s="74">
        <v>0</v>
      </c>
      <c r="W55" s="74">
        <f t="shared" si="50"/>
        <v>97817</v>
      </c>
      <c r="X55" s="74">
        <v>34551</v>
      </c>
      <c r="Y55" s="74">
        <v>42669</v>
      </c>
      <c r="Z55" s="74">
        <v>20216</v>
      </c>
      <c r="AA55" s="74">
        <v>381</v>
      </c>
      <c r="AB55" s="75">
        <v>88768</v>
      </c>
      <c r="AC55" s="74">
        <v>0</v>
      </c>
      <c r="AD55" s="74">
        <v>2653</v>
      </c>
      <c r="AE55" s="74">
        <f t="shared" si="51"/>
        <v>129539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20298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0</v>
      </c>
      <c r="BP55" s="74">
        <f t="shared" si="67"/>
        <v>126886</v>
      </c>
      <c r="BQ55" s="74">
        <f t="shared" si="68"/>
        <v>15476</v>
      </c>
      <c r="BR55" s="74">
        <f t="shared" si="69"/>
        <v>15476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13593</v>
      </c>
      <c r="BW55" s="74">
        <f t="shared" si="74"/>
        <v>2834</v>
      </c>
      <c r="BX55" s="74">
        <f t="shared" si="75"/>
        <v>5527</v>
      </c>
      <c r="BY55" s="74">
        <f t="shared" si="76"/>
        <v>5232</v>
      </c>
      <c r="BZ55" s="74">
        <f t="shared" si="77"/>
        <v>0</v>
      </c>
      <c r="CA55" s="74">
        <f t="shared" si="78"/>
        <v>97817</v>
      </c>
      <c r="CB55" s="74">
        <f t="shared" si="79"/>
        <v>34551</v>
      </c>
      <c r="CC55" s="74">
        <f t="shared" si="80"/>
        <v>42669</v>
      </c>
      <c r="CD55" s="74">
        <f t="shared" si="81"/>
        <v>20216</v>
      </c>
      <c r="CE55" s="74">
        <f t="shared" si="82"/>
        <v>381</v>
      </c>
      <c r="CF55" s="75">
        <f t="shared" si="83"/>
        <v>109066</v>
      </c>
      <c r="CG55" s="74">
        <f t="shared" si="84"/>
        <v>0</v>
      </c>
      <c r="CH55" s="74">
        <f t="shared" si="85"/>
        <v>2653</v>
      </c>
      <c r="CI55" s="74">
        <f t="shared" si="86"/>
        <v>129539</v>
      </c>
    </row>
    <row r="56" spans="1:87" s="50" customFormat="1" ht="12" customHeight="1">
      <c r="A56" s="53" t="s">
        <v>343</v>
      </c>
      <c r="B56" s="54" t="s">
        <v>440</v>
      </c>
      <c r="C56" s="53" t="s">
        <v>441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0</v>
      </c>
      <c r="L56" s="74">
        <f t="shared" si="47"/>
        <v>7844</v>
      </c>
      <c r="M56" s="74">
        <f t="shared" si="48"/>
        <v>7844</v>
      </c>
      <c r="N56" s="74">
        <v>7844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121497</v>
      </c>
      <c r="AC56" s="74">
        <v>0</v>
      </c>
      <c r="AD56" s="74">
        <v>0</v>
      </c>
      <c r="AE56" s="74">
        <f t="shared" si="51"/>
        <v>7844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15723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0</v>
      </c>
      <c r="BP56" s="74">
        <f t="shared" si="67"/>
        <v>7844</v>
      </c>
      <c r="BQ56" s="74">
        <f t="shared" si="68"/>
        <v>7844</v>
      </c>
      <c r="BR56" s="74">
        <f t="shared" si="69"/>
        <v>7844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0</v>
      </c>
      <c r="CB56" s="74">
        <f t="shared" si="79"/>
        <v>0</v>
      </c>
      <c r="CC56" s="74">
        <f t="shared" si="80"/>
        <v>0</v>
      </c>
      <c r="CD56" s="74">
        <f t="shared" si="81"/>
        <v>0</v>
      </c>
      <c r="CE56" s="74">
        <f t="shared" si="82"/>
        <v>0</v>
      </c>
      <c r="CF56" s="75">
        <f t="shared" si="83"/>
        <v>137220</v>
      </c>
      <c r="CG56" s="74">
        <f t="shared" si="84"/>
        <v>0</v>
      </c>
      <c r="CH56" s="74">
        <f t="shared" si="85"/>
        <v>0</v>
      </c>
      <c r="CI56" s="74">
        <f t="shared" si="86"/>
        <v>7844</v>
      </c>
    </row>
    <row r="57" spans="1:87" s="50" customFormat="1" ht="12" customHeight="1">
      <c r="A57" s="53" t="s">
        <v>343</v>
      </c>
      <c r="B57" s="54" t="s">
        <v>442</v>
      </c>
      <c r="C57" s="53" t="s">
        <v>443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0</v>
      </c>
      <c r="L57" s="74">
        <f t="shared" si="47"/>
        <v>0</v>
      </c>
      <c r="M57" s="74">
        <f t="shared" si="48"/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39990</v>
      </c>
      <c r="AC57" s="74">
        <v>0</v>
      </c>
      <c r="AD57" s="74">
        <v>0</v>
      </c>
      <c r="AE57" s="74">
        <f t="shared" si="51"/>
        <v>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2998</v>
      </c>
      <c r="BE57" s="74">
        <v>0</v>
      </c>
      <c r="BF57" s="74">
        <v>0</v>
      </c>
      <c r="BG57" s="74">
        <f t="shared" si="58"/>
        <v>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0</v>
      </c>
      <c r="BP57" s="74">
        <f t="shared" si="67"/>
        <v>0</v>
      </c>
      <c r="BQ57" s="74">
        <f t="shared" si="68"/>
        <v>0</v>
      </c>
      <c r="BR57" s="74">
        <f t="shared" si="69"/>
        <v>0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0</v>
      </c>
      <c r="BW57" s="74">
        <f t="shared" si="74"/>
        <v>0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0</v>
      </c>
      <c r="CB57" s="74">
        <f t="shared" si="79"/>
        <v>0</v>
      </c>
      <c r="CC57" s="74">
        <f t="shared" si="80"/>
        <v>0</v>
      </c>
      <c r="CD57" s="74">
        <f t="shared" si="81"/>
        <v>0</v>
      </c>
      <c r="CE57" s="74">
        <f t="shared" si="82"/>
        <v>0</v>
      </c>
      <c r="CF57" s="75">
        <f t="shared" si="83"/>
        <v>42988</v>
      </c>
      <c r="CG57" s="74">
        <f t="shared" si="84"/>
        <v>0</v>
      </c>
      <c r="CH57" s="74">
        <f t="shared" si="85"/>
        <v>0</v>
      </c>
      <c r="CI57" s="74">
        <f t="shared" si="86"/>
        <v>0</v>
      </c>
    </row>
    <row r="58" spans="1:87" s="50" customFormat="1" ht="12" customHeight="1">
      <c r="A58" s="53" t="s">
        <v>343</v>
      </c>
      <c r="B58" s="54" t="s">
        <v>444</v>
      </c>
      <c r="C58" s="53" t="s">
        <v>445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0</v>
      </c>
      <c r="L58" s="74">
        <f t="shared" si="47"/>
        <v>0</v>
      </c>
      <c r="M58" s="74">
        <f t="shared" si="48"/>
        <v>0</v>
      </c>
      <c r="N58" s="74">
        <v>0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51356</v>
      </c>
      <c r="AC58" s="74">
        <v>0</v>
      </c>
      <c r="AD58" s="74">
        <v>0</v>
      </c>
      <c r="AE58" s="74">
        <f t="shared" si="51"/>
        <v>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7769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0</v>
      </c>
      <c r="BP58" s="74">
        <f t="shared" si="67"/>
        <v>0</v>
      </c>
      <c r="BQ58" s="74">
        <f t="shared" si="68"/>
        <v>0</v>
      </c>
      <c r="BR58" s="74">
        <f t="shared" si="69"/>
        <v>0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0</v>
      </c>
      <c r="CB58" s="74">
        <f t="shared" si="79"/>
        <v>0</v>
      </c>
      <c r="CC58" s="74">
        <f t="shared" si="80"/>
        <v>0</v>
      </c>
      <c r="CD58" s="74">
        <f t="shared" si="81"/>
        <v>0</v>
      </c>
      <c r="CE58" s="74">
        <f t="shared" si="82"/>
        <v>0</v>
      </c>
      <c r="CF58" s="75">
        <f t="shared" si="83"/>
        <v>59125</v>
      </c>
      <c r="CG58" s="74">
        <f t="shared" si="84"/>
        <v>0</v>
      </c>
      <c r="CH58" s="74">
        <f t="shared" si="85"/>
        <v>0</v>
      </c>
      <c r="CI58" s="74">
        <f t="shared" si="86"/>
        <v>0</v>
      </c>
    </row>
    <row r="59" spans="1:87" s="50" customFormat="1" ht="12" customHeight="1">
      <c r="A59" s="53" t="s">
        <v>343</v>
      </c>
      <c r="B59" s="54" t="s">
        <v>446</v>
      </c>
      <c r="C59" s="53" t="s">
        <v>447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0</v>
      </c>
      <c r="M59" s="74">
        <f t="shared" si="48"/>
        <v>0</v>
      </c>
      <c r="N59" s="74">
        <v>0</v>
      </c>
      <c r="O59" s="74">
        <v>0</v>
      </c>
      <c r="P59" s="74">
        <v>0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86239</v>
      </c>
      <c r="AC59" s="74">
        <v>0</v>
      </c>
      <c r="AD59" s="74">
        <v>0</v>
      </c>
      <c r="AE59" s="74">
        <f t="shared" si="51"/>
        <v>0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4911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0</v>
      </c>
      <c r="BQ59" s="74">
        <f t="shared" si="68"/>
        <v>0</v>
      </c>
      <c r="BR59" s="74">
        <f t="shared" si="69"/>
        <v>0</v>
      </c>
      <c r="BS59" s="74">
        <f t="shared" si="70"/>
        <v>0</v>
      </c>
      <c r="BT59" s="74">
        <f t="shared" si="71"/>
        <v>0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0</v>
      </c>
      <c r="CA59" s="74">
        <f t="shared" si="78"/>
        <v>0</v>
      </c>
      <c r="CB59" s="74">
        <f t="shared" si="79"/>
        <v>0</v>
      </c>
      <c r="CC59" s="74">
        <f t="shared" si="80"/>
        <v>0</v>
      </c>
      <c r="CD59" s="74">
        <f t="shared" si="81"/>
        <v>0</v>
      </c>
      <c r="CE59" s="74">
        <f t="shared" si="82"/>
        <v>0</v>
      </c>
      <c r="CF59" s="75">
        <f t="shared" si="83"/>
        <v>91150</v>
      </c>
      <c r="CG59" s="74">
        <f t="shared" si="84"/>
        <v>0</v>
      </c>
      <c r="CH59" s="74">
        <f t="shared" si="85"/>
        <v>0</v>
      </c>
      <c r="CI59" s="74">
        <f t="shared" si="86"/>
        <v>0</v>
      </c>
    </row>
    <row r="60" spans="1:87" s="50" customFormat="1" ht="12" customHeight="1">
      <c r="A60" s="53" t="s">
        <v>343</v>
      </c>
      <c r="B60" s="54" t="s">
        <v>448</v>
      </c>
      <c r="C60" s="53" t="s">
        <v>449</v>
      </c>
      <c r="D60" s="74">
        <f t="shared" si="45"/>
        <v>0</v>
      </c>
      <c r="E60" s="74">
        <f t="shared" si="46"/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5">
        <v>0</v>
      </c>
      <c r="L60" s="74">
        <f t="shared" si="47"/>
        <v>0</v>
      </c>
      <c r="M60" s="74">
        <f t="shared" si="48"/>
        <v>0</v>
      </c>
      <c r="N60" s="74">
        <v>0</v>
      </c>
      <c r="O60" s="74">
        <v>0</v>
      </c>
      <c r="P60" s="74">
        <v>0</v>
      </c>
      <c r="Q60" s="74">
        <v>0</v>
      </c>
      <c r="R60" s="74">
        <f t="shared" si="49"/>
        <v>0</v>
      </c>
      <c r="S60" s="74">
        <v>0</v>
      </c>
      <c r="T60" s="74">
        <v>0</v>
      </c>
      <c r="U60" s="74">
        <v>0</v>
      </c>
      <c r="V60" s="74">
        <v>0</v>
      </c>
      <c r="W60" s="74">
        <f t="shared" si="50"/>
        <v>0</v>
      </c>
      <c r="X60" s="74">
        <v>0</v>
      </c>
      <c r="Y60" s="74">
        <v>0</v>
      </c>
      <c r="Z60" s="74">
        <v>0</v>
      </c>
      <c r="AA60" s="74">
        <v>0</v>
      </c>
      <c r="AB60" s="75">
        <v>16519</v>
      </c>
      <c r="AC60" s="74">
        <v>0</v>
      </c>
      <c r="AD60" s="74">
        <v>0</v>
      </c>
      <c r="AE60" s="74">
        <f t="shared" si="51"/>
        <v>0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3239</v>
      </c>
      <c r="BE60" s="74">
        <v>0</v>
      </c>
      <c r="BF60" s="74">
        <v>0</v>
      </c>
      <c r="BG60" s="74">
        <f t="shared" si="58"/>
        <v>0</v>
      </c>
      <c r="BH60" s="74">
        <f t="shared" si="59"/>
        <v>0</v>
      </c>
      <c r="BI60" s="74">
        <f t="shared" si="60"/>
        <v>0</v>
      </c>
      <c r="BJ60" s="74">
        <f t="shared" si="61"/>
        <v>0</v>
      </c>
      <c r="BK60" s="74">
        <f t="shared" si="62"/>
        <v>0</v>
      </c>
      <c r="BL60" s="74">
        <f t="shared" si="63"/>
        <v>0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0</v>
      </c>
      <c r="BQ60" s="74">
        <f t="shared" si="68"/>
        <v>0</v>
      </c>
      <c r="BR60" s="74">
        <f t="shared" si="69"/>
        <v>0</v>
      </c>
      <c r="BS60" s="74">
        <f t="shared" si="70"/>
        <v>0</v>
      </c>
      <c r="BT60" s="74">
        <f t="shared" si="71"/>
        <v>0</v>
      </c>
      <c r="BU60" s="74">
        <f t="shared" si="72"/>
        <v>0</v>
      </c>
      <c r="BV60" s="74">
        <f t="shared" si="73"/>
        <v>0</v>
      </c>
      <c r="BW60" s="74">
        <f t="shared" si="74"/>
        <v>0</v>
      </c>
      <c r="BX60" s="74">
        <f t="shared" si="75"/>
        <v>0</v>
      </c>
      <c r="BY60" s="74">
        <f t="shared" si="76"/>
        <v>0</v>
      </c>
      <c r="BZ60" s="74">
        <f t="shared" si="77"/>
        <v>0</v>
      </c>
      <c r="CA60" s="74">
        <f t="shared" si="78"/>
        <v>0</v>
      </c>
      <c r="CB60" s="74">
        <f t="shared" si="79"/>
        <v>0</v>
      </c>
      <c r="CC60" s="74">
        <f t="shared" si="80"/>
        <v>0</v>
      </c>
      <c r="CD60" s="74">
        <f t="shared" si="81"/>
        <v>0</v>
      </c>
      <c r="CE60" s="74">
        <f t="shared" si="82"/>
        <v>0</v>
      </c>
      <c r="CF60" s="75">
        <f t="shared" si="83"/>
        <v>19758</v>
      </c>
      <c r="CG60" s="74">
        <f t="shared" si="84"/>
        <v>0</v>
      </c>
      <c r="CH60" s="74">
        <f t="shared" si="85"/>
        <v>0</v>
      </c>
      <c r="CI60" s="74">
        <f t="shared" si="86"/>
        <v>0</v>
      </c>
    </row>
    <row r="61" spans="1:87" s="50" customFormat="1" ht="12" customHeight="1">
      <c r="A61" s="53" t="s">
        <v>343</v>
      </c>
      <c r="B61" s="54" t="s">
        <v>450</v>
      </c>
      <c r="C61" s="53" t="s">
        <v>451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65057</v>
      </c>
      <c r="AC61" s="74">
        <v>0</v>
      </c>
      <c r="AD61" s="74">
        <v>0</v>
      </c>
      <c r="AE61" s="74">
        <f t="shared" si="51"/>
        <v>0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3094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0</v>
      </c>
      <c r="BQ61" s="74">
        <f t="shared" si="68"/>
        <v>0</v>
      </c>
      <c r="BR61" s="74">
        <f t="shared" si="69"/>
        <v>0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0</v>
      </c>
      <c r="CB61" s="74">
        <f t="shared" si="79"/>
        <v>0</v>
      </c>
      <c r="CC61" s="74">
        <f t="shared" si="80"/>
        <v>0</v>
      </c>
      <c r="CD61" s="74">
        <f t="shared" si="81"/>
        <v>0</v>
      </c>
      <c r="CE61" s="74">
        <f t="shared" si="82"/>
        <v>0</v>
      </c>
      <c r="CF61" s="75">
        <f t="shared" si="83"/>
        <v>68151</v>
      </c>
      <c r="CG61" s="74">
        <f t="shared" si="84"/>
        <v>0</v>
      </c>
      <c r="CH61" s="74">
        <f t="shared" si="85"/>
        <v>0</v>
      </c>
      <c r="CI61" s="74">
        <f t="shared" si="86"/>
        <v>0</v>
      </c>
    </row>
    <row r="62" spans="1:87" s="50" customFormat="1" ht="12" customHeight="1">
      <c r="A62" s="53" t="s">
        <v>343</v>
      </c>
      <c r="B62" s="54" t="s">
        <v>452</v>
      </c>
      <c r="C62" s="53" t="s">
        <v>453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0</v>
      </c>
      <c r="M62" s="74">
        <f t="shared" si="48"/>
        <v>0</v>
      </c>
      <c r="N62" s="74">
        <v>0</v>
      </c>
      <c r="O62" s="74">
        <v>0</v>
      </c>
      <c r="P62" s="74">
        <v>0</v>
      </c>
      <c r="Q62" s="74">
        <v>0</v>
      </c>
      <c r="R62" s="74">
        <f t="shared" si="49"/>
        <v>0</v>
      </c>
      <c r="S62" s="74">
        <v>0</v>
      </c>
      <c r="T62" s="74">
        <v>0</v>
      </c>
      <c r="U62" s="74">
        <v>0</v>
      </c>
      <c r="V62" s="74">
        <v>0</v>
      </c>
      <c r="W62" s="74">
        <f t="shared" si="50"/>
        <v>0</v>
      </c>
      <c r="X62" s="74">
        <v>0</v>
      </c>
      <c r="Y62" s="74">
        <v>0</v>
      </c>
      <c r="Z62" s="74">
        <v>0</v>
      </c>
      <c r="AA62" s="74">
        <v>0</v>
      </c>
      <c r="AB62" s="75">
        <v>36737</v>
      </c>
      <c r="AC62" s="74">
        <v>0</v>
      </c>
      <c r="AD62" s="74">
        <v>0</v>
      </c>
      <c r="AE62" s="74">
        <f t="shared" si="51"/>
        <v>0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0</v>
      </c>
      <c r="AO62" s="74">
        <f t="shared" si="55"/>
        <v>0</v>
      </c>
      <c r="AP62" s="74">
        <v>0</v>
      </c>
      <c r="AQ62" s="74">
        <v>0</v>
      </c>
      <c r="AR62" s="74">
        <v>0</v>
      </c>
      <c r="AS62" s="74">
        <v>0</v>
      </c>
      <c r="AT62" s="74">
        <f t="shared" si="56"/>
        <v>0</v>
      </c>
      <c r="AU62" s="74">
        <v>0</v>
      </c>
      <c r="AV62" s="74">
        <v>0</v>
      </c>
      <c r="AW62" s="74">
        <v>0</v>
      </c>
      <c r="AX62" s="74">
        <v>0</v>
      </c>
      <c r="AY62" s="74">
        <f t="shared" si="57"/>
        <v>0</v>
      </c>
      <c r="AZ62" s="74">
        <v>0</v>
      </c>
      <c r="BA62" s="74">
        <v>0</v>
      </c>
      <c r="BB62" s="74">
        <v>0</v>
      </c>
      <c r="BC62" s="74">
        <v>0</v>
      </c>
      <c r="BD62" s="75">
        <v>2597</v>
      </c>
      <c r="BE62" s="74">
        <v>0</v>
      </c>
      <c r="BF62" s="74">
        <v>0</v>
      </c>
      <c r="BG62" s="74">
        <f t="shared" si="58"/>
        <v>0</v>
      </c>
      <c r="BH62" s="74">
        <f t="shared" si="59"/>
        <v>0</v>
      </c>
      <c r="BI62" s="74">
        <f t="shared" si="60"/>
        <v>0</v>
      </c>
      <c r="BJ62" s="74">
        <f t="shared" si="61"/>
        <v>0</v>
      </c>
      <c r="BK62" s="74">
        <f t="shared" si="62"/>
        <v>0</v>
      </c>
      <c r="BL62" s="74">
        <f t="shared" si="63"/>
        <v>0</v>
      </c>
      <c r="BM62" s="74">
        <f t="shared" si="64"/>
        <v>0</v>
      </c>
      <c r="BN62" s="74">
        <f t="shared" si="65"/>
        <v>0</v>
      </c>
      <c r="BO62" s="75">
        <f t="shared" si="66"/>
        <v>0</v>
      </c>
      <c r="BP62" s="74">
        <f t="shared" si="67"/>
        <v>0</v>
      </c>
      <c r="BQ62" s="74">
        <f t="shared" si="68"/>
        <v>0</v>
      </c>
      <c r="BR62" s="74">
        <f t="shared" si="69"/>
        <v>0</v>
      </c>
      <c r="BS62" s="74">
        <f t="shared" si="70"/>
        <v>0</v>
      </c>
      <c r="BT62" s="74">
        <f t="shared" si="71"/>
        <v>0</v>
      </c>
      <c r="BU62" s="74">
        <f t="shared" si="72"/>
        <v>0</v>
      </c>
      <c r="BV62" s="74">
        <f t="shared" si="73"/>
        <v>0</v>
      </c>
      <c r="BW62" s="74">
        <f t="shared" si="74"/>
        <v>0</v>
      </c>
      <c r="BX62" s="74">
        <f t="shared" si="75"/>
        <v>0</v>
      </c>
      <c r="BY62" s="74">
        <f t="shared" si="76"/>
        <v>0</v>
      </c>
      <c r="BZ62" s="74">
        <f t="shared" si="77"/>
        <v>0</v>
      </c>
      <c r="CA62" s="74">
        <f t="shared" si="78"/>
        <v>0</v>
      </c>
      <c r="CB62" s="74">
        <f t="shared" si="79"/>
        <v>0</v>
      </c>
      <c r="CC62" s="74">
        <f t="shared" si="80"/>
        <v>0</v>
      </c>
      <c r="CD62" s="74">
        <f t="shared" si="81"/>
        <v>0</v>
      </c>
      <c r="CE62" s="74">
        <f t="shared" si="82"/>
        <v>0</v>
      </c>
      <c r="CF62" s="75">
        <f t="shared" si="83"/>
        <v>39334</v>
      </c>
      <c r="CG62" s="74">
        <f t="shared" si="84"/>
        <v>0</v>
      </c>
      <c r="CH62" s="74">
        <f t="shared" si="85"/>
        <v>0</v>
      </c>
      <c r="CI62" s="74">
        <f t="shared" si="86"/>
        <v>0</v>
      </c>
    </row>
    <row r="63" spans="1:87" s="50" customFormat="1" ht="12" customHeight="1">
      <c r="A63" s="53" t="s">
        <v>343</v>
      </c>
      <c r="B63" s="54" t="s">
        <v>454</v>
      </c>
      <c r="C63" s="53" t="s">
        <v>455</v>
      </c>
      <c r="D63" s="74">
        <f t="shared" si="45"/>
        <v>0</v>
      </c>
      <c r="E63" s="74">
        <f t="shared" si="46"/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0</v>
      </c>
      <c r="M63" s="74">
        <f t="shared" si="48"/>
        <v>0</v>
      </c>
      <c r="N63" s="74">
        <v>0</v>
      </c>
      <c r="O63" s="74">
        <v>0</v>
      </c>
      <c r="P63" s="74">
        <v>0</v>
      </c>
      <c r="Q63" s="74">
        <v>0</v>
      </c>
      <c r="R63" s="74">
        <f t="shared" si="49"/>
        <v>0</v>
      </c>
      <c r="S63" s="74">
        <v>0</v>
      </c>
      <c r="T63" s="74">
        <v>0</v>
      </c>
      <c r="U63" s="74">
        <v>0</v>
      </c>
      <c r="V63" s="74">
        <v>0</v>
      </c>
      <c r="W63" s="74">
        <f t="shared" si="50"/>
        <v>0</v>
      </c>
      <c r="X63" s="74">
        <v>0</v>
      </c>
      <c r="Y63" s="74">
        <v>0</v>
      </c>
      <c r="Z63" s="74">
        <v>0</v>
      </c>
      <c r="AA63" s="74">
        <v>0</v>
      </c>
      <c r="AB63" s="75">
        <v>108463</v>
      </c>
      <c r="AC63" s="74">
        <v>0</v>
      </c>
      <c r="AD63" s="74">
        <v>0</v>
      </c>
      <c r="AE63" s="74">
        <f t="shared" si="51"/>
        <v>0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12648</v>
      </c>
      <c r="BE63" s="74">
        <v>0</v>
      </c>
      <c r="BF63" s="74">
        <v>0</v>
      </c>
      <c r="BG63" s="74">
        <f t="shared" si="58"/>
        <v>0</v>
      </c>
      <c r="BH63" s="74">
        <f t="shared" si="59"/>
        <v>0</v>
      </c>
      <c r="BI63" s="74">
        <f t="shared" si="60"/>
        <v>0</v>
      </c>
      <c r="BJ63" s="74">
        <f t="shared" si="61"/>
        <v>0</v>
      </c>
      <c r="BK63" s="74">
        <f t="shared" si="62"/>
        <v>0</v>
      </c>
      <c r="BL63" s="74">
        <f t="shared" si="63"/>
        <v>0</v>
      </c>
      <c r="BM63" s="74">
        <f t="shared" si="64"/>
        <v>0</v>
      </c>
      <c r="BN63" s="74">
        <f t="shared" si="65"/>
        <v>0</v>
      </c>
      <c r="BO63" s="75">
        <f t="shared" si="66"/>
        <v>0</v>
      </c>
      <c r="BP63" s="74">
        <f t="shared" si="67"/>
        <v>0</v>
      </c>
      <c r="BQ63" s="74">
        <f t="shared" si="68"/>
        <v>0</v>
      </c>
      <c r="BR63" s="74">
        <f t="shared" si="69"/>
        <v>0</v>
      </c>
      <c r="BS63" s="74">
        <f t="shared" si="70"/>
        <v>0</v>
      </c>
      <c r="BT63" s="74">
        <f t="shared" si="71"/>
        <v>0</v>
      </c>
      <c r="BU63" s="74">
        <f t="shared" si="72"/>
        <v>0</v>
      </c>
      <c r="BV63" s="74">
        <f t="shared" si="73"/>
        <v>0</v>
      </c>
      <c r="BW63" s="74">
        <f t="shared" si="74"/>
        <v>0</v>
      </c>
      <c r="BX63" s="74">
        <f t="shared" si="75"/>
        <v>0</v>
      </c>
      <c r="BY63" s="74">
        <f t="shared" si="76"/>
        <v>0</v>
      </c>
      <c r="BZ63" s="74">
        <f t="shared" si="77"/>
        <v>0</v>
      </c>
      <c r="CA63" s="74">
        <f t="shared" si="78"/>
        <v>0</v>
      </c>
      <c r="CB63" s="74">
        <f t="shared" si="79"/>
        <v>0</v>
      </c>
      <c r="CC63" s="74">
        <f t="shared" si="80"/>
        <v>0</v>
      </c>
      <c r="CD63" s="74">
        <f t="shared" si="81"/>
        <v>0</v>
      </c>
      <c r="CE63" s="74">
        <f t="shared" si="82"/>
        <v>0</v>
      </c>
      <c r="CF63" s="75">
        <f t="shared" si="83"/>
        <v>121111</v>
      </c>
      <c r="CG63" s="74">
        <f t="shared" si="84"/>
        <v>0</v>
      </c>
      <c r="CH63" s="74">
        <f t="shared" si="85"/>
        <v>0</v>
      </c>
      <c r="CI63" s="74">
        <f t="shared" si="86"/>
        <v>0</v>
      </c>
    </row>
    <row r="64" spans="1:87" s="50" customFormat="1" ht="12" customHeight="1">
      <c r="A64" s="53" t="s">
        <v>343</v>
      </c>
      <c r="B64" s="54" t="s">
        <v>456</v>
      </c>
      <c r="C64" s="53" t="s">
        <v>457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0</v>
      </c>
      <c r="M64" s="74">
        <f t="shared" si="48"/>
        <v>0</v>
      </c>
      <c r="N64" s="74">
        <v>0</v>
      </c>
      <c r="O64" s="74">
        <v>0</v>
      </c>
      <c r="P64" s="74">
        <v>0</v>
      </c>
      <c r="Q64" s="74">
        <v>0</v>
      </c>
      <c r="R64" s="74">
        <f t="shared" si="49"/>
        <v>0</v>
      </c>
      <c r="S64" s="74">
        <v>0</v>
      </c>
      <c r="T64" s="74">
        <v>0</v>
      </c>
      <c r="U64" s="74">
        <v>0</v>
      </c>
      <c r="V64" s="74">
        <v>0</v>
      </c>
      <c r="W64" s="74">
        <f t="shared" si="50"/>
        <v>0</v>
      </c>
      <c r="X64" s="74">
        <v>0</v>
      </c>
      <c r="Y64" s="74">
        <v>0</v>
      </c>
      <c r="Z64" s="74">
        <v>0</v>
      </c>
      <c r="AA64" s="74">
        <v>0</v>
      </c>
      <c r="AB64" s="75">
        <v>7911</v>
      </c>
      <c r="AC64" s="74">
        <v>0</v>
      </c>
      <c r="AD64" s="74">
        <v>0</v>
      </c>
      <c r="AE64" s="74">
        <f t="shared" si="51"/>
        <v>0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1621</v>
      </c>
      <c r="BE64" s="74">
        <v>0</v>
      </c>
      <c r="BF64" s="74">
        <v>0</v>
      </c>
      <c r="BG64" s="74">
        <f t="shared" si="58"/>
        <v>0</v>
      </c>
      <c r="BH64" s="74">
        <f t="shared" si="59"/>
        <v>0</v>
      </c>
      <c r="BI64" s="74">
        <f t="shared" si="60"/>
        <v>0</v>
      </c>
      <c r="BJ64" s="74">
        <f t="shared" si="61"/>
        <v>0</v>
      </c>
      <c r="BK64" s="74">
        <f t="shared" si="62"/>
        <v>0</v>
      </c>
      <c r="BL64" s="74">
        <f t="shared" si="63"/>
        <v>0</v>
      </c>
      <c r="BM64" s="74">
        <f t="shared" si="64"/>
        <v>0</v>
      </c>
      <c r="BN64" s="74">
        <f t="shared" si="65"/>
        <v>0</v>
      </c>
      <c r="BO64" s="75">
        <f t="shared" si="66"/>
        <v>0</v>
      </c>
      <c r="BP64" s="74">
        <f t="shared" si="67"/>
        <v>0</v>
      </c>
      <c r="BQ64" s="74">
        <f t="shared" si="68"/>
        <v>0</v>
      </c>
      <c r="BR64" s="74">
        <f t="shared" si="69"/>
        <v>0</v>
      </c>
      <c r="BS64" s="74">
        <f t="shared" si="70"/>
        <v>0</v>
      </c>
      <c r="BT64" s="74">
        <f t="shared" si="71"/>
        <v>0</v>
      </c>
      <c r="BU64" s="74">
        <f t="shared" si="72"/>
        <v>0</v>
      </c>
      <c r="BV64" s="74">
        <f t="shared" si="73"/>
        <v>0</v>
      </c>
      <c r="BW64" s="74">
        <f t="shared" si="74"/>
        <v>0</v>
      </c>
      <c r="BX64" s="74">
        <f t="shared" si="75"/>
        <v>0</v>
      </c>
      <c r="BY64" s="74">
        <f t="shared" si="76"/>
        <v>0</v>
      </c>
      <c r="BZ64" s="74">
        <f t="shared" si="77"/>
        <v>0</v>
      </c>
      <c r="CA64" s="74">
        <f t="shared" si="78"/>
        <v>0</v>
      </c>
      <c r="CB64" s="74">
        <f t="shared" si="79"/>
        <v>0</v>
      </c>
      <c r="CC64" s="74">
        <f t="shared" si="80"/>
        <v>0</v>
      </c>
      <c r="CD64" s="74">
        <f t="shared" si="81"/>
        <v>0</v>
      </c>
      <c r="CE64" s="74">
        <f t="shared" si="82"/>
        <v>0</v>
      </c>
      <c r="CF64" s="75">
        <f t="shared" si="83"/>
        <v>9532</v>
      </c>
      <c r="CG64" s="74">
        <f t="shared" si="84"/>
        <v>0</v>
      </c>
      <c r="CH64" s="74">
        <f t="shared" si="85"/>
        <v>0</v>
      </c>
      <c r="CI64" s="74">
        <f t="shared" si="86"/>
        <v>0</v>
      </c>
    </row>
    <row r="65" spans="1:87" s="50" customFormat="1" ht="12" customHeight="1">
      <c r="A65" s="53" t="s">
        <v>343</v>
      </c>
      <c r="B65" s="54" t="s">
        <v>458</v>
      </c>
      <c r="C65" s="53" t="s">
        <v>459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34260</v>
      </c>
      <c r="M65" s="74">
        <f t="shared" si="48"/>
        <v>7844</v>
      </c>
      <c r="N65" s="74">
        <v>0</v>
      </c>
      <c r="O65" s="74">
        <v>0</v>
      </c>
      <c r="P65" s="74">
        <v>1617</v>
      </c>
      <c r="Q65" s="74">
        <v>6227</v>
      </c>
      <c r="R65" s="74">
        <f t="shared" si="49"/>
        <v>8424</v>
      </c>
      <c r="S65" s="74">
        <v>0</v>
      </c>
      <c r="T65" s="74">
        <v>5494</v>
      </c>
      <c r="U65" s="74">
        <v>2930</v>
      </c>
      <c r="V65" s="74">
        <v>0</v>
      </c>
      <c r="W65" s="74">
        <f t="shared" si="50"/>
        <v>17992</v>
      </c>
      <c r="X65" s="74">
        <v>13542</v>
      </c>
      <c r="Y65" s="74">
        <v>977</v>
      </c>
      <c r="Z65" s="74">
        <v>3473</v>
      </c>
      <c r="AA65" s="74">
        <v>0</v>
      </c>
      <c r="AB65" s="75">
        <v>13780</v>
      </c>
      <c r="AC65" s="74">
        <v>0</v>
      </c>
      <c r="AD65" s="74">
        <v>0</v>
      </c>
      <c r="AE65" s="74">
        <f t="shared" si="51"/>
        <v>34260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20327</v>
      </c>
      <c r="BE65" s="74">
        <v>0</v>
      </c>
      <c r="BF65" s="74">
        <v>0</v>
      </c>
      <c r="BG65" s="74">
        <f t="shared" si="58"/>
        <v>0</v>
      </c>
      <c r="BH65" s="74">
        <f t="shared" si="59"/>
        <v>0</v>
      </c>
      <c r="BI65" s="74">
        <f t="shared" si="60"/>
        <v>0</v>
      </c>
      <c r="BJ65" s="74">
        <f t="shared" si="61"/>
        <v>0</v>
      </c>
      <c r="BK65" s="74">
        <f t="shared" si="62"/>
        <v>0</v>
      </c>
      <c r="BL65" s="74">
        <f t="shared" si="63"/>
        <v>0</v>
      </c>
      <c r="BM65" s="74">
        <f t="shared" si="64"/>
        <v>0</v>
      </c>
      <c r="BN65" s="74">
        <f t="shared" si="65"/>
        <v>0</v>
      </c>
      <c r="BO65" s="75">
        <f t="shared" si="66"/>
        <v>0</v>
      </c>
      <c r="BP65" s="74">
        <f t="shared" si="67"/>
        <v>34260</v>
      </c>
      <c r="BQ65" s="74">
        <f t="shared" si="68"/>
        <v>7844</v>
      </c>
      <c r="BR65" s="74">
        <f t="shared" si="69"/>
        <v>0</v>
      </c>
      <c r="BS65" s="74">
        <f t="shared" si="70"/>
        <v>0</v>
      </c>
      <c r="BT65" s="74">
        <f t="shared" si="71"/>
        <v>1617</v>
      </c>
      <c r="BU65" s="74">
        <f t="shared" si="72"/>
        <v>6227</v>
      </c>
      <c r="BV65" s="74">
        <f t="shared" si="73"/>
        <v>8424</v>
      </c>
      <c r="BW65" s="74">
        <f t="shared" si="74"/>
        <v>0</v>
      </c>
      <c r="BX65" s="74">
        <f t="shared" si="75"/>
        <v>5494</v>
      </c>
      <c r="BY65" s="74">
        <f t="shared" si="76"/>
        <v>2930</v>
      </c>
      <c r="BZ65" s="74">
        <f t="shared" si="77"/>
        <v>0</v>
      </c>
      <c r="CA65" s="74">
        <f t="shared" si="78"/>
        <v>17992</v>
      </c>
      <c r="CB65" s="74">
        <f t="shared" si="79"/>
        <v>13542</v>
      </c>
      <c r="CC65" s="74">
        <f t="shared" si="80"/>
        <v>977</v>
      </c>
      <c r="CD65" s="74">
        <f t="shared" si="81"/>
        <v>3473</v>
      </c>
      <c r="CE65" s="74">
        <f t="shared" si="82"/>
        <v>0</v>
      </c>
      <c r="CF65" s="75">
        <f t="shared" si="83"/>
        <v>34107</v>
      </c>
      <c r="CG65" s="74">
        <f t="shared" si="84"/>
        <v>0</v>
      </c>
      <c r="CH65" s="74">
        <f t="shared" si="85"/>
        <v>0</v>
      </c>
      <c r="CI65" s="74">
        <f t="shared" si="86"/>
        <v>34260</v>
      </c>
    </row>
    <row r="66" spans="1:87" s="50" customFormat="1" ht="12" customHeight="1">
      <c r="A66" s="53" t="s">
        <v>343</v>
      </c>
      <c r="B66" s="54" t="s">
        <v>460</v>
      </c>
      <c r="C66" s="53" t="s">
        <v>461</v>
      </c>
      <c r="D66" s="74">
        <f t="shared" si="45"/>
        <v>0</v>
      </c>
      <c r="E66" s="74">
        <f t="shared" si="46"/>
        <v>0</v>
      </c>
      <c r="F66" s="74">
        <v>0</v>
      </c>
      <c r="G66" s="74">
        <v>0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20263</v>
      </c>
      <c r="M66" s="74">
        <f t="shared" si="48"/>
        <v>0</v>
      </c>
      <c r="N66" s="74">
        <v>0</v>
      </c>
      <c r="O66" s="74">
        <v>0</v>
      </c>
      <c r="P66" s="74">
        <v>0</v>
      </c>
      <c r="Q66" s="74">
        <v>0</v>
      </c>
      <c r="R66" s="74">
        <f t="shared" si="49"/>
        <v>5308</v>
      </c>
      <c r="S66" s="74">
        <v>4038</v>
      </c>
      <c r="T66" s="74">
        <v>444</v>
      </c>
      <c r="U66" s="74">
        <v>826</v>
      </c>
      <c r="V66" s="74">
        <v>0</v>
      </c>
      <c r="W66" s="74">
        <f t="shared" si="50"/>
        <v>14955</v>
      </c>
      <c r="X66" s="74">
        <v>6222</v>
      </c>
      <c r="Y66" s="74">
        <v>7162</v>
      </c>
      <c r="Z66" s="74">
        <v>1571</v>
      </c>
      <c r="AA66" s="74">
        <v>0</v>
      </c>
      <c r="AB66" s="75">
        <v>0</v>
      </c>
      <c r="AC66" s="74">
        <v>0</v>
      </c>
      <c r="AD66" s="74">
        <v>768</v>
      </c>
      <c r="AE66" s="74">
        <f t="shared" si="51"/>
        <v>21031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16415</v>
      </c>
      <c r="AO66" s="74">
        <f t="shared" si="55"/>
        <v>0</v>
      </c>
      <c r="AP66" s="74">
        <v>0</v>
      </c>
      <c r="AQ66" s="74">
        <v>0</v>
      </c>
      <c r="AR66" s="74">
        <v>0</v>
      </c>
      <c r="AS66" s="74">
        <v>0</v>
      </c>
      <c r="AT66" s="74">
        <f t="shared" si="56"/>
        <v>0</v>
      </c>
      <c r="AU66" s="74">
        <v>0</v>
      </c>
      <c r="AV66" s="74">
        <v>0</v>
      </c>
      <c r="AW66" s="74">
        <v>0</v>
      </c>
      <c r="AX66" s="74">
        <v>0</v>
      </c>
      <c r="AY66" s="74">
        <f t="shared" si="57"/>
        <v>16415</v>
      </c>
      <c r="AZ66" s="74">
        <v>0</v>
      </c>
      <c r="BA66" s="74">
        <v>16415</v>
      </c>
      <c r="BB66" s="74">
        <v>0</v>
      </c>
      <c r="BC66" s="74">
        <v>0</v>
      </c>
      <c r="BD66" s="75">
        <v>0</v>
      </c>
      <c r="BE66" s="74">
        <v>0</v>
      </c>
      <c r="BF66" s="74">
        <v>0</v>
      </c>
      <c r="BG66" s="74">
        <f t="shared" si="58"/>
        <v>16415</v>
      </c>
      <c r="BH66" s="74">
        <f t="shared" si="59"/>
        <v>0</v>
      </c>
      <c r="BI66" s="74">
        <f t="shared" si="60"/>
        <v>0</v>
      </c>
      <c r="BJ66" s="74">
        <f t="shared" si="61"/>
        <v>0</v>
      </c>
      <c r="BK66" s="74">
        <f t="shared" si="62"/>
        <v>0</v>
      </c>
      <c r="BL66" s="74">
        <f t="shared" si="63"/>
        <v>0</v>
      </c>
      <c r="BM66" s="74">
        <f t="shared" si="64"/>
        <v>0</v>
      </c>
      <c r="BN66" s="74">
        <f t="shared" si="65"/>
        <v>0</v>
      </c>
      <c r="BO66" s="75">
        <f t="shared" si="66"/>
        <v>0</v>
      </c>
      <c r="BP66" s="74">
        <f t="shared" si="67"/>
        <v>36678</v>
      </c>
      <c r="BQ66" s="74">
        <f t="shared" si="68"/>
        <v>0</v>
      </c>
      <c r="BR66" s="74">
        <f t="shared" si="69"/>
        <v>0</v>
      </c>
      <c r="BS66" s="74">
        <f t="shared" si="70"/>
        <v>0</v>
      </c>
      <c r="BT66" s="74">
        <f t="shared" si="71"/>
        <v>0</v>
      </c>
      <c r="BU66" s="74">
        <f t="shared" si="72"/>
        <v>0</v>
      </c>
      <c r="BV66" s="74">
        <f t="shared" si="73"/>
        <v>5308</v>
      </c>
      <c r="BW66" s="74">
        <f t="shared" si="74"/>
        <v>4038</v>
      </c>
      <c r="BX66" s="74">
        <f t="shared" si="75"/>
        <v>444</v>
      </c>
      <c r="BY66" s="74">
        <f t="shared" si="76"/>
        <v>826</v>
      </c>
      <c r="BZ66" s="74">
        <f t="shared" si="77"/>
        <v>0</v>
      </c>
      <c r="CA66" s="74">
        <f t="shared" si="78"/>
        <v>31370</v>
      </c>
      <c r="CB66" s="74">
        <f t="shared" si="79"/>
        <v>6222</v>
      </c>
      <c r="CC66" s="74">
        <f t="shared" si="80"/>
        <v>23577</v>
      </c>
      <c r="CD66" s="74">
        <f t="shared" si="81"/>
        <v>1571</v>
      </c>
      <c r="CE66" s="74">
        <f t="shared" si="82"/>
        <v>0</v>
      </c>
      <c r="CF66" s="75">
        <f t="shared" si="83"/>
        <v>0</v>
      </c>
      <c r="CG66" s="74">
        <f t="shared" si="84"/>
        <v>0</v>
      </c>
      <c r="CH66" s="74">
        <f t="shared" si="85"/>
        <v>768</v>
      </c>
      <c r="CI66" s="74">
        <f t="shared" si="86"/>
        <v>37446</v>
      </c>
    </row>
    <row r="67" spans="1:87" s="50" customFormat="1" ht="12" customHeight="1">
      <c r="A67" s="53" t="s">
        <v>343</v>
      </c>
      <c r="B67" s="54" t="s">
        <v>462</v>
      </c>
      <c r="C67" s="53" t="s">
        <v>463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0</v>
      </c>
      <c r="M67" s="74">
        <f t="shared" si="48"/>
        <v>0</v>
      </c>
      <c r="N67" s="74">
        <v>0</v>
      </c>
      <c r="O67" s="74">
        <v>0</v>
      </c>
      <c r="P67" s="74">
        <v>0</v>
      </c>
      <c r="Q67" s="74">
        <v>0</v>
      </c>
      <c r="R67" s="74">
        <f t="shared" si="49"/>
        <v>0</v>
      </c>
      <c r="S67" s="74">
        <v>0</v>
      </c>
      <c r="T67" s="74">
        <v>0</v>
      </c>
      <c r="U67" s="74">
        <v>0</v>
      </c>
      <c r="V67" s="74">
        <v>0</v>
      </c>
      <c r="W67" s="74">
        <f t="shared" si="50"/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117458</v>
      </c>
      <c r="AO67" s="74">
        <f t="shared" si="55"/>
        <v>36712</v>
      </c>
      <c r="AP67" s="74">
        <v>36712</v>
      </c>
      <c r="AQ67" s="74">
        <v>0</v>
      </c>
      <c r="AR67" s="74">
        <v>0</v>
      </c>
      <c r="AS67" s="74">
        <v>0</v>
      </c>
      <c r="AT67" s="74">
        <f t="shared" si="56"/>
        <v>47855</v>
      </c>
      <c r="AU67" s="74">
        <v>0</v>
      </c>
      <c r="AV67" s="74">
        <v>47855</v>
      </c>
      <c r="AW67" s="74">
        <v>0</v>
      </c>
      <c r="AX67" s="74">
        <v>0</v>
      </c>
      <c r="AY67" s="74">
        <f t="shared" si="57"/>
        <v>32891</v>
      </c>
      <c r="AZ67" s="74">
        <v>0</v>
      </c>
      <c r="BA67" s="74">
        <v>32891</v>
      </c>
      <c r="BB67" s="74">
        <v>0</v>
      </c>
      <c r="BC67" s="74">
        <v>0</v>
      </c>
      <c r="BD67" s="75">
        <v>0</v>
      </c>
      <c r="BE67" s="74">
        <v>0</v>
      </c>
      <c r="BF67" s="74">
        <v>10338</v>
      </c>
      <c r="BG67" s="74">
        <f t="shared" si="58"/>
        <v>127796</v>
      </c>
      <c r="BH67" s="74">
        <f aca="true" t="shared" si="87" ref="BH67:BH80">SUM(D67,AF67)</f>
        <v>0</v>
      </c>
      <c r="BI67" s="74">
        <f aca="true" t="shared" si="88" ref="BI67:BI80">SUM(E67,AG67)</f>
        <v>0</v>
      </c>
      <c r="BJ67" s="74">
        <f aca="true" t="shared" si="89" ref="BJ67:BJ80">SUM(F67,AH67)</f>
        <v>0</v>
      </c>
      <c r="BK67" s="74">
        <f aca="true" t="shared" si="90" ref="BK67:BK80">SUM(G67,AI67)</f>
        <v>0</v>
      </c>
      <c r="BL67" s="74">
        <f aca="true" t="shared" si="91" ref="BL67:BL80">SUM(H67,AJ67)</f>
        <v>0</v>
      </c>
      <c r="BM67" s="74">
        <f aca="true" t="shared" si="92" ref="BM67:BM80">SUM(I67,AK67)</f>
        <v>0</v>
      </c>
      <c r="BN67" s="74">
        <f aca="true" t="shared" si="93" ref="BN67:BN80">SUM(J67,AL67)</f>
        <v>0</v>
      </c>
      <c r="BO67" s="75">
        <v>0</v>
      </c>
      <c r="BP67" s="74">
        <f aca="true" t="shared" si="94" ref="BP67:BP80">SUM(L67,AN67)</f>
        <v>117458</v>
      </c>
      <c r="BQ67" s="74">
        <f aca="true" t="shared" si="95" ref="BQ67:BQ80">SUM(M67,AO67)</f>
        <v>36712</v>
      </c>
      <c r="BR67" s="74">
        <f aca="true" t="shared" si="96" ref="BR67:BR80">SUM(N67,AP67)</f>
        <v>36712</v>
      </c>
      <c r="BS67" s="74">
        <f aca="true" t="shared" si="97" ref="BS67:BS80">SUM(O67,AQ67)</f>
        <v>0</v>
      </c>
      <c r="BT67" s="74">
        <f aca="true" t="shared" si="98" ref="BT67:BT80">SUM(P67,AR67)</f>
        <v>0</v>
      </c>
      <c r="BU67" s="74">
        <f aca="true" t="shared" si="99" ref="BU67:BU80">SUM(Q67,AS67)</f>
        <v>0</v>
      </c>
      <c r="BV67" s="74">
        <f aca="true" t="shared" si="100" ref="BV67:BV80">SUM(R67,AT67)</f>
        <v>47855</v>
      </c>
      <c r="BW67" s="74">
        <f aca="true" t="shared" si="101" ref="BW67:BW80">SUM(S67,AU67)</f>
        <v>0</v>
      </c>
      <c r="BX67" s="74">
        <f aca="true" t="shared" si="102" ref="BX67:BX80">SUM(T67,AV67)</f>
        <v>47855</v>
      </c>
      <c r="BY67" s="74">
        <f aca="true" t="shared" si="103" ref="BY67:BY80">SUM(U67,AW67)</f>
        <v>0</v>
      </c>
      <c r="BZ67" s="74">
        <f aca="true" t="shared" si="104" ref="BZ67:BZ80">SUM(V67,AX67)</f>
        <v>0</v>
      </c>
      <c r="CA67" s="74">
        <f aca="true" t="shared" si="105" ref="CA67:CA80">SUM(W67,AY67)</f>
        <v>32891</v>
      </c>
      <c r="CB67" s="74">
        <f aca="true" t="shared" si="106" ref="CB67:CB80">SUM(X67,AZ67)</f>
        <v>0</v>
      </c>
      <c r="CC67" s="74">
        <f aca="true" t="shared" si="107" ref="CC67:CC80">SUM(Y67,BA67)</f>
        <v>32891</v>
      </c>
      <c r="CD67" s="74">
        <f aca="true" t="shared" si="108" ref="CD67:CD80">SUM(Z67,BB67)</f>
        <v>0</v>
      </c>
      <c r="CE67" s="74">
        <f aca="true" t="shared" si="109" ref="CE67:CE80">SUM(AA67,BC67)</f>
        <v>0</v>
      </c>
      <c r="CF67" s="75">
        <v>0</v>
      </c>
      <c r="CG67" s="74">
        <f aca="true" t="shared" si="110" ref="CG67:CG80">SUM(AC67,BE67)</f>
        <v>0</v>
      </c>
      <c r="CH67" s="74">
        <f aca="true" t="shared" si="111" ref="CH67:CH80">SUM(AD67,BF67)</f>
        <v>10338</v>
      </c>
      <c r="CI67" s="74">
        <f aca="true" t="shared" si="112" ref="CI67:CI80">SUM(AE67,BG67)</f>
        <v>127796</v>
      </c>
    </row>
    <row r="68" spans="1:87" s="50" customFormat="1" ht="12" customHeight="1">
      <c r="A68" s="53" t="s">
        <v>343</v>
      </c>
      <c r="B68" s="54" t="s">
        <v>464</v>
      </c>
      <c r="C68" s="53" t="s">
        <v>465</v>
      </c>
      <c r="D68" s="74">
        <f t="shared" si="45"/>
        <v>759694</v>
      </c>
      <c r="E68" s="74">
        <f t="shared" si="46"/>
        <v>759694</v>
      </c>
      <c r="F68" s="74">
        <v>0</v>
      </c>
      <c r="G68" s="74">
        <v>759694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470731</v>
      </c>
      <c r="M68" s="74">
        <f t="shared" si="48"/>
        <v>67607</v>
      </c>
      <c r="N68" s="74">
        <v>67607</v>
      </c>
      <c r="O68" s="74">
        <v>0</v>
      </c>
      <c r="P68" s="74">
        <v>0</v>
      </c>
      <c r="Q68" s="74">
        <v>0</v>
      </c>
      <c r="R68" s="74">
        <f t="shared" si="49"/>
        <v>226806</v>
      </c>
      <c r="S68" s="74">
        <v>0</v>
      </c>
      <c r="T68" s="74">
        <v>219819</v>
      </c>
      <c r="U68" s="74">
        <v>6987</v>
      </c>
      <c r="V68" s="74">
        <v>22762</v>
      </c>
      <c r="W68" s="74">
        <f t="shared" si="50"/>
        <v>153556</v>
      </c>
      <c r="X68" s="74">
        <v>0</v>
      </c>
      <c r="Y68" s="74">
        <v>151676</v>
      </c>
      <c r="Z68" s="74">
        <v>1880</v>
      </c>
      <c r="AA68" s="74">
        <v>0</v>
      </c>
      <c r="AB68" s="75">
        <v>0</v>
      </c>
      <c r="AC68" s="74">
        <v>0</v>
      </c>
      <c r="AD68" s="74">
        <v>25286</v>
      </c>
      <c r="AE68" s="74">
        <f t="shared" si="51"/>
        <v>1255711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147953</v>
      </c>
      <c r="AO68" s="74">
        <f t="shared" si="55"/>
        <v>33422</v>
      </c>
      <c r="AP68" s="74">
        <v>33422</v>
      </c>
      <c r="AQ68" s="74">
        <v>0</v>
      </c>
      <c r="AR68" s="74">
        <v>0</v>
      </c>
      <c r="AS68" s="74">
        <v>0</v>
      </c>
      <c r="AT68" s="74">
        <f t="shared" si="56"/>
        <v>114531</v>
      </c>
      <c r="AU68" s="74">
        <v>0</v>
      </c>
      <c r="AV68" s="74">
        <v>114531</v>
      </c>
      <c r="AW68" s="74">
        <v>0</v>
      </c>
      <c r="AX68" s="74">
        <v>0</v>
      </c>
      <c r="AY68" s="74">
        <f t="shared" si="57"/>
        <v>0</v>
      </c>
      <c r="AZ68" s="74">
        <v>0</v>
      </c>
      <c r="BA68" s="74">
        <v>0</v>
      </c>
      <c r="BB68" s="74">
        <v>0</v>
      </c>
      <c r="BC68" s="74">
        <v>0</v>
      </c>
      <c r="BD68" s="75">
        <v>0</v>
      </c>
      <c r="BE68" s="74">
        <v>0</v>
      </c>
      <c r="BF68" s="74">
        <v>40032</v>
      </c>
      <c r="BG68" s="74">
        <f t="shared" si="58"/>
        <v>187985</v>
      </c>
      <c r="BH68" s="74">
        <f t="shared" si="87"/>
        <v>759694</v>
      </c>
      <c r="BI68" s="74">
        <f t="shared" si="88"/>
        <v>759694</v>
      </c>
      <c r="BJ68" s="74">
        <f t="shared" si="89"/>
        <v>0</v>
      </c>
      <c r="BK68" s="74">
        <f t="shared" si="90"/>
        <v>759694</v>
      </c>
      <c r="BL68" s="74">
        <f t="shared" si="91"/>
        <v>0</v>
      </c>
      <c r="BM68" s="74">
        <f t="shared" si="92"/>
        <v>0</v>
      </c>
      <c r="BN68" s="74">
        <f t="shared" si="93"/>
        <v>0</v>
      </c>
      <c r="BO68" s="75">
        <v>0</v>
      </c>
      <c r="BP68" s="74">
        <f t="shared" si="94"/>
        <v>618684</v>
      </c>
      <c r="BQ68" s="74">
        <f t="shared" si="95"/>
        <v>101029</v>
      </c>
      <c r="BR68" s="74">
        <f t="shared" si="96"/>
        <v>101029</v>
      </c>
      <c r="BS68" s="74">
        <f t="shared" si="97"/>
        <v>0</v>
      </c>
      <c r="BT68" s="74">
        <f t="shared" si="98"/>
        <v>0</v>
      </c>
      <c r="BU68" s="74">
        <f t="shared" si="99"/>
        <v>0</v>
      </c>
      <c r="BV68" s="74">
        <f t="shared" si="100"/>
        <v>341337</v>
      </c>
      <c r="BW68" s="74">
        <f t="shared" si="101"/>
        <v>0</v>
      </c>
      <c r="BX68" s="74">
        <f t="shared" si="102"/>
        <v>334350</v>
      </c>
      <c r="BY68" s="74">
        <f t="shared" si="103"/>
        <v>6987</v>
      </c>
      <c r="BZ68" s="74">
        <f t="shared" si="104"/>
        <v>22762</v>
      </c>
      <c r="CA68" s="74">
        <f t="shared" si="105"/>
        <v>153556</v>
      </c>
      <c r="CB68" s="74">
        <f t="shared" si="106"/>
        <v>0</v>
      </c>
      <c r="CC68" s="74">
        <f t="shared" si="107"/>
        <v>151676</v>
      </c>
      <c r="CD68" s="74">
        <f t="shared" si="108"/>
        <v>1880</v>
      </c>
      <c r="CE68" s="74">
        <f t="shared" si="109"/>
        <v>0</v>
      </c>
      <c r="CF68" s="75">
        <v>0</v>
      </c>
      <c r="CG68" s="74">
        <f t="shared" si="110"/>
        <v>0</v>
      </c>
      <c r="CH68" s="74">
        <f t="shared" si="111"/>
        <v>65318</v>
      </c>
      <c r="CI68" s="74">
        <f t="shared" si="112"/>
        <v>1443696</v>
      </c>
    </row>
    <row r="69" spans="1:87" s="50" customFormat="1" ht="12" customHeight="1">
      <c r="A69" s="53" t="s">
        <v>343</v>
      </c>
      <c r="B69" s="54" t="s">
        <v>466</v>
      </c>
      <c r="C69" s="53" t="s">
        <v>467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372918</v>
      </c>
      <c r="M69" s="74">
        <f t="shared" si="48"/>
        <v>72741</v>
      </c>
      <c r="N69" s="74">
        <v>18317</v>
      </c>
      <c r="O69" s="74">
        <v>0</v>
      </c>
      <c r="P69" s="74">
        <v>47483</v>
      </c>
      <c r="Q69" s="74">
        <v>6941</v>
      </c>
      <c r="R69" s="74">
        <f t="shared" si="49"/>
        <v>231755</v>
      </c>
      <c r="S69" s="74">
        <v>0</v>
      </c>
      <c r="T69" s="74">
        <v>197172</v>
      </c>
      <c r="U69" s="74">
        <v>34583</v>
      </c>
      <c r="V69" s="74">
        <v>0</v>
      </c>
      <c r="W69" s="74">
        <f t="shared" si="50"/>
        <v>68422</v>
      </c>
      <c r="X69" s="74">
        <v>0</v>
      </c>
      <c r="Y69" s="74">
        <v>48622</v>
      </c>
      <c r="Z69" s="74">
        <v>19800</v>
      </c>
      <c r="AA69" s="74">
        <v>0</v>
      </c>
      <c r="AB69" s="75">
        <v>0</v>
      </c>
      <c r="AC69" s="74">
        <v>0</v>
      </c>
      <c r="AD69" s="74">
        <v>0</v>
      </c>
      <c r="AE69" s="74">
        <f t="shared" si="51"/>
        <v>372918</v>
      </c>
      <c r="AF69" s="74">
        <f t="shared" si="52"/>
        <v>0</v>
      </c>
      <c r="AG69" s="74">
        <f t="shared" si="53"/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105400</v>
      </c>
      <c r="AO69" s="74">
        <f t="shared" si="55"/>
        <v>30456</v>
      </c>
      <c r="AP69" s="74">
        <v>0</v>
      </c>
      <c r="AQ69" s="74">
        <v>0</v>
      </c>
      <c r="AR69" s="74">
        <v>30456</v>
      </c>
      <c r="AS69" s="74">
        <v>0</v>
      </c>
      <c r="AT69" s="74">
        <f t="shared" si="56"/>
        <v>69441</v>
      </c>
      <c r="AU69" s="74">
        <v>0</v>
      </c>
      <c r="AV69" s="74">
        <v>69441</v>
      </c>
      <c r="AW69" s="74">
        <v>0</v>
      </c>
      <c r="AX69" s="74">
        <v>0</v>
      </c>
      <c r="AY69" s="74">
        <f t="shared" si="57"/>
        <v>5503</v>
      </c>
      <c r="AZ69" s="74">
        <v>0</v>
      </c>
      <c r="BA69" s="74">
        <v>5503</v>
      </c>
      <c r="BB69" s="74">
        <v>0</v>
      </c>
      <c r="BC69" s="74">
        <v>0</v>
      </c>
      <c r="BD69" s="75">
        <v>0</v>
      </c>
      <c r="BE69" s="74">
        <v>0</v>
      </c>
      <c r="BF69" s="74">
        <v>0</v>
      </c>
      <c r="BG69" s="74">
        <f t="shared" si="58"/>
        <v>105400</v>
      </c>
      <c r="BH69" s="74">
        <f t="shared" si="87"/>
        <v>0</v>
      </c>
      <c r="BI69" s="74">
        <f t="shared" si="88"/>
        <v>0</v>
      </c>
      <c r="BJ69" s="74">
        <f t="shared" si="89"/>
        <v>0</v>
      </c>
      <c r="BK69" s="74">
        <f t="shared" si="90"/>
        <v>0</v>
      </c>
      <c r="BL69" s="74">
        <f t="shared" si="91"/>
        <v>0</v>
      </c>
      <c r="BM69" s="74">
        <f t="shared" si="92"/>
        <v>0</v>
      </c>
      <c r="BN69" s="74">
        <f t="shared" si="93"/>
        <v>0</v>
      </c>
      <c r="BO69" s="75">
        <v>0</v>
      </c>
      <c r="BP69" s="74">
        <f t="shared" si="94"/>
        <v>478318</v>
      </c>
      <c r="BQ69" s="74">
        <f t="shared" si="95"/>
        <v>103197</v>
      </c>
      <c r="BR69" s="74">
        <f t="shared" si="96"/>
        <v>18317</v>
      </c>
      <c r="BS69" s="74">
        <f t="shared" si="97"/>
        <v>0</v>
      </c>
      <c r="BT69" s="74">
        <f t="shared" si="98"/>
        <v>77939</v>
      </c>
      <c r="BU69" s="74">
        <f t="shared" si="99"/>
        <v>6941</v>
      </c>
      <c r="BV69" s="74">
        <f t="shared" si="100"/>
        <v>301196</v>
      </c>
      <c r="BW69" s="74">
        <f t="shared" si="101"/>
        <v>0</v>
      </c>
      <c r="BX69" s="74">
        <f t="shared" si="102"/>
        <v>266613</v>
      </c>
      <c r="BY69" s="74">
        <f t="shared" si="103"/>
        <v>34583</v>
      </c>
      <c r="BZ69" s="74">
        <f t="shared" si="104"/>
        <v>0</v>
      </c>
      <c r="CA69" s="74">
        <f t="shared" si="105"/>
        <v>73925</v>
      </c>
      <c r="CB69" s="74">
        <f t="shared" si="106"/>
        <v>0</v>
      </c>
      <c r="CC69" s="74">
        <f t="shared" si="107"/>
        <v>54125</v>
      </c>
      <c r="CD69" s="74">
        <f t="shared" si="108"/>
        <v>19800</v>
      </c>
      <c r="CE69" s="74">
        <f t="shared" si="109"/>
        <v>0</v>
      </c>
      <c r="CF69" s="75">
        <v>0</v>
      </c>
      <c r="CG69" s="74">
        <f t="shared" si="110"/>
        <v>0</v>
      </c>
      <c r="CH69" s="74">
        <f t="shared" si="111"/>
        <v>0</v>
      </c>
      <c r="CI69" s="74">
        <f t="shared" si="112"/>
        <v>478318</v>
      </c>
    </row>
    <row r="70" spans="1:87" s="50" customFormat="1" ht="12" customHeight="1">
      <c r="A70" s="53" t="s">
        <v>343</v>
      </c>
      <c r="B70" s="54" t="s">
        <v>468</v>
      </c>
      <c r="C70" s="53" t="s">
        <v>469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372314</v>
      </c>
      <c r="M70" s="74">
        <f t="shared" si="48"/>
        <v>79657</v>
      </c>
      <c r="N70" s="74">
        <v>79657</v>
      </c>
      <c r="O70" s="74">
        <v>0</v>
      </c>
      <c r="P70" s="74">
        <v>0</v>
      </c>
      <c r="Q70" s="74">
        <v>0</v>
      </c>
      <c r="R70" s="74">
        <f t="shared" si="49"/>
        <v>174083</v>
      </c>
      <c r="S70" s="74">
        <v>0</v>
      </c>
      <c r="T70" s="74">
        <v>174083</v>
      </c>
      <c r="U70" s="74">
        <v>0</v>
      </c>
      <c r="V70" s="74">
        <v>0</v>
      </c>
      <c r="W70" s="74">
        <f t="shared" si="50"/>
        <v>118574</v>
      </c>
      <c r="X70" s="74">
        <v>84046</v>
      </c>
      <c r="Y70" s="74">
        <v>0</v>
      </c>
      <c r="Z70" s="74">
        <v>29568</v>
      </c>
      <c r="AA70" s="74">
        <v>4960</v>
      </c>
      <c r="AB70" s="75">
        <v>0</v>
      </c>
      <c r="AC70" s="74">
        <v>0</v>
      </c>
      <c r="AD70" s="74">
        <v>15267</v>
      </c>
      <c r="AE70" s="74">
        <f t="shared" si="51"/>
        <v>387581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129625</v>
      </c>
      <c r="AO70" s="74">
        <f t="shared" si="55"/>
        <v>21023</v>
      </c>
      <c r="AP70" s="74">
        <v>21023</v>
      </c>
      <c r="AQ70" s="74">
        <v>0</v>
      </c>
      <c r="AR70" s="74">
        <v>0</v>
      </c>
      <c r="AS70" s="74">
        <v>0</v>
      </c>
      <c r="AT70" s="74">
        <f t="shared" si="56"/>
        <v>102340</v>
      </c>
      <c r="AU70" s="74">
        <v>0</v>
      </c>
      <c r="AV70" s="74">
        <v>102340</v>
      </c>
      <c r="AW70" s="74">
        <v>0</v>
      </c>
      <c r="AX70" s="74">
        <v>0</v>
      </c>
      <c r="AY70" s="74">
        <f t="shared" si="57"/>
        <v>6262</v>
      </c>
      <c r="AZ70" s="74">
        <v>0</v>
      </c>
      <c r="BA70" s="74">
        <v>0</v>
      </c>
      <c r="BB70" s="74">
        <v>0</v>
      </c>
      <c r="BC70" s="74">
        <v>6262</v>
      </c>
      <c r="BD70" s="75">
        <v>0</v>
      </c>
      <c r="BE70" s="74">
        <v>0</v>
      </c>
      <c r="BF70" s="74">
        <v>1349</v>
      </c>
      <c r="BG70" s="74">
        <f t="shared" si="58"/>
        <v>130974</v>
      </c>
      <c r="BH70" s="74">
        <f t="shared" si="87"/>
        <v>0</v>
      </c>
      <c r="BI70" s="74">
        <f t="shared" si="88"/>
        <v>0</v>
      </c>
      <c r="BJ70" s="74">
        <f t="shared" si="89"/>
        <v>0</v>
      </c>
      <c r="BK70" s="74">
        <f t="shared" si="90"/>
        <v>0</v>
      </c>
      <c r="BL70" s="74">
        <f t="shared" si="91"/>
        <v>0</v>
      </c>
      <c r="BM70" s="74">
        <f t="shared" si="92"/>
        <v>0</v>
      </c>
      <c r="BN70" s="74">
        <f t="shared" si="93"/>
        <v>0</v>
      </c>
      <c r="BO70" s="75">
        <v>0</v>
      </c>
      <c r="BP70" s="74">
        <f t="shared" si="94"/>
        <v>501939</v>
      </c>
      <c r="BQ70" s="74">
        <f t="shared" si="95"/>
        <v>100680</v>
      </c>
      <c r="BR70" s="74">
        <f t="shared" si="96"/>
        <v>100680</v>
      </c>
      <c r="BS70" s="74">
        <f t="shared" si="97"/>
        <v>0</v>
      </c>
      <c r="BT70" s="74">
        <f t="shared" si="98"/>
        <v>0</v>
      </c>
      <c r="BU70" s="74">
        <f t="shared" si="99"/>
        <v>0</v>
      </c>
      <c r="BV70" s="74">
        <f t="shared" si="100"/>
        <v>276423</v>
      </c>
      <c r="BW70" s="74">
        <f t="shared" si="101"/>
        <v>0</v>
      </c>
      <c r="BX70" s="74">
        <f t="shared" si="102"/>
        <v>276423</v>
      </c>
      <c r="BY70" s="74">
        <f t="shared" si="103"/>
        <v>0</v>
      </c>
      <c r="BZ70" s="74">
        <f t="shared" si="104"/>
        <v>0</v>
      </c>
      <c r="CA70" s="74">
        <f t="shared" si="105"/>
        <v>124836</v>
      </c>
      <c r="CB70" s="74">
        <f t="shared" si="106"/>
        <v>84046</v>
      </c>
      <c r="CC70" s="74">
        <f t="shared" si="107"/>
        <v>0</v>
      </c>
      <c r="CD70" s="74">
        <f t="shared" si="108"/>
        <v>29568</v>
      </c>
      <c r="CE70" s="74">
        <f t="shared" si="109"/>
        <v>11222</v>
      </c>
      <c r="CF70" s="75">
        <v>0</v>
      </c>
      <c r="CG70" s="74">
        <f t="shared" si="110"/>
        <v>0</v>
      </c>
      <c r="CH70" s="74">
        <f t="shared" si="111"/>
        <v>16616</v>
      </c>
      <c r="CI70" s="74">
        <f t="shared" si="112"/>
        <v>518555</v>
      </c>
    </row>
    <row r="71" spans="1:87" s="50" customFormat="1" ht="12" customHeight="1">
      <c r="A71" s="53" t="s">
        <v>343</v>
      </c>
      <c r="B71" s="54" t="s">
        <v>470</v>
      </c>
      <c r="C71" s="53" t="s">
        <v>471</v>
      </c>
      <c r="D71" s="74">
        <f t="shared" si="45"/>
        <v>343030</v>
      </c>
      <c r="E71" s="74">
        <f t="shared" si="46"/>
        <v>343030</v>
      </c>
      <c r="F71" s="74">
        <v>0</v>
      </c>
      <c r="G71" s="74">
        <v>322555</v>
      </c>
      <c r="H71" s="74">
        <v>20475</v>
      </c>
      <c r="I71" s="74">
        <v>0</v>
      </c>
      <c r="J71" s="74">
        <v>0</v>
      </c>
      <c r="K71" s="75">
        <v>0</v>
      </c>
      <c r="L71" s="74">
        <f t="shared" si="47"/>
        <v>785536</v>
      </c>
      <c r="M71" s="74">
        <f t="shared" si="48"/>
        <v>329805</v>
      </c>
      <c r="N71" s="74">
        <v>0</v>
      </c>
      <c r="O71" s="74">
        <v>0</v>
      </c>
      <c r="P71" s="74">
        <v>307140</v>
      </c>
      <c r="Q71" s="74">
        <v>22665</v>
      </c>
      <c r="R71" s="74">
        <f t="shared" si="49"/>
        <v>384901</v>
      </c>
      <c r="S71" s="74">
        <v>0</v>
      </c>
      <c r="T71" s="74">
        <v>348793</v>
      </c>
      <c r="U71" s="74">
        <v>36108</v>
      </c>
      <c r="V71" s="74">
        <v>0</v>
      </c>
      <c r="W71" s="74">
        <f t="shared" si="50"/>
        <v>70830</v>
      </c>
      <c r="X71" s="74">
        <v>0</v>
      </c>
      <c r="Y71" s="74">
        <v>61246</v>
      </c>
      <c r="Z71" s="74">
        <v>9584</v>
      </c>
      <c r="AA71" s="74"/>
      <c r="AB71" s="75">
        <v>0</v>
      </c>
      <c r="AC71" s="74">
        <v>0</v>
      </c>
      <c r="AD71" s="74">
        <v>24145</v>
      </c>
      <c r="AE71" s="74">
        <f t="shared" si="51"/>
        <v>1152711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194423</v>
      </c>
      <c r="AO71" s="74">
        <f t="shared" si="55"/>
        <v>84638</v>
      </c>
      <c r="AP71" s="74">
        <v>0</v>
      </c>
      <c r="AQ71" s="74">
        <v>0</v>
      </c>
      <c r="AR71" s="74">
        <v>84638</v>
      </c>
      <c r="AS71" s="74">
        <v>0</v>
      </c>
      <c r="AT71" s="74">
        <f t="shared" si="56"/>
        <v>104663</v>
      </c>
      <c r="AU71" s="74">
        <v>0</v>
      </c>
      <c r="AV71" s="74">
        <v>104663</v>
      </c>
      <c r="AW71" s="74">
        <v>0</v>
      </c>
      <c r="AX71" s="74">
        <v>0</v>
      </c>
      <c r="AY71" s="74">
        <f t="shared" si="57"/>
        <v>5122</v>
      </c>
      <c r="AZ71" s="74">
        <v>0</v>
      </c>
      <c r="BA71" s="74">
        <v>5122</v>
      </c>
      <c r="BB71" s="74">
        <v>0</v>
      </c>
      <c r="BC71" s="74">
        <v>0</v>
      </c>
      <c r="BD71" s="75">
        <v>0</v>
      </c>
      <c r="BE71" s="74">
        <v>0</v>
      </c>
      <c r="BF71" s="74">
        <v>16383</v>
      </c>
      <c r="BG71" s="74">
        <f t="shared" si="58"/>
        <v>210806</v>
      </c>
      <c r="BH71" s="74">
        <f t="shared" si="87"/>
        <v>343030</v>
      </c>
      <c r="BI71" s="74">
        <f t="shared" si="88"/>
        <v>343030</v>
      </c>
      <c r="BJ71" s="74">
        <f t="shared" si="89"/>
        <v>0</v>
      </c>
      <c r="BK71" s="74">
        <f t="shared" si="90"/>
        <v>322555</v>
      </c>
      <c r="BL71" s="74">
        <f t="shared" si="91"/>
        <v>20475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979959</v>
      </c>
      <c r="BQ71" s="74">
        <f t="shared" si="95"/>
        <v>414443</v>
      </c>
      <c r="BR71" s="74">
        <f t="shared" si="96"/>
        <v>0</v>
      </c>
      <c r="BS71" s="74">
        <f t="shared" si="97"/>
        <v>0</v>
      </c>
      <c r="BT71" s="74">
        <f t="shared" si="98"/>
        <v>391778</v>
      </c>
      <c r="BU71" s="74">
        <f t="shared" si="99"/>
        <v>22665</v>
      </c>
      <c r="BV71" s="74">
        <f t="shared" si="100"/>
        <v>489564</v>
      </c>
      <c r="BW71" s="74">
        <f t="shared" si="101"/>
        <v>0</v>
      </c>
      <c r="BX71" s="74">
        <f t="shared" si="102"/>
        <v>453456</v>
      </c>
      <c r="BY71" s="74">
        <f t="shared" si="103"/>
        <v>36108</v>
      </c>
      <c r="BZ71" s="74">
        <f t="shared" si="104"/>
        <v>0</v>
      </c>
      <c r="CA71" s="74">
        <f t="shared" si="105"/>
        <v>75952</v>
      </c>
      <c r="CB71" s="74">
        <f t="shared" si="106"/>
        <v>0</v>
      </c>
      <c r="CC71" s="74">
        <f t="shared" si="107"/>
        <v>66368</v>
      </c>
      <c r="CD71" s="74">
        <f t="shared" si="108"/>
        <v>9584</v>
      </c>
      <c r="CE71" s="74">
        <f t="shared" si="109"/>
        <v>0</v>
      </c>
      <c r="CF71" s="75">
        <v>0</v>
      </c>
      <c r="CG71" s="74">
        <f t="shared" si="110"/>
        <v>0</v>
      </c>
      <c r="CH71" s="74">
        <f t="shared" si="111"/>
        <v>40528</v>
      </c>
      <c r="CI71" s="74">
        <f t="shared" si="112"/>
        <v>1363517</v>
      </c>
    </row>
    <row r="72" spans="1:87" s="50" customFormat="1" ht="12" customHeight="1">
      <c r="A72" s="53" t="s">
        <v>343</v>
      </c>
      <c r="B72" s="54" t="s">
        <v>472</v>
      </c>
      <c r="C72" s="53" t="s">
        <v>473</v>
      </c>
      <c r="D72" s="74">
        <f aca="true" t="shared" si="113" ref="D72:D80">+SUM(E72,J72)</f>
        <v>6510</v>
      </c>
      <c r="E72" s="74">
        <f aca="true" t="shared" si="114" ref="E72:E80">+SUM(F72:I72)</f>
        <v>4725</v>
      </c>
      <c r="F72" s="74">
        <v>0</v>
      </c>
      <c r="G72" s="74">
        <v>4725</v>
      </c>
      <c r="H72" s="74">
        <v>0</v>
      </c>
      <c r="I72" s="74">
        <v>0</v>
      </c>
      <c r="J72" s="74">
        <v>1785</v>
      </c>
      <c r="K72" s="75">
        <v>0</v>
      </c>
      <c r="L72" s="74">
        <f aca="true" t="shared" si="115" ref="L72:L80">+SUM(M72,R72,V72,W72,AC72)</f>
        <v>899696</v>
      </c>
      <c r="M72" s="74">
        <f aca="true" t="shared" si="116" ref="M72:M80">+SUM(N72:Q72)</f>
        <v>169290</v>
      </c>
      <c r="N72" s="74">
        <v>95226</v>
      </c>
      <c r="O72" s="74">
        <v>0</v>
      </c>
      <c r="P72" s="74">
        <v>74064</v>
      </c>
      <c r="Q72" s="74">
        <v>0</v>
      </c>
      <c r="R72" s="74">
        <f aca="true" t="shared" si="117" ref="R72:R80">+SUM(S72:U72)</f>
        <v>250613</v>
      </c>
      <c r="S72" s="74">
        <v>1724</v>
      </c>
      <c r="T72" s="74">
        <v>237894</v>
      </c>
      <c r="U72" s="74">
        <v>10995</v>
      </c>
      <c r="V72" s="74">
        <v>0</v>
      </c>
      <c r="W72" s="74">
        <f aca="true" t="shared" si="118" ref="W72:W80">+SUM(X72:AA72)</f>
        <v>479793</v>
      </c>
      <c r="X72" s="74">
        <v>238070</v>
      </c>
      <c r="Y72" s="74">
        <v>226702</v>
      </c>
      <c r="Z72" s="74">
        <v>15021</v>
      </c>
      <c r="AA72" s="74">
        <v>0</v>
      </c>
      <c r="AB72" s="75">
        <v>0</v>
      </c>
      <c r="AC72" s="74">
        <v>0</v>
      </c>
      <c r="AD72" s="74">
        <v>0</v>
      </c>
      <c r="AE72" s="74">
        <f aca="true" t="shared" si="119" ref="AE72:AE80">+SUM(D72,L72,AD72)</f>
        <v>906206</v>
      </c>
      <c r="AF72" s="74">
        <f aca="true" t="shared" si="120" ref="AF72:AF80">+SUM(AG72,AL72)</f>
        <v>0</v>
      </c>
      <c r="AG72" s="74">
        <f aca="true" t="shared" si="121" ref="AG72:AG80"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 aca="true" t="shared" si="122" ref="AN72:AN80">+SUM(AO72,AT72,AX72,AY72,BE72)</f>
        <v>142579</v>
      </c>
      <c r="AO72" s="74">
        <f aca="true" t="shared" si="123" ref="AO72:AO80">+SUM(AP72:AS72)</f>
        <v>19699</v>
      </c>
      <c r="AP72" s="74">
        <v>19699</v>
      </c>
      <c r="AQ72" s="74">
        <v>0</v>
      </c>
      <c r="AR72" s="74">
        <v>0</v>
      </c>
      <c r="AS72" s="74">
        <v>0</v>
      </c>
      <c r="AT72" s="74">
        <f aca="true" t="shared" si="124" ref="AT72:AT80">+SUM(AU72:AW72)</f>
        <v>86589</v>
      </c>
      <c r="AU72" s="74">
        <v>0</v>
      </c>
      <c r="AV72" s="74">
        <v>86589</v>
      </c>
      <c r="AW72" s="74">
        <v>0</v>
      </c>
      <c r="AX72" s="74">
        <v>0</v>
      </c>
      <c r="AY72" s="74">
        <f aca="true" t="shared" si="125" ref="AY72:AY80">+SUM(AZ72:BC72)</f>
        <v>36291</v>
      </c>
      <c r="AZ72" s="74">
        <v>0</v>
      </c>
      <c r="BA72" s="74">
        <v>36291</v>
      </c>
      <c r="BB72" s="74">
        <v>0</v>
      </c>
      <c r="BC72" s="74">
        <v>0</v>
      </c>
      <c r="BD72" s="75">
        <v>0</v>
      </c>
      <c r="BE72" s="74">
        <v>0</v>
      </c>
      <c r="BF72" s="74">
        <v>0</v>
      </c>
      <c r="BG72" s="74">
        <f aca="true" t="shared" si="126" ref="BG72:BG80">+SUM(BF72,AN72,AF72)</f>
        <v>142579</v>
      </c>
      <c r="BH72" s="74">
        <f t="shared" si="87"/>
        <v>6510</v>
      </c>
      <c r="BI72" s="74">
        <f t="shared" si="88"/>
        <v>4725</v>
      </c>
      <c r="BJ72" s="74">
        <f t="shared" si="89"/>
        <v>0</v>
      </c>
      <c r="BK72" s="74">
        <f t="shared" si="90"/>
        <v>4725</v>
      </c>
      <c r="BL72" s="74">
        <f t="shared" si="91"/>
        <v>0</v>
      </c>
      <c r="BM72" s="74">
        <f t="shared" si="92"/>
        <v>0</v>
      </c>
      <c r="BN72" s="74">
        <f t="shared" si="93"/>
        <v>1785</v>
      </c>
      <c r="BO72" s="75">
        <v>0</v>
      </c>
      <c r="BP72" s="74">
        <f t="shared" si="94"/>
        <v>1042275</v>
      </c>
      <c r="BQ72" s="74">
        <f t="shared" si="95"/>
        <v>188989</v>
      </c>
      <c r="BR72" s="74">
        <f t="shared" si="96"/>
        <v>114925</v>
      </c>
      <c r="BS72" s="74">
        <f t="shared" si="97"/>
        <v>0</v>
      </c>
      <c r="BT72" s="74">
        <f t="shared" si="98"/>
        <v>74064</v>
      </c>
      <c r="BU72" s="74">
        <f t="shared" si="99"/>
        <v>0</v>
      </c>
      <c r="BV72" s="74">
        <f t="shared" si="100"/>
        <v>337202</v>
      </c>
      <c r="BW72" s="74">
        <f t="shared" si="101"/>
        <v>1724</v>
      </c>
      <c r="BX72" s="74">
        <f t="shared" si="102"/>
        <v>324483</v>
      </c>
      <c r="BY72" s="74">
        <f t="shared" si="103"/>
        <v>10995</v>
      </c>
      <c r="BZ72" s="74">
        <f t="shared" si="104"/>
        <v>0</v>
      </c>
      <c r="CA72" s="74">
        <f t="shared" si="105"/>
        <v>516084</v>
      </c>
      <c r="CB72" s="74">
        <f t="shared" si="106"/>
        <v>238070</v>
      </c>
      <c r="CC72" s="74">
        <f t="shared" si="107"/>
        <v>262993</v>
      </c>
      <c r="CD72" s="74">
        <f t="shared" si="108"/>
        <v>15021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0</v>
      </c>
      <c r="CI72" s="74">
        <f t="shared" si="112"/>
        <v>1048785</v>
      </c>
    </row>
    <row r="73" spans="1:87" s="50" customFormat="1" ht="12" customHeight="1">
      <c r="A73" s="53" t="s">
        <v>343</v>
      </c>
      <c r="B73" s="54" t="s">
        <v>474</v>
      </c>
      <c r="C73" s="53" t="s">
        <v>475</v>
      </c>
      <c r="D73" s="74">
        <f t="shared" si="113"/>
        <v>0</v>
      </c>
      <c r="E73" s="74">
        <f t="shared" si="114"/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5">
        <v>0</v>
      </c>
      <c r="L73" s="74">
        <f t="shared" si="115"/>
        <v>361620</v>
      </c>
      <c r="M73" s="74">
        <f t="shared" si="116"/>
        <v>50806</v>
      </c>
      <c r="N73" s="74">
        <v>21996</v>
      </c>
      <c r="O73" s="74">
        <v>0</v>
      </c>
      <c r="P73" s="74">
        <v>11524</v>
      </c>
      <c r="Q73" s="74">
        <v>17286</v>
      </c>
      <c r="R73" s="74">
        <f t="shared" si="117"/>
        <v>174338</v>
      </c>
      <c r="S73" s="74">
        <v>230</v>
      </c>
      <c r="T73" s="74">
        <v>151354</v>
      </c>
      <c r="U73" s="74">
        <v>22754</v>
      </c>
      <c r="V73" s="74">
        <v>0</v>
      </c>
      <c r="W73" s="74">
        <f t="shared" si="118"/>
        <v>134755</v>
      </c>
      <c r="X73" s="74">
        <v>81141</v>
      </c>
      <c r="Y73" s="74">
        <v>41329</v>
      </c>
      <c r="Z73" s="74">
        <v>12285</v>
      </c>
      <c r="AA73" s="74">
        <v>0</v>
      </c>
      <c r="AB73" s="75">
        <v>0</v>
      </c>
      <c r="AC73" s="74">
        <v>1721</v>
      </c>
      <c r="AD73" s="74">
        <v>7806</v>
      </c>
      <c r="AE73" s="74">
        <f t="shared" si="119"/>
        <v>369426</v>
      </c>
      <c r="AF73" s="74">
        <f t="shared" si="120"/>
        <v>0</v>
      </c>
      <c r="AG73" s="74">
        <f t="shared" si="121"/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 t="shared" si="122"/>
        <v>135160</v>
      </c>
      <c r="AO73" s="74">
        <f t="shared" si="123"/>
        <v>31622</v>
      </c>
      <c r="AP73" s="74">
        <v>17592</v>
      </c>
      <c r="AQ73" s="74">
        <v>14030</v>
      </c>
      <c r="AR73" s="74">
        <v>0</v>
      </c>
      <c r="AS73" s="74">
        <v>0</v>
      </c>
      <c r="AT73" s="74">
        <f t="shared" si="124"/>
        <v>68560</v>
      </c>
      <c r="AU73" s="74">
        <v>8959</v>
      </c>
      <c r="AV73" s="74">
        <v>59601</v>
      </c>
      <c r="AW73" s="74">
        <v>0</v>
      </c>
      <c r="AX73" s="74">
        <v>6313</v>
      </c>
      <c r="AY73" s="74">
        <f t="shared" si="125"/>
        <v>28560</v>
      </c>
      <c r="AZ73" s="74">
        <v>0</v>
      </c>
      <c r="BA73" s="74">
        <v>28560</v>
      </c>
      <c r="BB73" s="74">
        <v>0</v>
      </c>
      <c r="BC73" s="74">
        <v>0</v>
      </c>
      <c r="BD73" s="75">
        <v>0</v>
      </c>
      <c r="BE73" s="74">
        <v>105</v>
      </c>
      <c r="BF73" s="74">
        <v>4293</v>
      </c>
      <c r="BG73" s="74">
        <f t="shared" si="126"/>
        <v>139453</v>
      </c>
      <c r="BH73" s="74">
        <f t="shared" si="87"/>
        <v>0</v>
      </c>
      <c r="BI73" s="74">
        <f t="shared" si="88"/>
        <v>0</v>
      </c>
      <c r="BJ73" s="74">
        <f t="shared" si="89"/>
        <v>0</v>
      </c>
      <c r="BK73" s="74">
        <f t="shared" si="90"/>
        <v>0</v>
      </c>
      <c r="BL73" s="74">
        <f t="shared" si="91"/>
        <v>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496780</v>
      </c>
      <c r="BQ73" s="74">
        <f t="shared" si="95"/>
        <v>82428</v>
      </c>
      <c r="BR73" s="74">
        <f t="shared" si="96"/>
        <v>39588</v>
      </c>
      <c r="BS73" s="74">
        <f t="shared" si="97"/>
        <v>14030</v>
      </c>
      <c r="BT73" s="74">
        <f t="shared" si="98"/>
        <v>11524</v>
      </c>
      <c r="BU73" s="74">
        <f t="shared" si="99"/>
        <v>17286</v>
      </c>
      <c r="BV73" s="74">
        <f t="shared" si="100"/>
        <v>242898</v>
      </c>
      <c r="BW73" s="74">
        <f t="shared" si="101"/>
        <v>9189</v>
      </c>
      <c r="BX73" s="74">
        <f t="shared" si="102"/>
        <v>210955</v>
      </c>
      <c r="BY73" s="74">
        <f t="shared" si="103"/>
        <v>22754</v>
      </c>
      <c r="BZ73" s="74">
        <f t="shared" si="104"/>
        <v>6313</v>
      </c>
      <c r="CA73" s="74">
        <f t="shared" si="105"/>
        <v>163315</v>
      </c>
      <c r="CB73" s="74">
        <f t="shared" si="106"/>
        <v>81141</v>
      </c>
      <c r="CC73" s="74">
        <f t="shared" si="107"/>
        <v>69889</v>
      </c>
      <c r="CD73" s="74">
        <f t="shared" si="108"/>
        <v>12285</v>
      </c>
      <c r="CE73" s="74">
        <f t="shared" si="109"/>
        <v>0</v>
      </c>
      <c r="CF73" s="75">
        <v>0</v>
      </c>
      <c r="CG73" s="74">
        <f t="shared" si="110"/>
        <v>1826</v>
      </c>
      <c r="CH73" s="74">
        <f t="shared" si="111"/>
        <v>12099</v>
      </c>
      <c r="CI73" s="74">
        <f t="shared" si="112"/>
        <v>508879</v>
      </c>
    </row>
    <row r="74" spans="1:87" s="50" customFormat="1" ht="12" customHeight="1">
      <c r="A74" s="53" t="s">
        <v>343</v>
      </c>
      <c r="B74" s="54" t="s">
        <v>476</v>
      </c>
      <c r="C74" s="53" t="s">
        <v>477</v>
      </c>
      <c r="D74" s="74">
        <f t="shared" si="113"/>
        <v>8988</v>
      </c>
      <c r="E74" s="74">
        <f t="shared" si="114"/>
        <v>8988</v>
      </c>
      <c r="F74" s="74">
        <v>0</v>
      </c>
      <c r="G74" s="74">
        <v>0</v>
      </c>
      <c r="H74" s="74">
        <v>8988</v>
      </c>
      <c r="I74" s="74">
        <v>0</v>
      </c>
      <c r="J74" s="74">
        <v>0</v>
      </c>
      <c r="K74" s="75">
        <v>0</v>
      </c>
      <c r="L74" s="74">
        <f t="shared" si="115"/>
        <v>365639</v>
      </c>
      <c r="M74" s="74">
        <f t="shared" si="116"/>
        <v>71249</v>
      </c>
      <c r="N74" s="74">
        <v>27074</v>
      </c>
      <c r="O74" s="74">
        <v>0</v>
      </c>
      <c r="P74" s="74">
        <v>44175</v>
      </c>
      <c r="Q74" s="74">
        <v>0</v>
      </c>
      <c r="R74" s="74">
        <f t="shared" si="117"/>
        <v>73632</v>
      </c>
      <c r="S74" s="74">
        <v>0</v>
      </c>
      <c r="T74" s="74">
        <v>44639</v>
      </c>
      <c r="U74" s="74">
        <v>28993</v>
      </c>
      <c r="V74" s="74">
        <v>0</v>
      </c>
      <c r="W74" s="74">
        <f t="shared" si="118"/>
        <v>220758</v>
      </c>
      <c r="X74" s="74">
        <v>129901</v>
      </c>
      <c r="Y74" s="74">
        <v>86262</v>
      </c>
      <c r="Z74" s="74">
        <v>2891</v>
      </c>
      <c r="AA74" s="74">
        <v>1704</v>
      </c>
      <c r="AB74" s="75">
        <v>0</v>
      </c>
      <c r="AC74" s="74">
        <v>0</v>
      </c>
      <c r="AD74" s="74">
        <v>18124</v>
      </c>
      <c r="AE74" s="74">
        <f t="shared" si="119"/>
        <v>392751</v>
      </c>
      <c r="AF74" s="74">
        <f t="shared" si="120"/>
        <v>26502</v>
      </c>
      <c r="AG74" s="74">
        <f t="shared" si="121"/>
        <v>26502</v>
      </c>
      <c r="AH74" s="74">
        <v>0</v>
      </c>
      <c r="AI74" s="74">
        <v>26502</v>
      </c>
      <c r="AJ74" s="74">
        <v>0</v>
      </c>
      <c r="AK74" s="74">
        <v>0</v>
      </c>
      <c r="AL74" s="74">
        <v>0</v>
      </c>
      <c r="AM74" s="75">
        <v>0</v>
      </c>
      <c r="AN74" s="74">
        <f t="shared" si="122"/>
        <v>139155</v>
      </c>
      <c r="AO74" s="74">
        <f t="shared" si="123"/>
        <v>77814</v>
      </c>
      <c r="AP74" s="74">
        <v>36711</v>
      </c>
      <c r="AQ74" s="74">
        <v>8298</v>
      </c>
      <c r="AR74" s="74">
        <v>32805</v>
      </c>
      <c r="AS74" s="74">
        <v>0</v>
      </c>
      <c r="AT74" s="74">
        <f t="shared" si="124"/>
        <v>51244</v>
      </c>
      <c r="AU74" s="74">
        <v>2159</v>
      </c>
      <c r="AV74" s="74">
        <v>49085</v>
      </c>
      <c r="AW74" s="74">
        <v>0</v>
      </c>
      <c r="AX74" s="74">
        <v>6851</v>
      </c>
      <c r="AY74" s="74">
        <f t="shared" si="125"/>
        <v>3246</v>
      </c>
      <c r="AZ74" s="74">
        <v>0</v>
      </c>
      <c r="BA74" s="74">
        <v>1567</v>
      </c>
      <c r="BB74" s="74">
        <v>0</v>
      </c>
      <c r="BC74" s="74">
        <v>1679</v>
      </c>
      <c r="BD74" s="75">
        <v>0</v>
      </c>
      <c r="BE74" s="74">
        <v>0</v>
      </c>
      <c r="BF74" s="74">
        <v>37684</v>
      </c>
      <c r="BG74" s="74">
        <f t="shared" si="126"/>
        <v>203341</v>
      </c>
      <c r="BH74" s="74">
        <f t="shared" si="87"/>
        <v>35490</v>
      </c>
      <c r="BI74" s="74">
        <f t="shared" si="88"/>
        <v>35490</v>
      </c>
      <c r="BJ74" s="74">
        <f t="shared" si="89"/>
        <v>0</v>
      </c>
      <c r="BK74" s="74">
        <f t="shared" si="90"/>
        <v>26502</v>
      </c>
      <c r="BL74" s="74">
        <f t="shared" si="91"/>
        <v>8988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504794</v>
      </c>
      <c r="BQ74" s="74">
        <f t="shared" si="95"/>
        <v>149063</v>
      </c>
      <c r="BR74" s="74">
        <f t="shared" si="96"/>
        <v>63785</v>
      </c>
      <c r="BS74" s="74">
        <f t="shared" si="97"/>
        <v>8298</v>
      </c>
      <c r="BT74" s="74">
        <f t="shared" si="98"/>
        <v>76980</v>
      </c>
      <c r="BU74" s="74">
        <f t="shared" si="99"/>
        <v>0</v>
      </c>
      <c r="BV74" s="74">
        <f t="shared" si="100"/>
        <v>124876</v>
      </c>
      <c r="BW74" s="74">
        <f t="shared" si="101"/>
        <v>2159</v>
      </c>
      <c r="BX74" s="74">
        <f t="shared" si="102"/>
        <v>93724</v>
      </c>
      <c r="BY74" s="74">
        <f t="shared" si="103"/>
        <v>28993</v>
      </c>
      <c r="BZ74" s="74">
        <f t="shared" si="104"/>
        <v>6851</v>
      </c>
      <c r="CA74" s="74">
        <f t="shared" si="105"/>
        <v>224004</v>
      </c>
      <c r="CB74" s="74">
        <f t="shared" si="106"/>
        <v>129901</v>
      </c>
      <c r="CC74" s="74">
        <f t="shared" si="107"/>
        <v>87829</v>
      </c>
      <c r="CD74" s="74">
        <f t="shared" si="108"/>
        <v>2891</v>
      </c>
      <c r="CE74" s="74">
        <f t="shared" si="109"/>
        <v>3383</v>
      </c>
      <c r="CF74" s="75">
        <v>0</v>
      </c>
      <c r="CG74" s="74">
        <f t="shared" si="110"/>
        <v>0</v>
      </c>
      <c r="CH74" s="74">
        <f t="shared" si="111"/>
        <v>55808</v>
      </c>
      <c r="CI74" s="74">
        <f t="shared" si="112"/>
        <v>596092</v>
      </c>
    </row>
    <row r="75" spans="1:87" s="50" customFormat="1" ht="12" customHeight="1">
      <c r="A75" s="53" t="s">
        <v>343</v>
      </c>
      <c r="B75" s="54" t="s">
        <v>478</v>
      </c>
      <c r="C75" s="53" t="s">
        <v>479</v>
      </c>
      <c r="D75" s="74">
        <f t="shared" si="113"/>
        <v>0</v>
      </c>
      <c r="E75" s="74">
        <f t="shared" si="114"/>
        <v>0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5">
        <v>0</v>
      </c>
      <c r="L75" s="74">
        <f t="shared" si="115"/>
        <v>588305</v>
      </c>
      <c r="M75" s="74">
        <f t="shared" si="116"/>
        <v>52334</v>
      </c>
      <c r="N75" s="74">
        <v>52334</v>
      </c>
      <c r="O75" s="74">
        <v>0</v>
      </c>
      <c r="P75" s="74">
        <v>0</v>
      </c>
      <c r="Q75" s="74">
        <v>0</v>
      </c>
      <c r="R75" s="74">
        <f t="shared" si="117"/>
        <v>149281</v>
      </c>
      <c r="S75" s="74">
        <v>1623</v>
      </c>
      <c r="T75" s="74">
        <v>138983</v>
      </c>
      <c r="U75" s="74">
        <v>8675</v>
      </c>
      <c r="V75" s="74">
        <v>0</v>
      </c>
      <c r="W75" s="74">
        <f t="shared" si="118"/>
        <v>376496</v>
      </c>
      <c r="X75" s="74">
        <v>60792</v>
      </c>
      <c r="Y75" s="74">
        <v>308479</v>
      </c>
      <c r="Z75" s="74">
        <v>2999</v>
      </c>
      <c r="AA75" s="74">
        <v>4226</v>
      </c>
      <c r="AB75" s="75">
        <v>0</v>
      </c>
      <c r="AC75" s="74">
        <v>10194</v>
      </c>
      <c r="AD75" s="74">
        <v>8152</v>
      </c>
      <c r="AE75" s="74">
        <f t="shared" si="119"/>
        <v>596457</v>
      </c>
      <c r="AF75" s="74">
        <f t="shared" si="120"/>
        <v>0</v>
      </c>
      <c r="AG75" s="74">
        <f t="shared" si="121"/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v>0</v>
      </c>
      <c r="AN75" s="74">
        <f t="shared" si="122"/>
        <v>359042</v>
      </c>
      <c r="AO75" s="74">
        <f t="shared" si="123"/>
        <v>228576</v>
      </c>
      <c r="AP75" s="74">
        <v>52805</v>
      </c>
      <c r="AQ75" s="74">
        <v>131853</v>
      </c>
      <c r="AR75" s="74">
        <v>43918</v>
      </c>
      <c r="AS75" s="74">
        <v>0</v>
      </c>
      <c r="AT75" s="74">
        <f t="shared" si="124"/>
        <v>108714</v>
      </c>
      <c r="AU75" s="74">
        <v>18241</v>
      </c>
      <c r="AV75" s="74">
        <v>90473</v>
      </c>
      <c r="AW75" s="74">
        <v>0</v>
      </c>
      <c r="AX75" s="74">
        <v>0</v>
      </c>
      <c r="AY75" s="74">
        <f t="shared" si="125"/>
        <v>19029</v>
      </c>
      <c r="AZ75" s="74">
        <v>139</v>
      </c>
      <c r="BA75" s="74">
        <v>18849</v>
      </c>
      <c r="BB75" s="74">
        <v>0</v>
      </c>
      <c r="BC75" s="74">
        <v>41</v>
      </c>
      <c r="BD75" s="75">
        <v>0</v>
      </c>
      <c r="BE75" s="74">
        <v>2723</v>
      </c>
      <c r="BF75" s="74">
        <v>94401</v>
      </c>
      <c r="BG75" s="74">
        <f t="shared" si="126"/>
        <v>453443</v>
      </c>
      <c r="BH75" s="74">
        <f t="shared" si="87"/>
        <v>0</v>
      </c>
      <c r="BI75" s="74">
        <f t="shared" si="88"/>
        <v>0</v>
      </c>
      <c r="BJ75" s="74">
        <f t="shared" si="89"/>
        <v>0</v>
      </c>
      <c r="BK75" s="74">
        <f t="shared" si="90"/>
        <v>0</v>
      </c>
      <c r="BL75" s="74">
        <f t="shared" si="91"/>
        <v>0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947347</v>
      </c>
      <c r="BQ75" s="74">
        <f t="shared" si="95"/>
        <v>280910</v>
      </c>
      <c r="BR75" s="74">
        <f t="shared" si="96"/>
        <v>105139</v>
      </c>
      <c r="BS75" s="74">
        <f t="shared" si="97"/>
        <v>131853</v>
      </c>
      <c r="BT75" s="74">
        <f t="shared" si="98"/>
        <v>43918</v>
      </c>
      <c r="BU75" s="74">
        <f t="shared" si="99"/>
        <v>0</v>
      </c>
      <c r="BV75" s="74">
        <f t="shared" si="100"/>
        <v>257995</v>
      </c>
      <c r="BW75" s="74">
        <f t="shared" si="101"/>
        <v>19864</v>
      </c>
      <c r="BX75" s="74">
        <f t="shared" si="102"/>
        <v>229456</v>
      </c>
      <c r="BY75" s="74">
        <f t="shared" si="103"/>
        <v>8675</v>
      </c>
      <c r="BZ75" s="74">
        <f t="shared" si="104"/>
        <v>0</v>
      </c>
      <c r="CA75" s="74">
        <f t="shared" si="105"/>
        <v>395525</v>
      </c>
      <c r="CB75" s="74">
        <f t="shared" si="106"/>
        <v>60931</v>
      </c>
      <c r="CC75" s="74">
        <f t="shared" si="107"/>
        <v>327328</v>
      </c>
      <c r="CD75" s="74">
        <f t="shared" si="108"/>
        <v>2999</v>
      </c>
      <c r="CE75" s="74">
        <f t="shared" si="109"/>
        <v>4267</v>
      </c>
      <c r="CF75" s="75">
        <v>0</v>
      </c>
      <c r="CG75" s="74">
        <f t="shared" si="110"/>
        <v>12917</v>
      </c>
      <c r="CH75" s="74">
        <f t="shared" si="111"/>
        <v>102553</v>
      </c>
      <c r="CI75" s="74">
        <f t="shared" si="112"/>
        <v>1049900</v>
      </c>
    </row>
    <row r="76" spans="1:87" s="50" customFormat="1" ht="12" customHeight="1">
      <c r="A76" s="53" t="s">
        <v>343</v>
      </c>
      <c r="B76" s="54" t="s">
        <v>480</v>
      </c>
      <c r="C76" s="53" t="s">
        <v>481</v>
      </c>
      <c r="D76" s="74">
        <f t="shared" si="113"/>
        <v>501118</v>
      </c>
      <c r="E76" s="74">
        <f t="shared" si="114"/>
        <v>501118</v>
      </c>
      <c r="F76" s="74">
        <v>0</v>
      </c>
      <c r="G76" s="74">
        <v>501118</v>
      </c>
      <c r="H76" s="74">
        <v>0</v>
      </c>
      <c r="I76" s="74">
        <v>0</v>
      </c>
      <c r="J76" s="74">
        <v>0</v>
      </c>
      <c r="K76" s="75">
        <v>0</v>
      </c>
      <c r="L76" s="74">
        <f t="shared" si="115"/>
        <v>112123</v>
      </c>
      <c r="M76" s="74">
        <f t="shared" si="116"/>
        <v>33834</v>
      </c>
      <c r="N76" s="74">
        <v>33834</v>
      </c>
      <c r="O76" s="74">
        <v>0</v>
      </c>
      <c r="P76" s="74">
        <v>0</v>
      </c>
      <c r="Q76" s="74">
        <v>0</v>
      </c>
      <c r="R76" s="74">
        <f t="shared" si="117"/>
        <v>61284</v>
      </c>
      <c r="S76" s="74">
        <v>0</v>
      </c>
      <c r="T76" s="74">
        <v>61284</v>
      </c>
      <c r="U76" s="74">
        <v>0</v>
      </c>
      <c r="V76" s="74">
        <v>0</v>
      </c>
      <c r="W76" s="74">
        <f t="shared" si="118"/>
        <v>17005</v>
      </c>
      <c r="X76" s="74">
        <v>0</v>
      </c>
      <c r="Y76" s="74">
        <v>17005</v>
      </c>
      <c r="Z76" s="74">
        <v>0</v>
      </c>
      <c r="AA76" s="74">
        <v>0</v>
      </c>
      <c r="AB76" s="75">
        <v>0</v>
      </c>
      <c r="AC76" s="74">
        <v>0</v>
      </c>
      <c r="AD76" s="74">
        <v>0</v>
      </c>
      <c r="AE76" s="74">
        <f t="shared" si="119"/>
        <v>613241</v>
      </c>
      <c r="AF76" s="74">
        <f t="shared" si="120"/>
        <v>0</v>
      </c>
      <c r="AG76" s="74">
        <f t="shared" si="121"/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 t="shared" si="122"/>
        <v>128443</v>
      </c>
      <c r="AO76" s="74">
        <f t="shared" si="123"/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 t="shared" si="124"/>
        <v>81629</v>
      </c>
      <c r="AU76" s="74">
        <v>0</v>
      </c>
      <c r="AV76" s="74">
        <v>81629</v>
      </c>
      <c r="AW76" s="74">
        <v>0</v>
      </c>
      <c r="AX76" s="74">
        <v>0</v>
      </c>
      <c r="AY76" s="74">
        <f t="shared" si="125"/>
        <v>46814</v>
      </c>
      <c r="AZ76" s="74">
        <v>0</v>
      </c>
      <c r="BA76" s="74">
        <v>46814</v>
      </c>
      <c r="BB76" s="74">
        <v>0</v>
      </c>
      <c r="BC76" s="74">
        <v>0</v>
      </c>
      <c r="BD76" s="75">
        <v>0</v>
      </c>
      <c r="BE76" s="74">
        <v>0</v>
      </c>
      <c r="BF76" s="74">
        <v>0</v>
      </c>
      <c r="BG76" s="74">
        <f t="shared" si="126"/>
        <v>128443</v>
      </c>
      <c r="BH76" s="74">
        <f t="shared" si="87"/>
        <v>501118</v>
      </c>
      <c r="BI76" s="74">
        <f t="shared" si="88"/>
        <v>501118</v>
      </c>
      <c r="BJ76" s="74">
        <f t="shared" si="89"/>
        <v>0</v>
      </c>
      <c r="BK76" s="74">
        <f t="shared" si="90"/>
        <v>501118</v>
      </c>
      <c r="BL76" s="74">
        <f t="shared" si="91"/>
        <v>0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240566</v>
      </c>
      <c r="BQ76" s="74">
        <f t="shared" si="95"/>
        <v>33834</v>
      </c>
      <c r="BR76" s="74">
        <f t="shared" si="96"/>
        <v>33834</v>
      </c>
      <c r="BS76" s="74">
        <f t="shared" si="97"/>
        <v>0</v>
      </c>
      <c r="BT76" s="74">
        <f t="shared" si="98"/>
        <v>0</v>
      </c>
      <c r="BU76" s="74">
        <f t="shared" si="99"/>
        <v>0</v>
      </c>
      <c r="BV76" s="74">
        <f t="shared" si="100"/>
        <v>142913</v>
      </c>
      <c r="BW76" s="74">
        <f t="shared" si="101"/>
        <v>0</v>
      </c>
      <c r="BX76" s="74">
        <f t="shared" si="102"/>
        <v>142913</v>
      </c>
      <c r="BY76" s="74">
        <f t="shared" si="103"/>
        <v>0</v>
      </c>
      <c r="BZ76" s="74">
        <f t="shared" si="104"/>
        <v>0</v>
      </c>
      <c r="CA76" s="74">
        <f t="shared" si="105"/>
        <v>63819</v>
      </c>
      <c r="CB76" s="74">
        <f t="shared" si="106"/>
        <v>0</v>
      </c>
      <c r="CC76" s="74">
        <f t="shared" si="107"/>
        <v>63819</v>
      </c>
      <c r="CD76" s="74">
        <f t="shared" si="108"/>
        <v>0</v>
      </c>
      <c r="CE76" s="74">
        <f t="shared" si="109"/>
        <v>0</v>
      </c>
      <c r="CF76" s="75">
        <v>0</v>
      </c>
      <c r="CG76" s="74">
        <f t="shared" si="110"/>
        <v>0</v>
      </c>
      <c r="CH76" s="74">
        <f t="shared" si="111"/>
        <v>0</v>
      </c>
      <c r="CI76" s="74">
        <f t="shared" si="112"/>
        <v>741684</v>
      </c>
    </row>
    <row r="77" spans="1:87" s="50" customFormat="1" ht="12" customHeight="1">
      <c r="A77" s="53" t="s">
        <v>343</v>
      </c>
      <c r="B77" s="54" t="s">
        <v>482</v>
      </c>
      <c r="C77" s="53" t="s">
        <v>483</v>
      </c>
      <c r="D77" s="74">
        <f t="shared" si="113"/>
        <v>24413</v>
      </c>
      <c r="E77" s="74">
        <f t="shared" si="114"/>
        <v>24413</v>
      </c>
      <c r="F77" s="74">
        <v>0</v>
      </c>
      <c r="G77" s="74">
        <v>24413</v>
      </c>
      <c r="H77" s="74">
        <v>0</v>
      </c>
      <c r="I77" s="74">
        <v>0</v>
      </c>
      <c r="J77" s="74">
        <v>0</v>
      </c>
      <c r="K77" s="75">
        <v>0</v>
      </c>
      <c r="L77" s="74">
        <f t="shared" si="115"/>
        <v>233833</v>
      </c>
      <c r="M77" s="74">
        <f t="shared" si="116"/>
        <v>78731</v>
      </c>
      <c r="N77" s="74">
        <v>78731</v>
      </c>
      <c r="O77" s="74">
        <v>0</v>
      </c>
      <c r="P77" s="74">
        <v>0</v>
      </c>
      <c r="Q77" s="74">
        <v>0</v>
      </c>
      <c r="R77" s="74">
        <f t="shared" si="117"/>
        <v>99082</v>
      </c>
      <c r="S77" s="74">
        <v>0</v>
      </c>
      <c r="T77" s="74">
        <v>85362</v>
      </c>
      <c r="U77" s="74">
        <v>13720</v>
      </c>
      <c r="V77" s="74">
        <v>0</v>
      </c>
      <c r="W77" s="74">
        <f t="shared" si="118"/>
        <v>52864</v>
      </c>
      <c r="X77" s="74">
        <v>0</v>
      </c>
      <c r="Y77" s="74">
        <v>41555</v>
      </c>
      <c r="Z77" s="74">
        <v>11309</v>
      </c>
      <c r="AA77" s="74">
        <v>0</v>
      </c>
      <c r="AB77" s="75">
        <v>0</v>
      </c>
      <c r="AC77" s="74">
        <v>3156</v>
      </c>
      <c r="AD77" s="74">
        <v>0</v>
      </c>
      <c r="AE77" s="74">
        <f t="shared" si="119"/>
        <v>258246</v>
      </c>
      <c r="AF77" s="74">
        <f t="shared" si="120"/>
        <v>14795</v>
      </c>
      <c r="AG77" s="74">
        <f t="shared" si="121"/>
        <v>14795</v>
      </c>
      <c r="AH77" s="74">
        <v>0</v>
      </c>
      <c r="AI77" s="74">
        <v>14795</v>
      </c>
      <c r="AJ77" s="74">
        <v>0</v>
      </c>
      <c r="AK77" s="74">
        <v>0</v>
      </c>
      <c r="AL77" s="74">
        <v>0</v>
      </c>
      <c r="AM77" s="75">
        <v>0</v>
      </c>
      <c r="AN77" s="74">
        <f t="shared" si="122"/>
        <v>93105</v>
      </c>
      <c r="AO77" s="74">
        <f t="shared" si="123"/>
        <v>40309</v>
      </c>
      <c r="AP77" s="74">
        <v>40309</v>
      </c>
      <c r="AQ77" s="74">
        <v>0</v>
      </c>
      <c r="AR77" s="74">
        <v>0</v>
      </c>
      <c r="AS77" s="74">
        <v>0</v>
      </c>
      <c r="AT77" s="74">
        <f t="shared" si="124"/>
        <v>48869</v>
      </c>
      <c r="AU77" s="74">
        <v>0</v>
      </c>
      <c r="AV77" s="74">
        <v>48869</v>
      </c>
      <c r="AW77" s="74">
        <v>0</v>
      </c>
      <c r="AX77" s="74">
        <v>0</v>
      </c>
      <c r="AY77" s="74">
        <f t="shared" si="125"/>
        <v>3113</v>
      </c>
      <c r="AZ77" s="74">
        <v>0</v>
      </c>
      <c r="BA77" s="74">
        <v>3113</v>
      </c>
      <c r="BB77" s="74">
        <v>0</v>
      </c>
      <c r="BC77" s="74">
        <v>0</v>
      </c>
      <c r="BD77" s="75">
        <v>0</v>
      </c>
      <c r="BE77" s="74">
        <v>814</v>
      </c>
      <c r="BF77" s="74">
        <v>5860</v>
      </c>
      <c r="BG77" s="74">
        <f t="shared" si="126"/>
        <v>113760</v>
      </c>
      <c r="BH77" s="74">
        <f t="shared" si="87"/>
        <v>39208</v>
      </c>
      <c r="BI77" s="74">
        <f t="shared" si="88"/>
        <v>39208</v>
      </c>
      <c r="BJ77" s="74">
        <f t="shared" si="89"/>
        <v>0</v>
      </c>
      <c r="BK77" s="74">
        <f t="shared" si="90"/>
        <v>39208</v>
      </c>
      <c r="BL77" s="74">
        <f t="shared" si="91"/>
        <v>0</v>
      </c>
      <c r="BM77" s="74">
        <f t="shared" si="92"/>
        <v>0</v>
      </c>
      <c r="BN77" s="74">
        <f t="shared" si="93"/>
        <v>0</v>
      </c>
      <c r="BO77" s="75">
        <v>0</v>
      </c>
      <c r="BP77" s="74">
        <f t="shared" si="94"/>
        <v>326938</v>
      </c>
      <c r="BQ77" s="74">
        <f t="shared" si="95"/>
        <v>119040</v>
      </c>
      <c r="BR77" s="74">
        <f t="shared" si="96"/>
        <v>119040</v>
      </c>
      <c r="BS77" s="74">
        <f t="shared" si="97"/>
        <v>0</v>
      </c>
      <c r="BT77" s="74">
        <f t="shared" si="98"/>
        <v>0</v>
      </c>
      <c r="BU77" s="74">
        <f t="shared" si="99"/>
        <v>0</v>
      </c>
      <c r="BV77" s="74">
        <f t="shared" si="100"/>
        <v>147951</v>
      </c>
      <c r="BW77" s="74">
        <f t="shared" si="101"/>
        <v>0</v>
      </c>
      <c r="BX77" s="74">
        <f t="shared" si="102"/>
        <v>134231</v>
      </c>
      <c r="BY77" s="74">
        <f t="shared" si="103"/>
        <v>13720</v>
      </c>
      <c r="BZ77" s="74">
        <f t="shared" si="104"/>
        <v>0</v>
      </c>
      <c r="CA77" s="74">
        <f t="shared" si="105"/>
        <v>55977</v>
      </c>
      <c r="CB77" s="74">
        <f t="shared" si="106"/>
        <v>0</v>
      </c>
      <c r="CC77" s="74">
        <f t="shared" si="107"/>
        <v>44668</v>
      </c>
      <c r="CD77" s="74">
        <f t="shared" si="108"/>
        <v>11309</v>
      </c>
      <c r="CE77" s="74">
        <f t="shared" si="109"/>
        <v>0</v>
      </c>
      <c r="CF77" s="75">
        <v>0</v>
      </c>
      <c r="CG77" s="74">
        <f t="shared" si="110"/>
        <v>3970</v>
      </c>
      <c r="CH77" s="74">
        <f t="shared" si="111"/>
        <v>5860</v>
      </c>
      <c r="CI77" s="74">
        <f t="shared" si="112"/>
        <v>372006</v>
      </c>
    </row>
    <row r="78" spans="1:87" s="50" customFormat="1" ht="12" customHeight="1">
      <c r="A78" s="53" t="s">
        <v>343</v>
      </c>
      <c r="B78" s="54" t="s">
        <v>484</v>
      </c>
      <c r="C78" s="53" t="s">
        <v>485</v>
      </c>
      <c r="D78" s="74">
        <f t="shared" si="113"/>
        <v>0</v>
      </c>
      <c r="E78" s="74">
        <f t="shared" si="114"/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5">
        <v>0</v>
      </c>
      <c r="L78" s="74">
        <f t="shared" si="115"/>
        <v>1022392</v>
      </c>
      <c r="M78" s="74">
        <f t="shared" si="116"/>
        <v>76105</v>
      </c>
      <c r="N78" s="74">
        <v>57923</v>
      </c>
      <c r="O78" s="74">
        <v>18182</v>
      </c>
      <c r="P78" s="74">
        <v>0</v>
      </c>
      <c r="Q78" s="74">
        <v>0</v>
      </c>
      <c r="R78" s="74">
        <f t="shared" si="117"/>
        <v>272446</v>
      </c>
      <c r="S78" s="74">
        <v>0</v>
      </c>
      <c r="T78" s="74">
        <v>238290</v>
      </c>
      <c r="U78" s="74">
        <v>34156</v>
      </c>
      <c r="V78" s="74">
        <v>9124</v>
      </c>
      <c r="W78" s="74">
        <f t="shared" si="118"/>
        <v>664717</v>
      </c>
      <c r="X78" s="74">
        <v>222592</v>
      </c>
      <c r="Y78" s="74">
        <v>442125</v>
      </c>
      <c r="Z78" s="74">
        <v>0</v>
      </c>
      <c r="AA78" s="74">
        <v>0</v>
      </c>
      <c r="AB78" s="75">
        <v>0</v>
      </c>
      <c r="AC78" s="74">
        <v>0</v>
      </c>
      <c r="AD78" s="74">
        <v>0</v>
      </c>
      <c r="AE78" s="74">
        <f t="shared" si="119"/>
        <v>1022392</v>
      </c>
      <c r="AF78" s="74">
        <f t="shared" si="120"/>
        <v>0</v>
      </c>
      <c r="AG78" s="74">
        <f t="shared" si="121"/>
        <v>0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5">
        <v>0</v>
      </c>
      <c r="AN78" s="74">
        <f t="shared" si="122"/>
        <v>243217</v>
      </c>
      <c r="AO78" s="74">
        <f t="shared" si="123"/>
        <v>43010</v>
      </c>
      <c r="AP78" s="74">
        <v>43010</v>
      </c>
      <c r="AQ78" s="74">
        <v>0</v>
      </c>
      <c r="AR78" s="74">
        <v>0</v>
      </c>
      <c r="AS78" s="74">
        <v>0</v>
      </c>
      <c r="AT78" s="74">
        <f t="shared" si="124"/>
        <v>181485</v>
      </c>
      <c r="AU78" s="74">
        <v>2860</v>
      </c>
      <c r="AV78" s="74">
        <v>178625</v>
      </c>
      <c r="AW78" s="74">
        <v>0</v>
      </c>
      <c r="AX78" s="74">
        <v>1082</v>
      </c>
      <c r="AY78" s="74">
        <f t="shared" si="125"/>
        <v>17640</v>
      </c>
      <c r="AZ78" s="74">
        <v>0</v>
      </c>
      <c r="BA78" s="74">
        <v>17640</v>
      </c>
      <c r="BB78" s="74">
        <v>0</v>
      </c>
      <c r="BC78" s="74">
        <v>0</v>
      </c>
      <c r="BD78" s="75">
        <v>0</v>
      </c>
      <c r="BE78" s="74">
        <v>0</v>
      </c>
      <c r="BF78" s="74">
        <v>0</v>
      </c>
      <c r="BG78" s="74">
        <f t="shared" si="126"/>
        <v>243217</v>
      </c>
      <c r="BH78" s="74">
        <f t="shared" si="87"/>
        <v>0</v>
      </c>
      <c r="BI78" s="74">
        <f t="shared" si="88"/>
        <v>0</v>
      </c>
      <c r="BJ78" s="74">
        <f t="shared" si="89"/>
        <v>0</v>
      </c>
      <c r="BK78" s="74">
        <f t="shared" si="90"/>
        <v>0</v>
      </c>
      <c r="BL78" s="74">
        <f t="shared" si="91"/>
        <v>0</v>
      </c>
      <c r="BM78" s="74">
        <f t="shared" si="92"/>
        <v>0</v>
      </c>
      <c r="BN78" s="74">
        <f t="shared" si="93"/>
        <v>0</v>
      </c>
      <c r="BO78" s="75">
        <v>0</v>
      </c>
      <c r="BP78" s="74">
        <f t="shared" si="94"/>
        <v>1265609</v>
      </c>
      <c r="BQ78" s="74">
        <f t="shared" si="95"/>
        <v>119115</v>
      </c>
      <c r="BR78" s="74">
        <f t="shared" si="96"/>
        <v>100933</v>
      </c>
      <c r="BS78" s="74">
        <f t="shared" si="97"/>
        <v>18182</v>
      </c>
      <c r="BT78" s="74">
        <f t="shared" si="98"/>
        <v>0</v>
      </c>
      <c r="BU78" s="74">
        <f t="shared" si="99"/>
        <v>0</v>
      </c>
      <c r="BV78" s="74">
        <f t="shared" si="100"/>
        <v>453931</v>
      </c>
      <c r="BW78" s="74">
        <f t="shared" si="101"/>
        <v>2860</v>
      </c>
      <c r="BX78" s="74">
        <f t="shared" si="102"/>
        <v>416915</v>
      </c>
      <c r="BY78" s="74">
        <f t="shared" si="103"/>
        <v>34156</v>
      </c>
      <c r="BZ78" s="74">
        <f t="shared" si="104"/>
        <v>10206</v>
      </c>
      <c r="CA78" s="74">
        <f t="shared" si="105"/>
        <v>682357</v>
      </c>
      <c r="CB78" s="74">
        <f t="shared" si="106"/>
        <v>222592</v>
      </c>
      <c r="CC78" s="74">
        <f t="shared" si="107"/>
        <v>459765</v>
      </c>
      <c r="CD78" s="74">
        <f t="shared" si="108"/>
        <v>0</v>
      </c>
      <c r="CE78" s="74">
        <f t="shared" si="109"/>
        <v>0</v>
      </c>
      <c r="CF78" s="75">
        <v>0</v>
      </c>
      <c r="CG78" s="74">
        <f t="shared" si="110"/>
        <v>0</v>
      </c>
      <c r="CH78" s="74">
        <f t="shared" si="111"/>
        <v>0</v>
      </c>
      <c r="CI78" s="74">
        <f t="shared" si="112"/>
        <v>1265609</v>
      </c>
    </row>
    <row r="79" spans="1:87" s="50" customFormat="1" ht="12" customHeight="1">
      <c r="A79" s="53" t="s">
        <v>343</v>
      </c>
      <c r="B79" s="54" t="s">
        <v>486</v>
      </c>
      <c r="C79" s="53" t="s">
        <v>487</v>
      </c>
      <c r="D79" s="74">
        <f t="shared" si="113"/>
        <v>0</v>
      </c>
      <c r="E79" s="74">
        <f t="shared" si="114"/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5">
        <v>0</v>
      </c>
      <c r="L79" s="74">
        <f t="shared" si="115"/>
        <v>278136</v>
      </c>
      <c r="M79" s="74">
        <f t="shared" si="116"/>
        <v>180304</v>
      </c>
      <c r="N79" s="74">
        <v>49577</v>
      </c>
      <c r="O79" s="74">
        <v>0</v>
      </c>
      <c r="P79" s="74">
        <v>123277</v>
      </c>
      <c r="Q79" s="74">
        <v>7450</v>
      </c>
      <c r="R79" s="74">
        <f t="shared" si="117"/>
        <v>30686</v>
      </c>
      <c r="S79" s="74">
        <v>0</v>
      </c>
      <c r="T79" s="74">
        <v>30440</v>
      </c>
      <c r="U79" s="74">
        <v>246</v>
      </c>
      <c r="V79" s="74">
        <v>0</v>
      </c>
      <c r="W79" s="74">
        <f t="shared" si="118"/>
        <v>67146</v>
      </c>
      <c r="X79" s="74">
        <v>0</v>
      </c>
      <c r="Y79" s="74">
        <v>5485</v>
      </c>
      <c r="Z79" s="74">
        <v>61661</v>
      </c>
      <c r="AA79" s="74">
        <v>0</v>
      </c>
      <c r="AB79" s="75">
        <v>0</v>
      </c>
      <c r="AC79" s="74">
        <v>0</v>
      </c>
      <c r="AD79" s="74">
        <v>174843</v>
      </c>
      <c r="AE79" s="74">
        <f t="shared" si="119"/>
        <v>452979</v>
      </c>
      <c r="AF79" s="74">
        <f t="shared" si="120"/>
        <v>112420</v>
      </c>
      <c r="AG79" s="74">
        <f t="shared" si="121"/>
        <v>112420</v>
      </c>
      <c r="AH79" s="74">
        <v>0</v>
      </c>
      <c r="AI79" s="74">
        <v>112420</v>
      </c>
      <c r="AJ79" s="74">
        <v>0</v>
      </c>
      <c r="AK79" s="74">
        <v>0</v>
      </c>
      <c r="AL79" s="74">
        <v>0</v>
      </c>
      <c r="AM79" s="75">
        <v>0</v>
      </c>
      <c r="AN79" s="74">
        <f t="shared" si="122"/>
        <v>55044</v>
      </c>
      <c r="AO79" s="74">
        <f t="shared" si="123"/>
        <v>48361</v>
      </c>
      <c r="AP79" s="74">
        <v>18720</v>
      </c>
      <c r="AQ79" s="74">
        <v>0</v>
      </c>
      <c r="AR79" s="74">
        <v>29641</v>
      </c>
      <c r="AS79" s="74">
        <v>0</v>
      </c>
      <c r="AT79" s="74">
        <f t="shared" si="124"/>
        <v>3485</v>
      </c>
      <c r="AU79" s="74">
        <v>0</v>
      </c>
      <c r="AV79" s="74">
        <v>3485</v>
      </c>
      <c r="AW79" s="74">
        <v>0</v>
      </c>
      <c r="AX79" s="74">
        <v>0</v>
      </c>
      <c r="AY79" s="74">
        <f t="shared" si="125"/>
        <v>3198</v>
      </c>
      <c r="AZ79" s="74">
        <v>0</v>
      </c>
      <c r="BA79" s="74">
        <v>3198</v>
      </c>
      <c r="BB79" s="74">
        <v>0</v>
      </c>
      <c r="BC79" s="74">
        <v>0</v>
      </c>
      <c r="BD79" s="75">
        <v>0</v>
      </c>
      <c r="BE79" s="74">
        <v>0</v>
      </c>
      <c r="BF79" s="74">
        <v>419</v>
      </c>
      <c r="BG79" s="74">
        <f t="shared" si="126"/>
        <v>167883</v>
      </c>
      <c r="BH79" s="74">
        <f t="shared" si="87"/>
        <v>112420</v>
      </c>
      <c r="BI79" s="74">
        <f t="shared" si="88"/>
        <v>112420</v>
      </c>
      <c r="BJ79" s="74">
        <f t="shared" si="89"/>
        <v>0</v>
      </c>
      <c r="BK79" s="74">
        <f t="shared" si="90"/>
        <v>112420</v>
      </c>
      <c r="BL79" s="74">
        <f t="shared" si="91"/>
        <v>0</v>
      </c>
      <c r="BM79" s="74">
        <f t="shared" si="92"/>
        <v>0</v>
      </c>
      <c r="BN79" s="74">
        <f t="shared" si="93"/>
        <v>0</v>
      </c>
      <c r="BO79" s="75">
        <v>0</v>
      </c>
      <c r="BP79" s="74">
        <f t="shared" si="94"/>
        <v>333180</v>
      </c>
      <c r="BQ79" s="74">
        <f t="shared" si="95"/>
        <v>228665</v>
      </c>
      <c r="BR79" s="74">
        <f t="shared" si="96"/>
        <v>68297</v>
      </c>
      <c r="BS79" s="74">
        <f t="shared" si="97"/>
        <v>0</v>
      </c>
      <c r="BT79" s="74">
        <f t="shared" si="98"/>
        <v>152918</v>
      </c>
      <c r="BU79" s="74">
        <f t="shared" si="99"/>
        <v>7450</v>
      </c>
      <c r="BV79" s="74">
        <f t="shared" si="100"/>
        <v>34171</v>
      </c>
      <c r="BW79" s="74">
        <f t="shared" si="101"/>
        <v>0</v>
      </c>
      <c r="BX79" s="74">
        <f t="shared" si="102"/>
        <v>33925</v>
      </c>
      <c r="BY79" s="74">
        <f t="shared" si="103"/>
        <v>246</v>
      </c>
      <c r="BZ79" s="74">
        <f t="shared" si="104"/>
        <v>0</v>
      </c>
      <c r="CA79" s="74">
        <f t="shared" si="105"/>
        <v>70344</v>
      </c>
      <c r="CB79" s="74">
        <f t="shared" si="106"/>
        <v>0</v>
      </c>
      <c r="CC79" s="74">
        <f t="shared" si="107"/>
        <v>8683</v>
      </c>
      <c r="CD79" s="74">
        <f t="shared" si="108"/>
        <v>61661</v>
      </c>
      <c r="CE79" s="74">
        <f t="shared" si="109"/>
        <v>0</v>
      </c>
      <c r="CF79" s="75">
        <v>0</v>
      </c>
      <c r="CG79" s="74">
        <f t="shared" si="110"/>
        <v>0</v>
      </c>
      <c r="CH79" s="74">
        <f t="shared" si="111"/>
        <v>175262</v>
      </c>
      <c r="CI79" s="74">
        <f t="shared" si="112"/>
        <v>620862</v>
      </c>
    </row>
    <row r="80" spans="1:87" s="50" customFormat="1" ht="12" customHeight="1">
      <c r="A80" s="53" t="s">
        <v>343</v>
      </c>
      <c r="B80" s="54" t="s">
        <v>488</v>
      </c>
      <c r="C80" s="53" t="s">
        <v>489</v>
      </c>
      <c r="D80" s="74">
        <f t="shared" si="113"/>
        <v>0</v>
      </c>
      <c r="E80" s="74">
        <f t="shared" si="114"/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5">
        <v>0</v>
      </c>
      <c r="L80" s="74">
        <f t="shared" si="115"/>
        <v>227999</v>
      </c>
      <c r="M80" s="74">
        <f t="shared" si="116"/>
        <v>34251</v>
      </c>
      <c r="N80" s="74"/>
      <c r="O80" s="74">
        <v>6831</v>
      </c>
      <c r="P80" s="74">
        <v>27420</v>
      </c>
      <c r="Q80" s="74">
        <v>0</v>
      </c>
      <c r="R80" s="74">
        <f t="shared" si="117"/>
        <v>164750</v>
      </c>
      <c r="S80" s="74">
        <v>16919</v>
      </c>
      <c r="T80" s="74">
        <v>147831</v>
      </c>
      <c r="U80" s="74">
        <v>0</v>
      </c>
      <c r="V80" s="74">
        <v>0</v>
      </c>
      <c r="W80" s="74">
        <f t="shared" si="118"/>
        <v>28998</v>
      </c>
      <c r="X80" s="74">
        <v>15535</v>
      </c>
      <c r="Y80" s="74">
        <v>1649</v>
      </c>
      <c r="Z80" s="74">
        <v>11814</v>
      </c>
      <c r="AA80" s="74">
        <v>0</v>
      </c>
      <c r="AB80" s="75">
        <v>0</v>
      </c>
      <c r="AC80" s="74">
        <v>0</v>
      </c>
      <c r="AD80" s="74">
        <v>0</v>
      </c>
      <c r="AE80" s="74">
        <f t="shared" si="119"/>
        <v>227999</v>
      </c>
      <c r="AF80" s="74">
        <f t="shared" si="120"/>
        <v>0</v>
      </c>
      <c r="AG80" s="74">
        <f t="shared" si="121"/>
        <v>0</v>
      </c>
      <c r="AH80" s="74">
        <v>0</v>
      </c>
      <c r="AI80" s="74">
        <v>0</v>
      </c>
      <c r="AJ80" s="74">
        <v>0</v>
      </c>
      <c r="AK80" s="74">
        <v>0</v>
      </c>
      <c r="AL80" s="74">
        <v>0</v>
      </c>
      <c r="AM80" s="75">
        <v>0</v>
      </c>
      <c r="AN80" s="74">
        <f t="shared" si="122"/>
        <v>107862</v>
      </c>
      <c r="AO80" s="74">
        <f t="shared" si="123"/>
        <v>58768</v>
      </c>
      <c r="AP80" s="74">
        <v>6138</v>
      </c>
      <c r="AQ80" s="74">
        <v>30940</v>
      </c>
      <c r="AR80" s="74">
        <v>21690</v>
      </c>
      <c r="AS80" s="74">
        <v>0</v>
      </c>
      <c r="AT80" s="74">
        <f t="shared" si="124"/>
        <v>48817</v>
      </c>
      <c r="AU80" s="74">
        <v>5143</v>
      </c>
      <c r="AV80" s="74">
        <v>43674</v>
      </c>
      <c r="AW80" s="74">
        <v>0</v>
      </c>
      <c r="AX80" s="74">
        <v>0</v>
      </c>
      <c r="AY80" s="74">
        <f t="shared" si="125"/>
        <v>277</v>
      </c>
      <c r="AZ80" s="74">
        <v>0</v>
      </c>
      <c r="BA80" s="74">
        <v>0</v>
      </c>
      <c r="BB80" s="74">
        <v>277</v>
      </c>
      <c r="BC80" s="74">
        <v>0</v>
      </c>
      <c r="BD80" s="75">
        <v>0</v>
      </c>
      <c r="BE80" s="74">
        <v>0</v>
      </c>
      <c r="BF80" s="74">
        <v>0</v>
      </c>
      <c r="BG80" s="74">
        <f t="shared" si="126"/>
        <v>107862</v>
      </c>
      <c r="BH80" s="74">
        <f t="shared" si="87"/>
        <v>0</v>
      </c>
      <c r="BI80" s="74">
        <f t="shared" si="88"/>
        <v>0</v>
      </c>
      <c r="BJ80" s="74">
        <f t="shared" si="89"/>
        <v>0</v>
      </c>
      <c r="BK80" s="74">
        <f t="shared" si="90"/>
        <v>0</v>
      </c>
      <c r="BL80" s="74">
        <f t="shared" si="91"/>
        <v>0</v>
      </c>
      <c r="BM80" s="74">
        <f t="shared" si="92"/>
        <v>0</v>
      </c>
      <c r="BN80" s="74">
        <f t="shared" si="93"/>
        <v>0</v>
      </c>
      <c r="BO80" s="75">
        <v>0</v>
      </c>
      <c r="BP80" s="74">
        <f t="shared" si="94"/>
        <v>335861</v>
      </c>
      <c r="BQ80" s="74">
        <f t="shared" si="95"/>
        <v>93019</v>
      </c>
      <c r="BR80" s="74">
        <f t="shared" si="96"/>
        <v>6138</v>
      </c>
      <c r="BS80" s="74">
        <f t="shared" si="97"/>
        <v>37771</v>
      </c>
      <c r="BT80" s="74">
        <f t="shared" si="98"/>
        <v>49110</v>
      </c>
      <c r="BU80" s="74">
        <f t="shared" si="99"/>
        <v>0</v>
      </c>
      <c r="BV80" s="74">
        <f t="shared" si="100"/>
        <v>213567</v>
      </c>
      <c r="BW80" s="74">
        <f t="shared" si="101"/>
        <v>22062</v>
      </c>
      <c r="BX80" s="74">
        <f t="shared" si="102"/>
        <v>191505</v>
      </c>
      <c r="BY80" s="74">
        <f t="shared" si="103"/>
        <v>0</v>
      </c>
      <c r="BZ80" s="74">
        <f t="shared" si="104"/>
        <v>0</v>
      </c>
      <c r="CA80" s="74">
        <f t="shared" si="105"/>
        <v>29275</v>
      </c>
      <c r="CB80" s="74">
        <f t="shared" si="106"/>
        <v>15535</v>
      </c>
      <c r="CC80" s="74">
        <f t="shared" si="107"/>
        <v>1649</v>
      </c>
      <c r="CD80" s="74">
        <f t="shared" si="108"/>
        <v>12091</v>
      </c>
      <c r="CE80" s="74">
        <f t="shared" si="109"/>
        <v>0</v>
      </c>
      <c r="CF80" s="75">
        <v>0</v>
      </c>
      <c r="CG80" s="74">
        <f t="shared" si="110"/>
        <v>0</v>
      </c>
      <c r="CH80" s="74">
        <f t="shared" si="111"/>
        <v>0</v>
      </c>
      <c r="CI80" s="74">
        <f t="shared" si="112"/>
        <v>335861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533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534</v>
      </c>
      <c r="B2" s="148" t="s">
        <v>535</v>
      </c>
      <c r="C2" s="157" t="s">
        <v>536</v>
      </c>
      <c r="D2" s="139" t="s">
        <v>537</v>
      </c>
      <c r="E2" s="114"/>
      <c r="F2" s="114"/>
      <c r="G2" s="114"/>
      <c r="H2" s="114"/>
      <c r="I2" s="114"/>
      <c r="J2" s="139" t="s">
        <v>538</v>
      </c>
      <c r="K2" s="59"/>
      <c r="L2" s="59"/>
      <c r="M2" s="59"/>
      <c r="N2" s="59"/>
      <c r="O2" s="59"/>
      <c r="P2" s="59"/>
      <c r="Q2" s="115"/>
      <c r="R2" s="139" t="s">
        <v>539</v>
      </c>
      <c r="S2" s="59"/>
      <c r="T2" s="59"/>
      <c r="U2" s="59"/>
      <c r="V2" s="59"/>
      <c r="W2" s="59"/>
      <c r="X2" s="59"/>
      <c r="Y2" s="115"/>
      <c r="Z2" s="139" t="s">
        <v>540</v>
      </c>
      <c r="AA2" s="59"/>
      <c r="AB2" s="59"/>
      <c r="AC2" s="59"/>
      <c r="AD2" s="59"/>
      <c r="AE2" s="59"/>
      <c r="AF2" s="59"/>
      <c r="AG2" s="115"/>
      <c r="AH2" s="139" t="s">
        <v>541</v>
      </c>
      <c r="AI2" s="59"/>
      <c r="AJ2" s="59"/>
      <c r="AK2" s="59"/>
      <c r="AL2" s="59"/>
      <c r="AM2" s="59"/>
      <c r="AN2" s="59"/>
      <c r="AO2" s="115"/>
      <c r="AP2" s="139" t="s">
        <v>542</v>
      </c>
      <c r="AQ2" s="59"/>
      <c r="AR2" s="59"/>
      <c r="AS2" s="59"/>
      <c r="AT2" s="59"/>
      <c r="AU2" s="59"/>
      <c r="AV2" s="59"/>
      <c r="AW2" s="115"/>
      <c r="AX2" s="139" t="s">
        <v>543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544</v>
      </c>
      <c r="E4" s="59"/>
      <c r="F4" s="118"/>
      <c r="G4" s="119" t="s">
        <v>545</v>
      </c>
      <c r="H4" s="59"/>
      <c r="I4" s="118"/>
      <c r="J4" s="160" t="s">
        <v>546</v>
      </c>
      <c r="K4" s="157" t="s">
        <v>547</v>
      </c>
      <c r="L4" s="119" t="s">
        <v>544</v>
      </c>
      <c r="M4" s="59"/>
      <c r="N4" s="118"/>
      <c r="O4" s="119" t="s">
        <v>545</v>
      </c>
      <c r="P4" s="59"/>
      <c r="Q4" s="118"/>
      <c r="R4" s="160" t="s">
        <v>546</v>
      </c>
      <c r="S4" s="157" t="s">
        <v>547</v>
      </c>
      <c r="T4" s="119" t="s">
        <v>544</v>
      </c>
      <c r="U4" s="59"/>
      <c r="V4" s="118"/>
      <c r="W4" s="119" t="s">
        <v>545</v>
      </c>
      <c r="X4" s="59"/>
      <c r="Y4" s="118"/>
      <c r="Z4" s="160" t="s">
        <v>546</v>
      </c>
      <c r="AA4" s="157" t="s">
        <v>547</v>
      </c>
      <c r="AB4" s="119" t="s">
        <v>544</v>
      </c>
      <c r="AC4" s="59"/>
      <c r="AD4" s="118"/>
      <c r="AE4" s="119" t="s">
        <v>545</v>
      </c>
      <c r="AF4" s="59"/>
      <c r="AG4" s="118"/>
      <c r="AH4" s="160" t="s">
        <v>546</v>
      </c>
      <c r="AI4" s="157" t="s">
        <v>547</v>
      </c>
      <c r="AJ4" s="119" t="s">
        <v>544</v>
      </c>
      <c r="AK4" s="59"/>
      <c r="AL4" s="118"/>
      <c r="AM4" s="119" t="s">
        <v>545</v>
      </c>
      <c r="AN4" s="59"/>
      <c r="AO4" s="118"/>
      <c r="AP4" s="160" t="s">
        <v>546</v>
      </c>
      <c r="AQ4" s="157" t="s">
        <v>547</v>
      </c>
      <c r="AR4" s="119" t="s">
        <v>544</v>
      </c>
      <c r="AS4" s="59"/>
      <c r="AT4" s="118"/>
      <c r="AU4" s="119" t="s">
        <v>545</v>
      </c>
      <c r="AV4" s="59"/>
      <c r="AW4" s="118"/>
      <c r="AX4" s="160" t="s">
        <v>546</v>
      </c>
      <c r="AY4" s="157" t="s">
        <v>547</v>
      </c>
      <c r="AZ4" s="119" t="s">
        <v>544</v>
      </c>
      <c r="BA4" s="59"/>
      <c r="BB4" s="118"/>
      <c r="BC4" s="119" t="s">
        <v>545</v>
      </c>
      <c r="BD4" s="59"/>
      <c r="BE4" s="118"/>
    </row>
    <row r="5" spans="1:57" s="45" customFormat="1" ht="22.5">
      <c r="A5" s="161"/>
      <c r="B5" s="149"/>
      <c r="C5" s="158"/>
      <c r="D5" s="140" t="s">
        <v>549</v>
      </c>
      <c r="E5" s="129" t="s">
        <v>550</v>
      </c>
      <c r="F5" s="130" t="s">
        <v>551</v>
      </c>
      <c r="G5" s="118" t="s">
        <v>549</v>
      </c>
      <c r="H5" s="129" t="s">
        <v>550</v>
      </c>
      <c r="I5" s="130" t="s">
        <v>551</v>
      </c>
      <c r="J5" s="161"/>
      <c r="K5" s="158"/>
      <c r="L5" s="140" t="s">
        <v>549</v>
      </c>
      <c r="M5" s="129" t="s">
        <v>550</v>
      </c>
      <c r="N5" s="130" t="s">
        <v>553</v>
      </c>
      <c r="O5" s="140" t="s">
        <v>549</v>
      </c>
      <c r="P5" s="129" t="s">
        <v>550</v>
      </c>
      <c r="Q5" s="130" t="s">
        <v>553</v>
      </c>
      <c r="R5" s="161"/>
      <c r="S5" s="158"/>
      <c r="T5" s="140" t="s">
        <v>549</v>
      </c>
      <c r="U5" s="129" t="s">
        <v>550</v>
      </c>
      <c r="V5" s="130" t="s">
        <v>553</v>
      </c>
      <c r="W5" s="140" t="s">
        <v>549</v>
      </c>
      <c r="X5" s="129" t="s">
        <v>550</v>
      </c>
      <c r="Y5" s="130" t="s">
        <v>553</v>
      </c>
      <c r="Z5" s="161"/>
      <c r="AA5" s="158"/>
      <c r="AB5" s="140" t="s">
        <v>549</v>
      </c>
      <c r="AC5" s="129" t="s">
        <v>550</v>
      </c>
      <c r="AD5" s="130" t="s">
        <v>553</v>
      </c>
      <c r="AE5" s="140" t="s">
        <v>549</v>
      </c>
      <c r="AF5" s="129" t="s">
        <v>550</v>
      </c>
      <c r="AG5" s="130" t="s">
        <v>553</v>
      </c>
      <c r="AH5" s="161"/>
      <c r="AI5" s="158"/>
      <c r="AJ5" s="140" t="s">
        <v>549</v>
      </c>
      <c r="AK5" s="129" t="s">
        <v>550</v>
      </c>
      <c r="AL5" s="130" t="s">
        <v>553</v>
      </c>
      <c r="AM5" s="140" t="s">
        <v>549</v>
      </c>
      <c r="AN5" s="129" t="s">
        <v>550</v>
      </c>
      <c r="AO5" s="130" t="s">
        <v>553</v>
      </c>
      <c r="AP5" s="161"/>
      <c r="AQ5" s="158"/>
      <c r="AR5" s="140" t="s">
        <v>549</v>
      </c>
      <c r="AS5" s="129" t="s">
        <v>550</v>
      </c>
      <c r="AT5" s="130" t="s">
        <v>553</v>
      </c>
      <c r="AU5" s="140" t="s">
        <v>549</v>
      </c>
      <c r="AV5" s="129" t="s">
        <v>550</v>
      </c>
      <c r="AW5" s="130" t="s">
        <v>553</v>
      </c>
      <c r="AX5" s="161"/>
      <c r="AY5" s="158"/>
      <c r="AZ5" s="140" t="s">
        <v>549</v>
      </c>
      <c r="BA5" s="129" t="s">
        <v>550</v>
      </c>
      <c r="BB5" s="130" t="s">
        <v>553</v>
      </c>
      <c r="BC5" s="140" t="s">
        <v>549</v>
      </c>
      <c r="BD5" s="129" t="s">
        <v>550</v>
      </c>
      <c r="BE5" s="130" t="s">
        <v>553</v>
      </c>
    </row>
    <row r="6" spans="1:57" s="46" customFormat="1" ht="13.5">
      <c r="A6" s="162"/>
      <c r="B6" s="150"/>
      <c r="C6" s="159"/>
      <c r="D6" s="141" t="s">
        <v>554</v>
      </c>
      <c r="E6" s="142" t="s">
        <v>554</v>
      </c>
      <c r="F6" s="142" t="s">
        <v>554</v>
      </c>
      <c r="G6" s="141" t="s">
        <v>554</v>
      </c>
      <c r="H6" s="142" t="s">
        <v>554</v>
      </c>
      <c r="I6" s="142" t="s">
        <v>554</v>
      </c>
      <c r="J6" s="162"/>
      <c r="K6" s="159"/>
      <c r="L6" s="141" t="s">
        <v>554</v>
      </c>
      <c r="M6" s="142" t="s">
        <v>554</v>
      </c>
      <c r="N6" s="142" t="s">
        <v>554</v>
      </c>
      <c r="O6" s="141" t="s">
        <v>554</v>
      </c>
      <c r="P6" s="142" t="s">
        <v>554</v>
      </c>
      <c r="Q6" s="142" t="s">
        <v>554</v>
      </c>
      <c r="R6" s="162"/>
      <c r="S6" s="159"/>
      <c r="T6" s="141" t="s">
        <v>554</v>
      </c>
      <c r="U6" s="142" t="s">
        <v>554</v>
      </c>
      <c r="V6" s="142" t="s">
        <v>554</v>
      </c>
      <c r="W6" s="141" t="s">
        <v>554</v>
      </c>
      <c r="X6" s="142" t="s">
        <v>554</v>
      </c>
      <c r="Y6" s="142" t="s">
        <v>554</v>
      </c>
      <c r="Z6" s="162"/>
      <c r="AA6" s="159"/>
      <c r="AB6" s="141" t="s">
        <v>554</v>
      </c>
      <c r="AC6" s="142" t="s">
        <v>554</v>
      </c>
      <c r="AD6" s="142" t="s">
        <v>554</v>
      </c>
      <c r="AE6" s="141" t="s">
        <v>554</v>
      </c>
      <c r="AF6" s="142" t="s">
        <v>554</v>
      </c>
      <c r="AG6" s="142" t="s">
        <v>554</v>
      </c>
      <c r="AH6" s="162"/>
      <c r="AI6" s="159"/>
      <c r="AJ6" s="141" t="s">
        <v>554</v>
      </c>
      <c r="AK6" s="142" t="s">
        <v>554</v>
      </c>
      <c r="AL6" s="142" t="s">
        <v>554</v>
      </c>
      <c r="AM6" s="141" t="s">
        <v>554</v>
      </c>
      <c r="AN6" s="142" t="s">
        <v>554</v>
      </c>
      <c r="AO6" s="142" t="s">
        <v>554</v>
      </c>
      <c r="AP6" s="162"/>
      <c r="AQ6" s="159"/>
      <c r="AR6" s="141" t="s">
        <v>554</v>
      </c>
      <c r="AS6" s="142" t="s">
        <v>554</v>
      </c>
      <c r="AT6" s="142" t="s">
        <v>554</v>
      </c>
      <c r="AU6" s="141" t="s">
        <v>554</v>
      </c>
      <c r="AV6" s="142" t="s">
        <v>554</v>
      </c>
      <c r="AW6" s="142" t="s">
        <v>554</v>
      </c>
      <c r="AX6" s="162"/>
      <c r="AY6" s="159"/>
      <c r="AZ6" s="141" t="s">
        <v>554</v>
      </c>
      <c r="BA6" s="142" t="s">
        <v>554</v>
      </c>
      <c r="BB6" s="142" t="s">
        <v>554</v>
      </c>
      <c r="BC6" s="141" t="s">
        <v>554</v>
      </c>
      <c r="BD6" s="142" t="s">
        <v>554</v>
      </c>
      <c r="BE6" s="142" t="s">
        <v>554</v>
      </c>
    </row>
    <row r="7" spans="1:57" s="61" customFormat="1" ht="12" customHeight="1">
      <c r="A7" s="48" t="s">
        <v>555</v>
      </c>
      <c r="B7" s="63" t="s">
        <v>868</v>
      </c>
      <c r="C7" s="48" t="s">
        <v>551</v>
      </c>
      <c r="D7" s="70">
        <f aca="true" t="shared" si="0" ref="D7:I7">SUM(D8:D66)</f>
        <v>58333</v>
      </c>
      <c r="E7" s="70">
        <f t="shared" si="0"/>
        <v>5156673</v>
      </c>
      <c r="F7" s="70">
        <f t="shared" si="0"/>
        <v>5215006</v>
      </c>
      <c r="G7" s="70">
        <f t="shared" si="0"/>
        <v>0</v>
      </c>
      <c r="H7" s="70">
        <f t="shared" si="0"/>
        <v>1558196</v>
      </c>
      <c r="I7" s="70">
        <f t="shared" si="0"/>
        <v>1558196</v>
      </c>
      <c r="J7" s="49">
        <f>COUNTIF(J8:J66,"&lt;&gt;")</f>
        <v>47</v>
      </c>
      <c r="K7" s="49">
        <f>COUNTIF(K8:K66,"&lt;&gt;")</f>
        <v>49</v>
      </c>
      <c r="L7" s="70">
        <f aca="true" t="shared" si="1" ref="L7:Q7">SUM(L8:L66)</f>
        <v>51823</v>
      </c>
      <c r="M7" s="70">
        <f t="shared" si="1"/>
        <v>4990184</v>
      </c>
      <c r="N7" s="70">
        <f t="shared" si="1"/>
        <v>5042007</v>
      </c>
      <c r="O7" s="70">
        <f t="shared" si="1"/>
        <v>0</v>
      </c>
      <c r="P7" s="70">
        <f t="shared" si="1"/>
        <v>1461614</v>
      </c>
      <c r="Q7" s="70">
        <f t="shared" si="1"/>
        <v>1461614</v>
      </c>
      <c r="R7" s="49">
        <f>COUNTIF(R8:R66,"&lt;&gt;")</f>
        <v>3</v>
      </c>
      <c r="S7" s="49">
        <f>COUNTIF(S8:S66,"&lt;&gt;")</f>
        <v>3</v>
      </c>
      <c r="T7" s="70">
        <f aca="true" t="shared" si="2" ref="T7:Y7">SUM(T8:T66)</f>
        <v>6510</v>
      </c>
      <c r="U7" s="70">
        <f t="shared" si="2"/>
        <v>166489</v>
      </c>
      <c r="V7" s="70">
        <f t="shared" si="2"/>
        <v>172999</v>
      </c>
      <c r="W7" s="70">
        <f t="shared" si="2"/>
        <v>0</v>
      </c>
      <c r="X7" s="70">
        <f t="shared" si="2"/>
        <v>96582</v>
      </c>
      <c r="Y7" s="70">
        <f t="shared" si="2"/>
        <v>96582</v>
      </c>
      <c r="Z7" s="49">
        <f>COUNTIF(Z8:Z66,"&lt;&gt;")</f>
        <v>0</v>
      </c>
      <c r="AA7" s="49">
        <f>COUNTIF(AA8:AA66,"&lt;&gt;")</f>
        <v>0</v>
      </c>
      <c r="AB7" s="70">
        <f aca="true" t="shared" si="3" ref="AB7:AG7">SUM(AB8:AB66)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COUNTIF(AH8:AH66,"&lt;&gt;")</f>
        <v>0</v>
      </c>
      <c r="AI7" s="49">
        <f>COUNTIF(AI8:AI66,"&lt;&gt;")</f>
        <v>0</v>
      </c>
      <c r="AJ7" s="70">
        <f aca="true" t="shared" si="4" ref="AJ7:AO7">SUM(AJ8:AJ66)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COUNTIF(AP8:AP66,"&lt;&gt;")</f>
        <v>0</v>
      </c>
      <c r="AQ7" s="49">
        <f>COUNTIF(AQ8:AQ66,"&lt;&gt;")</f>
        <v>0</v>
      </c>
      <c r="AR7" s="70">
        <f aca="true" t="shared" si="5" ref="AR7:AW7">SUM(AR8:AR66)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COUNTIF(AX8:AX66,"&lt;&gt;")</f>
        <v>0</v>
      </c>
      <c r="AY7" s="49">
        <f>COUNTIF(AY8:AY66,"&lt;&gt;")</f>
        <v>0</v>
      </c>
      <c r="AZ7" s="70">
        <f aca="true" t="shared" si="6" ref="AZ7:BE7">SUM(AZ8:AZ66)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555</v>
      </c>
      <c r="B8" s="64" t="s">
        <v>556</v>
      </c>
      <c r="C8" s="51" t="s">
        <v>557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93923</v>
      </c>
      <c r="I8" s="72">
        <f aca="true" t="shared" si="12" ref="I8:I39">SUM(G8:H8)</f>
        <v>93923</v>
      </c>
      <c r="J8" s="65" t="s">
        <v>558</v>
      </c>
      <c r="K8" s="52" t="s">
        <v>559</v>
      </c>
      <c r="L8" s="72">
        <v>0</v>
      </c>
      <c r="M8" s="72">
        <v>0</v>
      </c>
      <c r="N8" s="72">
        <f aca="true" t="shared" si="13" ref="N8:N39">SUM(L8,+M8)</f>
        <v>0</v>
      </c>
      <c r="O8" s="72">
        <v>0</v>
      </c>
      <c r="P8" s="72">
        <v>32892</v>
      </c>
      <c r="Q8" s="72">
        <f aca="true" t="shared" si="14" ref="Q8:Q39">SUM(O8,+P8)</f>
        <v>32892</v>
      </c>
      <c r="R8" s="65" t="s">
        <v>560</v>
      </c>
      <c r="S8" s="52" t="s">
        <v>561</v>
      </c>
      <c r="T8" s="72">
        <v>0</v>
      </c>
      <c r="U8" s="72">
        <v>0</v>
      </c>
      <c r="V8" s="72">
        <f aca="true" t="shared" si="15" ref="V8:V39">+SUM(T8,U8)</f>
        <v>0</v>
      </c>
      <c r="W8" s="72">
        <v>0</v>
      </c>
      <c r="X8" s="72">
        <v>61031</v>
      </c>
      <c r="Y8" s="72">
        <f aca="true" t="shared" si="16" ref="Y8:Y39">+SUM(W8,X8)</f>
        <v>61031</v>
      </c>
      <c r="Z8" s="65"/>
      <c r="AA8" s="52"/>
      <c r="AB8" s="72">
        <v>0</v>
      </c>
      <c r="AC8" s="72">
        <v>0</v>
      </c>
      <c r="AD8" s="72">
        <f aca="true" t="shared" si="17" ref="AD8:AD39">+SUM(AB8,AC8)</f>
        <v>0</v>
      </c>
      <c r="AE8" s="72">
        <v>0</v>
      </c>
      <c r="AF8" s="72">
        <v>0</v>
      </c>
      <c r="AG8" s="72">
        <f aca="true" t="shared" si="18" ref="AG8:AG39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9">SUM(AJ8,+AK8)</f>
        <v>0</v>
      </c>
      <c r="AM8" s="72">
        <v>0</v>
      </c>
      <c r="AN8" s="72">
        <v>0</v>
      </c>
      <c r="AO8" s="72">
        <f aca="true" t="shared" si="20" ref="AO8:AO39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9">SUM(AR8,+AS8)</f>
        <v>0</v>
      </c>
      <c r="AU8" s="72">
        <v>0</v>
      </c>
      <c r="AV8" s="72">
        <v>0</v>
      </c>
      <c r="AW8" s="72">
        <f aca="true" t="shared" si="22" ref="AW8:AW39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9">SUM(AZ8,BA8)</f>
        <v>0</v>
      </c>
      <c r="BC8" s="72">
        <v>0</v>
      </c>
      <c r="BD8" s="72">
        <v>0</v>
      </c>
      <c r="BE8" s="72">
        <f aca="true" t="shared" si="24" ref="BE8:BE39">SUM(BC8,+BD8)</f>
        <v>0</v>
      </c>
    </row>
    <row r="9" spans="1:57" s="50" customFormat="1" ht="12" customHeight="1">
      <c r="A9" s="51" t="s">
        <v>555</v>
      </c>
      <c r="B9" s="64" t="s">
        <v>562</v>
      </c>
      <c r="C9" s="51" t="s">
        <v>563</v>
      </c>
      <c r="D9" s="72">
        <f t="shared" si="7"/>
        <v>0</v>
      </c>
      <c r="E9" s="72">
        <f t="shared" si="8"/>
        <v>404434</v>
      </c>
      <c r="F9" s="72">
        <f t="shared" si="9"/>
        <v>404434</v>
      </c>
      <c r="G9" s="72">
        <f t="shared" si="10"/>
        <v>0</v>
      </c>
      <c r="H9" s="72">
        <f t="shared" si="11"/>
        <v>49036</v>
      </c>
      <c r="I9" s="72">
        <f t="shared" si="12"/>
        <v>49036</v>
      </c>
      <c r="J9" s="65" t="s">
        <v>564</v>
      </c>
      <c r="K9" s="52" t="s">
        <v>565</v>
      </c>
      <c r="L9" s="72">
        <v>0</v>
      </c>
      <c r="M9" s="72">
        <v>404434</v>
      </c>
      <c r="N9" s="72">
        <f t="shared" si="13"/>
        <v>404434</v>
      </c>
      <c r="O9" s="72">
        <v>0</v>
      </c>
      <c r="P9" s="72">
        <v>49036</v>
      </c>
      <c r="Q9" s="72">
        <f t="shared" si="14"/>
        <v>49036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555</v>
      </c>
      <c r="B10" s="64" t="s">
        <v>566</v>
      </c>
      <c r="C10" s="51" t="s">
        <v>567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555</v>
      </c>
      <c r="B11" s="64" t="s">
        <v>568</v>
      </c>
      <c r="C11" s="51" t="s">
        <v>569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555</v>
      </c>
      <c r="B12" s="54" t="s">
        <v>570</v>
      </c>
      <c r="C12" s="53" t="s">
        <v>571</v>
      </c>
      <c r="D12" s="74">
        <f t="shared" si="7"/>
        <v>1629</v>
      </c>
      <c r="E12" s="74">
        <f t="shared" si="8"/>
        <v>349204</v>
      </c>
      <c r="F12" s="74">
        <f t="shared" si="9"/>
        <v>350833</v>
      </c>
      <c r="G12" s="74">
        <f t="shared" si="10"/>
        <v>0</v>
      </c>
      <c r="H12" s="74">
        <f t="shared" si="11"/>
        <v>77881</v>
      </c>
      <c r="I12" s="74">
        <f t="shared" si="12"/>
        <v>77881</v>
      </c>
      <c r="J12" s="54" t="s">
        <v>572</v>
      </c>
      <c r="K12" s="53" t="s">
        <v>573</v>
      </c>
      <c r="L12" s="74">
        <v>1629</v>
      </c>
      <c r="M12" s="74">
        <v>349204</v>
      </c>
      <c r="N12" s="74">
        <f t="shared" si="13"/>
        <v>350833</v>
      </c>
      <c r="O12" s="74">
        <v>0</v>
      </c>
      <c r="P12" s="74">
        <v>77881</v>
      </c>
      <c r="Q12" s="74">
        <f t="shared" si="14"/>
        <v>77881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555</v>
      </c>
      <c r="B13" s="54" t="s">
        <v>574</v>
      </c>
      <c r="C13" s="53" t="s">
        <v>575</v>
      </c>
      <c r="D13" s="74">
        <f t="shared" si="7"/>
        <v>0</v>
      </c>
      <c r="E13" s="74">
        <f t="shared" si="8"/>
        <v>252159</v>
      </c>
      <c r="F13" s="74">
        <f t="shared" si="9"/>
        <v>252159</v>
      </c>
      <c r="G13" s="74">
        <f t="shared" si="10"/>
        <v>0</v>
      </c>
      <c r="H13" s="74">
        <f t="shared" si="11"/>
        <v>81446</v>
      </c>
      <c r="I13" s="74">
        <f t="shared" si="12"/>
        <v>81446</v>
      </c>
      <c r="J13" s="54" t="s">
        <v>576</v>
      </c>
      <c r="K13" s="53" t="s">
        <v>577</v>
      </c>
      <c r="L13" s="74">
        <v>0</v>
      </c>
      <c r="M13" s="74">
        <v>252159</v>
      </c>
      <c r="N13" s="74">
        <f t="shared" si="13"/>
        <v>252159</v>
      </c>
      <c r="O13" s="74">
        <v>0</v>
      </c>
      <c r="P13" s="74">
        <v>81446</v>
      </c>
      <c r="Q13" s="74">
        <f t="shared" si="14"/>
        <v>81446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555</v>
      </c>
      <c r="B14" s="54" t="s">
        <v>578</v>
      </c>
      <c r="C14" s="53" t="s">
        <v>579</v>
      </c>
      <c r="D14" s="74">
        <f t="shared" si="7"/>
        <v>0</v>
      </c>
      <c r="E14" s="74">
        <f t="shared" si="8"/>
        <v>189726</v>
      </c>
      <c r="F14" s="74">
        <f t="shared" si="9"/>
        <v>189726</v>
      </c>
      <c r="G14" s="74">
        <f t="shared" si="10"/>
        <v>0</v>
      </c>
      <c r="H14" s="74">
        <f t="shared" si="11"/>
        <v>64733</v>
      </c>
      <c r="I14" s="74">
        <f t="shared" si="12"/>
        <v>64733</v>
      </c>
      <c r="J14" s="54" t="s">
        <v>578</v>
      </c>
      <c r="K14" s="53" t="s">
        <v>580</v>
      </c>
      <c r="L14" s="74">
        <v>0</v>
      </c>
      <c r="M14" s="74">
        <v>189726</v>
      </c>
      <c r="N14" s="74">
        <f t="shared" si="13"/>
        <v>189726</v>
      </c>
      <c r="O14" s="74">
        <v>0</v>
      </c>
      <c r="P14" s="74">
        <v>64733</v>
      </c>
      <c r="Q14" s="74">
        <f t="shared" si="14"/>
        <v>64733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555</v>
      </c>
      <c r="B15" s="54" t="s">
        <v>581</v>
      </c>
      <c r="C15" s="53" t="s">
        <v>582</v>
      </c>
      <c r="D15" s="74">
        <f t="shared" si="7"/>
        <v>0</v>
      </c>
      <c r="E15" s="74">
        <f t="shared" si="8"/>
        <v>101410</v>
      </c>
      <c r="F15" s="74">
        <f t="shared" si="9"/>
        <v>101410</v>
      </c>
      <c r="G15" s="74">
        <f t="shared" si="10"/>
        <v>0</v>
      </c>
      <c r="H15" s="74">
        <f t="shared" si="11"/>
        <v>96340</v>
      </c>
      <c r="I15" s="74">
        <f t="shared" si="12"/>
        <v>96340</v>
      </c>
      <c r="J15" s="54"/>
      <c r="K15" s="53"/>
      <c r="L15" s="74">
        <v>0</v>
      </c>
      <c r="M15" s="74">
        <v>101410</v>
      </c>
      <c r="N15" s="74">
        <f t="shared" si="13"/>
        <v>101410</v>
      </c>
      <c r="O15" s="74">
        <v>0</v>
      </c>
      <c r="P15" s="74">
        <v>96340</v>
      </c>
      <c r="Q15" s="74">
        <f t="shared" si="14"/>
        <v>96340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555</v>
      </c>
      <c r="B16" s="54" t="s">
        <v>583</v>
      </c>
      <c r="C16" s="53" t="s">
        <v>584</v>
      </c>
      <c r="D16" s="74">
        <f t="shared" si="7"/>
        <v>0</v>
      </c>
      <c r="E16" s="74">
        <f t="shared" si="8"/>
        <v>533083</v>
      </c>
      <c r="F16" s="74">
        <f t="shared" si="9"/>
        <v>533083</v>
      </c>
      <c r="G16" s="74">
        <f t="shared" si="10"/>
        <v>0</v>
      </c>
      <c r="H16" s="74">
        <f t="shared" si="11"/>
        <v>129020</v>
      </c>
      <c r="I16" s="74">
        <f t="shared" si="12"/>
        <v>129020</v>
      </c>
      <c r="J16" s="54" t="s">
        <v>585</v>
      </c>
      <c r="K16" s="53" t="s">
        <v>586</v>
      </c>
      <c r="L16" s="74">
        <v>0</v>
      </c>
      <c r="M16" s="74">
        <v>533083</v>
      </c>
      <c r="N16" s="74">
        <f t="shared" si="13"/>
        <v>533083</v>
      </c>
      <c r="O16" s="74">
        <v>0</v>
      </c>
      <c r="P16" s="74">
        <v>129020</v>
      </c>
      <c r="Q16" s="74">
        <f t="shared" si="14"/>
        <v>129020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555</v>
      </c>
      <c r="B17" s="54" t="s">
        <v>587</v>
      </c>
      <c r="C17" s="53" t="s">
        <v>588</v>
      </c>
      <c r="D17" s="74">
        <f t="shared" si="7"/>
        <v>0</v>
      </c>
      <c r="E17" s="74">
        <f t="shared" si="8"/>
        <v>278677</v>
      </c>
      <c r="F17" s="74">
        <f t="shared" si="9"/>
        <v>278677</v>
      </c>
      <c r="G17" s="74">
        <f t="shared" si="10"/>
        <v>0</v>
      </c>
      <c r="H17" s="74">
        <f t="shared" si="11"/>
        <v>54909</v>
      </c>
      <c r="I17" s="74">
        <f t="shared" si="12"/>
        <v>54909</v>
      </c>
      <c r="J17" s="54" t="s">
        <v>589</v>
      </c>
      <c r="K17" s="53" t="s">
        <v>590</v>
      </c>
      <c r="L17" s="74">
        <v>0</v>
      </c>
      <c r="M17" s="74">
        <v>278677</v>
      </c>
      <c r="N17" s="74">
        <f t="shared" si="13"/>
        <v>278677</v>
      </c>
      <c r="O17" s="74">
        <v>0</v>
      </c>
      <c r="P17" s="74">
        <v>54909</v>
      </c>
      <c r="Q17" s="74">
        <f t="shared" si="14"/>
        <v>54909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555</v>
      </c>
      <c r="B18" s="54" t="s">
        <v>591</v>
      </c>
      <c r="C18" s="53" t="s">
        <v>592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555</v>
      </c>
      <c r="B19" s="54" t="s">
        <v>593</v>
      </c>
      <c r="C19" s="53" t="s">
        <v>594</v>
      </c>
      <c r="D19" s="74">
        <f t="shared" si="7"/>
        <v>37010</v>
      </c>
      <c r="E19" s="74">
        <f t="shared" si="8"/>
        <v>163221</v>
      </c>
      <c r="F19" s="74">
        <f t="shared" si="9"/>
        <v>200231</v>
      </c>
      <c r="G19" s="74">
        <f t="shared" si="10"/>
        <v>0</v>
      </c>
      <c r="H19" s="74">
        <f t="shared" si="11"/>
        <v>83070</v>
      </c>
      <c r="I19" s="74">
        <f t="shared" si="12"/>
        <v>83070</v>
      </c>
      <c r="J19" s="54" t="s">
        <v>558</v>
      </c>
      <c r="K19" s="53" t="s">
        <v>559</v>
      </c>
      <c r="L19" s="74">
        <v>37010</v>
      </c>
      <c r="M19" s="74">
        <v>163221</v>
      </c>
      <c r="N19" s="74">
        <f t="shared" si="13"/>
        <v>200231</v>
      </c>
      <c r="O19" s="74">
        <v>0</v>
      </c>
      <c r="P19" s="74">
        <v>83070</v>
      </c>
      <c r="Q19" s="74">
        <f t="shared" si="14"/>
        <v>83070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555</v>
      </c>
      <c r="B20" s="54" t="s">
        <v>595</v>
      </c>
      <c r="C20" s="53" t="s">
        <v>596</v>
      </c>
      <c r="D20" s="74">
        <f t="shared" si="7"/>
        <v>0</v>
      </c>
      <c r="E20" s="74">
        <f t="shared" si="8"/>
        <v>295163</v>
      </c>
      <c r="F20" s="74">
        <f t="shared" si="9"/>
        <v>295163</v>
      </c>
      <c r="G20" s="74">
        <f t="shared" si="10"/>
        <v>0</v>
      </c>
      <c r="H20" s="74">
        <f t="shared" si="11"/>
        <v>61063</v>
      </c>
      <c r="I20" s="74">
        <f t="shared" si="12"/>
        <v>61063</v>
      </c>
      <c r="J20" s="54" t="s">
        <v>585</v>
      </c>
      <c r="K20" s="53" t="s">
        <v>586</v>
      </c>
      <c r="L20" s="74">
        <v>0</v>
      </c>
      <c r="M20" s="74">
        <v>295163</v>
      </c>
      <c r="N20" s="74">
        <f t="shared" si="13"/>
        <v>295163</v>
      </c>
      <c r="O20" s="74">
        <v>0</v>
      </c>
      <c r="P20" s="74">
        <v>61063</v>
      </c>
      <c r="Q20" s="74">
        <f t="shared" si="14"/>
        <v>61063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555</v>
      </c>
      <c r="B21" s="54" t="s">
        <v>597</v>
      </c>
      <c r="C21" s="53" t="s">
        <v>598</v>
      </c>
      <c r="D21" s="74">
        <f t="shared" si="7"/>
        <v>6732</v>
      </c>
      <c r="E21" s="74">
        <f t="shared" si="8"/>
        <v>30611</v>
      </c>
      <c r="F21" s="74">
        <f t="shared" si="9"/>
        <v>37343</v>
      </c>
      <c r="G21" s="74">
        <f t="shared" si="10"/>
        <v>0</v>
      </c>
      <c r="H21" s="74">
        <f t="shared" si="11"/>
        <v>14356</v>
      </c>
      <c r="I21" s="74">
        <f t="shared" si="12"/>
        <v>14356</v>
      </c>
      <c r="J21" s="54" t="s">
        <v>558</v>
      </c>
      <c r="K21" s="53" t="s">
        <v>559</v>
      </c>
      <c r="L21" s="74">
        <v>6732</v>
      </c>
      <c r="M21" s="74">
        <v>30611</v>
      </c>
      <c r="N21" s="74">
        <f t="shared" si="13"/>
        <v>37343</v>
      </c>
      <c r="O21" s="74">
        <v>0</v>
      </c>
      <c r="P21" s="74">
        <v>14356</v>
      </c>
      <c r="Q21" s="74">
        <f t="shared" si="14"/>
        <v>14356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555</v>
      </c>
      <c r="B22" s="54" t="s">
        <v>599</v>
      </c>
      <c r="C22" s="53" t="s">
        <v>600</v>
      </c>
      <c r="D22" s="74">
        <f t="shared" si="7"/>
        <v>5386</v>
      </c>
      <c r="E22" s="74">
        <f t="shared" si="8"/>
        <v>22437</v>
      </c>
      <c r="F22" s="74">
        <f t="shared" si="9"/>
        <v>27823</v>
      </c>
      <c r="G22" s="74">
        <f t="shared" si="10"/>
        <v>0</v>
      </c>
      <c r="H22" s="74">
        <f t="shared" si="11"/>
        <v>11463</v>
      </c>
      <c r="I22" s="74">
        <f t="shared" si="12"/>
        <v>11463</v>
      </c>
      <c r="J22" s="54" t="s">
        <v>558</v>
      </c>
      <c r="K22" s="53" t="s">
        <v>559</v>
      </c>
      <c r="L22" s="74">
        <v>5386</v>
      </c>
      <c r="M22" s="74">
        <v>22437</v>
      </c>
      <c r="N22" s="74">
        <f t="shared" si="13"/>
        <v>27823</v>
      </c>
      <c r="O22" s="74">
        <v>0</v>
      </c>
      <c r="P22" s="74">
        <v>11463</v>
      </c>
      <c r="Q22" s="74">
        <f t="shared" si="14"/>
        <v>11463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555</v>
      </c>
      <c r="B23" s="54" t="s">
        <v>601</v>
      </c>
      <c r="C23" s="53" t="s">
        <v>602</v>
      </c>
      <c r="D23" s="74">
        <f t="shared" si="7"/>
        <v>6510</v>
      </c>
      <c r="E23" s="74">
        <f t="shared" si="8"/>
        <v>34755</v>
      </c>
      <c r="F23" s="74">
        <f t="shared" si="9"/>
        <v>41265</v>
      </c>
      <c r="G23" s="74">
        <f t="shared" si="10"/>
        <v>0</v>
      </c>
      <c r="H23" s="74">
        <f t="shared" si="11"/>
        <v>49113</v>
      </c>
      <c r="I23" s="74">
        <f t="shared" si="12"/>
        <v>49113</v>
      </c>
      <c r="J23" s="54" t="s">
        <v>560</v>
      </c>
      <c r="K23" s="53" t="s">
        <v>561</v>
      </c>
      <c r="L23" s="74">
        <v>0</v>
      </c>
      <c r="M23" s="74">
        <v>0</v>
      </c>
      <c r="N23" s="74">
        <f t="shared" si="13"/>
        <v>0</v>
      </c>
      <c r="O23" s="74">
        <v>0</v>
      </c>
      <c r="P23" s="74">
        <v>49113</v>
      </c>
      <c r="Q23" s="74">
        <f t="shared" si="14"/>
        <v>49113</v>
      </c>
      <c r="R23" s="54" t="s">
        <v>558</v>
      </c>
      <c r="S23" s="53" t="s">
        <v>559</v>
      </c>
      <c r="T23" s="74">
        <v>6510</v>
      </c>
      <c r="U23" s="74">
        <v>34755</v>
      </c>
      <c r="V23" s="74">
        <f t="shared" si="15"/>
        <v>41265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555</v>
      </c>
      <c r="B24" s="54" t="s">
        <v>603</v>
      </c>
      <c r="C24" s="53" t="s">
        <v>604</v>
      </c>
      <c r="D24" s="74">
        <f t="shared" si="7"/>
        <v>0</v>
      </c>
      <c r="E24" s="74">
        <f t="shared" si="8"/>
        <v>66188</v>
      </c>
      <c r="F24" s="74">
        <f t="shared" si="9"/>
        <v>66188</v>
      </c>
      <c r="G24" s="74">
        <f t="shared" si="10"/>
        <v>0</v>
      </c>
      <c r="H24" s="74">
        <f t="shared" si="11"/>
        <v>16288</v>
      </c>
      <c r="I24" s="74">
        <f t="shared" si="12"/>
        <v>16288</v>
      </c>
      <c r="J24" s="54" t="s">
        <v>585</v>
      </c>
      <c r="K24" s="53" t="s">
        <v>586</v>
      </c>
      <c r="L24" s="74">
        <v>0</v>
      </c>
      <c r="M24" s="74">
        <v>66188</v>
      </c>
      <c r="N24" s="74">
        <f t="shared" si="13"/>
        <v>66188</v>
      </c>
      <c r="O24" s="74"/>
      <c r="P24" s="74">
        <v>16288</v>
      </c>
      <c r="Q24" s="74">
        <f t="shared" si="14"/>
        <v>16288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555</v>
      </c>
      <c r="B25" s="54" t="s">
        <v>605</v>
      </c>
      <c r="C25" s="53" t="s">
        <v>606</v>
      </c>
      <c r="D25" s="74">
        <f t="shared" si="7"/>
        <v>0</v>
      </c>
      <c r="E25" s="74">
        <f t="shared" si="8"/>
        <v>40718</v>
      </c>
      <c r="F25" s="74">
        <f t="shared" si="9"/>
        <v>40718</v>
      </c>
      <c r="G25" s="74">
        <f t="shared" si="10"/>
        <v>0</v>
      </c>
      <c r="H25" s="74">
        <f t="shared" si="11"/>
        <v>11441</v>
      </c>
      <c r="I25" s="74">
        <f t="shared" si="12"/>
        <v>11441</v>
      </c>
      <c r="J25" s="54" t="s">
        <v>576</v>
      </c>
      <c r="K25" s="53" t="s">
        <v>577</v>
      </c>
      <c r="L25" s="74">
        <v>0</v>
      </c>
      <c r="M25" s="74">
        <v>40718</v>
      </c>
      <c r="N25" s="74">
        <f t="shared" si="13"/>
        <v>40718</v>
      </c>
      <c r="O25" s="74">
        <v>0</v>
      </c>
      <c r="P25" s="74">
        <v>11441</v>
      </c>
      <c r="Q25" s="74">
        <f t="shared" si="14"/>
        <v>11441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555</v>
      </c>
      <c r="B26" s="54" t="s">
        <v>607</v>
      </c>
      <c r="C26" s="53" t="s">
        <v>608</v>
      </c>
      <c r="D26" s="74">
        <f t="shared" si="7"/>
        <v>0</v>
      </c>
      <c r="E26" s="74">
        <f t="shared" si="8"/>
        <v>19232</v>
      </c>
      <c r="F26" s="74">
        <f t="shared" si="9"/>
        <v>19232</v>
      </c>
      <c r="G26" s="74">
        <f t="shared" si="10"/>
        <v>0</v>
      </c>
      <c r="H26" s="74">
        <f t="shared" si="11"/>
        <v>6284</v>
      </c>
      <c r="I26" s="74">
        <f t="shared" si="12"/>
        <v>6284</v>
      </c>
      <c r="J26" s="54" t="s">
        <v>576</v>
      </c>
      <c r="K26" s="53">
        <v>2</v>
      </c>
      <c r="L26" s="74">
        <v>0</v>
      </c>
      <c r="M26" s="74">
        <v>19232</v>
      </c>
      <c r="N26" s="74">
        <f t="shared" si="13"/>
        <v>19232</v>
      </c>
      <c r="O26" s="74">
        <v>0</v>
      </c>
      <c r="P26" s="74">
        <v>6284</v>
      </c>
      <c r="Q26" s="74">
        <f t="shared" si="14"/>
        <v>6284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555</v>
      </c>
      <c r="B27" s="54" t="s">
        <v>609</v>
      </c>
      <c r="C27" s="53" t="s">
        <v>610</v>
      </c>
      <c r="D27" s="74">
        <f t="shared" si="7"/>
        <v>0</v>
      </c>
      <c r="E27" s="74">
        <f t="shared" si="8"/>
        <v>145182</v>
      </c>
      <c r="F27" s="74">
        <f t="shared" si="9"/>
        <v>145182</v>
      </c>
      <c r="G27" s="74">
        <f t="shared" si="10"/>
        <v>0</v>
      </c>
      <c r="H27" s="74">
        <f t="shared" si="11"/>
        <v>50623</v>
      </c>
      <c r="I27" s="74">
        <f t="shared" si="12"/>
        <v>50623</v>
      </c>
      <c r="J27" s="54" t="s">
        <v>611</v>
      </c>
      <c r="K27" s="53" t="s">
        <v>612</v>
      </c>
      <c r="L27" s="74">
        <v>0</v>
      </c>
      <c r="M27" s="74">
        <v>145182</v>
      </c>
      <c r="N27" s="74">
        <f t="shared" si="13"/>
        <v>145182</v>
      </c>
      <c r="O27" s="74">
        <v>0</v>
      </c>
      <c r="P27" s="74">
        <v>50623</v>
      </c>
      <c r="Q27" s="74">
        <f t="shared" si="14"/>
        <v>50623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555</v>
      </c>
      <c r="B28" s="54" t="s">
        <v>613</v>
      </c>
      <c r="C28" s="53" t="s">
        <v>614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f t="shared" si="13"/>
        <v>0</v>
      </c>
      <c r="O28" s="74">
        <v>0</v>
      </c>
      <c r="P28" s="74">
        <v>0</v>
      </c>
      <c r="Q28" s="74">
        <f t="shared" si="14"/>
        <v>0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555</v>
      </c>
      <c r="B29" s="54" t="s">
        <v>615</v>
      </c>
      <c r="C29" s="53" t="s">
        <v>616</v>
      </c>
      <c r="D29" s="74">
        <f t="shared" si="7"/>
        <v>0</v>
      </c>
      <c r="E29" s="74">
        <f t="shared" si="8"/>
        <v>91923</v>
      </c>
      <c r="F29" s="74">
        <f t="shared" si="9"/>
        <v>91923</v>
      </c>
      <c r="G29" s="74">
        <f t="shared" si="10"/>
        <v>0</v>
      </c>
      <c r="H29" s="74">
        <f t="shared" si="11"/>
        <v>24807</v>
      </c>
      <c r="I29" s="74">
        <f t="shared" si="12"/>
        <v>24807</v>
      </c>
      <c r="J29" s="54" t="s">
        <v>617</v>
      </c>
      <c r="K29" s="53" t="s">
        <v>618</v>
      </c>
      <c r="L29" s="74">
        <v>0</v>
      </c>
      <c r="M29" s="74">
        <v>91923</v>
      </c>
      <c r="N29" s="74">
        <f t="shared" si="13"/>
        <v>91923</v>
      </c>
      <c r="O29" s="74">
        <v>0</v>
      </c>
      <c r="P29" s="74">
        <v>24807</v>
      </c>
      <c r="Q29" s="74">
        <f t="shared" si="14"/>
        <v>24807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555</v>
      </c>
      <c r="B30" s="54" t="s">
        <v>619</v>
      </c>
      <c r="C30" s="53" t="s">
        <v>620</v>
      </c>
      <c r="D30" s="74">
        <f t="shared" si="7"/>
        <v>0</v>
      </c>
      <c r="E30" s="74">
        <f t="shared" si="8"/>
        <v>349507</v>
      </c>
      <c r="F30" s="74">
        <f t="shared" si="9"/>
        <v>349507</v>
      </c>
      <c r="G30" s="74">
        <f t="shared" si="10"/>
        <v>0</v>
      </c>
      <c r="H30" s="74">
        <f t="shared" si="11"/>
        <v>111484</v>
      </c>
      <c r="I30" s="74">
        <f t="shared" si="12"/>
        <v>111484</v>
      </c>
      <c r="J30" s="54" t="s">
        <v>611</v>
      </c>
      <c r="K30" s="53" t="s">
        <v>612</v>
      </c>
      <c r="L30" s="74">
        <v>0</v>
      </c>
      <c r="M30" s="74">
        <v>217773</v>
      </c>
      <c r="N30" s="74">
        <f t="shared" si="13"/>
        <v>217773</v>
      </c>
      <c r="O30" s="74">
        <v>0</v>
      </c>
      <c r="P30" s="74">
        <v>75933</v>
      </c>
      <c r="Q30" s="74">
        <f t="shared" si="14"/>
        <v>75933</v>
      </c>
      <c r="R30" s="54" t="s">
        <v>617</v>
      </c>
      <c r="S30" s="53" t="s">
        <v>618</v>
      </c>
      <c r="T30" s="74">
        <v>0</v>
      </c>
      <c r="U30" s="74">
        <v>131734</v>
      </c>
      <c r="V30" s="74">
        <f t="shared" si="15"/>
        <v>131734</v>
      </c>
      <c r="W30" s="74">
        <v>0</v>
      </c>
      <c r="X30" s="74">
        <v>35551</v>
      </c>
      <c r="Y30" s="74">
        <f t="shared" si="16"/>
        <v>35551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555</v>
      </c>
      <c r="B31" s="54" t="s">
        <v>621</v>
      </c>
      <c r="C31" s="53" t="s">
        <v>622</v>
      </c>
      <c r="D31" s="74">
        <f t="shared" si="7"/>
        <v>0</v>
      </c>
      <c r="E31" s="74">
        <f t="shared" si="8"/>
        <v>25198</v>
      </c>
      <c r="F31" s="74">
        <f t="shared" si="9"/>
        <v>25198</v>
      </c>
      <c r="G31" s="74">
        <f t="shared" si="10"/>
        <v>0</v>
      </c>
      <c r="H31" s="74">
        <f t="shared" si="11"/>
        <v>5807</v>
      </c>
      <c r="I31" s="74">
        <f t="shared" si="12"/>
        <v>5807</v>
      </c>
      <c r="J31" s="54" t="s">
        <v>623</v>
      </c>
      <c r="K31" s="53" t="s">
        <v>580</v>
      </c>
      <c r="L31" s="74">
        <v>0</v>
      </c>
      <c r="M31" s="74">
        <v>25198</v>
      </c>
      <c r="N31" s="74">
        <f t="shared" si="13"/>
        <v>25198</v>
      </c>
      <c r="O31" s="74">
        <v>0</v>
      </c>
      <c r="P31" s="74">
        <v>5807</v>
      </c>
      <c r="Q31" s="74">
        <f t="shared" si="14"/>
        <v>5807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555</v>
      </c>
      <c r="B32" s="54" t="s">
        <v>624</v>
      </c>
      <c r="C32" s="53" t="s">
        <v>625</v>
      </c>
      <c r="D32" s="74">
        <f t="shared" si="7"/>
        <v>0</v>
      </c>
      <c r="E32" s="74">
        <f t="shared" si="8"/>
        <v>23632</v>
      </c>
      <c r="F32" s="74">
        <f t="shared" si="9"/>
        <v>23632</v>
      </c>
      <c r="G32" s="74">
        <f t="shared" si="10"/>
        <v>0</v>
      </c>
      <c r="H32" s="74">
        <f t="shared" si="11"/>
        <v>11469</v>
      </c>
      <c r="I32" s="74">
        <f t="shared" si="12"/>
        <v>11469</v>
      </c>
      <c r="J32" s="54" t="s">
        <v>623</v>
      </c>
      <c r="K32" s="53" t="s">
        <v>580</v>
      </c>
      <c r="L32" s="74">
        <v>0</v>
      </c>
      <c r="M32" s="74">
        <v>23632</v>
      </c>
      <c r="N32" s="74">
        <f t="shared" si="13"/>
        <v>23632</v>
      </c>
      <c r="O32" s="74">
        <v>0</v>
      </c>
      <c r="P32" s="74">
        <v>11469</v>
      </c>
      <c r="Q32" s="74">
        <f t="shared" si="14"/>
        <v>11469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555</v>
      </c>
      <c r="B33" s="54" t="s">
        <v>626</v>
      </c>
      <c r="C33" s="53" t="s">
        <v>627</v>
      </c>
      <c r="D33" s="74">
        <f t="shared" si="7"/>
        <v>0</v>
      </c>
      <c r="E33" s="74">
        <f t="shared" si="8"/>
        <v>11574</v>
      </c>
      <c r="F33" s="74">
        <f t="shared" si="9"/>
        <v>11574</v>
      </c>
      <c r="G33" s="74">
        <f t="shared" si="10"/>
        <v>0</v>
      </c>
      <c r="H33" s="74">
        <f t="shared" si="11"/>
        <v>1812</v>
      </c>
      <c r="I33" s="74">
        <f t="shared" si="12"/>
        <v>1812</v>
      </c>
      <c r="J33" s="54" t="s">
        <v>564</v>
      </c>
      <c r="K33" s="53" t="s">
        <v>565</v>
      </c>
      <c r="L33" s="74">
        <v>0</v>
      </c>
      <c r="M33" s="74">
        <v>11574</v>
      </c>
      <c r="N33" s="74">
        <f t="shared" si="13"/>
        <v>11574</v>
      </c>
      <c r="O33" s="74">
        <v>0</v>
      </c>
      <c r="P33" s="74">
        <v>1812</v>
      </c>
      <c r="Q33" s="74">
        <f t="shared" si="14"/>
        <v>1812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555</v>
      </c>
      <c r="B34" s="54" t="s">
        <v>628</v>
      </c>
      <c r="C34" s="53" t="s">
        <v>629</v>
      </c>
      <c r="D34" s="74">
        <f t="shared" si="7"/>
        <v>0</v>
      </c>
      <c r="E34" s="74">
        <f t="shared" si="8"/>
        <v>49248</v>
      </c>
      <c r="F34" s="74">
        <f t="shared" si="9"/>
        <v>49248</v>
      </c>
      <c r="G34" s="74">
        <f t="shared" si="10"/>
        <v>0</v>
      </c>
      <c r="H34" s="74">
        <f t="shared" si="11"/>
        <v>5552</v>
      </c>
      <c r="I34" s="74">
        <f t="shared" si="12"/>
        <v>5552</v>
      </c>
      <c r="J34" s="54" t="s">
        <v>564</v>
      </c>
      <c r="K34" s="53" t="s">
        <v>565</v>
      </c>
      <c r="L34" s="74">
        <v>0</v>
      </c>
      <c r="M34" s="74">
        <v>49248</v>
      </c>
      <c r="N34" s="74">
        <f t="shared" si="13"/>
        <v>49248</v>
      </c>
      <c r="O34" s="74">
        <v>0</v>
      </c>
      <c r="P34" s="74">
        <v>5552</v>
      </c>
      <c r="Q34" s="74">
        <f t="shared" si="14"/>
        <v>5552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555</v>
      </c>
      <c r="B35" s="54" t="s">
        <v>630</v>
      </c>
      <c r="C35" s="53" t="s">
        <v>631</v>
      </c>
      <c r="D35" s="74">
        <f t="shared" si="7"/>
        <v>0</v>
      </c>
      <c r="E35" s="74">
        <f t="shared" si="8"/>
        <v>48481</v>
      </c>
      <c r="F35" s="74">
        <f t="shared" si="9"/>
        <v>48481</v>
      </c>
      <c r="G35" s="74">
        <f t="shared" si="10"/>
        <v>0</v>
      </c>
      <c r="H35" s="74">
        <f t="shared" si="11"/>
        <v>10297</v>
      </c>
      <c r="I35" s="74">
        <f t="shared" si="12"/>
        <v>10297</v>
      </c>
      <c r="J35" s="54" t="s">
        <v>564</v>
      </c>
      <c r="K35" s="53" t="s">
        <v>632</v>
      </c>
      <c r="L35" s="74">
        <v>0</v>
      </c>
      <c r="M35" s="74">
        <v>48481</v>
      </c>
      <c r="N35" s="74">
        <f t="shared" si="13"/>
        <v>48481</v>
      </c>
      <c r="O35" s="74">
        <v>0</v>
      </c>
      <c r="P35" s="74">
        <v>10297</v>
      </c>
      <c r="Q35" s="74">
        <f t="shared" si="14"/>
        <v>10297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555</v>
      </c>
      <c r="B36" s="54" t="s">
        <v>633</v>
      </c>
      <c r="C36" s="53" t="s">
        <v>634</v>
      </c>
      <c r="D36" s="74">
        <f t="shared" si="7"/>
        <v>0</v>
      </c>
      <c r="E36" s="74">
        <f t="shared" si="8"/>
        <v>7515</v>
      </c>
      <c r="F36" s="74">
        <f t="shared" si="9"/>
        <v>7515</v>
      </c>
      <c r="G36" s="74">
        <f t="shared" si="10"/>
        <v>0</v>
      </c>
      <c r="H36" s="74">
        <f t="shared" si="11"/>
        <v>1664</v>
      </c>
      <c r="I36" s="74">
        <f t="shared" si="12"/>
        <v>1664</v>
      </c>
      <c r="J36" s="54" t="s">
        <v>564</v>
      </c>
      <c r="K36" s="53" t="s">
        <v>635</v>
      </c>
      <c r="L36" s="74">
        <v>0</v>
      </c>
      <c r="M36" s="74">
        <v>7515</v>
      </c>
      <c r="N36" s="74">
        <f t="shared" si="13"/>
        <v>7515</v>
      </c>
      <c r="O36" s="74">
        <v>0</v>
      </c>
      <c r="P36" s="74">
        <v>1664</v>
      </c>
      <c r="Q36" s="74">
        <f t="shared" si="14"/>
        <v>1664</v>
      </c>
      <c r="R36" s="54"/>
      <c r="S36" s="53"/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0</v>
      </c>
      <c r="Y36" s="74">
        <f t="shared" si="16"/>
        <v>0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555</v>
      </c>
      <c r="B37" s="54" t="s">
        <v>636</v>
      </c>
      <c r="C37" s="53" t="s">
        <v>637</v>
      </c>
      <c r="D37" s="74">
        <f t="shared" si="7"/>
        <v>0</v>
      </c>
      <c r="E37" s="74">
        <f t="shared" si="8"/>
        <v>8777</v>
      </c>
      <c r="F37" s="74">
        <f t="shared" si="9"/>
        <v>8777</v>
      </c>
      <c r="G37" s="74">
        <f t="shared" si="10"/>
        <v>0</v>
      </c>
      <c r="H37" s="74">
        <f t="shared" si="11"/>
        <v>1638</v>
      </c>
      <c r="I37" s="74">
        <f t="shared" si="12"/>
        <v>1638</v>
      </c>
      <c r="J37" s="54" t="s">
        <v>564</v>
      </c>
      <c r="K37" s="53" t="s">
        <v>638</v>
      </c>
      <c r="L37" s="74">
        <v>0</v>
      </c>
      <c r="M37" s="74">
        <v>8777</v>
      </c>
      <c r="N37" s="74">
        <f t="shared" si="13"/>
        <v>8777</v>
      </c>
      <c r="O37" s="74">
        <v>0</v>
      </c>
      <c r="P37" s="74">
        <v>1638</v>
      </c>
      <c r="Q37" s="74">
        <f t="shared" si="14"/>
        <v>1638</v>
      </c>
      <c r="R37" s="54"/>
      <c r="S37" s="53"/>
      <c r="T37" s="74">
        <v>0</v>
      </c>
      <c r="U37" s="74">
        <v>0</v>
      </c>
      <c r="V37" s="74">
        <f t="shared" si="15"/>
        <v>0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555</v>
      </c>
      <c r="B38" s="54" t="s">
        <v>639</v>
      </c>
      <c r="C38" s="53" t="s">
        <v>640</v>
      </c>
      <c r="D38" s="74">
        <f t="shared" si="7"/>
        <v>0</v>
      </c>
      <c r="E38" s="74">
        <f t="shared" si="8"/>
        <v>5691</v>
      </c>
      <c r="F38" s="74">
        <f t="shared" si="9"/>
        <v>5691</v>
      </c>
      <c r="G38" s="74">
        <f t="shared" si="10"/>
        <v>0</v>
      </c>
      <c r="H38" s="74">
        <f t="shared" si="11"/>
        <v>1473</v>
      </c>
      <c r="I38" s="74">
        <f t="shared" si="12"/>
        <v>1473</v>
      </c>
      <c r="J38" s="54" t="s">
        <v>564</v>
      </c>
      <c r="K38" s="53" t="s">
        <v>565</v>
      </c>
      <c r="L38" s="74">
        <v>0</v>
      </c>
      <c r="M38" s="74">
        <v>5691</v>
      </c>
      <c r="N38" s="74">
        <f t="shared" si="13"/>
        <v>5691</v>
      </c>
      <c r="O38" s="74">
        <v>0</v>
      </c>
      <c r="P38" s="74">
        <v>1473</v>
      </c>
      <c r="Q38" s="74">
        <f t="shared" si="14"/>
        <v>1473</v>
      </c>
      <c r="R38" s="54"/>
      <c r="S38" s="53"/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555</v>
      </c>
      <c r="B39" s="54" t="s">
        <v>641</v>
      </c>
      <c r="C39" s="53" t="s">
        <v>642</v>
      </c>
      <c r="D39" s="74">
        <f t="shared" si="7"/>
        <v>0</v>
      </c>
      <c r="E39" s="74">
        <f t="shared" si="8"/>
        <v>6050</v>
      </c>
      <c r="F39" s="74">
        <f t="shared" si="9"/>
        <v>6050</v>
      </c>
      <c r="G39" s="74">
        <f t="shared" si="10"/>
        <v>0</v>
      </c>
      <c r="H39" s="74">
        <f t="shared" si="11"/>
        <v>2097</v>
      </c>
      <c r="I39" s="74">
        <f t="shared" si="12"/>
        <v>2097</v>
      </c>
      <c r="J39" s="54" t="s">
        <v>564</v>
      </c>
      <c r="K39" s="53" t="s">
        <v>565</v>
      </c>
      <c r="L39" s="74">
        <v>0</v>
      </c>
      <c r="M39" s="74">
        <v>6050</v>
      </c>
      <c r="N39" s="74">
        <f t="shared" si="13"/>
        <v>6050</v>
      </c>
      <c r="O39" s="74">
        <v>0</v>
      </c>
      <c r="P39" s="74">
        <v>2097</v>
      </c>
      <c r="Q39" s="74">
        <f t="shared" si="14"/>
        <v>2097</v>
      </c>
      <c r="R39" s="54"/>
      <c r="S39" s="53"/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555</v>
      </c>
      <c r="B40" s="54" t="s">
        <v>643</v>
      </c>
      <c r="C40" s="53" t="s">
        <v>644</v>
      </c>
      <c r="D40" s="74">
        <f aca="true" t="shared" si="25" ref="D40:D66">SUM(L40,T40,AB40,AJ40,AR40,AZ40)</f>
        <v>0</v>
      </c>
      <c r="E40" s="74">
        <f aca="true" t="shared" si="26" ref="E40:E66">SUM(M40,U40,AC40,AK40,AS40,BA40)</f>
        <v>3628</v>
      </c>
      <c r="F40" s="74">
        <f aca="true" t="shared" si="27" ref="F40:F66">SUM(D40:E40)</f>
        <v>3628</v>
      </c>
      <c r="G40" s="74">
        <f aca="true" t="shared" si="28" ref="G40:G66">SUM(O40,W40,AE40,AM40,AU40,BC40)</f>
        <v>0</v>
      </c>
      <c r="H40" s="74">
        <f aca="true" t="shared" si="29" ref="H40:H66">SUM(P40,X40,AF40,AN40,AV40,BD40)</f>
        <v>491</v>
      </c>
      <c r="I40" s="74">
        <f aca="true" t="shared" si="30" ref="I40:I66">SUM(G40:H40)</f>
        <v>491</v>
      </c>
      <c r="J40" s="54" t="s">
        <v>564</v>
      </c>
      <c r="K40" s="53" t="s">
        <v>565</v>
      </c>
      <c r="L40" s="74">
        <v>0</v>
      </c>
      <c r="M40" s="74">
        <v>3628</v>
      </c>
      <c r="N40" s="74">
        <f aca="true" t="shared" si="31" ref="N40:N66">SUM(L40,+M40)</f>
        <v>3628</v>
      </c>
      <c r="O40" s="74">
        <v>0</v>
      </c>
      <c r="P40" s="74">
        <v>491</v>
      </c>
      <c r="Q40" s="74">
        <f aca="true" t="shared" si="32" ref="Q40:Q66">SUM(O40,+P40)</f>
        <v>491</v>
      </c>
      <c r="R40" s="54"/>
      <c r="S40" s="53"/>
      <c r="T40" s="74">
        <v>0</v>
      </c>
      <c r="U40" s="74">
        <v>0</v>
      </c>
      <c r="V40" s="74">
        <f aca="true" t="shared" si="33" ref="V40:V66">+SUM(T40,U40)</f>
        <v>0</v>
      </c>
      <c r="W40" s="74">
        <v>0</v>
      </c>
      <c r="X40" s="74">
        <v>0</v>
      </c>
      <c r="Y40" s="74">
        <f aca="true" t="shared" si="34" ref="Y40:Y66">+SUM(W40,X40)</f>
        <v>0</v>
      </c>
      <c r="Z40" s="54"/>
      <c r="AA40" s="53"/>
      <c r="AB40" s="74">
        <v>0</v>
      </c>
      <c r="AC40" s="74">
        <v>0</v>
      </c>
      <c r="AD40" s="74">
        <f aca="true" t="shared" si="35" ref="AD40:AD66">+SUM(AB40,AC40)</f>
        <v>0</v>
      </c>
      <c r="AE40" s="74">
        <v>0</v>
      </c>
      <c r="AF40" s="74">
        <v>0</v>
      </c>
      <c r="AG40" s="74">
        <f aca="true" t="shared" si="36" ref="AG40:AG66">SUM(AE40,+AF40)</f>
        <v>0</v>
      </c>
      <c r="AH40" s="54"/>
      <c r="AI40" s="53"/>
      <c r="AJ40" s="74">
        <v>0</v>
      </c>
      <c r="AK40" s="74">
        <v>0</v>
      </c>
      <c r="AL40" s="74">
        <f aca="true" t="shared" si="37" ref="AL40:AL66">SUM(AJ40,+AK40)</f>
        <v>0</v>
      </c>
      <c r="AM40" s="74">
        <v>0</v>
      </c>
      <c r="AN40" s="74">
        <v>0</v>
      </c>
      <c r="AO40" s="74">
        <f aca="true" t="shared" si="38" ref="AO40:AO66">SUM(AM40,+AN40)</f>
        <v>0</v>
      </c>
      <c r="AP40" s="54"/>
      <c r="AQ40" s="53"/>
      <c r="AR40" s="74">
        <v>0</v>
      </c>
      <c r="AS40" s="74">
        <v>0</v>
      </c>
      <c r="AT40" s="74">
        <f aca="true" t="shared" si="39" ref="AT40:AT66">SUM(AR40,+AS40)</f>
        <v>0</v>
      </c>
      <c r="AU40" s="74">
        <v>0</v>
      </c>
      <c r="AV40" s="74">
        <v>0</v>
      </c>
      <c r="AW40" s="74">
        <f aca="true" t="shared" si="40" ref="AW40:AW66">SUM(AU40,+AV40)</f>
        <v>0</v>
      </c>
      <c r="AX40" s="54"/>
      <c r="AY40" s="53"/>
      <c r="AZ40" s="74">
        <v>0</v>
      </c>
      <c r="BA40" s="74">
        <v>0</v>
      </c>
      <c r="BB40" s="74">
        <f aca="true" t="shared" si="41" ref="BB40:BB66">SUM(AZ40,BA40)</f>
        <v>0</v>
      </c>
      <c r="BC40" s="74">
        <v>0</v>
      </c>
      <c r="BD40" s="74">
        <v>0</v>
      </c>
      <c r="BE40" s="74">
        <f aca="true" t="shared" si="42" ref="BE40:BE66">SUM(BC40,+BD40)</f>
        <v>0</v>
      </c>
    </row>
    <row r="41" spans="1:57" s="50" customFormat="1" ht="12" customHeight="1">
      <c r="A41" s="53" t="s">
        <v>555</v>
      </c>
      <c r="B41" s="54" t="s">
        <v>645</v>
      </c>
      <c r="C41" s="53" t="s">
        <v>646</v>
      </c>
      <c r="D41" s="74">
        <f t="shared" si="25"/>
        <v>0</v>
      </c>
      <c r="E41" s="74">
        <f t="shared" si="26"/>
        <v>74611</v>
      </c>
      <c r="F41" s="74">
        <f t="shared" si="27"/>
        <v>74611</v>
      </c>
      <c r="G41" s="74">
        <f t="shared" si="28"/>
        <v>0</v>
      </c>
      <c r="H41" s="74">
        <f t="shared" si="29"/>
        <v>12771</v>
      </c>
      <c r="I41" s="74">
        <f t="shared" si="30"/>
        <v>12771</v>
      </c>
      <c r="J41" s="54" t="s">
        <v>564</v>
      </c>
      <c r="K41" s="53" t="s">
        <v>565</v>
      </c>
      <c r="L41" s="74">
        <v>0</v>
      </c>
      <c r="M41" s="74">
        <v>74611</v>
      </c>
      <c r="N41" s="74">
        <f t="shared" si="31"/>
        <v>74611</v>
      </c>
      <c r="O41" s="74">
        <v>0</v>
      </c>
      <c r="P41" s="74">
        <v>12771</v>
      </c>
      <c r="Q41" s="74">
        <f t="shared" si="32"/>
        <v>12771</v>
      </c>
      <c r="R41" s="54"/>
      <c r="S41" s="53"/>
      <c r="T41" s="74">
        <v>0</v>
      </c>
      <c r="U41" s="74">
        <v>0</v>
      </c>
      <c r="V41" s="74">
        <f t="shared" si="33"/>
        <v>0</v>
      </c>
      <c r="W41" s="74">
        <v>0</v>
      </c>
      <c r="X41" s="74">
        <v>0</v>
      </c>
      <c r="Y41" s="74">
        <f t="shared" si="34"/>
        <v>0</v>
      </c>
      <c r="Z41" s="54"/>
      <c r="AA41" s="53"/>
      <c r="AB41" s="74">
        <v>0</v>
      </c>
      <c r="AC41" s="74">
        <v>0</v>
      </c>
      <c r="AD41" s="74">
        <f t="shared" si="35"/>
        <v>0</v>
      </c>
      <c r="AE41" s="74">
        <v>0</v>
      </c>
      <c r="AF41" s="74">
        <v>0</v>
      </c>
      <c r="AG41" s="74">
        <f t="shared" si="36"/>
        <v>0</v>
      </c>
      <c r="AH41" s="54"/>
      <c r="AI41" s="53"/>
      <c r="AJ41" s="74">
        <v>0</v>
      </c>
      <c r="AK41" s="74">
        <v>0</v>
      </c>
      <c r="AL41" s="74">
        <f t="shared" si="37"/>
        <v>0</v>
      </c>
      <c r="AM41" s="74">
        <v>0</v>
      </c>
      <c r="AN41" s="74">
        <v>0</v>
      </c>
      <c r="AO41" s="74">
        <f t="shared" si="38"/>
        <v>0</v>
      </c>
      <c r="AP41" s="54"/>
      <c r="AQ41" s="53"/>
      <c r="AR41" s="74">
        <v>0</v>
      </c>
      <c r="AS41" s="74">
        <v>0</v>
      </c>
      <c r="AT41" s="74">
        <f t="shared" si="39"/>
        <v>0</v>
      </c>
      <c r="AU41" s="74">
        <v>0</v>
      </c>
      <c r="AV41" s="74">
        <v>0</v>
      </c>
      <c r="AW41" s="74">
        <f t="shared" si="40"/>
        <v>0</v>
      </c>
      <c r="AX41" s="54"/>
      <c r="AY41" s="53"/>
      <c r="AZ41" s="74">
        <v>0</v>
      </c>
      <c r="BA41" s="74">
        <v>0</v>
      </c>
      <c r="BB41" s="74">
        <f t="shared" si="41"/>
        <v>0</v>
      </c>
      <c r="BC41" s="74">
        <v>0</v>
      </c>
      <c r="BD41" s="74">
        <v>0</v>
      </c>
      <c r="BE41" s="74">
        <f t="shared" si="42"/>
        <v>0</v>
      </c>
    </row>
    <row r="42" spans="1:57" s="50" customFormat="1" ht="12" customHeight="1">
      <c r="A42" s="53" t="s">
        <v>555</v>
      </c>
      <c r="B42" s="54" t="s">
        <v>647</v>
      </c>
      <c r="C42" s="53" t="s">
        <v>648</v>
      </c>
      <c r="D42" s="74">
        <f t="shared" si="25"/>
        <v>429</v>
      </c>
      <c r="E42" s="74">
        <f t="shared" si="26"/>
        <v>92234</v>
      </c>
      <c r="F42" s="74">
        <f t="shared" si="27"/>
        <v>92663</v>
      </c>
      <c r="G42" s="74">
        <f t="shared" si="28"/>
        <v>0</v>
      </c>
      <c r="H42" s="74">
        <f t="shared" si="29"/>
        <v>20418</v>
      </c>
      <c r="I42" s="74">
        <f t="shared" si="30"/>
        <v>20418</v>
      </c>
      <c r="J42" s="54" t="s">
        <v>572</v>
      </c>
      <c r="K42" s="53" t="s">
        <v>573</v>
      </c>
      <c r="L42" s="74">
        <v>429</v>
      </c>
      <c r="M42" s="74">
        <v>92234</v>
      </c>
      <c r="N42" s="74">
        <f t="shared" si="31"/>
        <v>92663</v>
      </c>
      <c r="O42" s="74">
        <v>0</v>
      </c>
      <c r="P42" s="74">
        <v>20418</v>
      </c>
      <c r="Q42" s="74">
        <f t="shared" si="32"/>
        <v>20418</v>
      </c>
      <c r="R42" s="54"/>
      <c r="S42" s="53"/>
      <c r="T42" s="74">
        <v>0</v>
      </c>
      <c r="U42" s="74">
        <v>0</v>
      </c>
      <c r="V42" s="74">
        <f t="shared" si="33"/>
        <v>0</v>
      </c>
      <c r="W42" s="74">
        <v>0</v>
      </c>
      <c r="X42" s="74">
        <v>0</v>
      </c>
      <c r="Y42" s="74">
        <f t="shared" si="34"/>
        <v>0</v>
      </c>
      <c r="Z42" s="54"/>
      <c r="AA42" s="53"/>
      <c r="AB42" s="74">
        <v>0</v>
      </c>
      <c r="AC42" s="74">
        <v>0</v>
      </c>
      <c r="AD42" s="74">
        <f t="shared" si="35"/>
        <v>0</v>
      </c>
      <c r="AE42" s="74">
        <v>0</v>
      </c>
      <c r="AF42" s="74">
        <v>0</v>
      </c>
      <c r="AG42" s="74">
        <f t="shared" si="36"/>
        <v>0</v>
      </c>
      <c r="AH42" s="54"/>
      <c r="AI42" s="53"/>
      <c r="AJ42" s="74">
        <v>0</v>
      </c>
      <c r="AK42" s="74">
        <v>0</v>
      </c>
      <c r="AL42" s="74">
        <f t="shared" si="37"/>
        <v>0</v>
      </c>
      <c r="AM42" s="74">
        <v>0</v>
      </c>
      <c r="AN42" s="74">
        <v>0</v>
      </c>
      <c r="AO42" s="74">
        <f t="shared" si="38"/>
        <v>0</v>
      </c>
      <c r="AP42" s="54"/>
      <c r="AQ42" s="53"/>
      <c r="AR42" s="74">
        <v>0</v>
      </c>
      <c r="AS42" s="74">
        <v>0</v>
      </c>
      <c r="AT42" s="74">
        <f t="shared" si="39"/>
        <v>0</v>
      </c>
      <c r="AU42" s="74">
        <v>0</v>
      </c>
      <c r="AV42" s="74">
        <v>0</v>
      </c>
      <c r="AW42" s="74">
        <f t="shared" si="40"/>
        <v>0</v>
      </c>
      <c r="AX42" s="54"/>
      <c r="AY42" s="53"/>
      <c r="AZ42" s="74">
        <v>0</v>
      </c>
      <c r="BA42" s="74">
        <v>0</v>
      </c>
      <c r="BB42" s="74">
        <f t="shared" si="41"/>
        <v>0</v>
      </c>
      <c r="BC42" s="74">
        <v>0</v>
      </c>
      <c r="BD42" s="74">
        <v>0</v>
      </c>
      <c r="BE42" s="74">
        <f t="shared" si="42"/>
        <v>0</v>
      </c>
    </row>
    <row r="43" spans="1:57" s="50" customFormat="1" ht="12" customHeight="1">
      <c r="A43" s="53" t="s">
        <v>555</v>
      </c>
      <c r="B43" s="54" t="s">
        <v>649</v>
      </c>
      <c r="C43" s="53" t="s">
        <v>650</v>
      </c>
      <c r="D43" s="74">
        <f t="shared" si="25"/>
        <v>133</v>
      </c>
      <c r="E43" s="74">
        <f t="shared" si="26"/>
        <v>28486</v>
      </c>
      <c r="F43" s="74">
        <f t="shared" si="27"/>
        <v>28619</v>
      </c>
      <c r="G43" s="74">
        <f t="shared" si="28"/>
        <v>0</v>
      </c>
      <c r="H43" s="74">
        <f t="shared" si="29"/>
        <v>7147</v>
      </c>
      <c r="I43" s="74">
        <f t="shared" si="30"/>
        <v>7147</v>
      </c>
      <c r="J43" s="54" t="s">
        <v>572</v>
      </c>
      <c r="K43" s="53" t="s">
        <v>573</v>
      </c>
      <c r="L43" s="74">
        <v>133</v>
      </c>
      <c r="M43" s="74">
        <v>28486</v>
      </c>
      <c r="N43" s="74">
        <f t="shared" si="31"/>
        <v>28619</v>
      </c>
      <c r="O43" s="74">
        <v>0</v>
      </c>
      <c r="P43" s="74">
        <v>7147</v>
      </c>
      <c r="Q43" s="74">
        <f t="shared" si="32"/>
        <v>7147</v>
      </c>
      <c r="R43" s="54"/>
      <c r="S43" s="53"/>
      <c r="T43" s="74">
        <v>0</v>
      </c>
      <c r="U43" s="74">
        <v>0</v>
      </c>
      <c r="V43" s="74">
        <f t="shared" si="33"/>
        <v>0</v>
      </c>
      <c r="W43" s="74">
        <v>0</v>
      </c>
      <c r="X43" s="74">
        <v>0</v>
      </c>
      <c r="Y43" s="74">
        <f t="shared" si="34"/>
        <v>0</v>
      </c>
      <c r="Z43" s="54"/>
      <c r="AA43" s="53"/>
      <c r="AB43" s="74">
        <v>0</v>
      </c>
      <c r="AC43" s="74">
        <v>0</v>
      </c>
      <c r="AD43" s="74">
        <f t="shared" si="35"/>
        <v>0</v>
      </c>
      <c r="AE43" s="74">
        <v>0</v>
      </c>
      <c r="AF43" s="74">
        <v>0</v>
      </c>
      <c r="AG43" s="74">
        <f t="shared" si="36"/>
        <v>0</v>
      </c>
      <c r="AH43" s="54"/>
      <c r="AI43" s="53"/>
      <c r="AJ43" s="74">
        <v>0</v>
      </c>
      <c r="AK43" s="74">
        <v>0</v>
      </c>
      <c r="AL43" s="74">
        <f t="shared" si="37"/>
        <v>0</v>
      </c>
      <c r="AM43" s="74">
        <v>0</v>
      </c>
      <c r="AN43" s="74">
        <v>0</v>
      </c>
      <c r="AO43" s="74">
        <f t="shared" si="38"/>
        <v>0</v>
      </c>
      <c r="AP43" s="54"/>
      <c r="AQ43" s="53"/>
      <c r="AR43" s="74">
        <v>0</v>
      </c>
      <c r="AS43" s="74">
        <v>0</v>
      </c>
      <c r="AT43" s="74">
        <f t="shared" si="39"/>
        <v>0</v>
      </c>
      <c r="AU43" s="74">
        <v>0</v>
      </c>
      <c r="AV43" s="74">
        <v>0</v>
      </c>
      <c r="AW43" s="74">
        <f t="shared" si="40"/>
        <v>0</v>
      </c>
      <c r="AX43" s="54"/>
      <c r="AY43" s="53"/>
      <c r="AZ43" s="74">
        <v>0</v>
      </c>
      <c r="BA43" s="74">
        <v>0</v>
      </c>
      <c r="BB43" s="74">
        <f t="shared" si="41"/>
        <v>0</v>
      </c>
      <c r="BC43" s="74">
        <v>0</v>
      </c>
      <c r="BD43" s="74">
        <v>0</v>
      </c>
      <c r="BE43" s="74">
        <f t="shared" si="42"/>
        <v>0</v>
      </c>
    </row>
    <row r="44" spans="1:57" s="50" customFormat="1" ht="12" customHeight="1">
      <c r="A44" s="53" t="s">
        <v>555</v>
      </c>
      <c r="B44" s="54" t="s">
        <v>651</v>
      </c>
      <c r="C44" s="53" t="s">
        <v>652</v>
      </c>
      <c r="D44" s="74">
        <f t="shared" si="25"/>
        <v>95</v>
      </c>
      <c r="E44" s="74">
        <f t="shared" si="26"/>
        <v>20466</v>
      </c>
      <c r="F44" s="74">
        <f t="shared" si="27"/>
        <v>20561</v>
      </c>
      <c r="G44" s="74">
        <f t="shared" si="28"/>
        <v>0</v>
      </c>
      <c r="H44" s="74">
        <f t="shared" si="29"/>
        <v>8747</v>
      </c>
      <c r="I44" s="74">
        <f t="shared" si="30"/>
        <v>8747</v>
      </c>
      <c r="J44" s="54" t="s">
        <v>572</v>
      </c>
      <c r="K44" s="53" t="s">
        <v>573</v>
      </c>
      <c r="L44" s="74">
        <v>95</v>
      </c>
      <c r="M44" s="74">
        <v>20466</v>
      </c>
      <c r="N44" s="74">
        <f t="shared" si="31"/>
        <v>20561</v>
      </c>
      <c r="O44" s="74">
        <v>0</v>
      </c>
      <c r="P44" s="74">
        <v>8747</v>
      </c>
      <c r="Q44" s="74">
        <f t="shared" si="32"/>
        <v>8747</v>
      </c>
      <c r="R44" s="54"/>
      <c r="S44" s="53"/>
      <c r="T44" s="74">
        <v>0</v>
      </c>
      <c r="U44" s="74">
        <v>0</v>
      </c>
      <c r="V44" s="74">
        <f t="shared" si="33"/>
        <v>0</v>
      </c>
      <c r="W44" s="74">
        <v>0</v>
      </c>
      <c r="X44" s="74">
        <v>0</v>
      </c>
      <c r="Y44" s="74">
        <f t="shared" si="34"/>
        <v>0</v>
      </c>
      <c r="Z44" s="54"/>
      <c r="AA44" s="53"/>
      <c r="AB44" s="74">
        <v>0</v>
      </c>
      <c r="AC44" s="74">
        <v>0</v>
      </c>
      <c r="AD44" s="74">
        <f t="shared" si="35"/>
        <v>0</v>
      </c>
      <c r="AE44" s="74">
        <v>0</v>
      </c>
      <c r="AF44" s="74">
        <v>0</v>
      </c>
      <c r="AG44" s="74">
        <f t="shared" si="36"/>
        <v>0</v>
      </c>
      <c r="AH44" s="54"/>
      <c r="AI44" s="53"/>
      <c r="AJ44" s="74">
        <v>0</v>
      </c>
      <c r="AK44" s="74">
        <v>0</v>
      </c>
      <c r="AL44" s="74">
        <f t="shared" si="37"/>
        <v>0</v>
      </c>
      <c r="AM44" s="74">
        <v>0</v>
      </c>
      <c r="AN44" s="74">
        <v>0</v>
      </c>
      <c r="AO44" s="74">
        <f t="shared" si="38"/>
        <v>0</v>
      </c>
      <c r="AP44" s="54"/>
      <c r="AQ44" s="53"/>
      <c r="AR44" s="74">
        <v>0</v>
      </c>
      <c r="AS44" s="74">
        <v>0</v>
      </c>
      <c r="AT44" s="74">
        <f t="shared" si="39"/>
        <v>0</v>
      </c>
      <c r="AU44" s="74">
        <v>0</v>
      </c>
      <c r="AV44" s="74">
        <v>0</v>
      </c>
      <c r="AW44" s="74">
        <f t="shared" si="40"/>
        <v>0</v>
      </c>
      <c r="AX44" s="54"/>
      <c r="AY44" s="53"/>
      <c r="AZ44" s="74">
        <v>0</v>
      </c>
      <c r="BA44" s="74">
        <v>0</v>
      </c>
      <c r="BB44" s="74">
        <f t="shared" si="41"/>
        <v>0</v>
      </c>
      <c r="BC44" s="74">
        <v>0</v>
      </c>
      <c r="BD44" s="74">
        <v>0</v>
      </c>
      <c r="BE44" s="74">
        <f t="shared" si="42"/>
        <v>0</v>
      </c>
    </row>
    <row r="45" spans="1:57" s="50" customFormat="1" ht="12" customHeight="1">
      <c r="A45" s="53" t="s">
        <v>555</v>
      </c>
      <c r="B45" s="54" t="s">
        <v>653</v>
      </c>
      <c r="C45" s="53" t="s">
        <v>654</v>
      </c>
      <c r="D45" s="74">
        <f t="shared" si="25"/>
        <v>409</v>
      </c>
      <c r="E45" s="74">
        <f t="shared" si="26"/>
        <v>87499</v>
      </c>
      <c r="F45" s="74">
        <f t="shared" si="27"/>
        <v>87908</v>
      </c>
      <c r="G45" s="74">
        <f t="shared" si="28"/>
        <v>0</v>
      </c>
      <c r="H45" s="74">
        <f t="shared" si="29"/>
        <v>22908</v>
      </c>
      <c r="I45" s="74">
        <f t="shared" si="30"/>
        <v>22908</v>
      </c>
      <c r="J45" s="54" t="s">
        <v>572</v>
      </c>
      <c r="K45" s="53" t="s">
        <v>573</v>
      </c>
      <c r="L45" s="74">
        <v>409</v>
      </c>
      <c r="M45" s="74">
        <v>87499</v>
      </c>
      <c r="N45" s="74">
        <f t="shared" si="31"/>
        <v>87908</v>
      </c>
      <c r="O45" s="74">
        <v>0</v>
      </c>
      <c r="P45" s="74">
        <v>22908</v>
      </c>
      <c r="Q45" s="74">
        <f t="shared" si="32"/>
        <v>22908</v>
      </c>
      <c r="R45" s="54"/>
      <c r="S45" s="53"/>
      <c r="T45" s="74">
        <v>0</v>
      </c>
      <c r="U45" s="74">
        <v>0</v>
      </c>
      <c r="V45" s="74">
        <f t="shared" si="33"/>
        <v>0</v>
      </c>
      <c r="W45" s="74">
        <v>0</v>
      </c>
      <c r="X45" s="74">
        <v>0</v>
      </c>
      <c r="Y45" s="74">
        <f t="shared" si="34"/>
        <v>0</v>
      </c>
      <c r="Z45" s="54"/>
      <c r="AA45" s="53"/>
      <c r="AB45" s="74">
        <v>0</v>
      </c>
      <c r="AC45" s="74">
        <v>0</v>
      </c>
      <c r="AD45" s="74">
        <f t="shared" si="35"/>
        <v>0</v>
      </c>
      <c r="AE45" s="74">
        <v>0</v>
      </c>
      <c r="AF45" s="74">
        <v>0</v>
      </c>
      <c r="AG45" s="74">
        <f t="shared" si="36"/>
        <v>0</v>
      </c>
      <c r="AH45" s="54"/>
      <c r="AI45" s="53"/>
      <c r="AJ45" s="74">
        <v>0</v>
      </c>
      <c r="AK45" s="74">
        <v>0</v>
      </c>
      <c r="AL45" s="74">
        <f t="shared" si="37"/>
        <v>0</v>
      </c>
      <c r="AM45" s="74">
        <v>0</v>
      </c>
      <c r="AN45" s="74">
        <v>0</v>
      </c>
      <c r="AO45" s="74">
        <f t="shared" si="38"/>
        <v>0</v>
      </c>
      <c r="AP45" s="54"/>
      <c r="AQ45" s="53"/>
      <c r="AR45" s="74">
        <v>0</v>
      </c>
      <c r="AS45" s="74">
        <v>0</v>
      </c>
      <c r="AT45" s="74">
        <f t="shared" si="39"/>
        <v>0</v>
      </c>
      <c r="AU45" s="74">
        <v>0</v>
      </c>
      <c r="AV45" s="74">
        <v>0</v>
      </c>
      <c r="AW45" s="74">
        <f t="shared" si="40"/>
        <v>0</v>
      </c>
      <c r="AX45" s="54"/>
      <c r="AY45" s="53"/>
      <c r="AZ45" s="74">
        <v>0</v>
      </c>
      <c r="BA45" s="74">
        <v>0</v>
      </c>
      <c r="BB45" s="74">
        <f t="shared" si="41"/>
        <v>0</v>
      </c>
      <c r="BC45" s="74">
        <v>0</v>
      </c>
      <c r="BD45" s="74">
        <v>0</v>
      </c>
      <c r="BE45" s="74">
        <f t="shared" si="42"/>
        <v>0</v>
      </c>
    </row>
    <row r="46" spans="1:57" s="50" customFormat="1" ht="12" customHeight="1">
      <c r="A46" s="53" t="s">
        <v>555</v>
      </c>
      <c r="B46" s="54" t="s">
        <v>655</v>
      </c>
      <c r="C46" s="53" t="s">
        <v>656</v>
      </c>
      <c r="D46" s="74">
        <f t="shared" si="25"/>
        <v>0</v>
      </c>
      <c r="E46" s="74">
        <f t="shared" si="26"/>
        <v>128100</v>
      </c>
      <c r="F46" s="74">
        <f t="shared" si="27"/>
        <v>128100</v>
      </c>
      <c r="G46" s="74">
        <f t="shared" si="28"/>
        <v>0</v>
      </c>
      <c r="H46" s="74">
        <f t="shared" si="29"/>
        <v>40744</v>
      </c>
      <c r="I46" s="74">
        <f t="shared" si="30"/>
        <v>40744</v>
      </c>
      <c r="J46" s="54" t="s">
        <v>657</v>
      </c>
      <c r="K46" s="53" t="s">
        <v>658</v>
      </c>
      <c r="L46" s="74">
        <v>0</v>
      </c>
      <c r="M46" s="74">
        <v>128100</v>
      </c>
      <c r="N46" s="74">
        <f t="shared" si="31"/>
        <v>128100</v>
      </c>
      <c r="O46" s="74">
        <v>0</v>
      </c>
      <c r="P46" s="74">
        <v>40744</v>
      </c>
      <c r="Q46" s="74">
        <f t="shared" si="32"/>
        <v>40744</v>
      </c>
      <c r="R46" s="54"/>
      <c r="S46" s="53"/>
      <c r="T46" s="74">
        <v>0</v>
      </c>
      <c r="U46" s="74">
        <v>0</v>
      </c>
      <c r="V46" s="74">
        <f t="shared" si="33"/>
        <v>0</v>
      </c>
      <c r="W46" s="74">
        <v>0</v>
      </c>
      <c r="X46" s="74">
        <v>0</v>
      </c>
      <c r="Y46" s="74">
        <f t="shared" si="34"/>
        <v>0</v>
      </c>
      <c r="Z46" s="54"/>
      <c r="AA46" s="53"/>
      <c r="AB46" s="74">
        <v>0</v>
      </c>
      <c r="AC46" s="74">
        <v>0</v>
      </c>
      <c r="AD46" s="74">
        <f t="shared" si="35"/>
        <v>0</v>
      </c>
      <c r="AE46" s="74">
        <v>0</v>
      </c>
      <c r="AF46" s="74">
        <v>0</v>
      </c>
      <c r="AG46" s="74">
        <f t="shared" si="36"/>
        <v>0</v>
      </c>
      <c r="AH46" s="54"/>
      <c r="AI46" s="53"/>
      <c r="AJ46" s="74">
        <v>0</v>
      </c>
      <c r="AK46" s="74">
        <v>0</v>
      </c>
      <c r="AL46" s="74">
        <f t="shared" si="37"/>
        <v>0</v>
      </c>
      <c r="AM46" s="74">
        <v>0</v>
      </c>
      <c r="AN46" s="74">
        <v>0</v>
      </c>
      <c r="AO46" s="74">
        <f t="shared" si="38"/>
        <v>0</v>
      </c>
      <c r="AP46" s="54"/>
      <c r="AQ46" s="53"/>
      <c r="AR46" s="74">
        <v>0</v>
      </c>
      <c r="AS46" s="74">
        <v>0</v>
      </c>
      <c r="AT46" s="74">
        <f t="shared" si="39"/>
        <v>0</v>
      </c>
      <c r="AU46" s="74">
        <v>0</v>
      </c>
      <c r="AV46" s="74">
        <v>0</v>
      </c>
      <c r="AW46" s="74">
        <f t="shared" si="40"/>
        <v>0</v>
      </c>
      <c r="AX46" s="54"/>
      <c r="AY46" s="53"/>
      <c r="AZ46" s="74">
        <v>0</v>
      </c>
      <c r="BA46" s="74">
        <v>0</v>
      </c>
      <c r="BB46" s="74">
        <f t="shared" si="41"/>
        <v>0</v>
      </c>
      <c r="BC46" s="74">
        <v>0</v>
      </c>
      <c r="BD46" s="74">
        <v>0</v>
      </c>
      <c r="BE46" s="74">
        <f t="shared" si="42"/>
        <v>0</v>
      </c>
    </row>
    <row r="47" spans="1:57" s="50" customFormat="1" ht="12" customHeight="1">
      <c r="A47" s="53" t="s">
        <v>555</v>
      </c>
      <c r="B47" s="54" t="s">
        <v>659</v>
      </c>
      <c r="C47" s="53" t="s">
        <v>660</v>
      </c>
      <c r="D47" s="74">
        <f t="shared" si="25"/>
        <v>0</v>
      </c>
      <c r="E47" s="74">
        <f t="shared" si="26"/>
        <v>62095</v>
      </c>
      <c r="F47" s="74">
        <f t="shared" si="27"/>
        <v>62095</v>
      </c>
      <c r="G47" s="74">
        <f t="shared" si="28"/>
        <v>0</v>
      </c>
      <c r="H47" s="74">
        <f t="shared" si="29"/>
        <v>19751</v>
      </c>
      <c r="I47" s="74">
        <f t="shared" si="30"/>
        <v>19751</v>
      </c>
      <c r="J47" s="54" t="s">
        <v>657</v>
      </c>
      <c r="K47" s="53"/>
      <c r="L47" s="74">
        <v>0</v>
      </c>
      <c r="M47" s="74">
        <v>62095</v>
      </c>
      <c r="N47" s="74">
        <f t="shared" si="31"/>
        <v>62095</v>
      </c>
      <c r="O47" s="74">
        <v>0</v>
      </c>
      <c r="P47" s="74">
        <v>19751</v>
      </c>
      <c r="Q47" s="74">
        <f t="shared" si="32"/>
        <v>19751</v>
      </c>
      <c r="R47" s="54"/>
      <c r="S47" s="53"/>
      <c r="T47" s="74">
        <v>0</v>
      </c>
      <c r="U47" s="74">
        <v>0</v>
      </c>
      <c r="V47" s="74">
        <f t="shared" si="33"/>
        <v>0</v>
      </c>
      <c r="W47" s="74">
        <v>0</v>
      </c>
      <c r="X47" s="74">
        <v>0</v>
      </c>
      <c r="Y47" s="74">
        <f t="shared" si="34"/>
        <v>0</v>
      </c>
      <c r="Z47" s="54"/>
      <c r="AA47" s="53"/>
      <c r="AB47" s="74">
        <v>0</v>
      </c>
      <c r="AC47" s="74">
        <v>0</v>
      </c>
      <c r="AD47" s="74">
        <f t="shared" si="35"/>
        <v>0</v>
      </c>
      <c r="AE47" s="74">
        <v>0</v>
      </c>
      <c r="AF47" s="74">
        <v>0</v>
      </c>
      <c r="AG47" s="74">
        <f t="shared" si="36"/>
        <v>0</v>
      </c>
      <c r="AH47" s="54"/>
      <c r="AI47" s="53"/>
      <c r="AJ47" s="74">
        <v>0</v>
      </c>
      <c r="AK47" s="74">
        <v>0</v>
      </c>
      <c r="AL47" s="74">
        <f t="shared" si="37"/>
        <v>0</v>
      </c>
      <c r="AM47" s="74">
        <v>0</v>
      </c>
      <c r="AN47" s="74">
        <v>0</v>
      </c>
      <c r="AO47" s="74">
        <f t="shared" si="38"/>
        <v>0</v>
      </c>
      <c r="AP47" s="54"/>
      <c r="AQ47" s="53"/>
      <c r="AR47" s="74">
        <v>0</v>
      </c>
      <c r="AS47" s="74">
        <v>0</v>
      </c>
      <c r="AT47" s="74">
        <f t="shared" si="39"/>
        <v>0</v>
      </c>
      <c r="AU47" s="74">
        <v>0</v>
      </c>
      <c r="AV47" s="74">
        <v>0</v>
      </c>
      <c r="AW47" s="74">
        <f t="shared" si="40"/>
        <v>0</v>
      </c>
      <c r="AX47" s="54"/>
      <c r="AY47" s="53"/>
      <c r="AZ47" s="74">
        <v>0</v>
      </c>
      <c r="BA47" s="74">
        <v>0</v>
      </c>
      <c r="BB47" s="74">
        <f t="shared" si="41"/>
        <v>0</v>
      </c>
      <c r="BC47" s="74">
        <v>0</v>
      </c>
      <c r="BD47" s="74">
        <v>0</v>
      </c>
      <c r="BE47" s="74">
        <f t="shared" si="42"/>
        <v>0</v>
      </c>
    </row>
    <row r="48" spans="1:57" s="50" customFormat="1" ht="12" customHeight="1">
      <c r="A48" s="53" t="s">
        <v>555</v>
      </c>
      <c r="B48" s="54" t="s">
        <v>661</v>
      </c>
      <c r="C48" s="53" t="s">
        <v>662</v>
      </c>
      <c r="D48" s="74">
        <f t="shared" si="25"/>
        <v>0</v>
      </c>
      <c r="E48" s="74">
        <f t="shared" si="26"/>
        <v>88266</v>
      </c>
      <c r="F48" s="74">
        <f t="shared" si="27"/>
        <v>88266</v>
      </c>
      <c r="G48" s="74">
        <f t="shared" si="28"/>
        <v>0</v>
      </c>
      <c r="H48" s="74">
        <f t="shared" si="29"/>
        <v>28075</v>
      </c>
      <c r="I48" s="74">
        <f t="shared" si="30"/>
        <v>28075</v>
      </c>
      <c r="J48" s="54" t="s">
        <v>657</v>
      </c>
      <c r="K48" s="53" t="s">
        <v>658</v>
      </c>
      <c r="L48" s="74">
        <v>0</v>
      </c>
      <c r="M48" s="74">
        <v>88266</v>
      </c>
      <c r="N48" s="74">
        <f t="shared" si="31"/>
        <v>88266</v>
      </c>
      <c r="O48" s="74">
        <v>0</v>
      </c>
      <c r="P48" s="74">
        <v>28075</v>
      </c>
      <c r="Q48" s="74">
        <f t="shared" si="32"/>
        <v>28075</v>
      </c>
      <c r="R48" s="54"/>
      <c r="S48" s="53"/>
      <c r="T48" s="74">
        <v>0</v>
      </c>
      <c r="U48" s="74">
        <v>0</v>
      </c>
      <c r="V48" s="74">
        <f t="shared" si="33"/>
        <v>0</v>
      </c>
      <c r="W48" s="74">
        <v>0</v>
      </c>
      <c r="X48" s="74">
        <v>0</v>
      </c>
      <c r="Y48" s="74">
        <f t="shared" si="34"/>
        <v>0</v>
      </c>
      <c r="Z48" s="54"/>
      <c r="AA48" s="53"/>
      <c r="AB48" s="74">
        <v>0</v>
      </c>
      <c r="AC48" s="74">
        <v>0</v>
      </c>
      <c r="AD48" s="74">
        <f t="shared" si="35"/>
        <v>0</v>
      </c>
      <c r="AE48" s="74">
        <v>0</v>
      </c>
      <c r="AF48" s="74">
        <v>0</v>
      </c>
      <c r="AG48" s="74">
        <f t="shared" si="36"/>
        <v>0</v>
      </c>
      <c r="AH48" s="54"/>
      <c r="AI48" s="53"/>
      <c r="AJ48" s="74">
        <v>0</v>
      </c>
      <c r="AK48" s="74">
        <v>0</v>
      </c>
      <c r="AL48" s="74">
        <f t="shared" si="37"/>
        <v>0</v>
      </c>
      <c r="AM48" s="74">
        <v>0</v>
      </c>
      <c r="AN48" s="74">
        <v>0</v>
      </c>
      <c r="AO48" s="74">
        <f t="shared" si="38"/>
        <v>0</v>
      </c>
      <c r="AP48" s="54"/>
      <c r="AQ48" s="53"/>
      <c r="AR48" s="74">
        <v>0</v>
      </c>
      <c r="AS48" s="74">
        <v>0</v>
      </c>
      <c r="AT48" s="74">
        <f t="shared" si="39"/>
        <v>0</v>
      </c>
      <c r="AU48" s="74">
        <v>0</v>
      </c>
      <c r="AV48" s="74">
        <v>0</v>
      </c>
      <c r="AW48" s="74">
        <f t="shared" si="40"/>
        <v>0</v>
      </c>
      <c r="AX48" s="54"/>
      <c r="AY48" s="53"/>
      <c r="AZ48" s="74">
        <v>0</v>
      </c>
      <c r="BA48" s="74">
        <v>0</v>
      </c>
      <c r="BB48" s="74">
        <f t="shared" si="41"/>
        <v>0</v>
      </c>
      <c r="BC48" s="74">
        <v>0</v>
      </c>
      <c r="BD48" s="74">
        <v>0</v>
      </c>
      <c r="BE48" s="74">
        <f t="shared" si="42"/>
        <v>0</v>
      </c>
    </row>
    <row r="49" spans="1:57" s="50" customFormat="1" ht="12" customHeight="1">
      <c r="A49" s="53" t="s">
        <v>555</v>
      </c>
      <c r="B49" s="54" t="s">
        <v>663</v>
      </c>
      <c r="C49" s="53" t="s">
        <v>664</v>
      </c>
      <c r="D49" s="74">
        <f t="shared" si="25"/>
        <v>0</v>
      </c>
      <c r="E49" s="74">
        <f t="shared" si="26"/>
        <v>43616</v>
      </c>
      <c r="F49" s="74">
        <f t="shared" si="27"/>
        <v>43616</v>
      </c>
      <c r="G49" s="74">
        <f t="shared" si="28"/>
        <v>0</v>
      </c>
      <c r="H49" s="74">
        <f t="shared" si="29"/>
        <v>13873</v>
      </c>
      <c r="I49" s="74">
        <f t="shared" si="30"/>
        <v>13873</v>
      </c>
      <c r="J49" s="54" t="s">
        <v>657</v>
      </c>
      <c r="K49" s="53" t="s">
        <v>658</v>
      </c>
      <c r="L49" s="74">
        <v>0</v>
      </c>
      <c r="M49" s="74">
        <v>43616</v>
      </c>
      <c r="N49" s="74">
        <f t="shared" si="31"/>
        <v>43616</v>
      </c>
      <c r="O49" s="74">
        <v>0</v>
      </c>
      <c r="P49" s="74">
        <v>13873</v>
      </c>
      <c r="Q49" s="74">
        <f t="shared" si="32"/>
        <v>13873</v>
      </c>
      <c r="R49" s="54"/>
      <c r="S49" s="53"/>
      <c r="T49" s="74">
        <v>0</v>
      </c>
      <c r="U49" s="74">
        <v>0</v>
      </c>
      <c r="V49" s="74">
        <f t="shared" si="33"/>
        <v>0</v>
      </c>
      <c r="W49" s="74">
        <v>0</v>
      </c>
      <c r="X49" s="74">
        <v>0</v>
      </c>
      <c r="Y49" s="74">
        <f t="shared" si="34"/>
        <v>0</v>
      </c>
      <c r="Z49" s="54"/>
      <c r="AA49" s="53"/>
      <c r="AB49" s="74">
        <v>0</v>
      </c>
      <c r="AC49" s="74">
        <v>0</v>
      </c>
      <c r="AD49" s="74">
        <f t="shared" si="35"/>
        <v>0</v>
      </c>
      <c r="AE49" s="74">
        <v>0</v>
      </c>
      <c r="AF49" s="74">
        <v>0</v>
      </c>
      <c r="AG49" s="74">
        <f t="shared" si="36"/>
        <v>0</v>
      </c>
      <c r="AH49" s="54"/>
      <c r="AI49" s="53"/>
      <c r="AJ49" s="74">
        <v>0</v>
      </c>
      <c r="AK49" s="74">
        <v>0</v>
      </c>
      <c r="AL49" s="74">
        <f t="shared" si="37"/>
        <v>0</v>
      </c>
      <c r="AM49" s="74">
        <v>0</v>
      </c>
      <c r="AN49" s="74">
        <v>0</v>
      </c>
      <c r="AO49" s="74">
        <f t="shared" si="38"/>
        <v>0</v>
      </c>
      <c r="AP49" s="54"/>
      <c r="AQ49" s="53"/>
      <c r="AR49" s="74">
        <v>0</v>
      </c>
      <c r="AS49" s="74">
        <v>0</v>
      </c>
      <c r="AT49" s="74">
        <f t="shared" si="39"/>
        <v>0</v>
      </c>
      <c r="AU49" s="74">
        <v>0</v>
      </c>
      <c r="AV49" s="74">
        <v>0</v>
      </c>
      <c r="AW49" s="74">
        <f t="shared" si="40"/>
        <v>0</v>
      </c>
      <c r="AX49" s="54"/>
      <c r="AY49" s="53"/>
      <c r="AZ49" s="74">
        <v>0</v>
      </c>
      <c r="BA49" s="74">
        <v>0</v>
      </c>
      <c r="BB49" s="74">
        <f t="shared" si="41"/>
        <v>0</v>
      </c>
      <c r="BC49" s="74">
        <v>0</v>
      </c>
      <c r="BD49" s="74">
        <v>0</v>
      </c>
      <c r="BE49" s="74">
        <f t="shared" si="42"/>
        <v>0</v>
      </c>
    </row>
    <row r="50" spans="1:57" s="50" customFormat="1" ht="12" customHeight="1">
      <c r="A50" s="53" t="s">
        <v>555</v>
      </c>
      <c r="B50" s="54" t="s">
        <v>665</v>
      </c>
      <c r="C50" s="53" t="s">
        <v>666</v>
      </c>
      <c r="D50" s="74">
        <f t="shared" si="25"/>
        <v>0</v>
      </c>
      <c r="E50" s="74">
        <f t="shared" si="26"/>
        <v>140087</v>
      </c>
      <c r="F50" s="74">
        <f t="shared" si="27"/>
        <v>140087</v>
      </c>
      <c r="G50" s="74">
        <f t="shared" si="28"/>
        <v>0</v>
      </c>
      <c r="H50" s="74">
        <f t="shared" si="29"/>
        <v>65967</v>
      </c>
      <c r="I50" s="74">
        <f t="shared" si="30"/>
        <v>65967</v>
      </c>
      <c r="J50" s="54" t="s">
        <v>667</v>
      </c>
      <c r="K50" s="53" t="s">
        <v>668</v>
      </c>
      <c r="L50" s="74">
        <v>0</v>
      </c>
      <c r="M50" s="74">
        <v>140087</v>
      </c>
      <c r="N50" s="74">
        <f t="shared" si="31"/>
        <v>140087</v>
      </c>
      <c r="O50" s="74">
        <v>0</v>
      </c>
      <c r="P50" s="74">
        <v>65967</v>
      </c>
      <c r="Q50" s="74">
        <f t="shared" si="32"/>
        <v>65967</v>
      </c>
      <c r="R50" s="54"/>
      <c r="S50" s="53"/>
      <c r="T50" s="74">
        <v>0</v>
      </c>
      <c r="U50" s="74">
        <v>0</v>
      </c>
      <c r="V50" s="74">
        <f t="shared" si="33"/>
        <v>0</v>
      </c>
      <c r="W50" s="74">
        <v>0</v>
      </c>
      <c r="X50" s="74">
        <v>0</v>
      </c>
      <c r="Y50" s="74">
        <f t="shared" si="34"/>
        <v>0</v>
      </c>
      <c r="Z50" s="54"/>
      <c r="AA50" s="53"/>
      <c r="AB50" s="74">
        <v>0</v>
      </c>
      <c r="AC50" s="74">
        <v>0</v>
      </c>
      <c r="AD50" s="74">
        <f t="shared" si="35"/>
        <v>0</v>
      </c>
      <c r="AE50" s="74">
        <v>0</v>
      </c>
      <c r="AF50" s="74">
        <v>0</v>
      </c>
      <c r="AG50" s="74">
        <f t="shared" si="36"/>
        <v>0</v>
      </c>
      <c r="AH50" s="54"/>
      <c r="AI50" s="53"/>
      <c r="AJ50" s="74">
        <v>0</v>
      </c>
      <c r="AK50" s="74">
        <v>0</v>
      </c>
      <c r="AL50" s="74">
        <f t="shared" si="37"/>
        <v>0</v>
      </c>
      <c r="AM50" s="74">
        <v>0</v>
      </c>
      <c r="AN50" s="74">
        <v>0</v>
      </c>
      <c r="AO50" s="74">
        <f t="shared" si="38"/>
        <v>0</v>
      </c>
      <c r="AP50" s="54"/>
      <c r="AQ50" s="53"/>
      <c r="AR50" s="74">
        <v>0</v>
      </c>
      <c r="AS50" s="74">
        <v>0</v>
      </c>
      <c r="AT50" s="74">
        <f t="shared" si="39"/>
        <v>0</v>
      </c>
      <c r="AU50" s="74">
        <v>0</v>
      </c>
      <c r="AV50" s="74">
        <v>0</v>
      </c>
      <c r="AW50" s="74">
        <f t="shared" si="40"/>
        <v>0</v>
      </c>
      <c r="AX50" s="54"/>
      <c r="AY50" s="53"/>
      <c r="AZ50" s="74">
        <v>0</v>
      </c>
      <c r="BA50" s="74">
        <v>0</v>
      </c>
      <c r="BB50" s="74">
        <f t="shared" si="41"/>
        <v>0</v>
      </c>
      <c r="BC50" s="74">
        <v>0</v>
      </c>
      <c r="BD50" s="74">
        <v>0</v>
      </c>
      <c r="BE50" s="74">
        <f t="shared" si="42"/>
        <v>0</v>
      </c>
    </row>
    <row r="51" spans="1:57" s="50" customFormat="1" ht="12" customHeight="1">
      <c r="A51" s="53" t="s">
        <v>555</v>
      </c>
      <c r="B51" s="54" t="s">
        <v>669</v>
      </c>
      <c r="C51" s="53" t="s">
        <v>670</v>
      </c>
      <c r="D51" s="74">
        <f t="shared" si="25"/>
        <v>0</v>
      </c>
      <c r="E51" s="74">
        <f t="shared" si="26"/>
        <v>51646</v>
      </c>
      <c r="F51" s="74">
        <f t="shared" si="27"/>
        <v>51646</v>
      </c>
      <c r="G51" s="74">
        <f t="shared" si="28"/>
        <v>0</v>
      </c>
      <c r="H51" s="74">
        <f t="shared" si="29"/>
        <v>24321</v>
      </c>
      <c r="I51" s="74">
        <f t="shared" si="30"/>
        <v>24321</v>
      </c>
      <c r="J51" s="54"/>
      <c r="K51" s="53" t="s">
        <v>668</v>
      </c>
      <c r="L51" s="74">
        <v>0</v>
      </c>
      <c r="M51" s="74">
        <v>51646</v>
      </c>
      <c r="N51" s="74">
        <f t="shared" si="31"/>
        <v>51646</v>
      </c>
      <c r="O51" s="74">
        <v>0</v>
      </c>
      <c r="P51" s="74">
        <v>24321</v>
      </c>
      <c r="Q51" s="74">
        <f t="shared" si="32"/>
        <v>24321</v>
      </c>
      <c r="R51" s="54"/>
      <c r="S51" s="53"/>
      <c r="T51" s="74">
        <v>0</v>
      </c>
      <c r="U51" s="74">
        <v>0</v>
      </c>
      <c r="V51" s="74">
        <f t="shared" si="33"/>
        <v>0</v>
      </c>
      <c r="W51" s="74">
        <v>0</v>
      </c>
      <c r="X51" s="74">
        <v>0</v>
      </c>
      <c r="Y51" s="74">
        <f t="shared" si="34"/>
        <v>0</v>
      </c>
      <c r="Z51" s="54"/>
      <c r="AA51" s="53"/>
      <c r="AB51" s="74">
        <v>0</v>
      </c>
      <c r="AC51" s="74">
        <v>0</v>
      </c>
      <c r="AD51" s="74">
        <f t="shared" si="35"/>
        <v>0</v>
      </c>
      <c r="AE51" s="74">
        <v>0</v>
      </c>
      <c r="AF51" s="74">
        <v>0</v>
      </c>
      <c r="AG51" s="74">
        <f t="shared" si="36"/>
        <v>0</v>
      </c>
      <c r="AH51" s="54"/>
      <c r="AI51" s="53"/>
      <c r="AJ51" s="74">
        <v>0</v>
      </c>
      <c r="AK51" s="74">
        <v>0</v>
      </c>
      <c r="AL51" s="74">
        <f t="shared" si="37"/>
        <v>0</v>
      </c>
      <c r="AM51" s="74">
        <v>0</v>
      </c>
      <c r="AN51" s="74">
        <v>0</v>
      </c>
      <c r="AO51" s="74">
        <f t="shared" si="38"/>
        <v>0</v>
      </c>
      <c r="AP51" s="54"/>
      <c r="AQ51" s="53"/>
      <c r="AR51" s="74">
        <v>0</v>
      </c>
      <c r="AS51" s="74">
        <v>0</v>
      </c>
      <c r="AT51" s="74">
        <f t="shared" si="39"/>
        <v>0</v>
      </c>
      <c r="AU51" s="74">
        <v>0</v>
      </c>
      <c r="AV51" s="74">
        <v>0</v>
      </c>
      <c r="AW51" s="74">
        <f t="shared" si="40"/>
        <v>0</v>
      </c>
      <c r="AX51" s="54"/>
      <c r="AY51" s="53"/>
      <c r="AZ51" s="74">
        <v>0</v>
      </c>
      <c r="BA51" s="74">
        <v>0</v>
      </c>
      <c r="BB51" s="74">
        <f t="shared" si="41"/>
        <v>0</v>
      </c>
      <c r="BC51" s="74">
        <v>0</v>
      </c>
      <c r="BD51" s="74">
        <v>0</v>
      </c>
      <c r="BE51" s="74">
        <f t="shared" si="42"/>
        <v>0</v>
      </c>
    </row>
    <row r="52" spans="1:57" s="50" customFormat="1" ht="12" customHeight="1">
      <c r="A52" s="53" t="s">
        <v>555</v>
      </c>
      <c r="B52" s="54" t="s">
        <v>671</v>
      </c>
      <c r="C52" s="53" t="s">
        <v>672</v>
      </c>
      <c r="D52" s="74">
        <f t="shared" si="25"/>
        <v>0</v>
      </c>
      <c r="E52" s="74">
        <f t="shared" si="26"/>
        <v>47934</v>
      </c>
      <c r="F52" s="74">
        <f t="shared" si="27"/>
        <v>47934</v>
      </c>
      <c r="G52" s="74">
        <f t="shared" si="28"/>
        <v>0</v>
      </c>
      <c r="H52" s="74">
        <f t="shared" si="29"/>
        <v>22572</v>
      </c>
      <c r="I52" s="74">
        <f t="shared" si="30"/>
        <v>22572</v>
      </c>
      <c r="J52" s="54"/>
      <c r="K52" s="53"/>
      <c r="L52" s="74">
        <v>0</v>
      </c>
      <c r="M52" s="74">
        <v>47934</v>
      </c>
      <c r="N52" s="74">
        <f t="shared" si="31"/>
        <v>47934</v>
      </c>
      <c r="O52" s="74">
        <v>0</v>
      </c>
      <c r="P52" s="74">
        <v>22572</v>
      </c>
      <c r="Q52" s="74">
        <f t="shared" si="32"/>
        <v>22572</v>
      </c>
      <c r="R52" s="54"/>
      <c r="S52" s="53"/>
      <c r="T52" s="74">
        <v>0</v>
      </c>
      <c r="U52" s="74">
        <v>0</v>
      </c>
      <c r="V52" s="74">
        <f t="shared" si="33"/>
        <v>0</v>
      </c>
      <c r="W52" s="74">
        <v>0</v>
      </c>
      <c r="X52" s="74">
        <v>0</v>
      </c>
      <c r="Y52" s="74">
        <f t="shared" si="34"/>
        <v>0</v>
      </c>
      <c r="Z52" s="54"/>
      <c r="AA52" s="53"/>
      <c r="AB52" s="74">
        <v>0</v>
      </c>
      <c r="AC52" s="74">
        <v>0</v>
      </c>
      <c r="AD52" s="74">
        <f t="shared" si="35"/>
        <v>0</v>
      </c>
      <c r="AE52" s="74">
        <v>0</v>
      </c>
      <c r="AF52" s="74">
        <v>0</v>
      </c>
      <c r="AG52" s="74">
        <f t="shared" si="36"/>
        <v>0</v>
      </c>
      <c r="AH52" s="54"/>
      <c r="AI52" s="53"/>
      <c r="AJ52" s="74">
        <v>0</v>
      </c>
      <c r="AK52" s="74">
        <v>0</v>
      </c>
      <c r="AL52" s="74">
        <f t="shared" si="37"/>
        <v>0</v>
      </c>
      <c r="AM52" s="74">
        <v>0</v>
      </c>
      <c r="AN52" s="74">
        <v>0</v>
      </c>
      <c r="AO52" s="74">
        <f t="shared" si="38"/>
        <v>0</v>
      </c>
      <c r="AP52" s="54"/>
      <c r="AQ52" s="53"/>
      <c r="AR52" s="74">
        <v>0</v>
      </c>
      <c r="AS52" s="74">
        <v>0</v>
      </c>
      <c r="AT52" s="74">
        <f t="shared" si="39"/>
        <v>0</v>
      </c>
      <c r="AU52" s="74">
        <v>0</v>
      </c>
      <c r="AV52" s="74">
        <v>0</v>
      </c>
      <c r="AW52" s="74">
        <f t="shared" si="40"/>
        <v>0</v>
      </c>
      <c r="AX52" s="54"/>
      <c r="AY52" s="53"/>
      <c r="AZ52" s="74">
        <v>0</v>
      </c>
      <c r="BA52" s="74">
        <v>0</v>
      </c>
      <c r="BB52" s="74">
        <f t="shared" si="41"/>
        <v>0</v>
      </c>
      <c r="BC52" s="74">
        <v>0</v>
      </c>
      <c r="BD52" s="74">
        <v>0</v>
      </c>
      <c r="BE52" s="74">
        <f t="shared" si="42"/>
        <v>0</v>
      </c>
    </row>
    <row r="53" spans="1:57" s="50" customFormat="1" ht="12" customHeight="1">
      <c r="A53" s="53" t="s">
        <v>555</v>
      </c>
      <c r="B53" s="54" t="s">
        <v>673</v>
      </c>
      <c r="C53" s="53" t="s">
        <v>674</v>
      </c>
      <c r="D53" s="74">
        <f t="shared" si="25"/>
        <v>0</v>
      </c>
      <c r="E53" s="74">
        <f t="shared" si="26"/>
        <v>53672</v>
      </c>
      <c r="F53" s="74">
        <f t="shared" si="27"/>
        <v>53672</v>
      </c>
      <c r="G53" s="74">
        <f t="shared" si="28"/>
        <v>0</v>
      </c>
      <c r="H53" s="74">
        <f t="shared" si="29"/>
        <v>25274</v>
      </c>
      <c r="I53" s="74">
        <f t="shared" si="30"/>
        <v>25274</v>
      </c>
      <c r="J53" s="54" t="s">
        <v>667</v>
      </c>
      <c r="K53" s="53" t="s">
        <v>668</v>
      </c>
      <c r="L53" s="74">
        <v>0</v>
      </c>
      <c r="M53" s="74">
        <v>53672</v>
      </c>
      <c r="N53" s="74">
        <f t="shared" si="31"/>
        <v>53672</v>
      </c>
      <c r="O53" s="74">
        <v>0</v>
      </c>
      <c r="P53" s="74">
        <v>25274</v>
      </c>
      <c r="Q53" s="74">
        <f t="shared" si="32"/>
        <v>25274</v>
      </c>
      <c r="R53" s="54"/>
      <c r="S53" s="53"/>
      <c r="T53" s="74">
        <v>0</v>
      </c>
      <c r="U53" s="74">
        <v>0</v>
      </c>
      <c r="V53" s="74">
        <f t="shared" si="33"/>
        <v>0</v>
      </c>
      <c r="W53" s="74">
        <v>0</v>
      </c>
      <c r="X53" s="74">
        <v>0</v>
      </c>
      <c r="Y53" s="74">
        <f t="shared" si="34"/>
        <v>0</v>
      </c>
      <c r="Z53" s="54"/>
      <c r="AA53" s="53"/>
      <c r="AB53" s="74">
        <v>0</v>
      </c>
      <c r="AC53" s="74">
        <v>0</v>
      </c>
      <c r="AD53" s="74">
        <f t="shared" si="35"/>
        <v>0</v>
      </c>
      <c r="AE53" s="74">
        <v>0</v>
      </c>
      <c r="AF53" s="74">
        <v>0</v>
      </c>
      <c r="AG53" s="74">
        <f t="shared" si="36"/>
        <v>0</v>
      </c>
      <c r="AH53" s="54"/>
      <c r="AI53" s="53"/>
      <c r="AJ53" s="74">
        <v>0</v>
      </c>
      <c r="AK53" s="74">
        <v>0</v>
      </c>
      <c r="AL53" s="74">
        <f t="shared" si="37"/>
        <v>0</v>
      </c>
      <c r="AM53" s="74">
        <v>0</v>
      </c>
      <c r="AN53" s="74">
        <v>0</v>
      </c>
      <c r="AO53" s="74">
        <f t="shared" si="38"/>
        <v>0</v>
      </c>
      <c r="AP53" s="54"/>
      <c r="AQ53" s="53"/>
      <c r="AR53" s="74">
        <v>0</v>
      </c>
      <c r="AS53" s="74">
        <v>0</v>
      </c>
      <c r="AT53" s="74">
        <f t="shared" si="39"/>
        <v>0</v>
      </c>
      <c r="AU53" s="74">
        <v>0</v>
      </c>
      <c r="AV53" s="74">
        <v>0</v>
      </c>
      <c r="AW53" s="74">
        <f t="shared" si="40"/>
        <v>0</v>
      </c>
      <c r="AX53" s="54"/>
      <c r="AY53" s="53"/>
      <c r="AZ53" s="74">
        <v>0</v>
      </c>
      <c r="BA53" s="74">
        <v>0</v>
      </c>
      <c r="BB53" s="74">
        <f t="shared" si="41"/>
        <v>0</v>
      </c>
      <c r="BC53" s="74">
        <v>0</v>
      </c>
      <c r="BD53" s="74">
        <v>0</v>
      </c>
      <c r="BE53" s="74">
        <f t="shared" si="42"/>
        <v>0</v>
      </c>
    </row>
    <row r="54" spans="1:57" s="50" customFormat="1" ht="12" customHeight="1">
      <c r="A54" s="53" t="s">
        <v>555</v>
      </c>
      <c r="B54" s="54" t="s">
        <v>675</v>
      </c>
      <c r="C54" s="53" t="s">
        <v>676</v>
      </c>
      <c r="D54" s="74">
        <f t="shared" si="25"/>
        <v>0</v>
      </c>
      <c r="E54" s="74">
        <f t="shared" si="26"/>
        <v>44220</v>
      </c>
      <c r="F54" s="74">
        <f t="shared" si="27"/>
        <v>44220</v>
      </c>
      <c r="G54" s="74">
        <f t="shared" si="28"/>
        <v>0</v>
      </c>
      <c r="H54" s="74">
        <f t="shared" si="29"/>
        <v>20823</v>
      </c>
      <c r="I54" s="74">
        <f t="shared" si="30"/>
        <v>20823</v>
      </c>
      <c r="J54" s="54" t="s">
        <v>667</v>
      </c>
      <c r="K54" s="53" t="s">
        <v>668</v>
      </c>
      <c r="L54" s="74">
        <v>0</v>
      </c>
      <c r="M54" s="74">
        <v>44220</v>
      </c>
      <c r="N54" s="74">
        <f t="shared" si="31"/>
        <v>44220</v>
      </c>
      <c r="O54" s="74">
        <v>0</v>
      </c>
      <c r="P54" s="74">
        <v>20823</v>
      </c>
      <c r="Q54" s="74">
        <f t="shared" si="32"/>
        <v>20823</v>
      </c>
      <c r="R54" s="54"/>
      <c r="S54" s="53"/>
      <c r="T54" s="74">
        <v>0</v>
      </c>
      <c r="U54" s="74">
        <v>0</v>
      </c>
      <c r="V54" s="74">
        <f t="shared" si="33"/>
        <v>0</v>
      </c>
      <c r="W54" s="74">
        <v>0</v>
      </c>
      <c r="X54" s="74">
        <v>0</v>
      </c>
      <c r="Y54" s="74">
        <f t="shared" si="34"/>
        <v>0</v>
      </c>
      <c r="Z54" s="54"/>
      <c r="AA54" s="53"/>
      <c r="AB54" s="74">
        <v>0</v>
      </c>
      <c r="AC54" s="74">
        <v>0</v>
      </c>
      <c r="AD54" s="74">
        <f t="shared" si="35"/>
        <v>0</v>
      </c>
      <c r="AE54" s="74">
        <v>0</v>
      </c>
      <c r="AF54" s="74">
        <v>0</v>
      </c>
      <c r="AG54" s="74">
        <f t="shared" si="36"/>
        <v>0</v>
      </c>
      <c r="AH54" s="54"/>
      <c r="AI54" s="53"/>
      <c r="AJ54" s="74">
        <v>0</v>
      </c>
      <c r="AK54" s="74">
        <v>0</v>
      </c>
      <c r="AL54" s="74">
        <f t="shared" si="37"/>
        <v>0</v>
      </c>
      <c r="AM54" s="74">
        <v>0</v>
      </c>
      <c r="AN54" s="74">
        <v>0</v>
      </c>
      <c r="AO54" s="74">
        <f t="shared" si="38"/>
        <v>0</v>
      </c>
      <c r="AP54" s="54"/>
      <c r="AQ54" s="53"/>
      <c r="AR54" s="74">
        <v>0</v>
      </c>
      <c r="AS54" s="74">
        <v>0</v>
      </c>
      <c r="AT54" s="74">
        <f t="shared" si="39"/>
        <v>0</v>
      </c>
      <c r="AU54" s="74">
        <v>0</v>
      </c>
      <c r="AV54" s="74">
        <v>0</v>
      </c>
      <c r="AW54" s="74">
        <f t="shared" si="40"/>
        <v>0</v>
      </c>
      <c r="AX54" s="54"/>
      <c r="AY54" s="53"/>
      <c r="AZ54" s="74">
        <v>0</v>
      </c>
      <c r="BA54" s="74">
        <v>0</v>
      </c>
      <c r="BB54" s="74">
        <f t="shared" si="41"/>
        <v>0</v>
      </c>
      <c r="BC54" s="74">
        <v>0</v>
      </c>
      <c r="BD54" s="74">
        <v>0</v>
      </c>
      <c r="BE54" s="74">
        <f t="shared" si="42"/>
        <v>0</v>
      </c>
    </row>
    <row r="55" spans="1:57" s="50" customFormat="1" ht="12" customHeight="1">
      <c r="A55" s="53" t="s">
        <v>555</v>
      </c>
      <c r="B55" s="54" t="s">
        <v>677</v>
      </c>
      <c r="C55" s="53" t="s">
        <v>678</v>
      </c>
      <c r="D55" s="74">
        <f t="shared" si="25"/>
        <v>0</v>
      </c>
      <c r="E55" s="74">
        <f t="shared" si="26"/>
        <v>88768</v>
      </c>
      <c r="F55" s="74">
        <f t="shared" si="27"/>
        <v>88768</v>
      </c>
      <c r="G55" s="74">
        <f t="shared" si="28"/>
        <v>0</v>
      </c>
      <c r="H55" s="74">
        <f t="shared" si="29"/>
        <v>20298</v>
      </c>
      <c r="I55" s="74">
        <f t="shared" si="30"/>
        <v>20298</v>
      </c>
      <c r="J55" s="54"/>
      <c r="K55" s="53" t="s">
        <v>590</v>
      </c>
      <c r="L55" s="74">
        <v>0</v>
      </c>
      <c r="M55" s="74">
        <v>88768</v>
      </c>
      <c r="N55" s="74">
        <f t="shared" si="31"/>
        <v>88768</v>
      </c>
      <c r="O55" s="74">
        <v>0</v>
      </c>
      <c r="P55" s="74">
        <v>20298</v>
      </c>
      <c r="Q55" s="74">
        <f t="shared" si="32"/>
        <v>20298</v>
      </c>
      <c r="R55" s="54"/>
      <c r="S55" s="53"/>
      <c r="T55" s="74">
        <v>0</v>
      </c>
      <c r="U55" s="74">
        <v>0</v>
      </c>
      <c r="V55" s="74">
        <f t="shared" si="33"/>
        <v>0</v>
      </c>
      <c r="W55" s="74">
        <v>0</v>
      </c>
      <c r="X55" s="74">
        <v>0</v>
      </c>
      <c r="Y55" s="74">
        <f t="shared" si="34"/>
        <v>0</v>
      </c>
      <c r="Z55" s="54"/>
      <c r="AA55" s="53"/>
      <c r="AB55" s="74">
        <v>0</v>
      </c>
      <c r="AC55" s="74">
        <v>0</v>
      </c>
      <c r="AD55" s="74">
        <f t="shared" si="35"/>
        <v>0</v>
      </c>
      <c r="AE55" s="74">
        <v>0</v>
      </c>
      <c r="AF55" s="74">
        <v>0</v>
      </c>
      <c r="AG55" s="74">
        <f t="shared" si="36"/>
        <v>0</v>
      </c>
      <c r="AH55" s="54"/>
      <c r="AI55" s="53"/>
      <c r="AJ55" s="74">
        <v>0</v>
      </c>
      <c r="AK55" s="74">
        <v>0</v>
      </c>
      <c r="AL55" s="74">
        <f t="shared" si="37"/>
        <v>0</v>
      </c>
      <c r="AM55" s="74">
        <v>0</v>
      </c>
      <c r="AN55" s="74">
        <v>0</v>
      </c>
      <c r="AO55" s="74">
        <f t="shared" si="38"/>
        <v>0</v>
      </c>
      <c r="AP55" s="54"/>
      <c r="AQ55" s="53"/>
      <c r="AR55" s="74">
        <v>0</v>
      </c>
      <c r="AS55" s="74">
        <v>0</v>
      </c>
      <c r="AT55" s="74">
        <f t="shared" si="39"/>
        <v>0</v>
      </c>
      <c r="AU55" s="74">
        <v>0</v>
      </c>
      <c r="AV55" s="74">
        <v>0</v>
      </c>
      <c r="AW55" s="74">
        <f t="shared" si="40"/>
        <v>0</v>
      </c>
      <c r="AX55" s="54"/>
      <c r="AY55" s="53"/>
      <c r="AZ55" s="74">
        <v>0</v>
      </c>
      <c r="BA55" s="74">
        <v>0</v>
      </c>
      <c r="BB55" s="74">
        <f t="shared" si="41"/>
        <v>0</v>
      </c>
      <c r="BC55" s="74">
        <v>0</v>
      </c>
      <c r="BD55" s="74">
        <v>0</v>
      </c>
      <c r="BE55" s="74">
        <f t="shared" si="42"/>
        <v>0</v>
      </c>
    </row>
    <row r="56" spans="1:57" s="50" customFormat="1" ht="12" customHeight="1">
      <c r="A56" s="53" t="s">
        <v>555</v>
      </c>
      <c r="B56" s="54" t="s">
        <v>679</v>
      </c>
      <c r="C56" s="53" t="s">
        <v>680</v>
      </c>
      <c r="D56" s="74">
        <f t="shared" si="25"/>
        <v>0</v>
      </c>
      <c r="E56" s="74">
        <f t="shared" si="26"/>
        <v>121497</v>
      </c>
      <c r="F56" s="74">
        <f t="shared" si="27"/>
        <v>121497</v>
      </c>
      <c r="G56" s="74">
        <f t="shared" si="28"/>
        <v>0</v>
      </c>
      <c r="H56" s="74">
        <f t="shared" si="29"/>
        <v>15723</v>
      </c>
      <c r="I56" s="74">
        <f t="shared" si="30"/>
        <v>15723</v>
      </c>
      <c r="J56" s="54"/>
      <c r="K56" s="53"/>
      <c r="L56" s="74">
        <v>0</v>
      </c>
      <c r="M56" s="74">
        <v>121497</v>
      </c>
      <c r="N56" s="74">
        <f t="shared" si="31"/>
        <v>121497</v>
      </c>
      <c r="O56" s="74">
        <v>0</v>
      </c>
      <c r="P56" s="74">
        <v>15723</v>
      </c>
      <c r="Q56" s="74">
        <f t="shared" si="32"/>
        <v>15723</v>
      </c>
      <c r="R56" s="54"/>
      <c r="S56" s="53"/>
      <c r="T56" s="74">
        <v>0</v>
      </c>
      <c r="U56" s="74">
        <v>0</v>
      </c>
      <c r="V56" s="74">
        <f t="shared" si="33"/>
        <v>0</v>
      </c>
      <c r="W56" s="74">
        <v>0</v>
      </c>
      <c r="X56" s="74">
        <v>0</v>
      </c>
      <c r="Y56" s="74">
        <f t="shared" si="34"/>
        <v>0</v>
      </c>
      <c r="Z56" s="54"/>
      <c r="AA56" s="53"/>
      <c r="AB56" s="74">
        <v>0</v>
      </c>
      <c r="AC56" s="74">
        <v>0</v>
      </c>
      <c r="AD56" s="74">
        <f t="shared" si="35"/>
        <v>0</v>
      </c>
      <c r="AE56" s="74">
        <v>0</v>
      </c>
      <c r="AF56" s="74">
        <v>0</v>
      </c>
      <c r="AG56" s="74">
        <f t="shared" si="36"/>
        <v>0</v>
      </c>
      <c r="AH56" s="54"/>
      <c r="AI56" s="53"/>
      <c r="AJ56" s="74">
        <v>0</v>
      </c>
      <c r="AK56" s="74">
        <v>0</v>
      </c>
      <c r="AL56" s="74">
        <f t="shared" si="37"/>
        <v>0</v>
      </c>
      <c r="AM56" s="74">
        <v>0</v>
      </c>
      <c r="AN56" s="74">
        <v>0</v>
      </c>
      <c r="AO56" s="74">
        <f t="shared" si="38"/>
        <v>0</v>
      </c>
      <c r="AP56" s="54"/>
      <c r="AQ56" s="53"/>
      <c r="AR56" s="74">
        <v>0</v>
      </c>
      <c r="AS56" s="74">
        <v>0</v>
      </c>
      <c r="AT56" s="74">
        <f t="shared" si="39"/>
        <v>0</v>
      </c>
      <c r="AU56" s="74">
        <v>0</v>
      </c>
      <c r="AV56" s="74">
        <v>0</v>
      </c>
      <c r="AW56" s="74">
        <f t="shared" si="40"/>
        <v>0</v>
      </c>
      <c r="AX56" s="54"/>
      <c r="AY56" s="53"/>
      <c r="AZ56" s="74">
        <v>0</v>
      </c>
      <c r="BA56" s="74">
        <v>0</v>
      </c>
      <c r="BB56" s="74">
        <f t="shared" si="41"/>
        <v>0</v>
      </c>
      <c r="BC56" s="74">
        <v>0</v>
      </c>
      <c r="BD56" s="74">
        <v>0</v>
      </c>
      <c r="BE56" s="74">
        <f t="shared" si="42"/>
        <v>0</v>
      </c>
    </row>
    <row r="57" spans="1:57" s="50" customFormat="1" ht="12" customHeight="1">
      <c r="A57" s="53" t="s">
        <v>555</v>
      </c>
      <c r="B57" s="54" t="s">
        <v>681</v>
      </c>
      <c r="C57" s="53" t="s">
        <v>682</v>
      </c>
      <c r="D57" s="74">
        <f t="shared" si="25"/>
        <v>0</v>
      </c>
      <c r="E57" s="74">
        <f t="shared" si="26"/>
        <v>39990</v>
      </c>
      <c r="F57" s="74">
        <f t="shared" si="27"/>
        <v>39990</v>
      </c>
      <c r="G57" s="74">
        <f t="shared" si="28"/>
        <v>0</v>
      </c>
      <c r="H57" s="74">
        <f t="shared" si="29"/>
        <v>2998</v>
      </c>
      <c r="I57" s="74">
        <f t="shared" si="30"/>
        <v>2998</v>
      </c>
      <c r="J57" s="54" t="s">
        <v>683</v>
      </c>
      <c r="K57" s="53" t="s">
        <v>684</v>
      </c>
      <c r="L57" s="74">
        <v>0</v>
      </c>
      <c r="M57" s="74">
        <v>39990</v>
      </c>
      <c r="N57" s="74">
        <f t="shared" si="31"/>
        <v>39990</v>
      </c>
      <c r="O57" s="74">
        <v>0</v>
      </c>
      <c r="P57" s="74">
        <v>2998</v>
      </c>
      <c r="Q57" s="74">
        <f t="shared" si="32"/>
        <v>2998</v>
      </c>
      <c r="R57" s="54"/>
      <c r="S57" s="53"/>
      <c r="T57" s="74">
        <v>0</v>
      </c>
      <c r="U57" s="74">
        <v>0</v>
      </c>
      <c r="V57" s="74">
        <f t="shared" si="33"/>
        <v>0</v>
      </c>
      <c r="W57" s="74">
        <v>0</v>
      </c>
      <c r="X57" s="74">
        <v>0</v>
      </c>
      <c r="Y57" s="74">
        <f t="shared" si="34"/>
        <v>0</v>
      </c>
      <c r="Z57" s="54"/>
      <c r="AA57" s="53"/>
      <c r="AB57" s="74">
        <v>0</v>
      </c>
      <c r="AC57" s="74">
        <v>0</v>
      </c>
      <c r="AD57" s="74">
        <f t="shared" si="35"/>
        <v>0</v>
      </c>
      <c r="AE57" s="74">
        <v>0</v>
      </c>
      <c r="AF57" s="74">
        <v>0</v>
      </c>
      <c r="AG57" s="74">
        <f t="shared" si="36"/>
        <v>0</v>
      </c>
      <c r="AH57" s="54"/>
      <c r="AI57" s="53"/>
      <c r="AJ57" s="74">
        <v>0</v>
      </c>
      <c r="AK57" s="74">
        <v>0</v>
      </c>
      <c r="AL57" s="74">
        <f t="shared" si="37"/>
        <v>0</v>
      </c>
      <c r="AM57" s="74">
        <v>0</v>
      </c>
      <c r="AN57" s="74">
        <v>0</v>
      </c>
      <c r="AO57" s="74">
        <f t="shared" si="38"/>
        <v>0</v>
      </c>
      <c r="AP57" s="54"/>
      <c r="AQ57" s="53"/>
      <c r="AR57" s="74">
        <v>0</v>
      </c>
      <c r="AS57" s="74">
        <v>0</v>
      </c>
      <c r="AT57" s="74">
        <f t="shared" si="39"/>
        <v>0</v>
      </c>
      <c r="AU57" s="74">
        <v>0</v>
      </c>
      <c r="AV57" s="74">
        <v>0</v>
      </c>
      <c r="AW57" s="74">
        <f t="shared" si="40"/>
        <v>0</v>
      </c>
      <c r="AX57" s="54"/>
      <c r="AY57" s="53"/>
      <c r="AZ57" s="74">
        <v>0</v>
      </c>
      <c r="BA57" s="74">
        <v>0</v>
      </c>
      <c r="BB57" s="74">
        <f t="shared" si="41"/>
        <v>0</v>
      </c>
      <c r="BC57" s="74">
        <v>0</v>
      </c>
      <c r="BD57" s="74">
        <v>0</v>
      </c>
      <c r="BE57" s="74">
        <f t="shared" si="42"/>
        <v>0</v>
      </c>
    </row>
    <row r="58" spans="1:57" s="50" customFormat="1" ht="12" customHeight="1">
      <c r="A58" s="53" t="s">
        <v>555</v>
      </c>
      <c r="B58" s="54" t="s">
        <v>685</v>
      </c>
      <c r="C58" s="53" t="s">
        <v>686</v>
      </c>
      <c r="D58" s="74">
        <f t="shared" si="25"/>
        <v>0</v>
      </c>
      <c r="E58" s="74">
        <f t="shared" si="26"/>
        <v>51356</v>
      </c>
      <c r="F58" s="74">
        <f t="shared" si="27"/>
        <v>51356</v>
      </c>
      <c r="G58" s="74">
        <f t="shared" si="28"/>
        <v>0</v>
      </c>
      <c r="H58" s="74">
        <f t="shared" si="29"/>
        <v>7769</v>
      </c>
      <c r="I58" s="74">
        <f t="shared" si="30"/>
        <v>7769</v>
      </c>
      <c r="J58" s="54" t="s">
        <v>683</v>
      </c>
      <c r="K58" s="53" t="s">
        <v>684</v>
      </c>
      <c r="L58" s="74">
        <v>0</v>
      </c>
      <c r="M58" s="74">
        <v>51356</v>
      </c>
      <c r="N58" s="74">
        <f t="shared" si="31"/>
        <v>51356</v>
      </c>
      <c r="O58" s="74">
        <v>0</v>
      </c>
      <c r="P58" s="74">
        <v>7769</v>
      </c>
      <c r="Q58" s="74">
        <f t="shared" si="32"/>
        <v>7769</v>
      </c>
      <c r="R58" s="54"/>
      <c r="S58" s="53"/>
      <c r="T58" s="74">
        <v>0</v>
      </c>
      <c r="U58" s="74">
        <v>0</v>
      </c>
      <c r="V58" s="74">
        <f t="shared" si="33"/>
        <v>0</v>
      </c>
      <c r="W58" s="74">
        <v>0</v>
      </c>
      <c r="X58" s="74">
        <v>0</v>
      </c>
      <c r="Y58" s="74">
        <f t="shared" si="34"/>
        <v>0</v>
      </c>
      <c r="Z58" s="54"/>
      <c r="AA58" s="53"/>
      <c r="AB58" s="74">
        <v>0</v>
      </c>
      <c r="AC58" s="74">
        <v>0</v>
      </c>
      <c r="AD58" s="74">
        <f t="shared" si="35"/>
        <v>0</v>
      </c>
      <c r="AE58" s="74">
        <v>0</v>
      </c>
      <c r="AF58" s="74">
        <v>0</v>
      </c>
      <c r="AG58" s="74">
        <f t="shared" si="36"/>
        <v>0</v>
      </c>
      <c r="AH58" s="54"/>
      <c r="AI58" s="53"/>
      <c r="AJ58" s="74">
        <v>0</v>
      </c>
      <c r="AK58" s="74">
        <v>0</v>
      </c>
      <c r="AL58" s="74">
        <f t="shared" si="37"/>
        <v>0</v>
      </c>
      <c r="AM58" s="74">
        <v>0</v>
      </c>
      <c r="AN58" s="74">
        <v>0</v>
      </c>
      <c r="AO58" s="74">
        <f t="shared" si="38"/>
        <v>0</v>
      </c>
      <c r="AP58" s="54"/>
      <c r="AQ58" s="53"/>
      <c r="AR58" s="74">
        <v>0</v>
      </c>
      <c r="AS58" s="74">
        <v>0</v>
      </c>
      <c r="AT58" s="74">
        <f t="shared" si="39"/>
        <v>0</v>
      </c>
      <c r="AU58" s="74">
        <v>0</v>
      </c>
      <c r="AV58" s="74">
        <v>0</v>
      </c>
      <c r="AW58" s="74">
        <f t="shared" si="40"/>
        <v>0</v>
      </c>
      <c r="AX58" s="54"/>
      <c r="AY58" s="53"/>
      <c r="AZ58" s="74">
        <v>0</v>
      </c>
      <c r="BA58" s="74">
        <v>0</v>
      </c>
      <c r="BB58" s="74">
        <f t="shared" si="41"/>
        <v>0</v>
      </c>
      <c r="BC58" s="74">
        <v>0</v>
      </c>
      <c r="BD58" s="74">
        <v>0</v>
      </c>
      <c r="BE58" s="74">
        <f t="shared" si="42"/>
        <v>0</v>
      </c>
    </row>
    <row r="59" spans="1:57" s="50" customFormat="1" ht="12" customHeight="1">
      <c r="A59" s="53" t="s">
        <v>555</v>
      </c>
      <c r="B59" s="54" t="s">
        <v>687</v>
      </c>
      <c r="C59" s="53" t="s">
        <v>688</v>
      </c>
      <c r="D59" s="74">
        <f t="shared" si="25"/>
        <v>0</v>
      </c>
      <c r="E59" s="74">
        <f t="shared" si="26"/>
        <v>86239</v>
      </c>
      <c r="F59" s="74">
        <f t="shared" si="27"/>
        <v>86239</v>
      </c>
      <c r="G59" s="74">
        <f t="shared" si="28"/>
        <v>0</v>
      </c>
      <c r="H59" s="74">
        <f t="shared" si="29"/>
        <v>4911</v>
      </c>
      <c r="I59" s="74">
        <f t="shared" si="30"/>
        <v>4911</v>
      </c>
      <c r="J59" s="54" t="s">
        <v>683</v>
      </c>
      <c r="K59" s="53" t="s">
        <v>684</v>
      </c>
      <c r="L59" s="74">
        <v>0</v>
      </c>
      <c r="M59" s="74">
        <v>86239</v>
      </c>
      <c r="N59" s="74">
        <f t="shared" si="31"/>
        <v>86239</v>
      </c>
      <c r="O59" s="74">
        <v>0</v>
      </c>
      <c r="P59" s="74">
        <v>4911</v>
      </c>
      <c r="Q59" s="74">
        <f t="shared" si="32"/>
        <v>4911</v>
      </c>
      <c r="R59" s="54"/>
      <c r="S59" s="53"/>
      <c r="T59" s="74">
        <v>0</v>
      </c>
      <c r="U59" s="74">
        <v>0</v>
      </c>
      <c r="V59" s="74">
        <f t="shared" si="33"/>
        <v>0</v>
      </c>
      <c r="W59" s="74">
        <v>0</v>
      </c>
      <c r="X59" s="74">
        <v>0</v>
      </c>
      <c r="Y59" s="74">
        <f t="shared" si="34"/>
        <v>0</v>
      </c>
      <c r="Z59" s="54"/>
      <c r="AA59" s="53"/>
      <c r="AB59" s="74">
        <v>0</v>
      </c>
      <c r="AC59" s="74">
        <v>0</v>
      </c>
      <c r="AD59" s="74">
        <f t="shared" si="35"/>
        <v>0</v>
      </c>
      <c r="AE59" s="74">
        <v>0</v>
      </c>
      <c r="AF59" s="74">
        <v>0</v>
      </c>
      <c r="AG59" s="74">
        <f t="shared" si="36"/>
        <v>0</v>
      </c>
      <c r="AH59" s="54"/>
      <c r="AI59" s="53"/>
      <c r="AJ59" s="74">
        <v>0</v>
      </c>
      <c r="AK59" s="74">
        <v>0</v>
      </c>
      <c r="AL59" s="74">
        <f t="shared" si="37"/>
        <v>0</v>
      </c>
      <c r="AM59" s="74">
        <v>0</v>
      </c>
      <c r="AN59" s="74">
        <v>0</v>
      </c>
      <c r="AO59" s="74">
        <f t="shared" si="38"/>
        <v>0</v>
      </c>
      <c r="AP59" s="54"/>
      <c r="AQ59" s="53"/>
      <c r="AR59" s="74">
        <v>0</v>
      </c>
      <c r="AS59" s="74">
        <v>0</v>
      </c>
      <c r="AT59" s="74">
        <f t="shared" si="39"/>
        <v>0</v>
      </c>
      <c r="AU59" s="74">
        <v>0</v>
      </c>
      <c r="AV59" s="74">
        <v>0</v>
      </c>
      <c r="AW59" s="74">
        <f t="shared" si="40"/>
        <v>0</v>
      </c>
      <c r="AX59" s="54"/>
      <c r="AY59" s="53"/>
      <c r="AZ59" s="74">
        <v>0</v>
      </c>
      <c r="BA59" s="74">
        <v>0</v>
      </c>
      <c r="BB59" s="74">
        <f t="shared" si="41"/>
        <v>0</v>
      </c>
      <c r="BC59" s="74">
        <v>0</v>
      </c>
      <c r="BD59" s="74">
        <v>0</v>
      </c>
      <c r="BE59" s="74">
        <f t="shared" si="42"/>
        <v>0</v>
      </c>
    </row>
    <row r="60" spans="1:57" s="50" customFormat="1" ht="12" customHeight="1">
      <c r="A60" s="53" t="s">
        <v>555</v>
      </c>
      <c r="B60" s="54" t="s">
        <v>689</v>
      </c>
      <c r="C60" s="53" t="s">
        <v>690</v>
      </c>
      <c r="D60" s="74">
        <f t="shared" si="25"/>
        <v>0</v>
      </c>
      <c r="E60" s="74">
        <f t="shared" si="26"/>
        <v>16519</v>
      </c>
      <c r="F60" s="74">
        <f t="shared" si="27"/>
        <v>16519</v>
      </c>
      <c r="G60" s="74">
        <f t="shared" si="28"/>
        <v>0</v>
      </c>
      <c r="H60" s="74">
        <f t="shared" si="29"/>
        <v>3239</v>
      </c>
      <c r="I60" s="74">
        <f t="shared" si="30"/>
        <v>3239</v>
      </c>
      <c r="J60" s="54" t="s">
        <v>683</v>
      </c>
      <c r="K60" s="53" t="s">
        <v>691</v>
      </c>
      <c r="L60" s="74">
        <v>0</v>
      </c>
      <c r="M60" s="74">
        <v>16519</v>
      </c>
      <c r="N60" s="74">
        <f t="shared" si="31"/>
        <v>16519</v>
      </c>
      <c r="O60" s="74">
        <v>0</v>
      </c>
      <c r="P60" s="74">
        <v>3239</v>
      </c>
      <c r="Q60" s="74">
        <f t="shared" si="32"/>
        <v>3239</v>
      </c>
      <c r="R60" s="54"/>
      <c r="S60" s="53"/>
      <c r="T60" s="74">
        <v>0</v>
      </c>
      <c r="U60" s="74">
        <v>0</v>
      </c>
      <c r="V60" s="74">
        <f t="shared" si="33"/>
        <v>0</v>
      </c>
      <c r="W60" s="74">
        <v>0</v>
      </c>
      <c r="X60" s="74">
        <v>0</v>
      </c>
      <c r="Y60" s="74">
        <f t="shared" si="34"/>
        <v>0</v>
      </c>
      <c r="Z60" s="54"/>
      <c r="AA60" s="53"/>
      <c r="AB60" s="74">
        <v>0</v>
      </c>
      <c r="AC60" s="74">
        <v>0</v>
      </c>
      <c r="AD60" s="74">
        <f t="shared" si="35"/>
        <v>0</v>
      </c>
      <c r="AE60" s="74">
        <v>0</v>
      </c>
      <c r="AF60" s="74">
        <v>0</v>
      </c>
      <c r="AG60" s="74">
        <f t="shared" si="36"/>
        <v>0</v>
      </c>
      <c r="AH60" s="54"/>
      <c r="AI60" s="53"/>
      <c r="AJ60" s="74">
        <v>0</v>
      </c>
      <c r="AK60" s="74">
        <v>0</v>
      </c>
      <c r="AL60" s="74">
        <f t="shared" si="37"/>
        <v>0</v>
      </c>
      <c r="AM60" s="74">
        <v>0</v>
      </c>
      <c r="AN60" s="74">
        <v>0</v>
      </c>
      <c r="AO60" s="74">
        <f t="shared" si="38"/>
        <v>0</v>
      </c>
      <c r="AP60" s="54"/>
      <c r="AQ60" s="53"/>
      <c r="AR60" s="74">
        <v>0</v>
      </c>
      <c r="AS60" s="74">
        <v>0</v>
      </c>
      <c r="AT60" s="74">
        <f t="shared" si="39"/>
        <v>0</v>
      </c>
      <c r="AU60" s="74">
        <v>0</v>
      </c>
      <c r="AV60" s="74">
        <v>0</v>
      </c>
      <c r="AW60" s="74">
        <f t="shared" si="40"/>
        <v>0</v>
      </c>
      <c r="AX60" s="54"/>
      <c r="AY60" s="53"/>
      <c r="AZ60" s="74">
        <v>0</v>
      </c>
      <c r="BA60" s="74">
        <v>0</v>
      </c>
      <c r="BB60" s="74">
        <f t="shared" si="41"/>
        <v>0</v>
      </c>
      <c r="BC60" s="74">
        <v>0</v>
      </c>
      <c r="BD60" s="74">
        <v>0</v>
      </c>
      <c r="BE60" s="74">
        <f t="shared" si="42"/>
        <v>0</v>
      </c>
    </row>
    <row r="61" spans="1:57" s="50" customFormat="1" ht="12" customHeight="1">
      <c r="A61" s="53" t="s">
        <v>555</v>
      </c>
      <c r="B61" s="54" t="s">
        <v>692</v>
      </c>
      <c r="C61" s="53" t="s">
        <v>693</v>
      </c>
      <c r="D61" s="74">
        <f t="shared" si="25"/>
        <v>0</v>
      </c>
      <c r="E61" s="74">
        <f t="shared" si="26"/>
        <v>65057</v>
      </c>
      <c r="F61" s="74">
        <f t="shared" si="27"/>
        <v>65057</v>
      </c>
      <c r="G61" s="74">
        <f t="shared" si="28"/>
        <v>0</v>
      </c>
      <c r="H61" s="74">
        <f t="shared" si="29"/>
        <v>3094</v>
      </c>
      <c r="I61" s="74">
        <f t="shared" si="30"/>
        <v>3094</v>
      </c>
      <c r="J61" s="54"/>
      <c r="K61" s="53" t="s">
        <v>694</v>
      </c>
      <c r="L61" s="74">
        <v>0</v>
      </c>
      <c r="M61" s="74">
        <v>65057</v>
      </c>
      <c r="N61" s="74">
        <f t="shared" si="31"/>
        <v>65057</v>
      </c>
      <c r="O61" s="74">
        <v>0</v>
      </c>
      <c r="P61" s="74">
        <v>3094</v>
      </c>
      <c r="Q61" s="74">
        <f t="shared" si="32"/>
        <v>3094</v>
      </c>
      <c r="R61" s="54"/>
      <c r="S61" s="53"/>
      <c r="T61" s="74">
        <v>0</v>
      </c>
      <c r="U61" s="74">
        <v>0</v>
      </c>
      <c r="V61" s="74">
        <f t="shared" si="33"/>
        <v>0</v>
      </c>
      <c r="W61" s="74">
        <v>0</v>
      </c>
      <c r="X61" s="74">
        <v>0</v>
      </c>
      <c r="Y61" s="74">
        <f t="shared" si="34"/>
        <v>0</v>
      </c>
      <c r="Z61" s="54"/>
      <c r="AA61" s="53"/>
      <c r="AB61" s="74">
        <v>0</v>
      </c>
      <c r="AC61" s="74">
        <v>0</v>
      </c>
      <c r="AD61" s="74">
        <f t="shared" si="35"/>
        <v>0</v>
      </c>
      <c r="AE61" s="74">
        <v>0</v>
      </c>
      <c r="AF61" s="74">
        <v>0</v>
      </c>
      <c r="AG61" s="74">
        <f t="shared" si="36"/>
        <v>0</v>
      </c>
      <c r="AH61" s="54"/>
      <c r="AI61" s="53"/>
      <c r="AJ61" s="74">
        <v>0</v>
      </c>
      <c r="AK61" s="74">
        <v>0</v>
      </c>
      <c r="AL61" s="74">
        <f t="shared" si="37"/>
        <v>0</v>
      </c>
      <c r="AM61" s="74">
        <v>0</v>
      </c>
      <c r="AN61" s="74">
        <v>0</v>
      </c>
      <c r="AO61" s="74">
        <f t="shared" si="38"/>
        <v>0</v>
      </c>
      <c r="AP61" s="54"/>
      <c r="AQ61" s="53"/>
      <c r="AR61" s="74">
        <v>0</v>
      </c>
      <c r="AS61" s="74">
        <v>0</v>
      </c>
      <c r="AT61" s="74">
        <f t="shared" si="39"/>
        <v>0</v>
      </c>
      <c r="AU61" s="74">
        <v>0</v>
      </c>
      <c r="AV61" s="74">
        <v>0</v>
      </c>
      <c r="AW61" s="74">
        <f t="shared" si="40"/>
        <v>0</v>
      </c>
      <c r="AX61" s="54"/>
      <c r="AY61" s="53"/>
      <c r="AZ61" s="74">
        <v>0</v>
      </c>
      <c r="BA61" s="74">
        <v>0</v>
      </c>
      <c r="BB61" s="74">
        <f t="shared" si="41"/>
        <v>0</v>
      </c>
      <c r="BC61" s="74">
        <v>0</v>
      </c>
      <c r="BD61" s="74">
        <v>0</v>
      </c>
      <c r="BE61" s="74">
        <f t="shared" si="42"/>
        <v>0</v>
      </c>
    </row>
    <row r="62" spans="1:57" s="50" customFormat="1" ht="12" customHeight="1">
      <c r="A62" s="53" t="s">
        <v>555</v>
      </c>
      <c r="B62" s="54" t="s">
        <v>695</v>
      </c>
      <c r="C62" s="53" t="s">
        <v>696</v>
      </c>
      <c r="D62" s="74">
        <f t="shared" si="25"/>
        <v>0</v>
      </c>
      <c r="E62" s="74">
        <f t="shared" si="26"/>
        <v>36737</v>
      </c>
      <c r="F62" s="74">
        <f t="shared" si="27"/>
        <v>36737</v>
      </c>
      <c r="G62" s="74">
        <f t="shared" si="28"/>
        <v>0</v>
      </c>
      <c r="H62" s="74">
        <f t="shared" si="29"/>
        <v>2597</v>
      </c>
      <c r="I62" s="74">
        <f t="shared" si="30"/>
        <v>2597</v>
      </c>
      <c r="J62" s="54" t="s">
        <v>683</v>
      </c>
      <c r="K62" s="53" t="s">
        <v>684</v>
      </c>
      <c r="L62" s="74">
        <v>0</v>
      </c>
      <c r="M62" s="74">
        <v>36737</v>
      </c>
      <c r="N62" s="74">
        <f t="shared" si="31"/>
        <v>36737</v>
      </c>
      <c r="O62" s="74">
        <v>0</v>
      </c>
      <c r="P62" s="74">
        <v>2597</v>
      </c>
      <c r="Q62" s="74">
        <f t="shared" si="32"/>
        <v>2597</v>
      </c>
      <c r="R62" s="54"/>
      <c r="S62" s="53"/>
      <c r="T62" s="74">
        <v>0</v>
      </c>
      <c r="U62" s="74">
        <v>0</v>
      </c>
      <c r="V62" s="74">
        <f t="shared" si="33"/>
        <v>0</v>
      </c>
      <c r="W62" s="74">
        <v>0</v>
      </c>
      <c r="X62" s="74">
        <v>0</v>
      </c>
      <c r="Y62" s="74">
        <f t="shared" si="34"/>
        <v>0</v>
      </c>
      <c r="Z62" s="54"/>
      <c r="AA62" s="53"/>
      <c r="AB62" s="74">
        <v>0</v>
      </c>
      <c r="AC62" s="74">
        <v>0</v>
      </c>
      <c r="AD62" s="74">
        <f t="shared" si="35"/>
        <v>0</v>
      </c>
      <c r="AE62" s="74">
        <v>0</v>
      </c>
      <c r="AF62" s="74">
        <v>0</v>
      </c>
      <c r="AG62" s="74">
        <f t="shared" si="36"/>
        <v>0</v>
      </c>
      <c r="AH62" s="54"/>
      <c r="AI62" s="53"/>
      <c r="AJ62" s="74">
        <v>0</v>
      </c>
      <c r="AK62" s="74">
        <v>0</v>
      </c>
      <c r="AL62" s="74">
        <f t="shared" si="37"/>
        <v>0</v>
      </c>
      <c r="AM62" s="74">
        <v>0</v>
      </c>
      <c r="AN62" s="74">
        <v>0</v>
      </c>
      <c r="AO62" s="74">
        <f t="shared" si="38"/>
        <v>0</v>
      </c>
      <c r="AP62" s="54"/>
      <c r="AQ62" s="53"/>
      <c r="AR62" s="74">
        <v>0</v>
      </c>
      <c r="AS62" s="74">
        <v>0</v>
      </c>
      <c r="AT62" s="74">
        <f t="shared" si="39"/>
        <v>0</v>
      </c>
      <c r="AU62" s="74">
        <v>0</v>
      </c>
      <c r="AV62" s="74">
        <v>0</v>
      </c>
      <c r="AW62" s="74">
        <f t="shared" si="40"/>
        <v>0</v>
      </c>
      <c r="AX62" s="54"/>
      <c r="AY62" s="53"/>
      <c r="AZ62" s="74">
        <v>0</v>
      </c>
      <c r="BA62" s="74">
        <v>0</v>
      </c>
      <c r="BB62" s="74">
        <f t="shared" si="41"/>
        <v>0</v>
      </c>
      <c r="BC62" s="74">
        <v>0</v>
      </c>
      <c r="BD62" s="74">
        <v>0</v>
      </c>
      <c r="BE62" s="74">
        <f t="shared" si="42"/>
        <v>0</v>
      </c>
    </row>
    <row r="63" spans="1:57" s="50" customFormat="1" ht="12" customHeight="1">
      <c r="A63" s="53" t="s">
        <v>555</v>
      </c>
      <c r="B63" s="54" t="s">
        <v>697</v>
      </c>
      <c r="C63" s="53" t="s">
        <v>698</v>
      </c>
      <c r="D63" s="74">
        <f t="shared" si="25"/>
        <v>0</v>
      </c>
      <c r="E63" s="74">
        <f t="shared" si="26"/>
        <v>108463</v>
      </c>
      <c r="F63" s="74">
        <f t="shared" si="27"/>
        <v>108463</v>
      </c>
      <c r="G63" s="74">
        <f t="shared" si="28"/>
        <v>0</v>
      </c>
      <c r="H63" s="74">
        <f t="shared" si="29"/>
        <v>12648</v>
      </c>
      <c r="I63" s="74">
        <f t="shared" si="30"/>
        <v>12648</v>
      </c>
      <c r="J63" s="54"/>
      <c r="K63" s="53"/>
      <c r="L63" s="74">
        <v>0</v>
      </c>
      <c r="M63" s="74">
        <v>108463</v>
      </c>
      <c r="N63" s="74">
        <f t="shared" si="31"/>
        <v>108463</v>
      </c>
      <c r="O63" s="74">
        <v>0</v>
      </c>
      <c r="P63" s="74">
        <v>12648</v>
      </c>
      <c r="Q63" s="74">
        <f t="shared" si="32"/>
        <v>12648</v>
      </c>
      <c r="R63" s="54"/>
      <c r="S63" s="53"/>
      <c r="T63" s="74">
        <v>0</v>
      </c>
      <c r="U63" s="74">
        <v>0</v>
      </c>
      <c r="V63" s="74">
        <f t="shared" si="33"/>
        <v>0</v>
      </c>
      <c r="W63" s="74">
        <v>0</v>
      </c>
      <c r="X63" s="74">
        <v>0</v>
      </c>
      <c r="Y63" s="74">
        <f t="shared" si="34"/>
        <v>0</v>
      </c>
      <c r="Z63" s="54"/>
      <c r="AA63" s="53"/>
      <c r="AB63" s="74">
        <v>0</v>
      </c>
      <c r="AC63" s="74">
        <v>0</v>
      </c>
      <c r="AD63" s="74">
        <f t="shared" si="35"/>
        <v>0</v>
      </c>
      <c r="AE63" s="74">
        <v>0</v>
      </c>
      <c r="AF63" s="74">
        <v>0</v>
      </c>
      <c r="AG63" s="74">
        <f t="shared" si="36"/>
        <v>0</v>
      </c>
      <c r="AH63" s="54"/>
      <c r="AI63" s="53"/>
      <c r="AJ63" s="74">
        <v>0</v>
      </c>
      <c r="AK63" s="74">
        <v>0</v>
      </c>
      <c r="AL63" s="74">
        <f t="shared" si="37"/>
        <v>0</v>
      </c>
      <c r="AM63" s="74">
        <v>0</v>
      </c>
      <c r="AN63" s="74">
        <v>0</v>
      </c>
      <c r="AO63" s="74">
        <f t="shared" si="38"/>
        <v>0</v>
      </c>
      <c r="AP63" s="54"/>
      <c r="AQ63" s="53"/>
      <c r="AR63" s="74">
        <v>0</v>
      </c>
      <c r="AS63" s="74">
        <v>0</v>
      </c>
      <c r="AT63" s="74">
        <f t="shared" si="39"/>
        <v>0</v>
      </c>
      <c r="AU63" s="74">
        <v>0</v>
      </c>
      <c r="AV63" s="74">
        <v>0</v>
      </c>
      <c r="AW63" s="74">
        <f t="shared" si="40"/>
        <v>0</v>
      </c>
      <c r="AX63" s="54"/>
      <c r="AY63" s="53"/>
      <c r="AZ63" s="74">
        <v>0</v>
      </c>
      <c r="BA63" s="74">
        <v>0</v>
      </c>
      <c r="BB63" s="74">
        <f t="shared" si="41"/>
        <v>0</v>
      </c>
      <c r="BC63" s="74">
        <v>0</v>
      </c>
      <c r="BD63" s="74">
        <v>0</v>
      </c>
      <c r="BE63" s="74">
        <f t="shared" si="42"/>
        <v>0</v>
      </c>
    </row>
    <row r="64" spans="1:57" s="50" customFormat="1" ht="12" customHeight="1">
      <c r="A64" s="53" t="s">
        <v>555</v>
      </c>
      <c r="B64" s="54" t="s">
        <v>699</v>
      </c>
      <c r="C64" s="53" t="s">
        <v>700</v>
      </c>
      <c r="D64" s="74">
        <f t="shared" si="25"/>
        <v>0</v>
      </c>
      <c r="E64" s="74">
        <f t="shared" si="26"/>
        <v>7911</v>
      </c>
      <c r="F64" s="74">
        <f t="shared" si="27"/>
        <v>7911</v>
      </c>
      <c r="G64" s="74">
        <f t="shared" si="28"/>
        <v>0</v>
      </c>
      <c r="H64" s="74">
        <f t="shared" si="29"/>
        <v>1621</v>
      </c>
      <c r="I64" s="74">
        <f t="shared" si="30"/>
        <v>1621</v>
      </c>
      <c r="J64" s="54" t="s">
        <v>683</v>
      </c>
      <c r="K64" s="53" t="s">
        <v>684</v>
      </c>
      <c r="L64" s="74">
        <v>0</v>
      </c>
      <c r="M64" s="74">
        <v>7911</v>
      </c>
      <c r="N64" s="74">
        <f t="shared" si="31"/>
        <v>7911</v>
      </c>
      <c r="O64" s="74">
        <v>0</v>
      </c>
      <c r="P64" s="74">
        <v>1621</v>
      </c>
      <c r="Q64" s="74">
        <f t="shared" si="32"/>
        <v>1621</v>
      </c>
      <c r="R64" s="54"/>
      <c r="S64" s="53"/>
      <c r="T64" s="74">
        <v>0</v>
      </c>
      <c r="U64" s="74">
        <v>0</v>
      </c>
      <c r="V64" s="74">
        <f t="shared" si="33"/>
        <v>0</v>
      </c>
      <c r="W64" s="74">
        <v>0</v>
      </c>
      <c r="X64" s="74">
        <v>0</v>
      </c>
      <c r="Y64" s="74">
        <f t="shared" si="34"/>
        <v>0</v>
      </c>
      <c r="Z64" s="54"/>
      <c r="AA64" s="53"/>
      <c r="AB64" s="74">
        <v>0</v>
      </c>
      <c r="AC64" s="74">
        <v>0</v>
      </c>
      <c r="AD64" s="74">
        <f t="shared" si="35"/>
        <v>0</v>
      </c>
      <c r="AE64" s="74">
        <v>0</v>
      </c>
      <c r="AF64" s="74">
        <v>0</v>
      </c>
      <c r="AG64" s="74">
        <f t="shared" si="36"/>
        <v>0</v>
      </c>
      <c r="AH64" s="54"/>
      <c r="AI64" s="53"/>
      <c r="AJ64" s="74">
        <v>0</v>
      </c>
      <c r="AK64" s="74">
        <v>0</v>
      </c>
      <c r="AL64" s="74">
        <f t="shared" si="37"/>
        <v>0</v>
      </c>
      <c r="AM64" s="74">
        <v>0</v>
      </c>
      <c r="AN64" s="74">
        <v>0</v>
      </c>
      <c r="AO64" s="74">
        <f t="shared" si="38"/>
        <v>0</v>
      </c>
      <c r="AP64" s="54"/>
      <c r="AQ64" s="53"/>
      <c r="AR64" s="74">
        <v>0</v>
      </c>
      <c r="AS64" s="74">
        <v>0</v>
      </c>
      <c r="AT64" s="74">
        <f t="shared" si="39"/>
        <v>0</v>
      </c>
      <c r="AU64" s="74">
        <v>0</v>
      </c>
      <c r="AV64" s="74">
        <v>0</v>
      </c>
      <c r="AW64" s="74">
        <f t="shared" si="40"/>
        <v>0</v>
      </c>
      <c r="AX64" s="54"/>
      <c r="AY64" s="53"/>
      <c r="AZ64" s="74">
        <v>0</v>
      </c>
      <c r="BA64" s="74">
        <v>0</v>
      </c>
      <c r="BB64" s="74">
        <f t="shared" si="41"/>
        <v>0</v>
      </c>
      <c r="BC64" s="74">
        <v>0</v>
      </c>
      <c r="BD64" s="74">
        <v>0</v>
      </c>
      <c r="BE64" s="74">
        <f t="shared" si="42"/>
        <v>0</v>
      </c>
    </row>
    <row r="65" spans="1:57" s="50" customFormat="1" ht="12" customHeight="1">
      <c r="A65" s="53" t="s">
        <v>555</v>
      </c>
      <c r="B65" s="54" t="s">
        <v>701</v>
      </c>
      <c r="C65" s="53" t="s">
        <v>702</v>
      </c>
      <c r="D65" s="74">
        <f t="shared" si="25"/>
        <v>0</v>
      </c>
      <c r="E65" s="74">
        <f t="shared" si="26"/>
        <v>13780</v>
      </c>
      <c r="F65" s="74">
        <f t="shared" si="27"/>
        <v>13780</v>
      </c>
      <c r="G65" s="74">
        <f t="shared" si="28"/>
        <v>0</v>
      </c>
      <c r="H65" s="74">
        <f t="shared" si="29"/>
        <v>20327</v>
      </c>
      <c r="I65" s="74">
        <f t="shared" si="30"/>
        <v>20327</v>
      </c>
      <c r="J65" s="54" t="s">
        <v>703</v>
      </c>
      <c r="K65" s="53" t="s">
        <v>704</v>
      </c>
      <c r="L65" s="74">
        <v>0</v>
      </c>
      <c r="M65" s="74">
        <v>13780</v>
      </c>
      <c r="N65" s="74">
        <f t="shared" si="31"/>
        <v>13780</v>
      </c>
      <c r="O65" s="74">
        <v>0</v>
      </c>
      <c r="P65" s="74">
        <v>20327</v>
      </c>
      <c r="Q65" s="74">
        <f t="shared" si="32"/>
        <v>20327</v>
      </c>
      <c r="R65" s="54"/>
      <c r="S65" s="53"/>
      <c r="T65" s="74">
        <v>0</v>
      </c>
      <c r="U65" s="74">
        <v>0</v>
      </c>
      <c r="V65" s="74">
        <f t="shared" si="33"/>
        <v>0</v>
      </c>
      <c r="W65" s="74">
        <v>0</v>
      </c>
      <c r="X65" s="74">
        <v>0</v>
      </c>
      <c r="Y65" s="74">
        <f t="shared" si="34"/>
        <v>0</v>
      </c>
      <c r="Z65" s="54"/>
      <c r="AA65" s="53"/>
      <c r="AB65" s="74">
        <v>0</v>
      </c>
      <c r="AC65" s="74">
        <v>0</v>
      </c>
      <c r="AD65" s="74">
        <f t="shared" si="35"/>
        <v>0</v>
      </c>
      <c r="AE65" s="74">
        <v>0</v>
      </c>
      <c r="AF65" s="74">
        <v>0</v>
      </c>
      <c r="AG65" s="74">
        <f t="shared" si="36"/>
        <v>0</v>
      </c>
      <c r="AH65" s="54"/>
      <c r="AI65" s="53"/>
      <c r="AJ65" s="74">
        <v>0</v>
      </c>
      <c r="AK65" s="74">
        <v>0</v>
      </c>
      <c r="AL65" s="74">
        <f t="shared" si="37"/>
        <v>0</v>
      </c>
      <c r="AM65" s="74">
        <v>0</v>
      </c>
      <c r="AN65" s="74">
        <v>0</v>
      </c>
      <c r="AO65" s="74">
        <f t="shared" si="38"/>
        <v>0</v>
      </c>
      <c r="AP65" s="54"/>
      <c r="AQ65" s="53"/>
      <c r="AR65" s="74">
        <v>0</v>
      </c>
      <c r="AS65" s="74">
        <v>0</v>
      </c>
      <c r="AT65" s="74">
        <f t="shared" si="39"/>
        <v>0</v>
      </c>
      <c r="AU65" s="74">
        <v>0</v>
      </c>
      <c r="AV65" s="74">
        <v>0</v>
      </c>
      <c r="AW65" s="74">
        <f t="shared" si="40"/>
        <v>0</v>
      </c>
      <c r="AX65" s="54"/>
      <c r="AY65" s="53"/>
      <c r="AZ65" s="74">
        <v>0</v>
      </c>
      <c r="BA65" s="74">
        <v>0</v>
      </c>
      <c r="BB65" s="74">
        <f t="shared" si="41"/>
        <v>0</v>
      </c>
      <c r="BC65" s="74">
        <v>0</v>
      </c>
      <c r="BD65" s="74">
        <v>0</v>
      </c>
      <c r="BE65" s="74">
        <f t="shared" si="42"/>
        <v>0</v>
      </c>
    </row>
    <row r="66" spans="1:57" s="50" customFormat="1" ht="12" customHeight="1">
      <c r="A66" s="53" t="s">
        <v>555</v>
      </c>
      <c r="B66" s="54" t="s">
        <v>705</v>
      </c>
      <c r="C66" s="53" t="s">
        <v>706</v>
      </c>
      <c r="D66" s="74">
        <f t="shared" si="25"/>
        <v>0</v>
      </c>
      <c r="E66" s="74">
        <f t="shared" si="26"/>
        <v>0</v>
      </c>
      <c r="F66" s="74">
        <f t="shared" si="27"/>
        <v>0</v>
      </c>
      <c r="G66" s="74">
        <f t="shared" si="28"/>
        <v>0</v>
      </c>
      <c r="H66" s="74">
        <f t="shared" si="29"/>
        <v>0</v>
      </c>
      <c r="I66" s="74">
        <f t="shared" si="30"/>
        <v>0</v>
      </c>
      <c r="J66" s="54"/>
      <c r="K66" s="53"/>
      <c r="L66" s="74">
        <v>0</v>
      </c>
      <c r="M66" s="74">
        <v>0</v>
      </c>
      <c r="N66" s="74">
        <f t="shared" si="31"/>
        <v>0</v>
      </c>
      <c r="O66" s="74">
        <v>0</v>
      </c>
      <c r="P66" s="74">
        <v>0</v>
      </c>
      <c r="Q66" s="74">
        <f t="shared" si="32"/>
        <v>0</v>
      </c>
      <c r="R66" s="54"/>
      <c r="S66" s="53"/>
      <c r="T66" s="74">
        <v>0</v>
      </c>
      <c r="U66" s="74">
        <v>0</v>
      </c>
      <c r="V66" s="74">
        <f t="shared" si="33"/>
        <v>0</v>
      </c>
      <c r="W66" s="74">
        <v>0</v>
      </c>
      <c r="X66" s="74">
        <v>0</v>
      </c>
      <c r="Y66" s="74">
        <f t="shared" si="34"/>
        <v>0</v>
      </c>
      <c r="Z66" s="54"/>
      <c r="AA66" s="53"/>
      <c r="AB66" s="74">
        <v>0</v>
      </c>
      <c r="AC66" s="74">
        <v>0</v>
      </c>
      <c r="AD66" s="74">
        <f t="shared" si="35"/>
        <v>0</v>
      </c>
      <c r="AE66" s="74">
        <v>0</v>
      </c>
      <c r="AF66" s="74">
        <v>0</v>
      </c>
      <c r="AG66" s="74">
        <f t="shared" si="36"/>
        <v>0</v>
      </c>
      <c r="AH66" s="54"/>
      <c r="AI66" s="53"/>
      <c r="AJ66" s="74">
        <v>0</v>
      </c>
      <c r="AK66" s="74">
        <v>0</v>
      </c>
      <c r="AL66" s="74">
        <f t="shared" si="37"/>
        <v>0</v>
      </c>
      <c r="AM66" s="74">
        <v>0</v>
      </c>
      <c r="AN66" s="74">
        <v>0</v>
      </c>
      <c r="AO66" s="74">
        <f t="shared" si="38"/>
        <v>0</v>
      </c>
      <c r="AP66" s="54"/>
      <c r="AQ66" s="53"/>
      <c r="AR66" s="74">
        <v>0</v>
      </c>
      <c r="AS66" s="74">
        <v>0</v>
      </c>
      <c r="AT66" s="74">
        <f t="shared" si="39"/>
        <v>0</v>
      </c>
      <c r="AU66" s="74">
        <v>0</v>
      </c>
      <c r="AV66" s="74">
        <v>0</v>
      </c>
      <c r="AW66" s="74">
        <f t="shared" si="40"/>
        <v>0</v>
      </c>
      <c r="AX66" s="54"/>
      <c r="AY66" s="53"/>
      <c r="AZ66" s="74">
        <v>0</v>
      </c>
      <c r="BA66" s="74">
        <v>0</v>
      </c>
      <c r="BB66" s="74">
        <f t="shared" si="41"/>
        <v>0</v>
      </c>
      <c r="BC66" s="74">
        <v>0</v>
      </c>
      <c r="BD66" s="74">
        <v>0</v>
      </c>
      <c r="BE66" s="74">
        <f t="shared" si="42"/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707</v>
      </c>
      <c r="B2" s="148" t="s">
        <v>708</v>
      </c>
      <c r="C2" s="157" t="s">
        <v>709</v>
      </c>
      <c r="D2" s="166" t="s">
        <v>710</v>
      </c>
      <c r="E2" s="167"/>
      <c r="F2" s="143" t="s">
        <v>711</v>
      </c>
      <c r="G2" s="60"/>
      <c r="H2" s="60"/>
      <c r="I2" s="118"/>
      <c r="J2" s="143" t="s">
        <v>712</v>
      </c>
      <c r="K2" s="60"/>
      <c r="L2" s="60"/>
      <c r="M2" s="118"/>
      <c r="N2" s="143" t="s">
        <v>713</v>
      </c>
      <c r="O2" s="60"/>
      <c r="P2" s="60"/>
      <c r="Q2" s="118"/>
      <c r="R2" s="143" t="s">
        <v>714</v>
      </c>
      <c r="S2" s="60"/>
      <c r="T2" s="60"/>
      <c r="U2" s="118"/>
      <c r="V2" s="143" t="s">
        <v>715</v>
      </c>
      <c r="W2" s="60"/>
      <c r="X2" s="60"/>
      <c r="Y2" s="118"/>
      <c r="Z2" s="143" t="s">
        <v>716</v>
      </c>
      <c r="AA2" s="60"/>
      <c r="AB2" s="60"/>
      <c r="AC2" s="118"/>
      <c r="AD2" s="143" t="s">
        <v>717</v>
      </c>
      <c r="AE2" s="60"/>
      <c r="AF2" s="60"/>
      <c r="AG2" s="118"/>
      <c r="AH2" s="143" t="s">
        <v>718</v>
      </c>
      <c r="AI2" s="60"/>
      <c r="AJ2" s="60"/>
      <c r="AK2" s="118"/>
      <c r="AL2" s="143" t="s">
        <v>719</v>
      </c>
      <c r="AM2" s="60"/>
      <c r="AN2" s="60"/>
      <c r="AO2" s="118"/>
      <c r="AP2" s="143" t="s">
        <v>720</v>
      </c>
      <c r="AQ2" s="60"/>
      <c r="AR2" s="60"/>
      <c r="AS2" s="118"/>
      <c r="AT2" s="143" t="s">
        <v>721</v>
      </c>
      <c r="AU2" s="60"/>
      <c r="AV2" s="60"/>
      <c r="AW2" s="118"/>
      <c r="AX2" s="143" t="s">
        <v>722</v>
      </c>
      <c r="AY2" s="60"/>
      <c r="AZ2" s="60"/>
      <c r="BA2" s="118"/>
      <c r="BB2" s="143" t="s">
        <v>723</v>
      </c>
      <c r="BC2" s="60"/>
      <c r="BD2" s="60"/>
      <c r="BE2" s="118"/>
      <c r="BF2" s="143" t="s">
        <v>724</v>
      </c>
      <c r="BG2" s="60"/>
      <c r="BH2" s="60"/>
      <c r="BI2" s="118"/>
      <c r="BJ2" s="143" t="s">
        <v>725</v>
      </c>
      <c r="BK2" s="60"/>
      <c r="BL2" s="60"/>
      <c r="BM2" s="118"/>
      <c r="BN2" s="143" t="s">
        <v>726</v>
      </c>
      <c r="BO2" s="60"/>
      <c r="BP2" s="60"/>
      <c r="BQ2" s="118"/>
      <c r="BR2" s="143" t="s">
        <v>727</v>
      </c>
      <c r="BS2" s="60"/>
      <c r="BT2" s="60"/>
      <c r="BU2" s="118"/>
      <c r="BV2" s="143" t="s">
        <v>728</v>
      </c>
      <c r="BW2" s="60"/>
      <c r="BX2" s="60"/>
      <c r="BY2" s="118"/>
      <c r="BZ2" s="143" t="s">
        <v>729</v>
      </c>
      <c r="CA2" s="60"/>
      <c r="CB2" s="60"/>
      <c r="CC2" s="118"/>
      <c r="CD2" s="143" t="s">
        <v>730</v>
      </c>
      <c r="CE2" s="60"/>
      <c r="CF2" s="60"/>
      <c r="CG2" s="118"/>
      <c r="CH2" s="143" t="s">
        <v>731</v>
      </c>
      <c r="CI2" s="60"/>
      <c r="CJ2" s="60"/>
      <c r="CK2" s="118"/>
      <c r="CL2" s="143" t="s">
        <v>732</v>
      </c>
      <c r="CM2" s="60"/>
      <c r="CN2" s="60"/>
      <c r="CO2" s="118"/>
      <c r="CP2" s="143" t="s">
        <v>733</v>
      </c>
      <c r="CQ2" s="60"/>
      <c r="CR2" s="60"/>
      <c r="CS2" s="118"/>
      <c r="CT2" s="143" t="s">
        <v>734</v>
      </c>
      <c r="CU2" s="60"/>
      <c r="CV2" s="60"/>
      <c r="CW2" s="118"/>
      <c r="CX2" s="143" t="s">
        <v>735</v>
      </c>
      <c r="CY2" s="60"/>
      <c r="CZ2" s="60"/>
      <c r="DA2" s="118"/>
      <c r="DB2" s="143" t="s">
        <v>736</v>
      </c>
      <c r="DC2" s="60"/>
      <c r="DD2" s="60"/>
      <c r="DE2" s="118"/>
      <c r="DF2" s="143" t="s">
        <v>737</v>
      </c>
      <c r="DG2" s="60"/>
      <c r="DH2" s="60"/>
      <c r="DI2" s="118"/>
      <c r="DJ2" s="143" t="s">
        <v>738</v>
      </c>
      <c r="DK2" s="60"/>
      <c r="DL2" s="60"/>
      <c r="DM2" s="118"/>
      <c r="DN2" s="143" t="s">
        <v>739</v>
      </c>
      <c r="DO2" s="60"/>
      <c r="DP2" s="60"/>
      <c r="DQ2" s="118"/>
      <c r="DR2" s="143" t="s">
        <v>740</v>
      </c>
      <c r="DS2" s="60"/>
      <c r="DT2" s="60"/>
      <c r="DU2" s="118"/>
    </row>
    <row r="3" spans="1:125" s="45" customFormat="1" ht="13.5">
      <c r="A3" s="161"/>
      <c r="B3" s="149"/>
      <c r="C3" s="163"/>
      <c r="D3" s="168"/>
      <c r="E3" s="169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544</v>
      </c>
      <c r="E4" s="160" t="s">
        <v>545</v>
      </c>
      <c r="F4" s="160" t="s">
        <v>741</v>
      </c>
      <c r="G4" s="160" t="s">
        <v>742</v>
      </c>
      <c r="H4" s="160" t="s">
        <v>544</v>
      </c>
      <c r="I4" s="160" t="s">
        <v>545</v>
      </c>
      <c r="J4" s="160" t="s">
        <v>741</v>
      </c>
      <c r="K4" s="160" t="s">
        <v>742</v>
      </c>
      <c r="L4" s="160" t="s">
        <v>544</v>
      </c>
      <c r="M4" s="160" t="s">
        <v>545</v>
      </c>
      <c r="N4" s="160" t="s">
        <v>741</v>
      </c>
      <c r="O4" s="160" t="s">
        <v>742</v>
      </c>
      <c r="P4" s="160" t="s">
        <v>544</v>
      </c>
      <c r="Q4" s="160" t="s">
        <v>545</v>
      </c>
      <c r="R4" s="160" t="s">
        <v>741</v>
      </c>
      <c r="S4" s="160" t="s">
        <v>742</v>
      </c>
      <c r="T4" s="160" t="s">
        <v>544</v>
      </c>
      <c r="U4" s="160" t="s">
        <v>545</v>
      </c>
      <c r="V4" s="160" t="s">
        <v>741</v>
      </c>
      <c r="W4" s="160" t="s">
        <v>742</v>
      </c>
      <c r="X4" s="160" t="s">
        <v>544</v>
      </c>
      <c r="Y4" s="160" t="s">
        <v>545</v>
      </c>
      <c r="Z4" s="160" t="s">
        <v>741</v>
      </c>
      <c r="AA4" s="160" t="s">
        <v>742</v>
      </c>
      <c r="AB4" s="160" t="s">
        <v>544</v>
      </c>
      <c r="AC4" s="160" t="s">
        <v>545</v>
      </c>
      <c r="AD4" s="160" t="s">
        <v>741</v>
      </c>
      <c r="AE4" s="160" t="s">
        <v>742</v>
      </c>
      <c r="AF4" s="160" t="s">
        <v>544</v>
      </c>
      <c r="AG4" s="160" t="s">
        <v>545</v>
      </c>
      <c r="AH4" s="160" t="s">
        <v>741</v>
      </c>
      <c r="AI4" s="160" t="s">
        <v>742</v>
      </c>
      <c r="AJ4" s="160" t="s">
        <v>544</v>
      </c>
      <c r="AK4" s="160" t="s">
        <v>545</v>
      </c>
      <c r="AL4" s="160" t="s">
        <v>741</v>
      </c>
      <c r="AM4" s="160" t="s">
        <v>742</v>
      </c>
      <c r="AN4" s="160" t="s">
        <v>544</v>
      </c>
      <c r="AO4" s="160" t="s">
        <v>545</v>
      </c>
      <c r="AP4" s="160" t="s">
        <v>741</v>
      </c>
      <c r="AQ4" s="160" t="s">
        <v>742</v>
      </c>
      <c r="AR4" s="160" t="s">
        <v>544</v>
      </c>
      <c r="AS4" s="160" t="s">
        <v>545</v>
      </c>
      <c r="AT4" s="160" t="s">
        <v>741</v>
      </c>
      <c r="AU4" s="160" t="s">
        <v>742</v>
      </c>
      <c r="AV4" s="160" t="s">
        <v>544</v>
      </c>
      <c r="AW4" s="160" t="s">
        <v>545</v>
      </c>
      <c r="AX4" s="160" t="s">
        <v>741</v>
      </c>
      <c r="AY4" s="160" t="s">
        <v>742</v>
      </c>
      <c r="AZ4" s="160" t="s">
        <v>544</v>
      </c>
      <c r="BA4" s="160" t="s">
        <v>545</v>
      </c>
      <c r="BB4" s="160" t="s">
        <v>741</v>
      </c>
      <c r="BC4" s="160" t="s">
        <v>742</v>
      </c>
      <c r="BD4" s="160" t="s">
        <v>544</v>
      </c>
      <c r="BE4" s="160" t="s">
        <v>545</v>
      </c>
      <c r="BF4" s="160" t="s">
        <v>741</v>
      </c>
      <c r="BG4" s="160" t="s">
        <v>742</v>
      </c>
      <c r="BH4" s="160" t="s">
        <v>544</v>
      </c>
      <c r="BI4" s="160" t="s">
        <v>545</v>
      </c>
      <c r="BJ4" s="160" t="s">
        <v>741</v>
      </c>
      <c r="BK4" s="160" t="s">
        <v>742</v>
      </c>
      <c r="BL4" s="160" t="s">
        <v>544</v>
      </c>
      <c r="BM4" s="160" t="s">
        <v>545</v>
      </c>
      <c r="BN4" s="160" t="s">
        <v>741</v>
      </c>
      <c r="BO4" s="160" t="s">
        <v>742</v>
      </c>
      <c r="BP4" s="160" t="s">
        <v>544</v>
      </c>
      <c r="BQ4" s="160" t="s">
        <v>545</v>
      </c>
      <c r="BR4" s="160" t="s">
        <v>741</v>
      </c>
      <c r="BS4" s="160" t="s">
        <v>742</v>
      </c>
      <c r="BT4" s="160" t="s">
        <v>544</v>
      </c>
      <c r="BU4" s="160" t="s">
        <v>545</v>
      </c>
      <c r="BV4" s="160" t="s">
        <v>741</v>
      </c>
      <c r="BW4" s="160" t="s">
        <v>742</v>
      </c>
      <c r="BX4" s="160" t="s">
        <v>544</v>
      </c>
      <c r="BY4" s="160" t="s">
        <v>545</v>
      </c>
      <c r="BZ4" s="160" t="s">
        <v>741</v>
      </c>
      <c r="CA4" s="160" t="s">
        <v>742</v>
      </c>
      <c r="CB4" s="160" t="s">
        <v>544</v>
      </c>
      <c r="CC4" s="160" t="s">
        <v>545</v>
      </c>
      <c r="CD4" s="160" t="s">
        <v>741</v>
      </c>
      <c r="CE4" s="160" t="s">
        <v>742</v>
      </c>
      <c r="CF4" s="160" t="s">
        <v>544</v>
      </c>
      <c r="CG4" s="160" t="s">
        <v>545</v>
      </c>
      <c r="CH4" s="160" t="s">
        <v>741</v>
      </c>
      <c r="CI4" s="160" t="s">
        <v>742</v>
      </c>
      <c r="CJ4" s="160" t="s">
        <v>544</v>
      </c>
      <c r="CK4" s="160" t="s">
        <v>545</v>
      </c>
      <c r="CL4" s="160" t="s">
        <v>741</v>
      </c>
      <c r="CM4" s="160" t="s">
        <v>742</v>
      </c>
      <c r="CN4" s="160" t="s">
        <v>544</v>
      </c>
      <c r="CO4" s="160" t="s">
        <v>545</v>
      </c>
      <c r="CP4" s="160" t="s">
        <v>741</v>
      </c>
      <c r="CQ4" s="160" t="s">
        <v>742</v>
      </c>
      <c r="CR4" s="160" t="s">
        <v>544</v>
      </c>
      <c r="CS4" s="160" t="s">
        <v>545</v>
      </c>
      <c r="CT4" s="160" t="s">
        <v>741</v>
      </c>
      <c r="CU4" s="160" t="s">
        <v>742</v>
      </c>
      <c r="CV4" s="160" t="s">
        <v>544</v>
      </c>
      <c r="CW4" s="160" t="s">
        <v>545</v>
      </c>
      <c r="CX4" s="160" t="s">
        <v>741</v>
      </c>
      <c r="CY4" s="160" t="s">
        <v>742</v>
      </c>
      <c r="CZ4" s="160" t="s">
        <v>544</v>
      </c>
      <c r="DA4" s="160" t="s">
        <v>545</v>
      </c>
      <c r="DB4" s="160" t="s">
        <v>741</v>
      </c>
      <c r="DC4" s="160" t="s">
        <v>742</v>
      </c>
      <c r="DD4" s="160" t="s">
        <v>544</v>
      </c>
      <c r="DE4" s="160" t="s">
        <v>545</v>
      </c>
      <c r="DF4" s="160" t="s">
        <v>741</v>
      </c>
      <c r="DG4" s="160" t="s">
        <v>742</v>
      </c>
      <c r="DH4" s="160" t="s">
        <v>544</v>
      </c>
      <c r="DI4" s="160" t="s">
        <v>545</v>
      </c>
      <c r="DJ4" s="160" t="s">
        <v>741</v>
      </c>
      <c r="DK4" s="160" t="s">
        <v>742</v>
      </c>
      <c r="DL4" s="160" t="s">
        <v>544</v>
      </c>
      <c r="DM4" s="160" t="s">
        <v>545</v>
      </c>
      <c r="DN4" s="160" t="s">
        <v>741</v>
      </c>
      <c r="DO4" s="160" t="s">
        <v>742</v>
      </c>
      <c r="DP4" s="160" t="s">
        <v>544</v>
      </c>
      <c r="DQ4" s="160" t="s">
        <v>545</v>
      </c>
      <c r="DR4" s="160" t="s">
        <v>741</v>
      </c>
      <c r="DS4" s="160" t="s">
        <v>742</v>
      </c>
      <c r="DT4" s="160" t="s">
        <v>544</v>
      </c>
      <c r="DU4" s="160" t="s">
        <v>545</v>
      </c>
    </row>
    <row r="5" spans="1:125" s="45" customFormat="1" ht="13.5">
      <c r="A5" s="161"/>
      <c r="B5" s="149"/>
      <c r="C5" s="158"/>
      <c r="D5" s="161"/>
      <c r="E5" s="161"/>
      <c r="F5" s="164"/>
      <c r="G5" s="161"/>
      <c r="H5" s="161"/>
      <c r="I5" s="161"/>
      <c r="J5" s="164"/>
      <c r="K5" s="161"/>
      <c r="L5" s="161"/>
      <c r="M5" s="161"/>
      <c r="N5" s="164"/>
      <c r="O5" s="161"/>
      <c r="P5" s="161"/>
      <c r="Q5" s="161"/>
      <c r="R5" s="164"/>
      <c r="S5" s="161"/>
      <c r="T5" s="161"/>
      <c r="U5" s="161"/>
      <c r="V5" s="164"/>
      <c r="W5" s="161"/>
      <c r="X5" s="161"/>
      <c r="Y5" s="161"/>
      <c r="Z5" s="164"/>
      <c r="AA5" s="161"/>
      <c r="AB5" s="161"/>
      <c r="AC5" s="161"/>
      <c r="AD5" s="164"/>
      <c r="AE5" s="161"/>
      <c r="AF5" s="161"/>
      <c r="AG5" s="161"/>
      <c r="AH5" s="164"/>
      <c r="AI5" s="161"/>
      <c r="AJ5" s="161"/>
      <c r="AK5" s="161"/>
      <c r="AL5" s="164"/>
      <c r="AM5" s="161"/>
      <c r="AN5" s="161"/>
      <c r="AO5" s="161"/>
      <c r="AP5" s="164"/>
      <c r="AQ5" s="161"/>
      <c r="AR5" s="161"/>
      <c r="AS5" s="161"/>
      <c r="AT5" s="164"/>
      <c r="AU5" s="161"/>
      <c r="AV5" s="161"/>
      <c r="AW5" s="161"/>
      <c r="AX5" s="164"/>
      <c r="AY5" s="161"/>
      <c r="AZ5" s="161"/>
      <c r="BA5" s="161"/>
      <c r="BB5" s="164"/>
      <c r="BC5" s="161"/>
      <c r="BD5" s="161"/>
      <c r="BE5" s="161"/>
      <c r="BF5" s="164"/>
      <c r="BG5" s="161"/>
      <c r="BH5" s="161"/>
      <c r="BI5" s="161"/>
      <c r="BJ5" s="164"/>
      <c r="BK5" s="161"/>
      <c r="BL5" s="161"/>
      <c r="BM5" s="161"/>
      <c r="BN5" s="164"/>
      <c r="BO5" s="161"/>
      <c r="BP5" s="161"/>
      <c r="BQ5" s="161"/>
      <c r="BR5" s="164"/>
      <c r="BS5" s="161"/>
      <c r="BT5" s="161"/>
      <c r="BU5" s="161"/>
      <c r="BV5" s="164"/>
      <c r="BW5" s="161"/>
      <c r="BX5" s="161"/>
      <c r="BY5" s="161"/>
      <c r="BZ5" s="164"/>
      <c r="CA5" s="161"/>
      <c r="CB5" s="161"/>
      <c r="CC5" s="161"/>
      <c r="CD5" s="164"/>
      <c r="CE5" s="161"/>
      <c r="CF5" s="161"/>
      <c r="CG5" s="161"/>
      <c r="CH5" s="164"/>
      <c r="CI5" s="161"/>
      <c r="CJ5" s="161"/>
      <c r="CK5" s="161"/>
      <c r="CL5" s="164"/>
      <c r="CM5" s="161"/>
      <c r="CN5" s="161"/>
      <c r="CO5" s="161"/>
      <c r="CP5" s="164"/>
      <c r="CQ5" s="161"/>
      <c r="CR5" s="161"/>
      <c r="CS5" s="161"/>
      <c r="CT5" s="164"/>
      <c r="CU5" s="161"/>
      <c r="CV5" s="161"/>
      <c r="CW5" s="161"/>
      <c r="CX5" s="164"/>
      <c r="CY5" s="161"/>
      <c r="CZ5" s="161"/>
      <c r="DA5" s="161"/>
      <c r="DB5" s="164"/>
      <c r="DC5" s="161"/>
      <c r="DD5" s="161"/>
      <c r="DE5" s="161"/>
      <c r="DF5" s="164"/>
      <c r="DG5" s="161"/>
      <c r="DH5" s="161"/>
      <c r="DI5" s="161"/>
      <c r="DJ5" s="164"/>
      <c r="DK5" s="161"/>
      <c r="DL5" s="161"/>
      <c r="DM5" s="161"/>
      <c r="DN5" s="164"/>
      <c r="DO5" s="161"/>
      <c r="DP5" s="161"/>
      <c r="DQ5" s="161"/>
      <c r="DR5" s="164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554</v>
      </c>
      <c r="E6" s="142" t="s">
        <v>554</v>
      </c>
      <c r="F6" s="165"/>
      <c r="G6" s="162"/>
      <c r="H6" s="142" t="s">
        <v>554</v>
      </c>
      <c r="I6" s="142" t="s">
        <v>554</v>
      </c>
      <c r="J6" s="165"/>
      <c r="K6" s="162"/>
      <c r="L6" s="142" t="s">
        <v>554</v>
      </c>
      <c r="M6" s="142" t="s">
        <v>554</v>
      </c>
      <c r="N6" s="165"/>
      <c r="O6" s="162"/>
      <c r="P6" s="142" t="s">
        <v>554</v>
      </c>
      <c r="Q6" s="142" t="s">
        <v>554</v>
      </c>
      <c r="R6" s="165"/>
      <c r="S6" s="162"/>
      <c r="T6" s="142" t="s">
        <v>554</v>
      </c>
      <c r="U6" s="142" t="s">
        <v>554</v>
      </c>
      <c r="V6" s="165"/>
      <c r="W6" s="162"/>
      <c r="X6" s="142" t="s">
        <v>554</v>
      </c>
      <c r="Y6" s="142" t="s">
        <v>554</v>
      </c>
      <c r="Z6" s="165"/>
      <c r="AA6" s="162"/>
      <c r="AB6" s="142" t="s">
        <v>554</v>
      </c>
      <c r="AC6" s="142" t="s">
        <v>554</v>
      </c>
      <c r="AD6" s="165"/>
      <c r="AE6" s="162"/>
      <c r="AF6" s="142" t="s">
        <v>554</v>
      </c>
      <c r="AG6" s="142" t="s">
        <v>554</v>
      </c>
      <c r="AH6" s="165"/>
      <c r="AI6" s="162"/>
      <c r="AJ6" s="142" t="s">
        <v>554</v>
      </c>
      <c r="AK6" s="142" t="s">
        <v>554</v>
      </c>
      <c r="AL6" s="165"/>
      <c r="AM6" s="162"/>
      <c r="AN6" s="142" t="s">
        <v>554</v>
      </c>
      <c r="AO6" s="142" t="s">
        <v>554</v>
      </c>
      <c r="AP6" s="165"/>
      <c r="AQ6" s="162"/>
      <c r="AR6" s="142" t="s">
        <v>554</v>
      </c>
      <c r="AS6" s="142" t="s">
        <v>554</v>
      </c>
      <c r="AT6" s="165"/>
      <c r="AU6" s="162"/>
      <c r="AV6" s="142" t="s">
        <v>554</v>
      </c>
      <c r="AW6" s="142" t="s">
        <v>554</v>
      </c>
      <c r="AX6" s="165"/>
      <c r="AY6" s="162"/>
      <c r="AZ6" s="142" t="s">
        <v>554</v>
      </c>
      <c r="BA6" s="142" t="s">
        <v>554</v>
      </c>
      <c r="BB6" s="165"/>
      <c r="BC6" s="162"/>
      <c r="BD6" s="142" t="s">
        <v>554</v>
      </c>
      <c r="BE6" s="142" t="s">
        <v>554</v>
      </c>
      <c r="BF6" s="165"/>
      <c r="BG6" s="162"/>
      <c r="BH6" s="142" t="s">
        <v>554</v>
      </c>
      <c r="BI6" s="142" t="s">
        <v>554</v>
      </c>
      <c r="BJ6" s="165"/>
      <c r="BK6" s="162"/>
      <c r="BL6" s="142" t="s">
        <v>554</v>
      </c>
      <c r="BM6" s="142" t="s">
        <v>554</v>
      </c>
      <c r="BN6" s="165"/>
      <c r="BO6" s="162"/>
      <c r="BP6" s="142" t="s">
        <v>554</v>
      </c>
      <c r="BQ6" s="142" t="s">
        <v>554</v>
      </c>
      <c r="BR6" s="165"/>
      <c r="BS6" s="162"/>
      <c r="BT6" s="142" t="s">
        <v>554</v>
      </c>
      <c r="BU6" s="142" t="s">
        <v>554</v>
      </c>
      <c r="BV6" s="165"/>
      <c r="BW6" s="162"/>
      <c r="BX6" s="142" t="s">
        <v>554</v>
      </c>
      <c r="BY6" s="142" t="s">
        <v>554</v>
      </c>
      <c r="BZ6" s="165"/>
      <c r="CA6" s="162"/>
      <c r="CB6" s="142" t="s">
        <v>554</v>
      </c>
      <c r="CC6" s="142" t="s">
        <v>554</v>
      </c>
      <c r="CD6" s="165"/>
      <c r="CE6" s="162"/>
      <c r="CF6" s="142" t="s">
        <v>554</v>
      </c>
      <c r="CG6" s="142" t="s">
        <v>554</v>
      </c>
      <c r="CH6" s="165"/>
      <c r="CI6" s="162"/>
      <c r="CJ6" s="142" t="s">
        <v>554</v>
      </c>
      <c r="CK6" s="142" t="s">
        <v>554</v>
      </c>
      <c r="CL6" s="165"/>
      <c r="CM6" s="162"/>
      <c r="CN6" s="142" t="s">
        <v>554</v>
      </c>
      <c r="CO6" s="142" t="s">
        <v>554</v>
      </c>
      <c r="CP6" s="165"/>
      <c r="CQ6" s="162"/>
      <c r="CR6" s="142" t="s">
        <v>554</v>
      </c>
      <c r="CS6" s="142" t="s">
        <v>554</v>
      </c>
      <c r="CT6" s="165"/>
      <c r="CU6" s="162"/>
      <c r="CV6" s="142" t="s">
        <v>554</v>
      </c>
      <c r="CW6" s="142" t="s">
        <v>554</v>
      </c>
      <c r="CX6" s="165"/>
      <c r="CY6" s="162"/>
      <c r="CZ6" s="142" t="s">
        <v>554</v>
      </c>
      <c r="DA6" s="142" t="s">
        <v>554</v>
      </c>
      <c r="DB6" s="165"/>
      <c r="DC6" s="162"/>
      <c r="DD6" s="142" t="s">
        <v>554</v>
      </c>
      <c r="DE6" s="142" t="s">
        <v>554</v>
      </c>
      <c r="DF6" s="165"/>
      <c r="DG6" s="162"/>
      <c r="DH6" s="142" t="s">
        <v>554</v>
      </c>
      <c r="DI6" s="142" t="s">
        <v>554</v>
      </c>
      <c r="DJ6" s="165"/>
      <c r="DK6" s="162"/>
      <c r="DL6" s="142" t="s">
        <v>554</v>
      </c>
      <c r="DM6" s="142" t="s">
        <v>554</v>
      </c>
      <c r="DN6" s="165"/>
      <c r="DO6" s="162"/>
      <c r="DP6" s="142" t="s">
        <v>554</v>
      </c>
      <c r="DQ6" s="142" t="s">
        <v>554</v>
      </c>
      <c r="DR6" s="165"/>
      <c r="DS6" s="162"/>
      <c r="DT6" s="142" t="s">
        <v>554</v>
      </c>
      <c r="DU6" s="142" t="s">
        <v>554</v>
      </c>
    </row>
    <row r="7" spans="1:125" s="61" customFormat="1" ht="12" customHeight="1">
      <c r="A7" s="48" t="s">
        <v>555</v>
      </c>
      <c r="B7" s="63" t="s">
        <v>868</v>
      </c>
      <c r="C7" s="48" t="s">
        <v>551</v>
      </c>
      <c r="D7" s="70">
        <f>SUM(D8:D21)</f>
        <v>5182121</v>
      </c>
      <c r="E7" s="70">
        <f>SUM(E8:E21)</f>
        <v>1557220</v>
      </c>
      <c r="F7" s="49">
        <f>COUNTIF(F8:F21,"&lt;&gt;")</f>
        <v>14</v>
      </c>
      <c r="G7" s="49">
        <f>COUNTIF(G8:G21,"&lt;&gt;")</f>
        <v>14</v>
      </c>
      <c r="H7" s="70">
        <f>SUM(H8:H21)</f>
        <v>2911662</v>
      </c>
      <c r="I7" s="70">
        <f>SUM(I8:I21)</f>
        <v>912965</v>
      </c>
      <c r="J7" s="49">
        <f>COUNTIF(J8:J21,"&lt;&gt;")</f>
        <v>14</v>
      </c>
      <c r="K7" s="49">
        <f>COUNTIF(K8:K21,"&lt;&gt;")</f>
        <v>14</v>
      </c>
      <c r="L7" s="70">
        <f>SUM(L8:L21)</f>
        <v>1033156</v>
      </c>
      <c r="M7" s="70">
        <f>SUM(M8:M21)</f>
        <v>337577</v>
      </c>
      <c r="N7" s="49">
        <f>COUNTIF(N8:N21,"&lt;&gt;")</f>
        <v>10</v>
      </c>
      <c r="O7" s="49">
        <f>COUNTIF(O8:O21,"&lt;&gt;")</f>
        <v>10</v>
      </c>
      <c r="P7" s="70">
        <f>SUM(P8:P21)</f>
        <v>554933</v>
      </c>
      <c r="Q7" s="70">
        <f>SUM(Q8:Q21)</f>
        <v>127735</v>
      </c>
      <c r="R7" s="49">
        <f>COUNTIF(R8:R21,"&lt;&gt;")</f>
        <v>6</v>
      </c>
      <c r="S7" s="49">
        <f>COUNTIF(S8:S21,"&lt;&gt;")</f>
        <v>6</v>
      </c>
      <c r="T7" s="70">
        <f>SUM(T8:T21)</f>
        <v>177111</v>
      </c>
      <c r="U7" s="70">
        <f>SUM(U8:U21)</f>
        <v>91620</v>
      </c>
      <c r="V7" s="49">
        <f>COUNTIF(V8:V21,"&lt;&gt;")</f>
        <v>5</v>
      </c>
      <c r="W7" s="49">
        <f>COUNTIF(W8:W21,"&lt;&gt;")</f>
        <v>5</v>
      </c>
      <c r="X7" s="70">
        <f>SUM(X8:X21)</f>
        <v>253391</v>
      </c>
      <c r="Y7" s="70">
        <f>SUM(Y8:Y21)</f>
        <v>51987</v>
      </c>
      <c r="Z7" s="49">
        <f>COUNTIF(Z8:Z21,"&lt;&gt;")</f>
        <v>2</v>
      </c>
      <c r="AA7" s="49">
        <f>COUNTIF(AA8:AA21,"&lt;&gt;")</f>
        <v>2</v>
      </c>
      <c r="AB7" s="70">
        <f>SUM(AB8:AB21)</f>
        <v>45514</v>
      </c>
      <c r="AC7" s="70">
        <f>SUM(AC8:AC21)</f>
        <v>4235</v>
      </c>
      <c r="AD7" s="49">
        <f>COUNTIF(AD8:AD21,"&lt;&gt;")</f>
        <v>2</v>
      </c>
      <c r="AE7" s="49">
        <f>COUNTIF(AE8:AE21,"&lt;&gt;")</f>
        <v>2</v>
      </c>
      <c r="AF7" s="70">
        <f>SUM(AF8:AF21)</f>
        <v>114154</v>
      </c>
      <c r="AG7" s="70">
        <f>SUM(AG8:AG21)</f>
        <v>14121</v>
      </c>
      <c r="AH7" s="49">
        <f>COUNTIF(AH8:AH21,"&lt;&gt;")</f>
        <v>2</v>
      </c>
      <c r="AI7" s="49">
        <f>COUNTIF(AI8:AI21,"&lt;&gt;")</f>
        <v>2</v>
      </c>
      <c r="AJ7" s="70">
        <f>SUM(AJ8:AJ21)</f>
        <v>13961</v>
      </c>
      <c r="AK7" s="70">
        <f>SUM(AK8:AK21)</f>
        <v>3718</v>
      </c>
      <c r="AL7" s="49">
        <f>COUNTIF(AL8:AL21,"&lt;&gt;")</f>
        <v>1</v>
      </c>
      <c r="AM7" s="49">
        <f>COUNTIF(AM8:AM21,"&lt;&gt;")</f>
        <v>1</v>
      </c>
      <c r="AN7" s="70">
        <f>SUM(AN8:AN21)</f>
        <v>3628</v>
      </c>
      <c r="AO7" s="70">
        <f>SUM(AO8:AO21)</f>
        <v>491</v>
      </c>
      <c r="AP7" s="49">
        <f>COUNTIF(AP8:AP21,"&lt;&gt;")</f>
        <v>1</v>
      </c>
      <c r="AQ7" s="49">
        <f>COUNTIF(AQ8:AQ21,"&lt;&gt;")</f>
        <v>1</v>
      </c>
      <c r="AR7" s="70">
        <f>SUM(AR8:AR21)</f>
        <v>74611</v>
      </c>
      <c r="AS7" s="70">
        <f>SUM(AS8:AS21)</f>
        <v>12771</v>
      </c>
      <c r="AT7" s="49">
        <f>COUNTIF(AT8:AT21,"&lt;&gt;")</f>
        <v>0</v>
      </c>
      <c r="AU7" s="49">
        <f>COUNTIF(AU8:AU21,"&lt;&gt;")</f>
        <v>0</v>
      </c>
      <c r="AV7" s="70">
        <f>SUM(AV8:AV21)</f>
        <v>0</v>
      </c>
      <c r="AW7" s="70">
        <f>SUM(AW8:AW21)</f>
        <v>0</v>
      </c>
      <c r="AX7" s="49">
        <f>COUNTIF(AX8:AX21,"&lt;&gt;")</f>
        <v>0</v>
      </c>
      <c r="AY7" s="49">
        <f>COUNTIF(AY8:AY21,"&lt;&gt;")</f>
        <v>0</v>
      </c>
      <c r="AZ7" s="70">
        <f>SUM(AZ8:AZ21)</f>
        <v>0</v>
      </c>
      <c r="BA7" s="70">
        <f>SUM(BA8:BA21)</f>
        <v>0</v>
      </c>
      <c r="BB7" s="49">
        <f>COUNTIF(BB8:BB21,"&lt;&gt;")</f>
        <v>0</v>
      </c>
      <c r="BC7" s="49">
        <f>COUNTIF(BC8:BC21,"&lt;&gt;")</f>
        <v>0</v>
      </c>
      <c r="BD7" s="70">
        <f>SUM(BD8:BD21)</f>
        <v>0</v>
      </c>
      <c r="BE7" s="70">
        <f>SUM(BE8:BE21)</f>
        <v>0</v>
      </c>
      <c r="BF7" s="49">
        <f>COUNTIF(BF8:BF21,"&lt;&gt;")</f>
        <v>0</v>
      </c>
      <c r="BG7" s="49">
        <f>COUNTIF(BG8:BG21,"&lt;&gt;")</f>
        <v>0</v>
      </c>
      <c r="BH7" s="70">
        <f>SUM(BH8:BH21)</f>
        <v>0</v>
      </c>
      <c r="BI7" s="70">
        <f>SUM(BI8:BI21)</f>
        <v>0</v>
      </c>
      <c r="BJ7" s="49">
        <f>COUNTIF(BJ8:BJ21,"&lt;&gt;")</f>
        <v>0</v>
      </c>
      <c r="BK7" s="49">
        <f>COUNTIF(BK8:BK21,"&lt;&gt;")</f>
        <v>0</v>
      </c>
      <c r="BL7" s="70">
        <f>SUM(BL8:BL21)</f>
        <v>0</v>
      </c>
      <c r="BM7" s="70">
        <f>SUM(BM8:BM21)</f>
        <v>0</v>
      </c>
      <c r="BN7" s="49">
        <f>COUNTIF(BN8:BN21,"&lt;&gt;")</f>
        <v>0</v>
      </c>
      <c r="BO7" s="49">
        <f>COUNTIF(BO8:BO21,"&lt;&gt;")</f>
        <v>0</v>
      </c>
      <c r="BP7" s="70">
        <f>SUM(BP8:BP21)</f>
        <v>0</v>
      </c>
      <c r="BQ7" s="70">
        <f>SUM(BQ8:BQ21)</f>
        <v>0</v>
      </c>
      <c r="BR7" s="49">
        <f>COUNTIF(BR8:BR21,"&lt;&gt;")</f>
        <v>0</v>
      </c>
      <c r="BS7" s="49">
        <f>COUNTIF(BS8:BS21,"&lt;&gt;")</f>
        <v>0</v>
      </c>
      <c r="BT7" s="70">
        <f>SUM(BT8:BT21)</f>
        <v>0</v>
      </c>
      <c r="BU7" s="70">
        <f>SUM(BU8:BU21)</f>
        <v>0</v>
      </c>
      <c r="BV7" s="49">
        <f>COUNTIF(BV8:BV21,"&lt;&gt;")</f>
        <v>0</v>
      </c>
      <c r="BW7" s="49">
        <f>COUNTIF(BW8:BW21,"&lt;&gt;")</f>
        <v>0</v>
      </c>
      <c r="BX7" s="70">
        <f>SUM(BX8:BX21)</f>
        <v>0</v>
      </c>
      <c r="BY7" s="70">
        <f>SUM(BY8:BY21)</f>
        <v>0</v>
      </c>
      <c r="BZ7" s="49">
        <f>COUNTIF(BZ8:BZ21,"&lt;&gt;")</f>
        <v>0</v>
      </c>
      <c r="CA7" s="49">
        <f>COUNTIF(CA8:CA21,"&lt;&gt;")</f>
        <v>0</v>
      </c>
      <c r="CB7" s="70">
        <f>SUM(CB8:CB21)</f>
        <v>0</v>
      </c>
      <c r="CC7" s="70">
        <f>SUM(CC8:CC21)</f>
        <v>0</v>
      </c>
      <c r="CD7" s="49">
        <f>COUNTIF(CD8:CD21,"&lt;&gt;")</f>
        <v>0</v>
      </c>
      <c r="CE7" s="49">
        <f>COUNTIF(CE8:CE21,"&lt;&gt;")</f>
        <v>0</v>
      </c>
      <c r="CF7" s="70">
        <f>SUM(CF8:CF21)</f>
        <v>0</v>
      </c>
      <c r="CG7" s="70">
        <f>SUM(CG8:CG21)</f>
        <v>0</v>
      </c>
      <c r="CH7" s="49">
        <f>COUNTIF(CH8:CH21,"&lt;&gt;")</f>
        <v>0</v>
      </c>
      <c r="CI7" s="49">
        <f>COUNTIF(CI8:CI21,"&lt;&gt;")</f>
        <v>0</v>
      </c>
      <c r="CJ7" s="70">
        <f>SUM(CJ8:CJ21)</f>
        <v>0</v>
      </c>
      <c r="CK7" s="70">
        <f>SUM(CK8:CK21)</f>
        <v>0</v>
      </c>
      <c r="CL7" s="49">
        <f>COUNTIF(CL8:CL21,"&lt;&gt;")</f>
        <v>0</v>
      </c>
      <c r="CM7" s="49">
        <f>COUNTIF(CM8:CM21,"&lt;&gt;")</f>
        <v>0</v>
      </c>
      <c r="CN7" s="70">
        <f>SUM(CN8:CN21)</f>
        <v>0</v>
      </c>
      <c r="CO7" s="70">
        <f>SUM(CO8:CO21)</f>
        <v>0</v>
      </c>
      <c r="CP7" s="49">
        <f>COUNTIF(CP8:CP21,"&lt;&gt;")</f>
        <v>0</v>
      </c>
      <c r="CQ7" s="49">
        <f>COUNTIF(CQ8:CQ21,"&lt;&gt;")</f>
        <v>0</v>
      </c>
      <c r="CR7" s="70">
        <f>SUM(CR8:CR21)</f>
        <v>0</v>
      </c>
      <c r="CS7" s="70">
        <f>SUM(CS8:CS21)</f>
        <v>0</v>
      </c>
      <c r="CT7" s="49">
        <f>COUNTIF(CT8:CT21,"&lt;&gt;")</f>
        <v>0</v>
      </c>
      <c r="CU7" s="49">
        <f>COUNTIF(CU8:CU21,"&lt;&gt;")</f>
        <v>0</v>
      </c>
      <c r="CV7" s="70">
        <f>SUM(CV8:CV21)</f>
        <v>0</v>
      </c>
      <c r="CW7" s="70">
        <f>SUM(CW8:CW21)</f>
        <v>0</v>
      </c>
      <c r="CX7" s="49">
        <f>COUNTIF(CX8:CX21,"&lt;&gt;")</f>
        <v>0</v>
      </c>
      <c r="CY7" s="49">
        <f>COUNTIF(CY8:CY21,"&lt;&gt;")</f>
        <v>0</v>
      </c>
      <c r="CZ7" s="70">
        <f>SUM(CZ8:CZ21)</f>
        <v>0</v>
      </c>
      <c r="DA7" s="70">
        <f>SUM(DA8:DA21)</f>
        <v>0</v>
      </c>
      <c r="DB7" s="49">
        <f>COUNTIF(DB8:DB21,"&lt;&gt;")</f>
        <v>0</v>
      </c>
      <c r="DC7" s="49">
        <f>COUNTIF(DC8:DC21,"&lt;&gt;")</f>
        <v>0</v>
      </c>
      <c r="DD7" s="70">
        <f>SUM(DD8:DD21)</f>
        <v>0</v>
      </c>
      <c r="DE7" s="70">
        <f>SUM(DE8:DE21)</f>
        <v>0</v>
      </c>
      <c r="DF7" s="49">
        <f>COUNTIF(DF8:DF21,"&lt;&gt;")</f>
        <v>0</v>
      </c>
      <c r="DG7" s="49">
        <f>COUNTIF(DG8:DG21,"&lt;&gt;")</f>
        <v>0</v>
      </c>
      <c r="DH7" s="70">
        <f>SUM(DH8:DH21)</f>
        <v>0</v>
      </c>
      <c r="DI7" s="70">
        <f>SUM(DI8:DI21)</f>
        <v>0</v>
      </c>
      <c r="DJ7" s="49">
        <f>COUNTIF(DJ8:DJ21,"&lt;&gt;")</f>
        <v>0</v>
      </c>
      <c r="DK7" s="49">
        <f>COUNTIF(DK8:DK21,"&lt;&gt;")</f>
        <v>0</v>
      </c>
      <c r="DL7" s="70">
        <f>SUM(DL8:DL21)</f>
        <v>0</v>
      </c>
      <c r="DM7" s="70">
        <f>SUM(DM8:DM21)</f>
        <v>0</v>
      </c>
      <c r="DN7" s="49">
        <f>COUNTIF(DN8:DN21,"&lt;&gt;")</f>
        <v>0</v>
      </c>
      <c r="DO7" s="49">
        <f>COUNTIF(DO8:DO21,"&lt;&gt;")</f>
        <v>0</v>
      </c>
      <c r="DP7" s="70">
        <f>SUM(DP8:DP21)</f>
        <v>0</v>
      </c>
      <c r="DQ7" s="70">
        <f>SUM(DQ8:DQ21)</f>
        <v>0</v>
      </c>
      <c r="DR7" s="49">
        <f>COUNTIF(DR8:DR21,"&lt;&gt;")</f>
        <v>0</v>
      </c>
      <c r="DS7" s="49">
        <f>COUNTIF(DS8:DS21,"&lt;&gt;")</f>
        <v>0</v>
      </c>
      <c r="DT7" s="70">
        <f>SUM(DT8:DT21)</f>
        <v>0</v>
      </c>
      <c r="DU7" s="70">
        <f>SUM(DU8:DU21)</f>
        <v>0</v>
      </c>
    </row>
    <row r="8" spans="1:125" s="50" customFormat="1" ht="12" customHeight="1">
      <c r="A8" s="51" t="s">
        <v>555</v>
      </c>
      <c r="B8" s="64" t="s">
        <v>560</v>
      </c>
      <c r="C8" s="51" t="s">
        <v>561</v>
      </c>
      <c r="D8" s="72">
        <f aca="true" t="shared" si="0" ref="D8:D21">SUM(H8,L8,P8,T8,X8,AB8,AF8,AJ8,AN8,AR8,AV8,AZ8,BD8,BH8,BL8,BP8,BT8,BX8,CB8,CF8,CJ8,CN8,CR8,CV8,CZ8,DD8,DH8,DL8,DP8,DT8)</f>
        <v>0</v>
      </c>
      <c r="E8" s="72">
        <f aca="true" t="shared" si="1" ref="E8:E21">SUM(I8,M8,Q8,U8,Y8,AC8,AG8,AK8,AO8,AS8,AW8,BA8,BE8,BI8,BM8,BQ8,BU8,BY8,CC8,CG8,CK8,CO8,CS8,CW8,DA8,DE8,DI8,DM8,DQ8,DU8)</f>
        <v>110144</v>
      </c>
      <c r="F8" s="66" t="s">
        <v>556</v>
      </c>
      <c r="G8" s="52" t="s">
        <v>557</v>
      </c>
      <c r="H8" s="72">
        <v>0</v>
      </c>
      <c r="I8" s="72">
        <v>61031</v>
      </c>
      <c r="J8" s="66" t="s">
        <v>601</v>
      </c>
      <c r="K8" s="52" t="s">
        <v>602</v>
      </c>
      <c r="L8" s="72">
        <v>0</v>
      </c>
      <c r="M8" s="72">
        <v>49113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555</v>
      </c>
      <c r="B9" s="64" t="s">
        <v>558</v>
      </c>
      <c r="C9" s="51" t="s">
        <v>559</v>
      </c>
      <c r="D9" s="72">
        <f t="shared" si="0"/>
        <v>306662</v>
      </c>
      <c r="E9" s="72">
        <f t="shared" si="1"/>
        <v>141781</v>
      </c>
      <c r="F9" s="66" t="s">
        <v>593</v>
      </c>
      <c r="G9" s="52" t="s">
        <v>594</v>
      </c>
      <c r="H9" s="72">
        <v>200231</v>
      </c>
      <c r="I9" s="72">
        <v>83070</v>
      </c>
      <c r="J9" s="66" t="s">
        <v>597</v>
      </c>
      <c r="K9" s="52" t="s">
        <v>598</v>
      </c>
      <c r="L9" s="72">
        <v>37343</v>
      </c>
      <c r="M9" s="72">
        <v>14356</v>
      </c>
      <c r="N9" s="66" t="s">
        <v>599</v>
      </c>
      <c r="O9" s="52" t="s">
        <v>600</v>
      </c>
      <c r="P9" s="72">
        <v>27823</v>
      </c>
      <c r="Q9" s="72">
        <v>11463</v>
      </c>
      <c r="R9" s="66" t="s">
        <v>556</v>
      </c>
      <c r="S9" s="52" t="s">
        <v>557</v>
      </c>
      <c r="T9" s="72">
        <v>0</v>
      </c>
      <c r="U9" s="72">
        <v>32892</v>
      </c>
      <c r="V9" s="66" t="s">
        <v>601</v>
      </c>
      <c r="W9" s="52" t="s">
        <v>602</v>
      </c>
      <c r="X9" s="72">
        <v>41265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555</v>
      </c>
      <c r="B10" s="64" t="s">
        <v>576</v>
      </c>
      <c r="C10" s="51" t="s">
        <v>577</v>
      </c>
      <c r="D10" s="72">
        <f t="shared" si="0"/>
        <v>312109</v>
      </c>
      <c r="E10" s="72">
        <f t="shared" si="1"/>
        <v>99171</v>
      </c>
      <c r="F10" s="66" t="s">
        <v>574</v>
      </c>
      <c r="G10" s="52" t="s">
        <v>575</v>
      </c>
      <c r="H10" s="72">
        <v>252159</v>
      </c>
      <c r="I10" s="72">
        <v>81446</v>
      </c>
      <c r="J10" s="66" t="s">
        <v>605</v>
      </c>
      <c r="K10" s="52" t="s">
        <v>606</v>
      </c>
      <c r="L10" s="72">
        <v>40718</v>
      </c>
      <c r="M10" s="72">
        <v>11441</v>
      </c>
      <c r="N10" s="66" t="s">
        <v>607</v>
      </c>
      <c r="O10" s="52" t="s">
        <v>608</v>
      </c>
      <c r="P10" s="72">
        <v>19232</v>
      </c>
      <c r="Q10" s="72">
        <v>6284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555</v>
      </c>
      <c r="B11" s="64" t="s">
        <v>611</v>
      </c>
      <c r="C11" s="51" t="s">
        <v>612</v>
      </c>
      <c r="D11" s="72">
        <f t="shared" si="0"/>
        <v>362955</v>
      </c>
      <c r="E11" s="72">
        <f t="shared" si="1"/>
        <v>126556</v>
      </c>
      <c r="F11" s="66" t="s">
        <v>619</v>
      </c>
      <c r="G11" s="52" t="s">
        <v>620</v>
      </c>
      <c r="H11" s="72">
        <v>217773</v>
      </c>
      <c r="I11" s="72">
        <v>75933</v>
      </c>
      <c r="J11" s="66" t="s">
        <v>609</v>
      </c>
      <c r="K11" s="52" t="s">
        <v>610</v>
      </c>
      <c r="L11" s="72">
        <v>145182</v>
      </c>
      <c r="M11" s="72">
        <v>50623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555</v>
      </c>
      <c r="B12" s="54" t="s">
        <v>564</v>
      </c>
      <c r="C12" s="53" t="s">
        <v>565</v>
      </c>
      <c r="D12" s="74">
        <f t="shared" si="0"/>
        <v>620009</v>
      </c>
      <c r="E12" s="74">
        <f t="shared" si="1"/>
        <v>86831</v>
      </c>
      <c r="F12" s="54" t="s">
        <v>562</v>
      </c>
      <c r="G12" s="53" t="s">
        <v>563</v>
      </c>
      <c r="H12" s="74">
        <v>404434</v>
      </c>
      <c r="I12" s="74">
        <v>49036</v>
      </c>
      <c r="J12" s="54" t="s">
        <v>626</v>
      </c>
      <c r="K12" s="53" t="s">
        <v>627</v>
      </c>
      <c r="L12" s="74">
        <v>11574</v>
      </c>
      <c r="M12" s="74">
        <v>1812</v>
      </c>
      <c r="N12" s="54" t="s">
        <v>628</v>
      </c>
      <c r="O12" s="53" t="s">
        <v>629</v>
      </c>
      <c r="P12" s="74">
        <v>49248</v>
      </c>
      <c r="Q12" s="74">
        <v>5552</v>
      </c>
      <c r="R12" s="54" t="s">
        <v>630</v>
      </c>
      <c r="S12" s="53" t="s">
        <v>631</v>
      </c>
      <c r="T12" s="74">
        <v>48481</v>
      </c>
      <c r="U12" s="74">
        <v>10297</v>
      </c>
      <c r="V12" s="54" t="s">
        <v>633</v>
      </c>
      <c r="W12" s="53" t="s">
        <v>634</v>
      </c>
      <c r="X12" s="74">
        <v>7515</v>
      </c>
      <c r="Y12" s="74">
        <v>1664</v>
      </c>
      <c r="Z12" s="54" t="s">
        <v>636</v>
      </c>
      <c r="AA12" s="53" t="s">
        <v>637</v>
      </c>
      <c r="AB12" s="74">
        <v>8777</v>
      </c>
      <c r="AC12" s="74">
        <v>1638</v>
      </c>
      <c r="AD12" s="54" t="s">
        <v>639</v>
      </c>
      <c r="AE12" s="53" t="s">
        <v>640</v>
      </c>
      <c r="AF12" s="74">
        <v>5691</v>
      </c>
      <c r="AG12" s="74">
        <v>1473</v>
      </c>
      <c r="AH12" s="54" t="s">
        <v>641</v>
      </c>
      <c r="AI12" s="53" t="s">
        <v>642</v>
      </c>
      <c r="AJ12" s="74">
        <v>6050</v>
      </c>
      <c r="AK12" s="74">
        <v>2097</v>
      </c>
      <c r="AL12" s="54" t="s">
        <v>643</v>
      </c>
      <c r="AM12" s="53" t="s">
        <v>644</v>
      </c>
      <c r="AN12" s="74">
        <v>3628</v>
      </c>
      <c r="AO12" s="74">
        <v>491</v>
      </c>
      <c r="AP12" s="54" t="s">
        <v>645</v>
      </c>
      <c r="AQ12" s="53" t="s">
        <v>646</v>
      </c>
      <c r="AR12" s="74">
        <v>74611</v>
      </c>
      <c r="AS12" s="74">
        <v>12771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555</v>
      </c>
      <c r="B13" s="54" t="s">
        <v>572</v>
      </c>
      <c r="C13" s="53" t="s">
        <v>573</v>
      </c>
      <c r="D13" s="74">
        <f t="shared" si="0"/>
        <v>580584</v>
      </c>
      <c r="E13" s="74">
        <f t="shared" si="1"/>
        <v>137101</v>
      </c>
      <c r="F13" s="54" t="s">
        <v>570</v>
      </c>
      <c r="G13" s="53" t="s">
        <v>571</v>
      </c>
      <c r="H13" s="74">
        <v>350833</v>
      </c>
      <c r="I13" s="74">
        <v>77881</v>
      </c>
      <c r="J13" s="54" t="s">
        <v>647</v>
      </c>
      <c r="K13" s="53" t="s">
        <v>648</v>
      </c>
      <c r="L13" s="74">
        <v>92663</v>
      </c>
      <c r="M13" s="74">
        <v>20418</v>
      </c>
      <c r="N13" s="54" t="s">
        <v>649</v>
      </c>
      <c r="O13" s="53" t="s">
        <v>650</v>
      </c>
      <c r="P13" s="74">
        <v>28619</v>
      </c>
      <c r="Q13" s="74">
        <v>7147</v>
      </c>
      <c r="R13" s="54" t="s">
        <v>651</v>
      </c>
      <c r="S13" s="53" t="s">
        <v>652</v>
      </c>
      <c r="T13" s="74">
        <v>20561</v>
      </c>
      <c r="U13" s="74">
        <v>8747</v>
      </c>
      <c r="V13" s="54" t="s">
        <v>653</v>
      </c>
      <c r="W13" s="53" t="s">
        <v>654</v>
      </c>
      <c r="X13" s="74">
        <v>87908</v>
      </c>
      <c r="Y13" s="74">
        <v>22908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555</v>
      </c>
      <c r="B14" s="54" t="s">
        <v>657</v>
      </c>
      <c r="C14" s="53" t="s">
        <v>658</v>
      </c>
      <c r="D14" s="74">
        <f t="shared" si="0"/>
        <v>322077</v>
      </c>
      <c r="E14" s="74">
        <f t="shared" si="1"/>
        <v>102443</v>
      </c>
      <c r="F14" s="54" t="s">
        <v>655</v>
      </c>
      <c r="G14" s="53" t="s">
        <v>656</v>
      </c>
      <c r="H14" s="74">
        <v>128100</v>
      </c>
      <c r="I14" s="74">
        <v>40744</v>
      </c>
      <c r="J14" s="54" t="s">
        <v>659</v>
      </c>
      <c r="K14" s="53" t="s">
        <v>660</v>
      </c>
      <c r="L14" s="74">
        <v>62095</v>
      </c>
      <c r="M14" s="74">
        <v>19751</v>
      </c>
      <c r="N14" s="54" t="s">
        <v>661</v>
      </c>
      <c r="O14" s="53" t="s">
        <v>662</v>
      </c>
      <c r="P14" s="74">
        <v>88266</v>
      </c>
      <c r="Q14" s="74">
        <v>28075</v>
      </c>
      <c r="R14" s="54" t="s">
        <v>663</v>
      </c>
      <c r="S14" s="53" t="s">
        <v>664</v>
      </c>
      <c r="T14" s="74">
        <v>43616</v>
      </c>
      <c r="U14" s="74">
        <v>13873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555</v>
      </c>
      <c r="B15" s="54" t="s">
        <v>667</v>
      </c>
      <c r="C15" s="53" t="s">
        <v>668</v>
      </c>
      <c r="D15" s="74">
        <f t="shared" si="0"/>
        <v>337559</v>
      </c>
      <c r="E15" s="74">
        <f t="shared" si="1"/>
        <v>158957</v>
      </c>
      <c r="F15" s="54" t="s">
        <v>665</v>
      </c>
      <c r="G15" s="53" t="s">
        <v>666</v>
      </c>
      <c r="H15" s="74">
        <v>140087</v>
      </c>
      <c r="I15" s="74">
        <v>65967</v>
      </c>
      <c r="J15" s="54" t="s">
        <v>673</v>
      </c>
      <c r="K15" s="53" t="s">
        <v>674</v>
      </c>
      <c r="L15" s="74">
        <v>53672</v>
      </c>
      <c r="M15" s="74">
        <v>25274</v>
      </c>
      <c r="N15" s="54" t="s">
        <v>675</v>
      </c>
      <c r="O15" s="53" t="s">
        <v>676</v>
      </c>
      <c r="P15" s="74">
        <v>44220</v>
      </c>
      <c r="Q15" s="74">
        <v>20823</v>
      </c>
      <c r="R15" s="54" t="s">
        <v>671</v>
      </c>
      <c r="S15" s="53" t="s">
        <v>672</v>
      </c>
      <c r="T15" s="74">
        <v>47934</v>
      </c>
      <c r="U15" s="74">
        <v>22572</v>
      </c>
      <c r="V15" s="54" t="s">
        <v>669</v>
      </c>
      <c r="W15" s="53" t="s">
        <v>670</v>
      </c>
      <c r="X15" s="74">
        <v>51646</v>
      </c>
      <c r="Y15" s="74">
        <v>24321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555</v>
      </c>
      <c r="B16" s="54" t="s">
        <v>589</v>
      </c>
      <c r="C16" s="53" t="s">
        <v>590</v>
      </c>
      <c r="D16" s="74">
        <f t="shared" si="0"/>
        <v>488911</v>
      </c>
      <c r="E16" s="74">
        <f t="shared" si="1"/>
        <v>90930</v>
      </c>
      <c r="F16" s="54" t="s">
        <v>587</v>
      </c>
      <c r="G16" s="53" t="s">
        <v>588</v>
      </c>
      <c r="H16" s="74">
        <v>278677</v>
      </c>
      <c r="I16" s="74">
        <v>54909</v>
      </c>
      <c r="J16" s="54" t="s">
        <v>677</v>
      </c>
      <c r="K16" s="53" t="s">
        <v>678</v>
      </c>
      <c r="L16" s="74">
        <v>88768</v>
      </c>
      <c r="M16" s="74">
        <v>20298</v>
      </c>
      <c r="N16" s="54" t="s">
        <v>679</v>
      </c>
      <c r="O16" s="53" t="s">
        <v>680</v>
      </c>
      <c r="P16" s="74">
        <v>121466</v>
      </c>
      <c r="Q16" s="74">
        <v>15723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555</v>
      </c>
      <c r="B17" s="54" t="s">
        <v>703</v>
      </c>
      <c r="C17" s="53" t="s">
        <v>704</v>
      </c>
      <c r="D17" s="74">
        <f t="shared" si="0"/>
        <v>98426</v>
      </c>
      <c r="E17" s="74">
        <f t="shared" si="1"/>
        <v>121717</v>
      </c>
      <c r="F17" s="54" t="s">
        <v>581</v>
      </c>
      <c r="G17" s="53" t="s">
        <v>582</v>
      </c>
      <c r="H17" s="74">
        <v>84646</v>
      </c>
      <c r="I17" s="74">
        <v>101390</v>
      </c>
      <c r="J17" s="54" t="s">
        <v>701</v>
      </c>
      <c r="K17" s="53" t="s">
        <v>702</v>
      </c>
      <c r="L17" s="74">
        <v>13780</v>
      </c>
      <c r="M17" s="74">
        <v>20327</v>
      </c>
      <c r="N17" s="54"/>
      <c r="O17" s="53"/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555</v>
      </c>
      <c r="B18" s="54" t="s">
        <v>623</v>
      </c>
      <c r="C18" s="53" t="s">
        <v>580</v>
      </c>
      <c r="D18" s="74">
        <f t="shared" si="0"/>
        <v>231498</v>
      </c>
      <c r="E18" s="74">
        <f t="shared" si="1"/>
        <v>79817</v>
      </c>
      <c r="F18" s="54" t="s">
        <v>578</v>
      </c>
      <c r="G18" s="53" t="s">
        <v>579</v>
      </c>
      <c r="H18" s="74">
        <v>189726</v>
      </c>
      <c r="I18" s="74">
        <v>64733</v>
      </c>
      <c r="J18" s="54" t="s">
        <v>621</v>
      </c>
      <c r="K18" s="53" t="s">
        <v>622</v>
      </c>
      <c r="L18" s="74">
        <v>18140</v>
      </c>
      <c r="M18" s="74">
        <v>3615</v>
      </c>
      <c r="N18" s="54" t="s">
        <v>624</v>
      </c>
      <c r="O18" s="53" t="s">
        <v>625</v>
      </c>
      <c r="P18" s="74">
        <v>23632</v>
      </c>
      <c r="Q18" s="74">
        <v>11469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555</v>
      </c>
      <c r="B19" s="54" t="s">
        <v>585</v>
      </c>
      <c r="C19" s="53" t="s">
        <v>586</v>
      </c>
      <c r="D19" s="74">
        <f t="shared" si="0"/>
        <v>894434</v>
      </c>
      <c r="E19" s="74">
        <f t="shared" si="1"/>
        <v>206371</v>
      </c>
      <c r="F19" s="54" t="s">
        <v>583</v>
      </c>
      <c r="G19" s="53" t="s">
        <v>584</v>
      </c>
      <c r="H19" s="74">
        <v>533083</v>
      </c>
      <c r="I19" s="74">
        <v>129020</v>
      </c>
      <c r="J19" s="54" t="s">
        <v>595</v>
      </c>
      <c r="K19" s="53" t="s">
        <v>596</v>
      </c>
      <c r="L19" s="74">
        <v>295163</v>
      </c>
      <c r="M19" s="74">
        <v>61063</v>
      </c>
      <c r="N19" s="54" t="s">
        <v>603</v>
      </c>
      <c r="O19" s="53" t="s">
        <v>604</v>
      </c>
      <c r="P19" s="74">
        <v>66188</v>
      </c>
      <c r="Q19" s="74">
        <v>16288</v>
      </c>
      <c r="R19" s="54"/>
      <c r="S19" s="53"/>
      <c r="T19" s="74">
        <v>0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555</v>
      </c>
      <c r="B20" s="54" t="s">
        <v>683</v>
      </c>
      <c r="C20" s="53" t="s">
        <v>684</v>
      </c>
      <c r="D20" s="74">
        <f t="shared" si="0"/>
        <v>403240</v>
      </c>
      <c r="E20" s="74">
        <f t="shared" si="1"/>
        <v>35043</v>
      </c>
      <c r="F20" s="54" t="s">
        <v>681</v>
      </c>
      <c r="G20" s="53" t="s">
        <v>682</v>
      </c>
      <c r="H20" s="74">
        <v>39990</v>
      </c>
      <c r="I20" s="74">
        <v>2998</v>
      </c>
      <c r="J20" s="54" t="s">
        <v>685</v>
      </c>
      <c r="K20" s="53" t="s">
        <v>686</v>
      </c>
      <c r="L20" s="74">
        <v>42324</v>
      </c>
      <c r="M20" s="74">
        <v>3935</v>
      </c>
      <c r="N20" s="54" t="s">
        <v>687</v>
      </c>
      <c r="O20" s="53" t="s">
        <v>688</v>
      </c>
      <c r="P20" s="74">
        <v>86239</v>
      </c>
      <c r="Q20" s="74">
        <v>4911</v>
      </c>
      <c r="R20" s="54" t="s">
        <v>689</v>
      </c>
      <c r="S20" s="53" t="s">
        <v>690</v>
      </c>
      <c r="T20" s="74">
        <v>16519</v>
      </c>
      <c r="U20" s="74">
        <v>3239</v>
      </c>
      <c r="V20" s="54" t="s">
        <v>692</v>
      </c>
      <c r="W20" s="53" t="s">
        <v>693</v>
      </c>
      <c r="X20" s="74">
        <v>65057</v>
      </c>
      <c r="Y20" s="74">
        <v>3094</v>
      </c>
      <c r="Z20" s="54" t="s">
        <v>695</v>
      </c>
      <c r="AA20" s="53" t="s">
        <v>696</v>
      </c>
      <c r="AB20" s="74">
        <v>36737</v>
      </c>
      <c r="AC20" s="74">
        <v>2597</v>
      </c>
      <c r="AD20" s="54" t="s">
        <v>697</v>
      </c>
      <c r="AE20" s="53" t="s">
        <v>698</v>
      </c>
      <c r="AF20" s="74">
        <v>108463</v>
      </c>
      <c r="AG20" s="74">
        <v>12648</v>
      </c>
      <c r="AH20" s="54" t="s">
        <v>699</v>
      </c>
      <c r="AI20" s="53" t="s">
        <v>700</v>
      </c>
      <c r="AJ20" s="74">
        <v>7911</v>
      </c>
      <c r="AK20" s="74">
        <v>1621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555</v>
      </c>
      <c r="B21" s="54" t="s">
        <v>617</v>
      </c>
      <c r="C21" s="53" t="s">
        <v>618</v>
      </c>
      <c r="D21" s="74">
        <f t="shared" si="0"/>
        <v>223657</v>
      </c>
      <c r="E21" s="74">
        <f t="shared" si="1"/>
        <v>60358</v>
      </c>
      <c r="F21" s="54" t="s">
        <v>615</v>
      </c>
      <c r="G21" s="53" t="s">
        <v>616</v>
      </c>
      <c r="H21" s="74">
        <v>91923</v>
      </c>
      <c r="I21" s="74">
        <v>24807</v>
      </c>
      <c r="J21" s="54" t="s">
        <v>743</v>
      </c>
      <c r="K21" s="53" t="s">
        <v>620</v>
      </c>
      <c r="L21" s="74">
        <v>131734</v>
      </c>
      <c r="M21" s="74">
        <v>35551</v>
      </c>
      <c r="N21" s="54"/>
      <c r="O21" s="53"/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744</v>
      </c>
      <c r="D2" s="25" t="s">
        <v>116</v>
      </c>
      <c r="E2" s="144" t="s">
        <v>745</v>
      </c>
      <c r="F2" s="3"/>
      <c r="G2" s="3"/>
      <c r="H2" s="3"/>
      <c r="I2" s="3"/>
      <c r="J2" s="3"/>
      <c r="K2" s="3"/>
      <c r="L2" s="3" t="str">
        <f>LEFT(D2,2)</f>
        <v>07</v>
      </c>
      <c r="M2" s="3" t="str">
        <f>IF(L2&lt;&gt;"",VLOOKUP(L2,$AK$6:$AL$52,2,FALSE),"-")</f>
        <v>福島県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80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746</v>
      </c>
      <c r="C6" s="193"/>
      <c r="D6" s="194"/>
      <c r="E6" s="13" t="s">
        <v>61</v>
      </c>
      <c r="F6" s="14" t="s">
        <v>63</v>
      </c>
      <c r="H6" s="170" t="s">
        <v>747</v>
      </c>
      <c r="I6" s="195"/>
      <c r="J6" s="195"/>
      <c r="K6" s="183"/>
      <c r="L6" s="13" t="s">
        <v>61</v>
      </c>
      <c r="M6" s="13" t="s">
        <v>63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748</v>
      </c>
      <c r="AL6" s="28" t="s">
        <v>6</v>
      </c>
    </row>
    <row r="7" spans="2:38" ht="19.5" customHeight="1">
      <c r="B7" s="188" t="s">
        <v>87</v>
      </c>
      <c r="C7" s="190"/>
      <c r="D7" s="190"/>
      <c r="E7" s="17">
        <f aca="true" t="shared" si="0" ref="E7:E12">AF7</f>
        <v>471250</v>
      </c>
      <c r="F7" s="17">
        <f aca="true" t="shared" si="1" ref="F7:F12">AF14</f>
        <v>35489</v>
      </c>
      <c r="H7" s="176" t="s">
        <v>548</v>
      </c>
      <c r="I7" s="176" t="s">
        <v>749</v>
      </c>
      <c r="J7" s="170" t="s">
        <v>94</v>
      </c>
      <c r="K7" s="172"/>
      <c r="L7" s="17">
        <f aca="true" t="shared" si="2" ref="L7:L12">AF21</f>
        <v>0</v>
      </c>
      <c r="M7" s="17">
        <f aca="true" t="shared" si="3" ref="M7:M12">AF42</f>
        <v>0</v>
      </c>
      <c r="AC7" s="15" t="s">
        <v>87</v>
      </c>
      <c r="AD7" s="41" t="s">
        <v>750</v>
      </c>
      <c r="AE7" s="40" t="s">
        <v>751</v>
      </c>
      <c r="AF7" s="36">
        <f aca="true" ca="1" t="shared" si="4" ref="AF7:AF38">IF(AF$2=0,INDIRECT("'"&amp;AD7&amp;"'!"&amp;AE7&amp;$AI$2),0)</f>
        <v>471250</v>
      </c>
      <c r="AG7" s="40"/>
      <c r="AH7" s="145" t="str">
        <f>+'廃棄物事業経費（歳入）'!B7</f>
        <v>07000</v>
      </c>
      <c r="AI7" s="2">
        <v>7</v>
      </c>
      <c r="AK7" s="26" t="s">
        <v>752</v>
      </c>
      <c r="AL7" s="28" t="s">
        <v>7</v>
      </c>
    </row>
    <row r="8" spans="2:38" ht="19.5" customHeight="1">
      <c r="B8" s="188" t="s">
        <v>753</v>
      </c>
      <c r="C8" s="190"/>
      <c r="D8" s="190"/>
      <c r="E8" s="17">
        <f t="shared" si="0"/>
        <v>14165</v>
      </c>
      <c r="F8" s="17">
        <f t="shared" si="1"/>
        <v>0</v>
      </c>
      <c r="H8" s="179"/>
      <c r="I8" s="179"/>
      <c r="J8" s="170" t="s">
        <v>96</v>
      </c>
      <c r="K8" s="183"/>
      <c r="L8" s="17">
        <f t="shared" si="2"/>
        <v>2006384</v>
      </c>
      <c r="M8" s="17">
        <f t="shared" si="3"/>
        <v>212957</v>
      </c>
      <c r="AC8" s="15" t="s">
        <v>753</v>
      </c>
      <c r="AD8" s="41" t="s">
        <v>750</v>
      </c>
      <c r="AE8" s="40" t="s">
        <v>754</v>
      </c>
      <c r="AF8" s="36">
        <f ca="1" t="shared" si="4"/>
        <v>14165</v>
      </c>
      <c r="AG8" s="40"/>
      <c r="AH8" s="145" t="str">
        <f>+'廃棄物事業経費（歳入）'!B8</f>
        <v>07201</v>
      </c>
      <c r="AI8" s="2">
        <v>8</v>
      </c>
      <c r="AK8" s="26" t="s">
        <v>755</v>
      </c>
      <c r="AL8" s="28" t="s">
        <v>8</v>
      </c>
    </row>
    <row r="9" spans="2:38" ht="19.5" customHeight="1">
      <c r="B9" s="188" t="s">
        <v>90</v>
      </c>
      <c r="C9" s="190"/>
      <c r="D9" s="190"/>
      <c r="E9" s="17">
        <f t="shared" si="0"/>
        <v>603100</v>
      </c>
      <c r="F9" s="17">
        <f t="shared" si="1"/>
        <v>72200</v>
      </c>
      <c r="H9" s="179"/>
      <c r="I9" s="179"/>
      <c r="J9" s="170" t="s">
        <v>98</v>
      </c>
      <c r="K9" s="172"/>
      <c r="L9" s="17">
        <f t="shared" si="2"/>
        <v>142181</v>
      </c>
      <c r="M9" s="17">
        <f t="shared" si="3"/>
        <v>0</v>
      </c>
      <c r="AC9" s="15" t="s">
        <v>90</v>
      </c>
      <c r="AD9" s="41" t="s">
        <v>750</v>
      </c>
      <c r="AE9" s="40" t="s">
        <v>756</v>
      </c>
      <c r="AF9" s="36">
        <f ca="1" t="shared" si="4"/>
        <v>603100</v>
      </c>
      <c r="AG9" s="40"/>
      <c r="AH9" s="145" t="str">
        <f>+'廃棄物事業経費（歳入）'!B9</f>
        <v>07202</v>
      </c>
      <c r="AI9" s="2">
        <v>9</v>
      </c>
      <c r="AK9" s="26" t="s">
        <v>757</v>
      </c>
      <c r="AL9" s="28" t="s">
        <v>9</v>
      </c>
    </row>
    <row r="10" spans="2:38" ht="19.5" customHeight="1">
      <c r="B10" s="188" t="s">
        <v>758</v>
      </c>
      <c r="C10" s="190"/>
      <c r="D10" s="190"/>
      <c r="E10" s="17">
        <f t="shared" si="0"/>
        <v>2169461</v>
      </c>
      <c r="F10" s="17">
        <f t="shared" si="1"/>
        <v>741698</v>
      </c>
      <c r="H10" s="179"/>
      <c r="I10" s="180"/>
      <c r="J10" s="170" t="s">
        <v>0</v>
      </c>
      <c r="K10" s="172"/>
      <c r="L10" s="17">
        <f t="shared" si="2"/>
        <v>4280</v>
      </c>
      <c r="M10" s="17">
        <f t="shared" si="3"/>
        <v>0</v>
      </c>
      <c r="AC10" s="15" t="s">
        <v>758</v>
      </c>
      <c r="AD10" s="41" t="s">
        <v>750</v>
      </c>
      <c r="AE10" s="40" t="s">
        <v>759</v>
      </c>
      <c r="AF10" s="36">
        <f ca="1" t="shared" si="4"/>
        <v>2169461</v>
      </c>
      <c r="AG10" s="40"/>
      <c r="AH10" s="145" t="str">
        <f>+'廃棄物事業経費（歳入）'!B10</f>
        <v>07203</v>
      </c>
      <c r="AI10" s="2">
        <v>10</v>
      </c>
      <c r="AK10" s="26" t="s">
        <v>760</v>
      </c>
      <c r="AL10" s="28" t="s">
        <v>10</v>
      </c>
    </row>
    <row r="11" spans="2:38" ht="19.5" customHeight="1">
      <c r="B11" s="188" t="s">
        <v>761</v>
      </c>
      <c r="C11" s="190"/>
      <c r="D11" s="190"/>
      <c r="E11" s="17">
        <f t="shared" si="0"/>
        <v>5182121</v>
      </c>
      <c r="F11" s="17">
        <f t="shared" si="1"/>
        <v>1557220</v>
      </c>
      <c r="H11" s="179"/>
      <c r="I11" s="191" t="s">
        <v>77</v>
      </c>
      <c r="J11" s="191"/>
      <c r="K11" s="191"/>
      <c r="L11" s="17">
        <f t="shared" si="2"/>
        <v>12179</v>
      </c>
      <c r="M11" s="17">
        <f t="shared" si="3"/>
        <v>0</v>
      </c>
      <c r="AC11" s="15" t="s">
        <v>761</v>
      </c>
      <c r="AD11" s="41" t="s">
        <v>750</v>
      </c>
      <c r="AE11" s="40" t="s">
        <v>762</v>
      </c>
      <c r="AF11" s="36">
        <f ca="1" t="shared" si="4"/>
        <v>5182121</v>
      </c>
      <c r="AG11" s="40"/>
      <c r="AH11" s="145" t="str">
        <f>+'廃棄物事業経費（歳入）'!B11</f>
        <v>07204</v>
      </c>
      <c r="AI11" s="2">
        <v>11</v>
      </c>
      <c r="AK11" s="26" t="s">
        <v>763</v>
      </c>
      <c r="AL11" s="28" t="s">
        <v>11</v>
      </c>
    </row>
    <row r="12" spans="2:38" ht="19.5" customHeight="1">
      <c r="B12" s="188" t="s">
        <v>0</v>
      </c>
      <c r="C12" s="190"/>
      <c r="D12" s="190"/>
      <c r="E12" s="17">
        <f t="shared" si="0"/>
        <v>1524360</v>
      </c>
      <c r="F12" s="17">
        <f t="shared" si="1"/>
        <v>76745</v>
      </c>
      <c r="H12" s="179"/>
      <c r="I12" s="191" t="s">
        <v>764</v>
      </c>
      <c r="J12" s="191"/>
      <c r="K12" s="191"/>
      <c r="L12" s="17">
        <f t="shared" si="2"/>
        <v>58333</v>
      </c>
      <c r="M12" s="17">
        <f t="shared" si="3"/>
        <v>0</v>
      </c>
      <c r="AC12" s="15" t="s">
        <v>0</v>
      </c>
      <c r="AD12" s="41" t="s">
        <v>750</v>
      </c>
      <c r="AE12" s="40" t="s">
        <v>765</v>
      </c>
      <c r="AF12" s="36">
        <f ca="1" t="shared" si="4"/>
        <v>1524360</v>
      </c>
      <c r="AG12" s="40"/>
      <c r="AH12" s="145" t="str">
        <f>+'廃棄物事業経費（歳入）'!B12</f>
        <v>07205</v>
      </c>
      <c r="AI12" s="2">
        <v>12</v>
      </c>
      <c r="AK12" s="26" t="s">
        <v>766</v>
      </c>
      <c r="AL12" s="28" t="s">
        <v>12</v>
      </c>
    </row>
    <row r="13" spans="2:38" ht="19.5" customHeight="1">
      <c r="B13" s="184" t="s">
        <v>767</v>
      </c>
      <c r="C13" s="192"/>
      <c r="D13" s="192"/>
      <c r="E13" s="18">
        <f>SUM(E7:E12)</f>
        <v>9964457</v>
      </c>
      <c r="F13" s="18">
        <f>SUM(F7:F12)</f>
        <v>2483352</v>
      </c>
      <c r="H13" s="179"/>
      <c r="I13" s="173" t="s">
        <v>552</v>
      </c>
      <c r="J13" s="174"/>
      <c r="K13" s="175"/>
      <c r="L13" s="19">
        <f>SUM(L7:L12)</f>
        <v>2223357</v>
      </c>
      <c r="M13" s="19">
        <f>SUM(M7:M12)</f>
        <v>212957</v>
      </c>
      <c r="AC13" s="15" t="s">
        <v>74</v>
      </c>
      <c r="AD13" s="41" t="s">
        <v>750</v>
      </c>
      <c r="AE13" s="40" t="s">
        <v>768</v>
      </c>
      <c r="AF13" s="36">
        <f ca="1" t="shared" si="4"/>
        <v>15847139</v>
      </c>
      <c r="AG13" s="40"/>
      <c r="AH13" s="145" t="str">
        <f>+'廃棄物事業経費（歳入）'!B13</f>
        <v>07207</v>
      </c>
      <c r="AI13" s="2">
        <v>13</v>
      </c>
      <c r="AK13" s="26" t="s">
        <v>769</v>
      </c>
      <c r="AL13" s="28" t="s">
        <v>13</v>
      </c>
    </row>
    <row r="14" spans="2:38" ht="19.5" customHeight="1">
      <c r="B14" s="20"/>
      <c r="C14" s="186" t="s">
        <v>770</v>
      </c>
      <c r="D14" s="187"/>
      <c r="E14" s="22">
        <f>E13-E11</f>
        <v>4782336</v>
      </c>
      <c r="F14" s="22">
        <f>F13-F11</f>
        <v>926132</v>
      </c>
      <c r="H14" s="180"/>
      <c r="I14" s="20"/>
      <c r="J14" s="24"/>
      <c r="K14" s="21" t="s">
        <v>770</v>
      </c>
      <c r="L14" s="23">
        <f>L13-L12</f>
        <v>2165024</v>
      </c>
      <c r="M14" s="23">
        <f>M13-M12</f>
        <v>212957</v>
      </c>
      <c r="AC14" s="15" t="s">
        <v>87</v>
      </c>
      <c r="AD14" s="41" t="s">
        <v>750</v>
      </c>
      <c r="AE14" s="40" t="s">
        <v>771</v>
      </c>
      <c r="AF14" s="36">
        <f ca="1" t="shared" si="4"/>
        <v>35489</v>
      </c>
      <c r="AG14" s="40"/>
      <c r="AH14" s="145" t="str">
        <f>+'廃棄物事業経費（歳入）'!B14</f>
        <v>07208</v>
      </c>
      <c r="AI14" s="2">
        <v>14</v>
      </c>
      <c r="AK14" s="26" t="s">
        <v>772</v>
      </c>
      <c r="AL14" s="28" t="s">
        <v>14</v>
      </c>
    </row>
    <row r="15" spans="2:38" ht="19.5" customHeight="1">
      <c r="B15" s="188" t="s">
        <v>74</v>
      </c>
      <c r="C15" s="190"/>
      <c r="D15" s="190"/>
      <c r="E15" s="17">
        <f>AF13</f>
        <v>15847139</v>
      </c>
      <c r="F15" s="17">
        <f>AF20</f>
        <v>3140456</v>
      </c>
      <c r="H15" s="176" t="s">
        <v>773</v>
      </c>
      <c r="I15" s="176" t="s">
        <v>774</v>
      </c>
      <c r="J15" s="16" t="s">
        <v>100</v>
      </c>
      <c r="K15" s="27"/>
      <c r="L15" s="17">
        <f aca="true" t="shared" si="5" ref="L15:L28">AF27</f>
        <v>2142307</v>
      </c>
      <c r="M15" s="17">
        <f aca="true" t="shared" si="6" ref="M15:M28">AF48</f>
        <v>512656</v>
      </c>
      <c r="AC15" s="15" t="s">
        <v>753</v>
      </c>
      <c r="AD15" s="41" t="s">
        <v>750</v>
      </c>
      <c r="AE15" s="40" t="s">
        <v>775</v>
      </c>
      <c r="AF15" s="36">
        <f ca="1" t="shared" si="4"/>
        <v>0</v>
      </c>
      <c r="AG15" s="40"/>
      <c r="AH15" s="145" t="str">
        <f>+'廃棄物事業経費（歳入）'!B15</f>
        <v>07209</v>
      </c>
      <c r="AI15" s="2">
        <v>15</v>
      </c>
      <c r="AK15" s="26" t="s">
        <v>776</v>
      </c>
      <c r="AL15" s="28" t="s">
        <v>15</v>
      </c>
    </row>
    <row r="16" spans="2:38" ht="19.5" customHeight="1">
      <c r="B16" s="184" t="s">
        <v>1</v>
      </c>
      <c r="C16" s="185"/>
      <c r="D16" s="185"/>
      <c r="E16" s="18">
        <f>SUM(E13,E15)</f>
        <v>25811596</v>
      </c>
      <c r="F16" s="18">
        <f>SUM(F13,F15)</f>
        <v>5623808</v>
      </c>
      <c r="H16" s="177"/>
      <c r="I16" s="179"/>
      <c r="J16" s="179" t="s">
        <v>777</v>
      </c>
      <c r="K16" s="13" t="s">
        <v>102</v>
      </c>
      <c r="L16" s="17">
        <f t="shared" si="5"/>
        <v>111799</v>
      </c>
      <c r="M16" s="17">
        <f t="shared" si="6"/>
        <v>185121</v>
      </c>
      <c r="AC16" s="15" t="s">
        <v>90</v>
      </c>
      <c r="AD16" s="41" t="s">
        <v>750</v>
      </c>
      <c r="AE16" s="40" t="s">
        <v>778</v>
      </c>
      <c r="AF16" s="36">
        <f ca="1" t="shared" si="4"/>
        <v>72200</v>
      </c>
      <c r="AG16" s="40"/>
      <c r="AH16" s="145" t="str">
        <f>+'廃棄物事業経費（歳入）'!B16</f>
        <v>07210</v>
      </c>
      <c r="AI16" s="2">
        <v>16</v>
      </c>
      <c r="AK16" s="26" t="s">
        <v>779</v>
      </c>
      <c r="AL16" s="28" t="s">
        <v>16</v>
      </c>
    </row>
    <row r="17" spans="2:38" ht="19.5" customHeight="1">
      <c r="B17" s="20"/>
      <c r="C17" s="186" t="s">
        <v>770</v>
      </c>
      <c r="D17" s="187"/>
      <c r="E17" s="22">
        <f>SUM(E14:E15)</f>
        <v>20629475</v>
      </c>
      <c r="F17" s="22">
        <f>SUM(F14:F15)</f>
        <v>4066588</v>
      </c>
      <c r="H17" s="177"/>
      <c r="I17" s="179"/>
      <c r="J17" s="179"/>
      <c r="K17" s="13" t="s">
        <v>104</v>
      </c>
      <c r="L17" s="17">
        <f t="shared" si="5"/>
        <v>1148173</v>
      </c>
      <c r="M17" s="17">
        <f t="shared" si="6"/>
        <v>476907</v>
      </c>
      <c r="AC17" s="15" t="s">
        <v>758</v>
      </c>
      <c r="AD17" s="41" t="s">
        <v>750</v>
      </c>
      <c r="AE17" s="40" t="s">
        <v>780</v>
      </c>
      <c r="AF17" s="36">
        <f ca="1" t="shared" si="4"/>
        <v>741698</v>
      </c>
      <c r="AG17" s="40"/>
      <c r="AH17" s="145" t="str">
        <f>+'廃棄物事業経費（歳入）'!B17</f>
        <v>07211</v>
      </c>
      <c r="AI17" s="2">
        <v>17</v>
      </c>
      <c r="AK17" s="26" t="s">
        <v>781</v>
      </c>
      <c r="AL17" s="28" t="s">
        <v>17</v>
      </c>
    </row>
    <row r="18" spans="8:38" ht="19.5" customHeight="1">
      <c r="H18" s="177"/>
      <c r="I18" s="180"/>
      <c r="J18" s="180"/>
      <c r="K18" s="13" t="s">
        <v>106</v>
      </c>
      <c r="L18" s="17">
        <f t="shared" si="5"/>
        <v>121567</v>
      </c>
      <c r="M18" s="17">
        <f t="shared" si="6"/>
        <v>0</v>
      </c>
      <c r="AC18" s="15" t="s">
        <v>761</v>
      </c>
      <c r="AD18" s="41" t="s">
        <v>750</v>
      </c>
      <c r="AE18" s="40" t="s">
        <v>782</v>
      </c>
      <c r="AF18" s="36">
        <f ca="1" t="shared" si="4"/>
        <v>1557220</v>
      </c>
      <c r="AG18" s="40"/>
      <c r="AH18" s="145" t="str">
        <f>+'廃棄物事業経費（歳入）'!B18</f>
        <v>07212</v>
      </c>
      <c r="AI18" s="2">
        <v>18</v>
      </c>
      <c r="AK18" s="26" t="s">
        <v>783</v>
      </c>
      <c r="AL18" s="28" t="s">
        <v>18</v>
      </c>
    </row>
    <row r="19" spans="8:38" ht="19.5" customHeight="1">
      <c r="H19" s="177"/>
      <c r="I19" s="176" t="s">
        <v>784</v>
      </c>
      <c r="J19" s="170" t="s">
        <v>108</v>
      </c>
      <c r="K19" s="172"/>
      <c r="L19" s="17">
        <f t="shared" si="5"/>
        <v>617086</v>
      </c>
      <c r="M19" s="17">
        <f t="shared" si="6"/>
        <v>162922</v>
      </c>
      <c r="AC19" s="15" t="s">
        <v>0</v>
      </c>
      <c r="AD19" s="41" t="s">
        <v>750</v>
      </c>
      <c r="AE19" s="40" t="s">
        <v>785</v>
      </c>
      <c r="AF19" s="36">
        <f ca="1" t="shared" si="4"/>
        <v>76745</v>
      </c>
      <c r="AG19" s="40"/>
      <c r="AH19" s="145" t="str">
        <f>+'廃棄物事業経費（歳入）'!B19</f>
        <v>07213</v>
      </c>
      <c r="AI19" s="2">
        <v>19</v>
      </c>
      <c r="AK19" s="26" t="s">
        <v>786</v>
      </c>
      <c r="AL19" s="28" t="s">
        <v>19</v>
      </c>
    </row>
    <row r="20" spans="2:38" ht="19.5" customHeight="1">
      <c r="B20" s="188" t="s">
        <v>787</v>
      </c>
      <c r="C20" s="189"/>
      <c r="D20" s="189"/>
      <c r="E20" s="29">
        <f>E11</f>
        <v>5182121</v>
      </c>
      <c r="F20" s="29">
        <f>F11</f>
        <v>1557220</v>
      </c>
      <c r="H20" s="177"/>
      <c r="I20" s="179"/>
      <c r="J20" s="170" t="s">
        <v>110</v>
      </c>
      <c r="K20" s="172"/>
      <c r="L20" s="17">
        <f t="shared" si="5"/>
        <v>3582719</v>
      </c>
      <c r="M20" s="17">
        <f t="shared" si="6"/>
        <v>1219142</v>
      </c>
      <c r="AC20" s="15" t="s">
        <v>74</v>
      </c>
      <c r="AD20" s="41" t="s">
        <v>750</v>
      </c>
      <c r="AE20" s="40" t="s">
        <v>788</v>
      </c>
      <c r="AF20" s="36">
        <f ca="1" t="shared" si="4"/>
        <v>3140456</v>
      </c>
      <c r="AG20" s="40"/>
      <c r="AH20" s="145" t="str">
        <f>+'廃棄物事業経費（歳入）'!B20</f>
        <v>07214</v>
      </c>
      <c r="AI20" s="2">
        <v>20</v>
      </c>
      <c r="AK20" s="26" t="s">
        <v>789</v>
      </c>
      <c r="AL20" s="28" t="s">
        <v>20</v>
      </c>
    </row>
    <row r="21" spans="2:38" ht="19.5" customHeight="1">
      <c r="B21" s="188" t="s">
        <v>790</v>
      </c>
      <c r="C21" s="188"/>
      <c r="D21" s="188"/>
      <c r="E21" s="29">
        <f>L12+L27</f>
        <v>5215006</v>
      </c>
      <c r="F21" s="29">
        <f>M12+M27</f>
        <v>1558196</v>
      </c>
      <c r="H21" s="177"/>
      <c r="I21" s="180"/>
      <c r="J21" s="170" t="s">
        <v>112</v>
      </c>
      <c r="K21" s="172"/>
      <c r="L21" s="17">
        <f t="shared" si="5"/>
        <v>491621</v>
      </c>
      <c r="M21" s="17">
        <f t="shared" si="6"/>
        <v>191189</v>
      </c>
      <c r="AB21" s="28" t="s">
        <v>61</v>
      </c>
      <c r="AC21" s="15" t="s">
        <v>791</v>
      </c>
      <c r="AD21" s="41" t="s">
        <v>792</v>
      </c>
      <c r="AE21" s="40" t="s">
        <v>751</v>
      </c>
      <c r="AF21" s="36">
        <f ca="1" t="shared" si="4"/>
        <v>0</v>
      </c>
      <c r="AG21" s="40"/>
      <c r="AH21" s="145" t="str">
        <f>+'廃棄物事業経費（歳入）'!B21</f>
        <v>07301</v>
      </c>
      <c r="AI21" s="2">
        <v>21</v>
      </c>
      <c r="AK21" s="26" t="s">
        <v>793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82</v>
      </c>
      <c r="J22" s="171"/>
      <c r="K22" s="172"/>
      <c r="L22" s="17">
        <f t="shared" si="5"/>
        <v>31886</v>
      </c>
      <c r="M22" s="17">
        <f t="shared" si="6"/>
        <v>14246</v>
      </c>
      <c r="AB22" s="28" t="s">
        <v>61</v>
      </c>
      <c r="AC22" s="15" t="s">
        <v>794</v>
      </c>
      <c r="AD22" s="41" t="s">
        <v>792</v>
      </c>
      <c r="AE22" s="40" t="s">
        <v>754</v>
      </c>
      <c r="AF22" s="36">
        <f ca="1" t="shared" si="4"/>
        <v>2006384</v>
      </c>
      <c r="AH22" s="145" t="str">
        <f>+'廃棄物事業経費（歳入）'!B22</f>
        <v>07303</v>
      </c>
      <c r="AI22" s="2">
        <v>22</v>
      </c>
      <c r="AK22" s="26" t="s">
        <v>795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7"/>
      <c r="I23" s="176" t="s">
        <v>796</v>
      </c>
      <c r="J23" s="173" t="s">
        <v>108</v>
      </c>
      <c r="K23" s="175"/>
      <c r="L23" s="17">
        <f t="shared" si="5"/>
        <v>4938523</v>
      </c>
      <c r="M23" s="17">
        <f t="shared" si="6"/>
        <v>193458</v>
      </c>
      <c r="AB23" s="28" t="s">
        <v>61</v>
      </c>
      <c r="AC23" s="1" t="s">
        <v>797</v>
      </c>
      <c r="AD23" s="41" t="s">
        <v>792</v>
      </c>
      <c r="AE23" s="35" t="s">
        <v>756</v>
      </c>
      <c r="AF23" s="36">
        <f ca="1" t="shared" si="4"/>
        <v>142181</v>
      </c>
      <c r="AH23" s="145" t="str">
        <f>+'廃棄物事業経費（歳入）'!B23</f>
        <v>07308</v>
      </c>
      <c r="AI23" s="2">
        <v>23</v>
      </c>
      <c r="AK23" s="26" t="s">
        <v>798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7"/>
      <c r="I24" s="179"/>
      <c r="J24" s="170" t="s">
        <v>110</v>
      </c>
      <c r="K24" s="172"/>
      <c r="L24" s="17">
        <f t="shared" si="5"/>
        <v>3670798</v>
      </c>
      <c r="M24" s="17">
        <f t="shared" si="6"/>
        <v>498714</v>
      </c>
      <c r="AB24" s="28" t="s">
        <v>61</v>
      </c>
      <c r="AC24" s="15" t="s">
        <v>0</v>
      </c>
      <c r="AD24" s="41" t="s">
        <v>792</v>
      </c>
      <c r="AE24" s="40" t="s">
        <v>759</v>
      </c>
      <c r="AF24" s="36">
        <f ca="1" t="shared" si="4"/>
        <v>4280</v>
      </c>
      <c r="AH24" s="145" t="str">
        <f>+'廃棄物事業経費（歳入）'!B24</f>
        <v>07322</v>
      </c>
      <c r="AI24" s="2">
        <v>24</v>
      </c>
      <c r="AK24" s="26" t="s">
        <v>799</v>
      </c>
      <c r="AL24" s="28" t="s">
        <v>24</v>
      </c>
    </row>
    <row r="25" spans="8:38" ht="19.5" customHeight="1">
      <c r="H25" s="177"/>
      <c r="I25" s="179"/>
      <c r="J25" s="170" t="s">
        <v>112</v>
      </c>
      <c r="K25" s="172"/>
      <c r="L25" s="17">
        <f t="shared" si="5"/>
        <v>1084930</v>
      </c>
      <c r="M25" s="17">
        <f t="shared" si="6"/>
        <v>98172</v>
      </c>
      <c r="AB25" s="28" t="s">
        <v>61</v>
      </c>
      <c r="AC25" s="15" t="s">
        <v>77</v>
      </c>
      <c r="AD25" s="41" t="s">
        <v>792</v>
      </c>
      <c r="AE25" s="40" t="s">
        <v>762</v>
      </c>
      <c r="AF25" s="36">
        <f ca="1" t="shared" si="4"/>
        <v>12179</v>
      </c>
      <c r="AH25" s="145" t="str">
        <f>+'廃棄物事業経費（歳入）'!B25</f>
        <v>07342</v>
      </c>
      <c r="AI25" s="2">
        <v>25</v>
      </c>
      <c r="AK25" s="26" t="s">
        <v>800</v>
      </c>
      <c r="AL25" s="28" t="s">
        <v>25</v>
      </c>
    </row>
    <row r="26" spans="8:38" ht="19.5" customHeight="1">
      <c r="H26" s="177"/>
      <c r="I26" s="180"/>
      <c r="J26" s="181" t="s">
        <v>0</v>
      </c>
      <c r="K26" s="182"/>
      <c r="L26" s="17">
        <f t="shared" si="5"/>
        <v>43018</v>
      </c>
      <c r="M26" s="17">
        <f t="shared" si="6"/>
        <v>13860</v>
      </c>
      <c r="AB26" s="28" t="s">
        <v>61</v>
      </c>
      <c r="AC26" s="1" t="s">
        <v>764</v>
      </c>
      <c r="AD26" s="41" t="s">
        <v>792</v>
      </c>
      <c r="AE26" s="35" t="s">
        <v>765</v>
      </c>
      <c r="AF26" s="36">
        <f ca="1" t="shared" si="4"/>
        <v>58333</v>
      </c>
      <c r="AH26" s="145" t="str">
        <f>+'廃棄物事業経費（歳入）'!B26</f>
        <v>07344</v>
      </c>
      <c r="AI26" s="2">
        <v>26</v>
      </c>
      <c r="AK26" s="26" t="s">
        <v>801</v>
      </c>
      <c r="AL26" s="28" t="s">
        <v>26</v>
      </c>
    </row>
    <row r="27" spans="8:38" ht="19.5" customHeight="1">
      <c r="H27" s="177"/>
      <c r="I27" s="170" t="s">
        <v>764</v>
      </c>
      <c r="J27" s="171"/>
      <c r="K27" s="172"/>
      <c r="L27" s="17">
        <f t="shared" si="5"/>
        <v>5156673</v>
      </c>
      <c r="M27" s="17">
        <f t="shared" si="6"/>
        <v>1558196</v>
      </c>
      <c r="AB27" s="28" t="s">
        <v>61</v>
      </c>
      <c r="AC27" s="1" t="s">
        <v>802</v>
      </c>
      <c r="AD27" s="41" t="s">
        <v>792</v>
      </c>
      <c r="AE27" s="35" t="s">
        <v>803</v>
      </c>
      <c r="AF27" s="36">
        <f ca="1" t="shared" si="4"/>
        <v>2142307</v>
      </c>
      <c r="AH27" s="145" t="str">
        <f>+'廃棄物事業経費（歳入）'!B27</f>
        <v>07362</v>
      </c>
      <c r="AI27" s="2">
        <v>27</v>
      </c>
      <c r="AK27" s="26" t="s">
        <v>804</v>
      </c>
      <c r="AL27" s="28" t="s">
        <v>27</v>
      </c>
    </row>
    <row r="28" spans="8:38" ht="19.5" customHeight="1">
      <c r="H28" s="177"/>
      <c r="I28" s="170" t="s">
        <v>35</v>
      </c>
      <c r="J28" s="171"/>
      <c r="K28" s="172"/>
      <c r="L28" s="17">
        <f t="shared" si="5"/>
        <v>21500</v>
      </c>
      <c r="M28" s="17">
        <f t="shared" si="6"/>
        <v>4216</v>
      </c>
      <c r="AB28" s="28" t="s">
        <v>61</v>
      </c>
      <c r="AC28" s="1" t="s">
        <v>805</v>
      </c>
      <c r="AD28" s="41" t="s">
        <v>792</v>
      </c>
      <c r="AE28" s="35" t="s">
        <v>771</v>
      </c>
      <c r="AF28" s="36">
        <f ca="1" t="shared" si="4"/>
        <v>111799</v>
      </c>
      <c r="AH28" s="145" t="str">
        <f>+'廃棄物事業経費（歳入）'!B28</f>
        <v>07364</v>
      </c>
      <c r="AI28" s="2">
        <v>28</v>
      </c>
      <c r="AK28" s="26" t="s">
        <v>806</v>
      </c>
      <c r="AL28" s="28" t="s">
        <v>28</v>
      </c>
    </row>
    <row r="29" spans="8:38" ht="19.5" customHeight="1">
      <c r="H29" s="177"/>
      <c r="I29" s="173" t="s">
        <v>552</v>
      </c>
      <c r="J29" s="174"/>
      <c r="K29" s="175"/>
      <c r="L29" s="19">
        <f>SUM(L15:L28)</f>
        <v>23162600</v>
      </c>
      <c r="M29" s="19">
        <f>SUM(M15:M28)</f>
        <v>5128799</v>
      </c>
      <c r="AB29" s="28" t="s">
        <v>61</v>
      </c>
      <c r="AC29" s="1" t="s">
        <v>807</v>
      </c>
      <c r="AD29" s="41" t="s">
        <v>792</v>
      </c>
      <c r="AE29" s="35" t="s">
        <v>775</v>
      </c>
      <c r="AF29" s="36">
        <f ca="1" t="shared" si="4"/>
        <v>1148173</v>
      </c>
      <c r="AH29" s="145" t="str">
        <f>+'廃棄物事業経費（歳入）'!B29</f>
        <v>07367</v>
      </c>
      <c r="AI29" s="2">
        <v>29</v>
      </c>
      <c r="AK29" s="26" t="s">
        <v>808</v>
      </c>
      <c r="AL29" s="28" t="s">
        <v>29</v>
      </c>
    </row>
    <row r="30" spans="8:38" ht="19.5" customHeight="1">
      <c r="H30" s="178"/>
      <c r="I30" s="20"/>
      <c r="J30" s="24"/>
      <c r="K30" s="21" t="s">
        <v>770</v>
      </c>
      <c r="L30" s="23">
        <f>L29-L27</f>
        <v>18005927</v>
      </c>
      <c r="M30" s="23">
        <f>M29-M27</f>
        <v>3570603</v>
      </c>
      <c r="AB30" s="28" t="s">
        <v>61</v>
      </c>
      <c r="AC30" s="1" t="s">
        <v>809</v>
      </c>
      <c r="AD30" s="41" t="s">
        <v>792</v>
      </c>
      <c r="AE30" s="35" t="s">
        <v>778</v>
      </c>
      <c r="AF30" s="36">
        <f ca="1" t="shared" si="4"/>
        <v>121567</v>
      </c>
      <c r="AH30" s="145" t="str">
        <f>+'廃棄物事業経費（歳入）'!B30</f>
        <v>07368</v>
      </c>
      <c r="AI30" s="2">
        <v>30</v>
      </c>
      <c r="AK30" s="26" t="s">
        <v>810</v>
      </c>
      <c r="AL30" s="28" t="s">
        <v>30</v>
      </c>
    </row>
    <row r="31" spans="8:38" ht="19.5" customHeight="1">
      <c r="H31" s="170" t="s">
        <v>0</v>
      </c>
      <c r="I31" s="171"/>
      <c r="J31" s="171"/>
      <c r="K31" s="172"/>
      <c r="L31" s="17">
        <f>AF41</f>
        <v>341086</v>
      </c>
      <c r="M31" s="17">
        <f>AF62</f>
        <v>223588</v>
      </c>
      <c r="AB31" s="28" t="s">
        <v>61</v>
      </c>
      <c r="AC31" s="1" t="s">
        <v>811</v>
      </c>
      <c r="AD31" s="41" t="s">
        <v>792</v>
      </c>
      <c r="AE31" s="35" t="s">
        <v>782</v>
      </c>
      <c r="AF31" s="36">
        <f ca="1" t="shared" si="4"/>
        <v>617086</v>
      </c>
      <c r="AH31" s="145" t="str">
        <f>+'廃棄物事業経費（歳入）'!B31</f>
        <v>07402</v>
      </c>
      <c r="AI31" s="2">
        <v>31</v>
      </c>
      <c r="AK31" s="26" t="s">
        <v>812</v>
      </c>
      <c r="AL31" s="28" t="s">
        <v>31</v>
      </c>
    </row>
    <row r="32" spans="8:38" ht="19.5" customHeight="1">
      <c r="H32" s="173" t="s">
        <v>1</v>
      </c>
      <c r="I32" s="174"/>
      <c r="J32" s="174"/>
      <c r="K32" s="175"/>
      <c r="L32" s="19">
        <f>SUM(L13,L29,L31)</f>
        <v>25727043</v>
      </c>
      <c r="M32" s="19">
        <f>SUM(M13,M29,M31)</f>
        <v>5565344</v>
      </c>
      <c r="AB32" s="28" t="s">
        <v>61</v>
      </c>
      <c r="AC32" s="1" t="s">
        <v>813</v>
      </c>
      <c r="AD32" s="41" t="s">
        <v>792</v>
      </c>
      <c r="AE32" s="35" t="s">
        <v>785</v>
      </c>
      <c r="AF32" s="36">
        <f ca="1" t="shared" si="4"/>
        <v>3582719</v>
      </c>
      <c r="AH32" s="145" t="str">
        <f>+'廃棄物事業経費（歳入）'!B32</f>
        <v>07405</v>
      </c>
      <c r="AI32" s="2">
        <v>32</v>
      </c>
      <c r="AK32" s="26" t="s">
        <v>814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770</v>
      </c>
      <c r="L33" s="23">
        <f>SUM(L14,L30,L31)</f>
        <v>20512037</v>
      </c>
      <c r="M33" s="23">
        <f>SUM(M14,M30,M31)</f>
        <v>4007148</v>
      </c>
      <c r="AB33" s="28" t="s">
        <v>61</v>
      </c>
      <c r="AC33" s="1" t="s">
        <v>815</v>
      </c>
      <c r="AD33" s="41" t="s">
        <v>792</v>
      </c>
      <c r="AE33" s="35" t="s">
        <v>788</v>
      </c>
      <c r="AF33" s="36">
        <f ca="1" t="shared" si="4"/>
        <v>491621</v>
      </c>
      <c r="AH33" s="145" t="str">
        <f>+'廃棄物事業経費（歳入）'!B33</f>
        <v>07407</v>
      </c>
      <c r="AI33" s="2">
        <v>33</v>
      </c>
      <c r="AK33" s="26" t="s">
        <v>816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61</v>
      </c>
      <c r="AC34" s="15" t="s">
        <v>82</v>
      </c>
      <c r="AD34" s="41" t="s">
        <v>792</v>
      </c>
      <c r="AE34" s="35" t="s">
        <v>817</v>
      </c>
      <c r="AF34" s="36">
        <f ca="1" t="shared" si="4"/>
        <v>31886</v>
      </c>
      <c r="AH34" s="145" t="str">
        <f>+'廃棄物事業経費（歳入）'!B34</f>
        <v>07408</v>
      </c>
      <c r="AI34" s="2">
        <v>34</v>
      </c>
      <c r="AK34" s="26" t="s">
        <v>818</v>
      </c>
      <c r="AL34" s="28" t="s">
        <v>34</v>
      </c>
    </row>
    <row r="35" spans="28:38" ht="14.25" hidden="1">
      <c r="AB35" s="28" t="s">
        <v>61</v>
      </c>
      <c r="AC35" s="1" t="s">
        <v>819</v>
      </c>
      <c r="AD35" s="41" t="s">
        <v>792</v>
      </c>
      <c r="AE35" s="35" t="s">
        <v>820</v>
      </c>
      <c r="AF35" s="36">
        <f ca="1" t="shared" si="4"/>
        <v>4938523</v>
      </c>
      <c r="AH35" s="145" t="str">
        <f>+'廃棄物事業経費（歳入）'!B35</f>
        <v>07421</v>
      </c>
      <c r="AI35" s="2">
        <v>35</v>
      </c>
      <c r="AK35" s="131" t="s">
        <v>821</v>
      </c>
      <c r="AL35" s="28" t="s">
        <v>36</v>
      </c>
    </row>
    <row r="36" spans="28:38" ht="14.25" hidden="1">
      <c r="AB36" s="28" t="s">
        <v>61</v>
      </c>
      <c r="AC36" s="1" t="s">
        <v>822</v>
      </c>
      <c r="AD36" s="41" t="s">
        <v>792</v>
      </c>
      <c r="AE36" s="35" t="s">
        <v>823</v>
      </c>
      <c r="AF36" s="36">
        <f ca="1" t="shared" si="4"/>
        <v>3670798</v>
      </c>
      <c r="AH36" s="145" t="str">
        <f>+'廃棄物事業経費（歳入）'!B36</f>
        <v>07422</v>
      </c>
      <c r="AI36" s="2">
        <v>36</v>
      </c>
      <c r="AK36" s="131" t="s">
        <v>824</v>
      </c>
      <c r="AL36" s="28" t="s">
        <v>37</v>
      </c>
    </row>
    <row r="37" spans="28:38" ht="14.25" hidden="1">
      <c r="AB37" s="28" t="s">
        <v>61</v>
      </c>
      <c r="AC37" s="1" t="s">
        <v>825</v>
      </c>
      <c r="AD37" s="41" t="s">
        <v>792</v>
      </c>
      <c r="AE37" s="35" t="s">
        <v>826</v>
      </c>
      <c r="AF37" s="36">
        <f ca="1" t="shared" si="4"/>
        <v>1084930</v>
      </c>
      <c r="AH37" s="145" t="str">
        <f>+'廃棄物事業経費（歳入）'!B37</f>
        <v>07423</v>
      </c>
      <c r="AI37" s="2">
        <v>37</v>
      </c>
      <c r="AK37" s="131" t="s">
        <v>827</v>
      </c>
      <c r="AL37" s="28" t="s">
        <v>38</v>
      </c>
    </row>
    <row r="38" spans="28:38" ht="14.25" hidden="1">
      <c r="AB38" s="28" t="s">
        <v>61</v>
      </c>
      <c r="AC38" s="1" t="s">
        <v>0</v>
      </c>
      <c r="AD38" s="41" t="s">
        <v>792</v>
      </c>
      <c r="AE38" s="35" t="s">
        <v>828</v>
      </c>
      <c r="AF38" s="35">
        <f ca="1" t="shared" si="4"/>
        <v>43018</v>
      </c>
      <c r="AH38" s="145" t="str">
        <f>+'廃棄物事業経費（歳入）'!B38</f>
        <v>07444</v>
      </c>
      <c r="AI38" s="2">
        <v>38</v>
      </c>
      <c r="AK38" s="131" t="s">
        <v>829</v>
      </c>
      <c r="AL38" s="28" t="s">
        <v>39</v>
      </c>
    </row>
    <row r="39" spans="28:38" ht="14.25" hidden="1">
      <c r="AB39" s="28" t="s">
        <v>61</v>
      </c>
      <c r="AC39" s="1" t="s">
        <v>764</v>
      </c>
      <c r="AD39" s="41" t="s">
        <v>792</v>
      </c>
      <c r="AE39" s="35" t="s">
        <v>830</v>
      </c>
      <c r="AF39" s="35">
        <f aca="true" ca="1" t="shared" si="7" ref="AF39:AF62">IF(AF$2=0,INDIRECT("'"&amp;AD39&amp;"'!"&amp;AE39&amp;$AI$2),0)</f>
        <v>5156673</v>
      </c>
      <c r="AH39" s="145" t="str">
        <f>+'廃棄物事業経費（歳入）'!B39</f>
        <v>07445</v>
      </c>
      <c r="AI39" s="2">
        <v>39</v>
      </c>
      <c r="AK39" s="131" t="s">
        <v>831</v>
      </c>
      <c r="AL39" s="28" t="s">
        <v>40</v>
      </c>
    </row>
    <row r="40" spans="28:38" ht="14.25" hidden="1">
      <c r="AB40" s="28" t="s">
        <v>61</v>
      </c>
      <c r="AC40" s="1" t="s">
        <v>35</v>
      </c>
      <c r="AD40" s="41" t="s">
        <v>792</v>
      </c>
      <c r="AE40" s="35" t="s">
        <v>832</v>
      </c>
      <c r="AF40" s="35">
        <f ca="1" t="shared" si="7"/>
        <v>21500</v>
      </c>
      <c r="AH40" s="145" t="str">
        <f>+'廃棄物事業経費（歳入）'!B40</f>
        <v>07446</v>
      </c>
      <c r="AI40" s="2">
        <v>40</v>
      </c>
      <c r="AK40" s="131" t="s">
        <v>833</v>
      </c>
      <c r="AL40" s="28" t="s">
        <v>41</v>
      </c>
    </row>
    <row r="41" spans="28:38" ht="14.25" hidden="1">
      <c r="AB41" s="28" t="s">
        <v>61</v>
      </c>
      <c r="AC41" s="1" t="s">
        <v>0</v>
      </c>
      <c r="AD41" s="41" t="s">
        <v>792</v>
      </c>
      <c r="AE41" s="35" t="s">
        <v>834</v>
      </c>
      <c r="AF41" s="35">
        <f ca="1" t="shared" si="7"/>
        <v>341086</v>
      </c>
      <c r="AH41" s="145" t="str">
        <f>+'廃棄物事業経費（歳入）'!B41</f>
        <v>07447</v>
      </c>
      <c r="AI41" s="2">
        <v>41</v>
      </c>
      <c r="AK41" s="131" t="s">
        <v>835</v>
      </c>
      <c r="AL41" s="28" t="s">
        <v>42</v>
      </c>
    </row>
    <row r="42" spans="28:38" ht="14.25" hidden="1">
      <c r="AB42" s="28" t="s">
        <v>63</v>
      </c>
      <c r="AC42" s="15" t="s">
        <v>791</v>
      </c>
      <c r="AD42" s="41" t="s">
        <v>792</v>
      </c>
      <c r="AE42" s="35" t="s">
        <v>836</v>
      </c>
      <c r="AF42" s="35">
        <f ca="1" t="shared" si="7"/>
        <v>0</v>
      </c>
      <c r="AH42" s="145" t="str">
        <f>+'廃棄物事業経費（歳入）'!B42</f>
        <v>07461</v>
      </c>
      <c r="AI42" s="2">
        <v>42</v>
      </c>
      <c r="AK42" s="131" t="s">
        <v>837</v>
      </c>
      <c r="AL42" s="28" t="s">
        <v>43</v>
      </c>
    </row>
    <row r="43" spans="28:38" ht="14.25" hidden="1">
      <c r="AB43" s="28" t="s">
        <v>63</v>
      </c>
      <c r="AC43" s="15" t="s">
        <v>794</v>
      </c>
      <c r="AD43" s="41" t="s">
        <v>792</v>
      </c>
      <c r="AE43" s="35" t="s">
        <v>838</v>
      </c>
      <c r="AF43" s="35">
        <f ca="1" t="shared" si="7"/>
        <v>212957</v>
      </c>
      <c r="AH43" s="145" t="str">
        <f>+'廃棄物事業経費（歳入）'!B43</f>
        <v>07464</v>
      </c>
      <c r="AI43" s="2">
        <v>43</v>
      </c>
      <c r="AK43" s="131" t="s">
        <v>839</v>
      </c>
      <c r="AL43" s="28" t="s">
        <v>44</v>
      </c>
    </row>
    <row r="44" spans="28:38" ht="14.25" hidden="1">
      <c r="AB44" s="28" t="s">
        <v>63</v>
      </c>
      <c r="AC44" s="1" t="s">
        <v>797</v>
      </c>
      <c r="AD44" s="41" t="s">
        <v>792</v>
      </c>
      <c r="AE44" s="35" t="s">
        <v>840</v>
      </c>
      <c r="AF44" s="35">
        <f ca="1" t="shared" si="7"/>
        <v>0</v>
      </c>
      <c r="AH44" s="145" t="str">
        <f>+'廃棄物事業経費（歳入）'!B44</f>
        <v>07465</v>
      </c>
      <c r="AI44" s="2">
        <v>44</v>
      </c>
      <c r="AK44" s="131" t="s">
        <v>841</v>
      </c>
      <c r="AL44" s="28" t="s">
        <v>45</v>
      </c>
    </row>
    <row r="45" spans="28:38" ht="14.25" hidden="1">
      <c r="AB45" s="28" t="s">
        <v>63</v>
      </c>
      <c r="AC45" s="15" t="s">
        <v>0</v>
      </c>
      <c r="AD45" s="41" t="s">
        <v>792</v>
      </c>
      <c r="AE45" s="35" t="s">
        <v>842</v>
      </c>
      <c r="AF45" s="35">
        <f ca="1" t="shared" si="7"/>
        <v>0</v>
      </c>
      <c r="AH45" s="145" t="str">
        <f>+'廃棄物事業経費（歳入）'!B45</f>
        <v>07466</v>
      </c>
      <c r="AI45" s="2">
        <v>45</v>
      </c>
      <c r="AK45" s="131" t="s">
        <v>843</v>
      </c>
      <c r="AL45" s="28" t="s">
        <v>46</v>
      </c>
    </row>
    <row r="46" spans="28:38" ht="14.25" hidden="1">
      <c r="AB46" s="28" t="s">
        <v>63</v>
      </c>
      <c r="AC46" s="15" t="s">
        <v>77</v>
      </c>
      <c r="AD46" s="41" t="s">
        <v>792</v>
      </c>
      <c r="AE46" s="35" t="s">
        <v>844</v>
      </c>
      <c r="AF46" s="35">
        <f ca="1" t="shared" si="7"/>
        <v>0</v>
      </c>
      <c r="AH46" s="145" t="str">
        <f>+'廃棄物事業経費（歳入）'!B46</f>
        <v>07481</v>
      </c>
      <c r="AI46" s="2">
        <v>46</v>
      </c>
      <c r="AK46" s="131" t="s">
        <v>845</v>
      </c>
      <c r="AL46" s="28" t="s">
        <v>47</v>
      </c>
    </row>
    <row r="47" spans="28:38" ht="14.25" hidden="1">
      <c r="AB47" s="28" t="s">
        <v>63</v>
      </c>
      <c r="AC47" s="1" t="s">
        <v>764</v>
      </c>
      <c r="AD47" s="41" t="s">
        <v>792</v>
      </c>
      <c r="AE47" s="35" t="s">
        <v>846</v>
      </c>
      <c r="AF47" s="35">
        <f ca="1" t="shared" si="7"/>
        <v>0</v>
      </c>
      <c r="AH47" s="145" t="str">
        <f>+'廃棄物事業経費（歳入）'!B47</f>
        <v>07482</v>
      </c>
      <c r="AI47" s="2">
        <v>47</v>
      </c>
      <c r="AK47" s="131" t="s">
        <v>847</v>
      </c>
      <c r="AL47" s="28" t="s">
        <v>48</v>
      </c>
    </row>
    <row r="48" spans="28:38" ht="14.25" hidden="1">
      <c r="AB48" s="28" t="s">
        <v>63</v>
      </c>
      <c r="AC48" s="1" t="s">
        <v>802</v>
      </c>
      <c r="AD48" s="41" t="s">
        <v>792</v>
      </c>
      <c r="AE48" s="35" t="s">
        <v>848</v>
      </c>
      <c r="AF48" s="35">
        <f ca="1" t="shared" si="7"/>
        <v>512656</v>
      </c>
      <c r="AH48" s="145" t="str">
        <f>+'廃棄物事業経費（歳入）'!B48</f>
        <v>07483</v>
      </c>
      <c r="AI48" s="2">
        <v>48</v>
      </c>
      <c r="AK48" s="131" t="s">
        <v>849</v>
      </c>
      <c r="AL48" s="28" t="s">
        <v>49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63</v>
      </c>
      <c r="AC49" s="1" t="s">
        <v>805</v>
      </c>
      <c r="AD49" s="41" t="s">
        <v>792</v>
      </c>
      <c r="AE49" s="35" t="s">
        <v>850</v>
      </c>
      <c r="AF49" s="35">
        <f ca="1" t="shared" si="7"/>
        <v>185121</v>
      </c>
      <c r="AG49" s="28"/>
      <c r="AH49" s="145" t="str">
        <f>+'廃棄物事業経費（歳入）'!B49</f>
        <v>07484</v>
      </c>
      <c r="AI49" s="2">
        <v>49</v>
      </c>
      <c r="AK49" s="131" t="s">
        <v>851</v>
      </c>
      <c r="AL49" s="28" t="s">
        <v>50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63</v>
      </c>
      <c r="AC50" s="1" t="s">
        <v>807</v>
      </c>
      <c r="AD50" s="41" t="s">
        <v>792</v>
      </c>
      <c r="AE50" s="35" t="s">
        <v>852</v>
      </c>
      <c r="AF50" s="35">
        <f ca="1" t="shared" si="7"/>
        <v>476907</v>
      </c>
      <c r="AG50" s="28"/>
      <c r="AH50" s="145" t="str">
        <f>+'廃棄物事業経費（歳入）'!B50</f>
        <v>07501</v>
      </c>
      <c r="AI50" s="2">
        <v>50</v>
      </c>
      <c r="AK50" s="131" t="s">
        <v>853</v>
      </c>
      <c r="AL50" s="28" t="s">
        <v>51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63</v>
      </c>
      <c r="AC51" s="1" t="s">
        <v>809</v>
      </c>
      <c r="AD51" s="41" t="s">
        <v>792</v>
      </c>
      <c r="AE51" s="35" t="s">
        <v>854</v>
      </c>
      <c r="AF51" s="35">
        <f ca="1" t="shared" si="7"/>
        <v>0</v>
      </c>
      <c r="AG51" s="28"/>
      <c r="AH51" s="145" t="str">
        <f>+'廃棄物事業経費（歳入）'!B51</f>
        <v>07502</v>
      </c>
      <c r="AI51" s="2">
        <v>51</v>
      </c>
      <c r="AK51" s="131" t="s">
        <v>855</v>
      </c>
      <c r="AL51" s="28" t="s">
        <v>52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63</v>
      </c>
      <c r="AC52" s="1" t="s">
        <v>811</v>
      </c>
      <c r="AD52" s="41" t="s">
        <v>792</v>
      </c>
      <c r="AE52" s="35" t="s">
        <v>856</v>
      </c>
      <c r="AF52" s="35">
        <f ca="1" t="shared" si="7"/>
        <v>162922</v>
      </c>
      <c r="AG52" s="28"/>
      <c r="AH52" s="145" t="str">
        <f>+'廃棄物事業経費（歳入）'!B52</f>
        <v>07503</v>
      </c>
      <c r="AI52" s="2">
        <v>52</v>
      </c>
      <c r="AK52" s="131" t="s">
        <v>857</v>
      </c>
      <c r="AL52" s="28" t="s">
        <v>53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63</v>
      </c>
      <c r="AC53" s="1" t="s">
        <v>813</v>
      </c>
      <c r="AD53" s="41" t="s">
        <v>792</v>
      </c>
      <c r="AE53" s="35" t="s">
        <v>858</v>
      </c>
      <c r="AF53" s="35">
        <f ca="1" t="shared" si="7"/>
        <v>1219142</v>
      </c>
      <c r="AG53" s="28"/>
      <c r="AH53" s="145" t="str">
        <f>+'廃棄物事業経費（歳入）'!B53</f>
        <v>07504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63</v>
      </c>
      <c r="AC54" s="1" t="s">
        <v>815</v>
      </c>
      <c r="AD54" s="41" t="s">
        <v>792</v>
      </c>
      <c r="AE54" s="35" t="s">
        <v>859</v>
      </c>
      <c r="AF54" s="35">
        <f ca="1" t="shared" si="7"/>
        <v>191189</v>
      </c>
      <c r="AG54" s="28"/>
      <c r="AH54" s="145" t="str">
        <f>+'廃棄物事業経費（歳入）'!B54</f>
        <v>07505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63</v>
      </c>
      <c r="AC55" s="15" t="s">
        <v>82</v>
      </c>
      <c r="AD55" s="41" t="s">
        <v>792</v>
      </c>
      <c r="AE55" s="35" t="s">
        <v>860</v>
      </c>
      <c r="AF55" s="35">
        <f ca="1" t="shared" si="7"/>
        <v>14246</v>
      </c>
      <c r="AG55" s="28"/>
      <c r="AH55" s="145" t="str">
        <f>+'廃棄物事業経費（歳入）'!B55</f>
        <v>07521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63</v>
      </c>
      <c r="AC56" s="1" t="s">
        <v>819</v>
      </c>
      <c r="AD56" s="41" t="s">
        <v>792</v>
      </c>
      <c r="AE56" s="35" t="s">
        <v>861</v>
      </c>
      <c r="AF56" s="35">
        <f ca="1" t="shared" si="7"/>
        <v>193458</v>
      </c>
      <c r="AG56" s="28"/>
      <c r="AH56" s="145" t="str">
        <f>+'廃棄物事業経費（歳入）'!B56</f>
        <v>07522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63</v>
      </c>
      <c r="AC57" s="1" t="s">
        <v>822</v>
      </c>
      <c r="AD57" s="41" t="s">
        <v>792</v>
      </c>
      <c r="AE57" s="35" t="s">
        <v>862</v>
      </c>
      <c r="AF57" s="35">
        <f ca="1" t="shared" si="7"/>
        <v>498714</v>
      </c>
      <c r="AG57" s="28"/>
      <c r="AH57" s="145" t="str">
        <f>+'廃棄物事業経費（歳入）'!B57</f>
        <v>07541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63</v>
      </c>
      <c r="AC58" s="1" t="s">
        <v>825</v>
      </c>
      <c r="AD58" s="41" t="s">
        <v>792</v>
      </c>
      <c r="AE58" s="35" t="s">
        <v>863</v>
      </c>
      <c r="AF58" s="35">
        <f ca="1" t="shared" si="7"/>
        <v>98172</v>
      </c>
      <c r="AG58" s="28"/>
      <c r="AH58" s="145" t="str">
        <f>+'廃棄物事業経費（歳入）'!B58</f>
        <v>07542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63</v>
      </c>
      <c r="AC59" s="1" t="s">
        <v>0</v>
      </c>
      <c r="AD59" s="41" t="s">
        <v>792</v>
      </c>
      <c r="AE59" s="35" t="s">
        <v>864</v>
      </c>
      <c r="AF59" s="35">
        <f ca="1" t="shared" si="7"/>
        <v>13860</v>
      </c>
      <c r="AG59" s="28"/>
      <c r="AH59" s="145" t="str">
        <f>+'廃棄物事業経費（歳入）'!B59</f>
        <v>07543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63</v>
      </c>
      <c r="AC60" s="1" t="s">
        <v>764</v>
      </c>
      <c r="AD60" s="41" t="s">
        <v>792</v>
      </c>
      <c r="AE60" s="35" t="s">
        <v>865</v>
      </c>
      <c r="AF60" s="35">
        <f ca="1" t="shared" si="7"/>
        <v>1558196</v>
      </c>
      <c r="AG60" s="28"/>
      <c r="AH60" s="145" t="str">
        <f>+'廃棄物事業経費（歳入）'!B60</f>
        <v>07544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63</v>
      </c>
      <c r="AC61" s="1" t="s">
        <v>35</v>
      </c>
      <c r="AD61" s="41" t="s">
        <v>792</v>
      </c>
      <c r="AE61" s="35" t="s">
        <v>866</v>
      </c>
      <c r="AF61" s="35">
        <f ca="1" t="shared" si="7"/>
        <v>4216</v>
      </c>
      <c r="AG61" s="28"/>
      <c r="AH61" s="145" t="str">
        <f>+'廃棄物事業経費（歳入）'!B61</f>
        <v>07545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63</v>
      </c>
      <c r="AC62" s="1" t="s">
        <v>0</v>
      </c>
      <c r="AD62" s="41" t="s">
        <v>792</v>
      </c>
      <c r="AE62" s="35" t="s">
        <v>867</v>
      </c>
      <c r="AF62" s="35">
        <f ca="1" t="shared" si="7"/>
        <v>223588</v>
      </c>
      <c r="AG62" s="28"/>
      <c r="AH62" s="145" t="str">
        <f>+'廃棄物事業経費（歳入）'!B62</f>
        <v>07546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 t="str">
        <f>+'廃棄物事業経費（歳入）'!B63</f>
        <v>07547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 t="str">
        <f>+'廃棄物事業経費（歳入）'!B64</f>
        <v>07548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 t="str">
        <f>+'廃棄物事業経費（歳入）'!B65</f>
        <v>07561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 t="str">
        <f>+'廃棄物事業経費（歳入）'!B66</f>
        <v>07564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 t="str">
        <f>+'廃棄物事業経費（歳入）'!B67</f>
        <v>07806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 t="str">
        <f>+'廃棄物事業経費（歳入）'!B68</f>
        <v>07811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 t="str">
        <f>+'廃棄物事業経費（歳入）'!B69</f>
        <v>07820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 t="str">
        <f>+'廃棄物事業経費（歳入）'!B70</f>
        <v>07824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 t="str">
        <f>+'廃棄物事業経費（歳入）'!B71</f>
        <v>07827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 t="str">
        <f>+'廃棄物事業経費（歳入）'!B72</f>
        <v>07840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 t="str">
        <f>+'廃棄物事業経費（歳入）'!B73</f>
        <v>07844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 t="str">
        <f>+'廃棄物事業経費（歳入）'!B74</f>
        <v>07846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 t="str">
        <f>+'廃棄物事業経費（歳入）'!B75</f>
        <v>07853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 t="str">
        <f>+'廃棄物事業経費（歳入）'!B76</f>
        <v>07862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 t="str">
        <f>+'廃棄物事業経費（歳入）'!B77</f>
        <v>07868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 t="str">
        <f>+'廃棄物事業経費（歳入）'!B78</f>
        <v>07871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 t="str">
        <f>+'廃棄物事業経費（歳入）'!B79</f>
        <v>07873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 t="str">
        <f>+'廃棄物事業経費（歳入）'!B80</f>
        <v>07878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2013-10-21T04:59:13Z</dcterms:modified>
  <cp:category/>
  <cp:version/>
  <cp:contentType/>
  <cp:contentStatus/>
</cp:coreProperties>
</file>