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95" windowWidth="1548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'し尿処理状況'!$2:$42</definedName>
    <definedName name="_xlnm.Print_Area" localSheetId="0">'水洗化人口等'!$2:$42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<sst xmlns="http://schemas.openxmlformats.org/spreadsheetml/2006/main" count="767" uniqueCount="366">
  <si>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</si>
  <si>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</si>
  <si>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</si>
  <si>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</si>
  <si>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</si>
  <si>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</si>
  <si>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</si>
  <si>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</si>
  <si>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</si>
  <si>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</si>
  <si>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</si>
  <si>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</si>
  <si>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</si>
  <si>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</si>
  <si>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</si>
  <si>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</si>
  <si>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</si>
  <si>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</si>
  <si>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</si>
  <si>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</si>
  <si>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</si>
  <si>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</si>
  <si>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</si>
  <si>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</si>
  <si>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</si>
  <si>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</si>
  <si>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</si>
  <si>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</si>
  <si>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</si>
  <si>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</si>
  <si>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</si>
  <si>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</si>
  <si>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</si>
  <si>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</si>
  <si>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</si>
  <si>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</si>
  <si>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</si>
  <si>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</si>
  <si>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</si>
  <si>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</si>
  <si>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</si>
  <si>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</si>
  <si>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</si>
  <si>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</si>
  <si>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</si>
  <si>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</si>
  <si>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</si>
  <si>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</si>
  <si>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</si>
  <si>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</si>
  <si>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</si>
  <si>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</si>
  <si>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</si>
  <si>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</si>
  <si>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</si>
  <si>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水洗化人口等（平成23年度実績）</t>
  </si>
  <si>
    <t>し尿処理の状況（平成23年度実績）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</si>
  <si>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</si>
  <si>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</si>
  <si>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</si>
  <si>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</si>
  <si>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</si>
  <si>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</si>
  <si>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</si>
  <si>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</si>
  <si>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</si>
  <si>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</si>
  <si>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</si>
  <si>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</si>
  <si>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</si>
  <si>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</si>
  <si>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</si>
  <si>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</si>
  <si>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</si>
  <si>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</si>
  <si>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</si>
  <si>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</si>
  <si>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</si>
  <si>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</si>
  <si>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</si>
  <si>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</si>
  <si>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</si>
  <si>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</si>
  <si>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</si>
  <si>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</si>
  <si>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</si>
  <si>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山形県</t>
  </si>
  <si>
    <t>06000</t>
  </si>
  <si>
    <t>06000</t>
  </si>
  <si>
    <t>06201</t>
  </si>
  <si>
    <t>山形市</t>
  </si>
  <si>
    <t>○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</si>
  <si>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</si>
  <si>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</si>
  <si>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</si>
  <si>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</si>
  <si>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</si>
  <si>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</si>
  <si>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</si>
  <si>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</si>
  <si>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</si>
  <si>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</si>
  <si>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</si>
  <si>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</si>
  <si>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</si>
  <si>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</si>
  <si>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</si>
  <si>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</si>
  <si>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</si>
  <si>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</si>
  <si>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</si>
  <si>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</si>
  <si>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</si>
  <si>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</si>
  <si>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</si>
  <si>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</si>
  <si>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</si>
  <si>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</si>
  <si>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</si>
  <si>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</si>
  <si>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</si>
  <si>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河北町</t>
  </si>
  <si>
    <t>06322</t>
  </si>
  <si>
    <t>西川町</t>
  </si>
  <si>
    <t>06323</t>
  </si>
  <si>
    <t>朝日町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</si>
  <si>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</si>
  <si>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</si>
  <si>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</si>
  <si>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</si>
  <si>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</si>
  <si>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</si>
  <si>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</si>
  <si>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</si>
  <si>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</si>
  <si>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</si>
  <si>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</si>
  <si>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</si>
  <si>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</si>
  <si>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</si>
  <si>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</si>
  <si>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</si>
  <si>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</si>
  <si>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</si>
  <si>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</si>
  <si>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</si>
  <si>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</si>
  <si>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</si>
  <si>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</si>
  <si>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</si>
  <si>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</si>
  <si>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</si>
  <si>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</si>
  <si>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</si>
  <si>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06426</t>
  </si>
  <si>
    <t>三川町</t>
  </si>
  <si>
    <t>06428</t>
  </si>
  <si>
    <t>庄内町</t>
  </si>
  <si>
    <t>06461</t>
  </si>
  <si>
    <t>遊佐町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</si>
  <si>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</si>
  <si>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</si>
  <si>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</si>
  <si>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</si>
  <si>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</si>
  <si>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</si>
  <si>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</si>
  <si>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</si>
  <si>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</si>
  <si>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</si>
  <si>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</si>
  <si>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</si>
  <si>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</si>
  <si>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し尿処理施設</t>
  </si>
  <si>
    <t>ごみ堆肥化施設</t>
  </si>
  <si>
    <t>ごみ堆肥化施設</t>
  </si>
  <si>
    <t>メタン化施設</t>
  </si>
  <si>
    <t>し尿処理施設内の焼却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</si>
  <si>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</si>
  <si>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</si>
  <si>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</si>
  <si>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</si>
  <si>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</si>
  <si>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</si>
  <si>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</si>
  <si>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</si>
  <si>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</si>
  <si>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</si>
  <si>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下水道投入</t>
  </si>
  <si>
    <t>農地還元</t>
  </si>
  <si>
    <t>農地還元</t>
  </si>
  <si>
    <t>その他</t>
  </si>
  <si>
    <t>その他</t>
  </si>
  <si>
    <t>（ｋｌ）</t>
  </si>
  <si>
    <t>(t)</t>
  </si>
  <si>
    <t>山形県</t>
  </si>
  <si>
    <t>06201</t>
  </si>
  <si>
    <t>山形市</t>
  </si>
  <si>
    <t>06202</t>
  </si>
  <si>
    <t>米沢市</t>
  </si>
  <si>
    <t>山形県</t>
  </si>
  <si>
    <t>06207</t>
  </si>
  <si>
    <t>上山市</t>
  </si>
  <si>
    <t>06208</t>
  </si>
  <si>
    <t>村山市</t>
  </si>
  <si>
    <t>06211</t>
  </si>
  <si>
    <t>東根市</t>
  </si>
  <si>
    <t>06212</t>
  </si>
  <si>
    <t>尾花沢市</t>
  </si>
  <si>
    <t>山形県</t>
  </si>
  <si>
    <t>06213</t>
  </si>
  <si>
    <t>南陽市</t>
  </si>
  <si>
    <t>06301</t>
  </si>
  <si>
    <t>山辺町</t>
  </si>
  <si>
    <t>06321</t>
  </si>
  <si>
    <t>河北町</t>
  </si>
  <si>
    <t>06322</t>
  </si>
  <si>
    <t>西川町</t>
  </si>
  <si>
    <t>06341</t>
  </si>
  <si>
    <t>大石田町</t>
  </si>
  <si>
    <t xml:space="preserve">          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</si>
  <si>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</si>
  <si>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</si>
  <si>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</si>
  <si>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</si>
  <si>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</si>
  <si>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</si>
  <si>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</si>
  <si>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</si>
  <si>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</si>
  <si>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</si>
  <si>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山形県</t>
  </si>
  <si>
    <t>06403</t>
  </si>
  <si>
    <t>飯豊町</t>
  </si>
  <si>
    <t>06426</t>
  </si>
  <si>
    <t>三川町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</si>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</sst>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4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2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  <font>
      <b/>
      <sz val="11"/>
      <color rgb="FF0000FF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49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6" fillId="34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0" fontId="16" fillId="0" borderId="0" xfId="0" applyNumberFormat="1" applyFont="1" applyAlignment="1">
      <alignment vertical="center"/>
    </xf>
    <xf numFmtId="0" fontId="16" fillId="0" borderId="11" xfId="0" applyNumberFormat="1" applyFont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49" fontId="16" fillId="34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Border="1" applyAlignment="1">
      <alignment vertic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16" fillId="34" borderId="11" xfId="49" applyNumberFormat="1" applyFont="1" applyFill="1" applyBorder="1" applyAlignment="1">
      <alignment horizontal="right" vertical="center"/>
    </xf>
    <xf numFmtId="3" fontId="16" fillId="0" borderId="11" xfId="49" applyNumberFormat="1" applyFont="1" applyFill="1" applyBorder="1" applyAlignment="1">
      <alignment horizontal="right" vertical="center"/>
    </xf>
    <xf numFmtId="3" fontId="16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88" fontId="16" fillId="34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188" fontId="7" fillId="0" borderId="0" xfId="0" applyNumberFormat="1" applyFont="1" applyAlignment="1">
      <alignment vertical="center"/>
    </xf>
    <xf numFmtId="3" fontId="16" fillId="34" borderId="11" xfId="49" applyNumberFormat="1" applyFont="1" applyFill="1" applyBorder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16" fillId="0" borderId="11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6" fillId="34" borderId="11" xfId="49" applyNumberFormat="1" applyFont="1" applyFill="1" applyBorder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49" fontId="53" fillId="0" borderId="17" xfId="64" applyNumberFormat="1" applyFont="1" applyFill="1" applyBorder="1" applyAlignment="1">
      <alignment horizontal="center" vertical="center"/>
      <protection/>
    </xf>
    <xf numFmtId="0" fontId="17" fillId="0" borderId="0" xfId="66" applyFont="1" applyFill="1" applyBorder="1" applyAlignment="1">
      <alignment vertical="center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 textRotation="255" shrinkToFit="1"/>
      <protection/>
    </xf>
    <xf numFmtId="0" fontId="7" fillId="0" borderId="30" xfId="65" applyFont="1" applyFill="1" applyBorder="1" applyAlignment="1">
      <alignment horizontal="center" vertical="center" textRotation="255" shrinkToFit="1"/>
      <protection/>
    </xf>
    <xf numFmtId="0" fontId="7" fillId="0" borderId="31" xfId="65" applyFont="1" applyFill="1" applyBorder="1" applyAlignment="1">
      <alignment horizontal="center" vertical="center" textRotation="255" shrinkToFit="1"/>
      <protection/>
    </xf>
    <xf numFmtId="0" fontId="7" fillId="0" borderId="32" xfId="65" applyFont="1" applyFill="1" applyBorder="1" applyAlignment="1">
      <alignment horizontal="center" vertical="center" textRotation="255"/>
      <protection/>
    </xf>
    <xf numFmtId="0" fontId="7" fillId="0" borderId="30" xfId="65" applyFont="1" applyFill="1" applyBorder="1" applyAlignment="1">
      <alignment horizontal="center" vertical="center" textRotation="255"/>
      <protection/>
    </xf>
    <xf numFmtId="0" fontId="7" fillId="0" borderId="31" xfId="65" applyFont="1" applyFill="1" applyBorder="1" applyAlignment="1">
      <alignment horizontal="center" vertical="center" textRotation="255"/>
      <protection/>
    </xf>
    <xf numFmtId="0" fontId="7" fillId="0" borderId="33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3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2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55" customWidth="1"/>
    <col min="2" max="2" width="8.69921875" style="43" customWidth="1"/>
    <col min="3" max="3" width="12.59765625" style="55" customWidth="1"/>
    <col min="4" max="5" width="11.69921875" style="76" customWidth="1"/>
    <col min="6" max="6" width="11.69921875" style="79" customWidth="1"/>
    <col min="7" max="9" width="11.69921875" style="76" customWidth="1"/>
    <col min="10" max="10" width="11.69921875" style="79" customWidth="1"/>
    <col min="11" max="11" width="11.69921875" style="76" customWidth="1"/>
    <col min="12" max="12" width="11.69921875" style="96" customWidth="1"/>
    <col min="13" max="13" width="11.69921875" style="76" customWidth="1"/>
    <col min="14" max="14" width="11.69921875" style="96" customWidth="1"/>
    <col min="15" max="16" width="11.69921875" style="76" customWidth="1"/>
    <col min="17" max="17" width="11.69921875" style="96" customWidth="1"/>
    <col min="18" max="18" width="11.69921875" style="76" customWidth="1"/>
    <col min="19" max="22" width="8.59765625" style="50" customWidth="1"/>
    <col min="23" max="16384" width="9" style="50" customWidth="1"/>
  </cols>
  <sheetData>
    <row r="1" spans="1:22" s="54" customFormat="1" ht="17.25">
      <c r="A1" s="118" t="s">
        <v>55</v>
      </c>
      <c r="B1" s="97"/>
      <c r="C1" s="97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9"/>
      <c r="S1" s="100"/>
      <c r="T1" s="100"/>
      <c r="U1" s="100"/>
      <c r="V1" s="100"/>
    </row>
    <row r="2" spans="1:26" s="54" customFormat="1" ht="24" customHeight="1">
      <c r="A2" s="134" t="s">
        <v>57</v>
      </c>
      <c r="B2" s="141" t="s">
        <v>58</v>
      </c>
      <c r="C2" s="141" t="s">
        <v>59</v>
      </c>
      <c r="D2" s="101" t="s">
        <v>60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4" t="s">
        <v>62</v>
      </c>
      <c r="S2" s="128" t="s">
        <v>63</v>
      </c>
      <c r="T2" s="129"/>
      <c r="U2" s="129"/>
      <c r="V2" s="130"/>
      <c r="W2" s="128" t="s">
        <v>64</v>
      </c>
      <c r="X2" s="129"/>
      <c r="Y2" s="129"/>
      <c r="Z2" s="130"/>
    </row>
    <row r="3" spans="1:26" s="54" customFormat="1" ht="18.75" customHeight="1">
      <c r="A3" s="139"/>
      <c r="B3" s="139"/>
      <c r="C3" s="142"/>
      <c r="D3" s="105" t="s">
        <v>65</v>
      </c>
      <c r="E3" s="120" t="s">
        <v>66</v>
      </c>
      <c r="F3" s="102"/>
      <c r="G3" s="102"/>
      <c r="H3" s="103"/>
      <c r="I3" s="120" t="s">
        <v>67</v>
      </c>
      <c r="J3" s="102"/>
      <c r="K3" s="102"/>
      <c r="L3" s="102"/>
      <c r="M3" s="102"/>
      <c r="N3" s="102"/>
      <c r="O3" s="102"/>
      <c r="P3" s="102"/>
      <c r="Q3" s="103"/>
      <c r="R3" s="106"/>
      <c r="S3" s="131"/>
      <c r="T3" s="132"/>
      <c r="U3" s="132"/>
      <c r="V3" s="133"/>
      <c r="W3" s="131"/>
      <c r="X3" s="132"/>
      <c r="Y3" s="132"/>
      <c r="Z3" s="133"/>
    </row>
    <row r="4" spans="1:26" s="54" customFormat="1" ht="26.25" customHeight="1">
      <c r="A4" s="139"/>
      <c r="B4" s="139"/>
      <c r="C4" s="142"/>
      <c r="D4" s="105"/>
      <c r="E4" s="137" t="s">
        <v>65</v>
      </c>
      <c r="F4" s="134" t="s">
        <v>68</v>
      </c>
      <c r="G4" s="134" t="s">
        <v>69</v>
      </c>
      <c r="H4" s="134" t="s">
        <v>71</v>
      </c>
      <c r="I4" s="137" t="s">
        <v>65</v>
      </c>
      <c r="J4" s="134" t="s">
        <v>72</v>
      </c>
      <c r="K4" s="134" t="s">
        <v>73</v>
      </c>
      <c r="L4" s="134" t="s">
        <v>74</v>
      </c>
      <c r="M4" s="134" t="s">
        <v>75</v>
      </c>
      <c r="N4" s="134" t="s">
        <v>76</v>
      </c>
      <c r="O4" s="138" t="s">
        <v>77</v>
      </c>
      <c r="P4" s="107"/>
      <c r="Q4" s="134" t="s">
        <v>78</v>
      </c>
      <c r="R4" s="108"/>
      <c r="S4" s="134" t="s">
        <v>79</v>
      </c>
      <c r="T4" s="134" t="s">
        <v>80</v>
      </c>
      <c r="U4" s="134" t="s">
        <v>81</v>
      </c>
      <c r="V4" s="134" t="s">
        <v>82</v>
      </c>
      <c r="W4" s="134" t="s">
        <v>79</v>
      </c>
      <c r="X4" s="134" t="s">
        <v>80</v>
      </c>
      <c r="Y4" s="134" t="s">
        <v>81</v>
      </c>
      <c r="Z4" s="134" t="s">
        <v>82</v>
      </c>
    </row>
    <row r="5" spans="1:26" s="54" customFormat="1" ht="23.25" customHeight="1">
      <c r="A5" s="139"/>
      <c r="B5" s="139"/>
      <c r="C5" s="142"/>
      <c r="D5" s="105"/>
      <c r="E5" s="137"/>
      <c r="F5" s="136"/>
      <c r="G5" s="136"/>
      <c r="H5" s="136"/>
      <c r="I5" s="137"/>
      <c r="J5" s="136"/>
      <c r="K5" s="136"/>
      <c r="L5" s="136"/>
      <c r="M5" s="136"/>
      <c r="N5" s="136"/>
      <c r="O5" s="136"/>
      <c r="P5" s="109" t="s">
        <v>83</v>
      </c>
      <c r="Q5" s="136"/>
      <c r="R5" s="110"/>
      <c r="S5" s="136"/>
      <c r="T5" s="136"/>
      <c r="U5" s="135"/>
      <c r="V5" s="135"/>
      <c r="W5" s="136"/>
      <c r="X5" s="136"/>
      <c r="Y5" s="135"/>
      <c r="Z5" s="135"/>
    </row>
    <row r="6" spans="1:26" s="111" customFormat="1" ht="18" customHeight="1">
      <c r="A6" s="140"/>
      <c r="B6" s="140"/>
      <c r="C6" s="143"/>
      <c r="D6" s="71" t="s">
        <v>84</v>
      </c>
      <c r="E6" s="71" t="s">
        <v>84</v>
      </c>
      <c r="F6" s="52" t="s">
        <v>85</v>
      </c>
      <c r="G6" s="71" t="s">
        <v>84</v>
      </c>
      <c r="H6" s="71" t="s">
        <v>84</v>
      </c>
      <c r="I6" s="71" t="s">
        <v>84</v>
      </c>
      <c r="J6" s="52" t="s">
        <v>85</v>
      </c>
      <c r="K6" s="71" t="s">
        <v>84</v>
      </c>
      <c r="L6" s="52" t="s">
        <v>85</v>
      </c>
      <c r="M6" s="71" t="s">
        <v>84</v>
      </c>
      <c r="N6" s="52" t="s">
        <v>85</v>
      </c>
      <c r="O6" s="71" t="s">
        <v>84</v>
      </c>
      <c r="P6" s="71" t="s">
        <v>84</v>
      </c>
      <c r="Q6" s="52" t="s">
        <v>85</v>
      </c>
      <c r="R6" s="72" t="s">
        <v>84</v>
      </c>
      <c r="S6" s="52"/>
      <c r="T6" s="52"/>
      <c r="U6" s="52"/>
      <c r="V6" s="53"/>
      <c r="W6" s="52"/>
      <c r="X6" s="52"/>
      <c r="Y6" s="52"/>
      <c r="Z6" s="53"/>
    </row>
    <row r="7" spans="1:26" s="57" customFormat="1" ht="12" customHeight="1">
      <c r="A7" s="56" t="s">
        <v>86</v>
      </c>
      <c r="B7" s="64" t="s">
        <v>88</v>
      </c>
      <c r="C7" s="56" t="s">
        <v>65</v>
      </c>
      <c r="D7" s="73">
        <f>SUM(D8:D42)</f>
        <v>1172151</v>
      </c>
      <c r="E7" s="73">
        <f>SUM(E8:E42)</f>
        <v>135179</v>
      </c>
      <c r="F7" s="77">
        <f aca="true" t="shared" si="0" ref="F7:F42">IF(D7&gt;0,E7/D7*100,"-")</f>
        <v>11.532558518484393</v>
      </c>
      <c r="G7" s="73">
        <f>SUM(G8:G42)</f>
        <v>135179</v>
      </c>
      <c r="H7" s="73">
        <f>SUM(H8:H42)</f>
        <v>0</v>
      </c>
      <c r="I7" s="73">
        <f>SUM(I8:I42)</f>
        <v>1036972</v>
      </c>
      <c r="J7" s="77">
        <f aca="true" t="shared" si="1" ref="J7:J42">IF($D7&gt;0,I7/$D7*100,"-")</f>
        <v>88.4674414815156</v>
      </c>
      <c r="K7" s="73">
        <f>SUM(K8:K42)</f>
        <v>726035</v>
      </c>
      <c r="L7" s="77">
        <f aca="true" t="shared" si="2" ref="L7:L42">IF($D7&gt;0,K7/$D7*100,"-")</f>
        <v>61.94039846402042</v>
      </c>
      <c r="M7" s="73">
        <f>SUM(M8:M42)</f>
        <v>0</v>
      </c>
      <c r="N7" s="77">
        <f aca="true" t="shared" si="3" ref="N7:N42">IF($D7&gt;0,M7/$D7*100,"-")</f>
        <v>0</v>
      </c>
      <c r="O7" s="73">
        <f>SUM(O8:O42)</f>
        <v>310937</v>
      </c>
      <c r="P7" s="73">
        <f>SUM(P8:P42)</f>
        <v>137569</v>
      </c>
      <c r="Q7" s="77">
        <f aca="true" t="shared" si="4" ref="Q7:Q42">IF($D7&gt;0,O7/$D7*100,"-")</f>
        <v>26.52704301749519</v>
      </c>
      <c r="R7" s="73">
        <f>SUM(R8:R42)</f>
        <v>6321</v>
      </c>
      <c r="S7" s="112">
        <f aca="true" t="shared" si="5" ref="S7:Z7">COUNTIF(S8:S42,"○")</f>
        <v>28</v>
      </c>
      <c r="T7" s="112">
        <f t="shared" si="5"/>
        <v>0</v>
      </c>
      <c r="U7" s="112">
        <f t="shared" si="5"/>
        <v>0</v>
      </c>
      <c r="V7" s="112">
        <f t="shared" si="5"/>
        <v>7</v>
      </c>
      <c r="W7" s="112">
        <f t="shared" si="5"/>
        <v>26</v>
      </c>
      <c r="X7" s="112">
        <f t="shared" si="5"/>
        <v>2</v>
      </c>
      <c r="Y7" s="112">
        <f t="shared" si="5"/>
        <v>0</v>
      </c>
      <c r="Z7" s="112">
        <f t="shared" si="5"/>
        <v>7</v>
      </c>
    </row>
    <row r="8" spans="1:26" s="59" customFormat="1" ht="12" customHeight="1">
      <c r="A8" s="58" t="s">
        <v>86</v>
      </c>
      <c r="B8" s="65" t="s">
        <v>89</v>
      </c>
      <c r="C8" s="58" t="s">
        <v>90</v>
      </c>
      <c r="D8" s="74">
        <f aca="true" t="shared" si="6" ref="D8:D42">+SUM(E8,+I8)</f>
        <v>254487</v>
      </c>
      <c r="E8" s="74">
        <f aca="true" t="shared" si="7" ref="E8:E42">+SUM(G8,+H8)</f>
        <v>10008</v>
      </c>
      <c r="F8" s="78">
        <f t="shared" si="0"/>
        <v>3.932617383206215</v>
      </c>
      <c r="G8" s="74">
        <v>10008</v>
      </c>
      <c r="H8" s="74">
        <v>0</v>
      </c>
      <c r="I8" s="74">
        <f aca="true" t="shared" si="8" ref="I8:I42">+SUM(K8,+M8,+O8)</f>
        <v>244479</v>
      </c>
      <c r="J8" s="78">
        <f t="shared" si="1"/>
        <v>96.06738261679378</v>
      </c>
      <c r="K8" s="74">
        <v>221773</v>
      </c>
      <c r="L8" s="78">
        <f t="shared" si="2"/>
        <v>87.14511939706155</v>
      </c>
      <c r="M8" s="74">
        <v>0</v>
      </c>
      <c r="N8" s="78">
        <f t="shared" si="3"/>
        <v>0</v>
      </c>
      <c r="O8" s="74">
        <v>22706</v>
      </c>
      <c r="P8" s="74">
        <v>7898</v>
      </c>
      <c r="Q8" s="78">
        <f t="shared" si="4"/>
        <v>8.922263219732246</v>
      </c>
      <c r="R8" s="74">
        <v>1143</v>
      </c>
      <c r="S8" s="66" t="s">
        <v>91</v>
      </c>
      <c r="T8" s="66"/>
      <c r="U8" s="66"/>
      <c r="V8" s="66"/>
      <c r="W8" s="67" t="s">
        <v>91</v>
      </c>
      <c r="X8" s="67"/>
      <c r="Y8" s="67"/>
      <c r="Z8" s="67"/>
    </row>
    <row r="9" spans="1:26" s="59" customFormat="1" ht="12" customHeight="1">
      <c r="A9" s="58" t="s">
        <v>86</v>
      </c>
      <c r="B9" s="65" t="s">
        <v>92</v>
      </c>
      <c r="C9" s="58" t="s">
        <v>93</v>
      </c>
      <c r="D9" s="74">
        <f t="shared" si="6"/>
        <v>87449</v>
      </c>
      <c r="E9" s="74">
        <f t="shared" si="7"/>
        <v>24195</v>
      </c>
      <c r="F9" s="78">
        <f t="shared" si="0"/>
        <v>27.667554803371107</v>
      </c>
      <c r="G9" s="74">
        <v>24195</v>
      </c>
      <c r="H9" s="74">
        <v>0</v>
      </c>
      <c r="I9" s="74">
        <f t="shared" si="8"/>
        <v>63254</v>
      </c>
      <c r="J9" s="78">
        <f t="shared" si="1"/>
        <v>72.3324451966289</v>
      </c>
      <c r="K9" s="74">
        <v>42049</v>
      </c>
      <c r="L9" s="78">
        <f t="shared" si="2"/>
        <v>48.08402611808025</v>
      </c>
      <c r="M9" s="74">
        <v>0</v>
      </c>
      <c r="N9" s="78">
        <f t="shared" si="3"/>
        <v>0</v>
      </c>
      <c r="O9" s="74">
        <v>21205</v>
      </c>
      <c r="P9" s="74">
        <v>14077</v>
      </c>
      <c r="Q9" s="78">
        <f t="shared" si="4"/>
        <v>24.24841907854864</v>
      </c>
      <c r="R9" s="74">
        <v>637</v>
      </c>
      <c r="S9" s="66" t="s">
        <v>91</v>
      </c>
      <c r="T9" s="66"/>
      <c r="U9" s="66"/>
      <c r="V9" s="66"/>
      <c r="W9" s="66" t="s">
        <v>91</v>
      </c>
      <c r="X9" s="66"/>
      <c r="Y9" s="66"/>
      <c r="Z9" s="66"/>
    </row>
    <row r="10" spans="1:26" s="59" customFormat="1" ht="12" customHeight="1">
      <c r="A10" s="58" t="s">
        <v>86</v>
      </c>
      <c r="B10" s="65" t="s">
        <v>94</v>
      </c>
      <c r="C10" s="58" t="s">
        <v>95</v>
      </c>
      <c r="D10" s="74">
        <f t="shared" si="6"/>
        <v>137110</v>
      </c>
      <c r="E10" s="74">
        <f t="shared" si="7"/>
        <v>8591</v>
      </c>
      <c r="F10" s="78">
        <f t="shared" si="0"/>
        <v>6.265772007876887</v>
      </c>
      <c r="G10" s="74">
        <v>8591</v>
      </c>
      <c r="H10" s="74">
        <v>0</v>
      </c>
      <c r="I10" s="74">
        <f t="shared" si="8"/>
        <v>128519</v>
      </c>
      <c r="J10" s="78">
        <f t="shared" si="1"/>
        <v>93.73422799212311</v>
      </c>
      <c r="K10" s="74">
        <v>88361</v>
      </c>
      <c r="L10" s="78">
        <f t="shared" si="2"/>
        <v>64.44533586171687</v>
      </c>
      <c r="M10" s="74">
        <v>0</v>
      </c>
      <c r="N10" s="78">
        <f t="shared" si="3"/>
        <v>0</v>
      </c>
      <c r="O10" s="74">
        <v>40158</v>
      </c>
      <c r="P10" s="74">
        <v>5349</v>
      </c>
      <c r="Q10" s="78">
        <f t="shared" si="4"/>
        <v>29.28889213040624</v>
      </c>
      <c r="R10" s="74">
        <v>667</v>
      </c>
      <c r="S10" s="66" t="s">
        <v>91</v>
      </c>
      <c r="T10" s="66"/>
      <c r="U10" s="66"/>
      <c r="V10" s="66"/>
      <c r="W10" s="67" t="s">
        <v>91</v>
      </c>
      <c r="X10" s="67"/>
      <c r="Y10" s="67"/>
      <c r="Z10" s="67"/>
    </row>
    <row r="11" spans="1:26" s="59" customFormat="1" ht="12" customHeight="1">
      <c r="A11" s="58" t="s">
        <v>86</v>
      </c>
      <c r="B11" s="65" t="s">
        <v>96</v>
      </c>
      <c r="C11" s="58" t="s">
        <v>97</v>
      </c>
      <c r="D11" s="74">
        <f t="shared" si="6"/>
        <v>111672</v>
      </c>
      <c r="E11" s="74">
        <f t="shared" si="7"/>
        <v>5422</v>
      </c>
      <c r="F11" s="78">
        <f t="shared" si="0"/>
        <v>4.855290493588366</v>
      </c>
      <c r="G11" s="74">
        <v>5422</v>
      </c>
      <c r="H11" s="74">
        <v>0</v>
      </c>
      <c r="I11" s="74">
        <f t="shared" si="8"/>
        <v>106250</v>
      </c>
      <c r="J11" s="78">
        <f t="shared" si="1"/>
        <v>95.14470950641163</v>
      </c>
      <c r="K11" s="74">
        <v>66659</v>
      </c>
      <c r="L11" s="78">
        <f t="shared" si="2"/>
        <v>59.691775915180166</v>
      </c>
      <c r="M11" s="74">
        <v>0</v>
      </c>
      <c r="N11" s="78">
        <f t="shared" si="3"/>
        <v>0</v>
      </c>
      <c r="O11" s="74">
        <v>39591</v>
      </c>
      <c r="P11" s="74">
        <v>7018</v>
      </c>
      <c r="Q11" s="78">
        <f t="shared" si="4"/>
        <v>35.452933591231464</v>
      </c>
      <c r="R11" s="74">
        <v>501</v>
      </c>
      <c r="S11" s="66" t="s">
        <v>91</v>
      </c>
      <c r="T11" s="66"/>
      <c r="U11" s="66"/>
      <c r="V11" s="66"/>
      <c r="W11" s="67" t="s">
        <v>91</v>
      </c>
      <c r="X11" s="67"/>
      <c r="Y11" s="67"/>
      <c r="Z11" s="67"/>
    </row>
    <row r="12" spans="1:26" s="59" customFormat="1" ht="12" customHeight="1">
      <c r="A12" s="60" t="s">
        <v>86</v>
      </c>
      <c r="B12" s="61" t="s">
        <v>98</v>
      </c>
      <c r="C12" s="60" t="s">
        <v>99</v>
      </c>
      <c r="D12" s="75">
        <f t="shared" si="6"/>
        <v>38700</v>
      </c>
      <c r="E12" s="75">
        <f t="shared" si="7"/>
        <v>7230</v>
      </c>
      <c r="F12" s="95">
        <f t="shared" si="0"/>
        <v>18.68217054263566</v>
      </c>
      <c r="G12" s="75">
        <v>7230</v>
      </c>
      <c r="H12" s="75">
        <v>0</v>
      </c>
      <c r="I12" s="75">
        <f t="shared" si="8"/>
        <v>31470</v>
      </c>
      <c r="J12" s="95">
        <f t="shared" si="1"/>
        <v>81.31782945736434</v>
      </c>
      <c r="K12" s="75">
        <v>16578</v>
      </c>
      <c r="L12" s="95">
        <f t="shared" si="2"/>
        <v>42.83720930232558</v>
      </c>
      <c r="M12" s="75">
        <v>0</v>
      </c>
      <c r="N12" s="95">
        <f t="shared" si="3"/>
        <v>0</v>
      </c>
      <c r="O12" s="75">
        <v>14892</v>
      </c>
      <c r="P12" s="75">
        <v>6698</v>
      </c>
      <c r="Q12" s="95">
        <f t="shared" si="4"/>
        <v>38.48062015503876</v>
      </c>
      <c r="R12" s="75">
        <v>377</v>
      </c>
      <c r="S12" s="68" t="s">
        <v>91</v>
      </c>
      <c r="T12" s="68"/>
      <c r="U12" s="68"/>
      <c r="V12" s="68"/>
      <c r="W12" s="68"/>
      <c r="X12" s="68" t="s">
        <v>91</v>
      </c>
      <c r="Y12" s="68"/>
      <c r="Z12" s="68"/>
    </row>
    <row r="13" spans="1:26" s="59" customFormat="1" ht="12" customHeight="1">
      <c r="A13" s="60" t="s">
        <v>86</v>
      </c>
      <c r="B13" s="61" t="s">
        <v>100</v>
      </c>
      <c r="C13" s="60" t="s">
        <v>101</v>
      </c>
      <c r="D13" s="75">
        <f t="shared" si="6"/>
        <v>42995</v>
      </c>
      <c r="E13" s="75">
        <f t="shared" si="7"/>
        <v>2474</v>
      </c>
      <c r="F13" s="95">
        <f t="shared" si="0"/>
        <v>5.754157460169787</v>
      </c>
      <c r="G13" s="75">
        <v>2474</v>
      </c>
      <c r="H13" s="75">
        <v>0</v>
      </c>
      <c r="I13" s="75">
        <f t="shared" si="8"/>
        <v>40521</v>
      </c>
      <c r="J13" s="95">
        <f t="shared" si="1"/>
        <v>94.24584253983022</v>
      </c>
      <c r="K13" s="75">
        <v>27404</v>
      </c>
      <c r="L13" s="95">
        <f t="shared" si="2"/>
        <v>63.737643912082795</v>
      </c>
      <c r="M13" s="75">
        <v>0</v>
      </c>
      <c r="N13" s="95">
        <f t="shared" si="3"/>
        <v>0</v>
      </c>
      <c r="O13" s="75">
        <v>13117</v>
      </c>
      <c r="P13" s="75">
        <v>4951</v>
      </c>
      <c r="Q13" s="95">
        <f t="shared" si="4"/>
        <v>30.50819862774741</v>
      </c>
      <c r="R13" s="75">
        <v>269</v>
      </c>
      <c r="S13" s="68" t="s">
        <v>91</v>
      </c>
      <c r="T13" s="68"/>
      <c r="U13" s="68"/>
      <c r="V13" s="68"/>
      <c r="W13" s="68" t="s">
        <v>91</v>
      </c>
      <c r="X13" s="68"/>
      <c r="Y13" s="68"/>
      <c r="Z13" s="68"/>
    </row>
    <row r="14" spans="1:26" s="59" customFormat="1" ht="12" customHeight="1">
      <c r="A14" s="60" t="s">
        <v>86</v>
      </c>
      <c r="B14" s="61" t="s">
        <v>102</v>
      </c>
      <c r="C14" s="60" t="s">
        <v>103</v>
      </c>
      <c r="D14" s="75">
        <f t="shared" si="6"/>
        <v>33685</v>
      </c>
      <c r="E14" s="75">
        <f t="shared" si="7"/>
        <v>2556</v>
      </c>
      <c r="F14" s="95">
        <f t="shared" si="0"/>
        <v>7.587947157488497</v>
      </c>
      <c r="G14" s="75">
        <v>2556</v>
      </c>
      <c r="H14" s="75">
        <v>0</v>
      </c>
      <c r="I14" s="75">
        <f t="shared" si="8"/>
        <v>31129</v>
      </c>
      <c r="J14" s="95">
        <f t="shared" si="1"/>
        <v>92.4120528425115</v>
      </c>
      <c r="K14" s="75">
        <v>20802</v>
      </c>
      <c r="L14" s="95">
        <f t="shared" si="2"/>
        <v>61.754490129137594</v>
      </c>
      <c r="M14" s="75">
        <v>0</v>
      </c>
      <c r="N14" s="95">
        <f t="shared" si="3"/>
        <v>0</v>
      </c>
      <c r="O14" s="75">
        <v>10327</v>
      </c>
      <c r="P14" s="75">
        <v>7692</v>
      </c>
      <c r="Q14" s="95">
        <f t="shared" si="4"/>
        <v>30.657562713373903</v>
      </c>
      <c r="R14" s="75">
        <v>146</v>
      </c>
      <c r="S14" s="68" t="s">
        <v>91</v>
      </c>
      <c r="T14" s="68"/>
      <c r="U14" s="68"/>
      <c r="V14" s="68"/>
      <c r="W14" s="68" t="s">
        <v>91</v>
      </c>
      <c r="X14" s="68"/>
      <c r="Y14" s="68"/>
      <c r="Z14" s="68"/>
    </row>
    <row r="15" spans="1:26" s="59" customFormat="1" ht="12" customHeight="1">
      <c r="A15" s="60" t="s">
        <v>86</v>
      </c>
      <c r="B15" s="61" t="s">
        <v>104</v>
      </c>
      <c r="C15" s="60" t="s">
        <v>105</v>
      </c>
      <c r="D15" s="75">
        <f t="shared" si="6"/>
        <v>27117</v>
      </c>
      <c r="E15" s="75">
        <f t="shared" si="7"/>
        <v>3161</v>
      </c>
      <c r="F15" s="95">
        <f t="shared" si="0"/>
        <v>11.656894199210827</v>
      </c>
      <c r="G15" s="75">
        <v>3161</v>
      </c>
      <c r="H15" s="75">
        <v>0</v>
      </c>
      <c r="I15" s="75">
        <f t="shared" si="8"/>
        <v>23956</v>
      </c>
      <c r="J15" s="95">
        <f t="shared" si="1"/>
        <v>88.34310580078917</v>
      </c>
      <c r="K15" s="75">
        <v>16128</v>
      </c>
      <c r="L15" s="95">
        <f t="shared" si="2"/>
        <v>59.47560570859608</v>
      </c>
      <c r="M15" s="75">
        <v>0</v>
      </c>
      <c r="N15" s="95">
        <f t="shared" si="3"/>
        <v>0</v>
      </c>
      <c r="O15" s="75">
        <v>7828</v>
      </c>
      <c r="P15" s="75">
        <v>2460</v>
      </c>
      <c r="Q15" s="95">
        <f t="shared" si="4"/>
        <v>28.867500092193087</v>
      </c>
      <c r="R15" s="75">
        <v>194</v>
      </c>
      <c r="S15" s="68" t="s">
        <v>91</v>
      </c>
      <c r="T15" s="68"/>
      <c r="U15" s="68"/>
      <c r="V15" s="68"/>
      <c r="W15" s="68" t="s">
        <v>91</v>
      </c>
      <c r="X15" s="68"/>
      <c r="Y15" s="68"/>
      <c r="Z15" s="68"/>
    </row>
    <row r="16" spans="1:26" s="59" customFormat="1" ht="12" customHeight="1">
      <c r="A16" s="60" t="s">
        <v>86</v>
      </c>
      <c r="B16" s="61" t="s">
        <v>106</v>
      </c>
      <c r="C16" s="60" t="s">
        <v>107</v>
      </c>
      <c r="D16" s="75">
        <f t="shared" si="6"/>
        <v>29497</v>
      </c>
      <c r="E16" s="75">
        <f t="shared" si="7"/>
        <v>5457</v>
      </c>
      <c r="F16" s="95">
        <f t="shared" si="0"/>
        <v>18.500186459639963</v>
      </c>
      <c r="G16" s="75">
        <v>5457</v>
      </c>
      <c r="H16" s="75">
        <v>0</v>
      </c>
      <c r="I16" s="75">
        <f t="shared" si="8"/>
        <v>24040</v>
      </c>
      <c r="J16" s="95">
        <f t="shared" si="1"/>
        <v>81.49981354036004</v>
      </c>
      <c r="K16" s="75">
        <v>13350</v>
      </c>
      <c r="L16" s="95">
        <f t="shared" si="2"/>
        <v>45.2588398820219</v>
      </c>
      <c r="M16" s="75">
        <v>0</v>
      </c>
      <c r="N16" s="95">
        <f t="shared" si="3"/>
        <v>0</v>
      </c>
      <c r="O16" s="75">
        <v>10690</v>
      </c>
      <c r="P16" s="75">
        <v>6140</v>
      </c>
      <c r="Q16" s="95">
        <f t="shared" si="4"/>
        <v>36.240973658338135</v>
      </c>
      <c r="R16" s="75">
        <v>221</v>
      </c>
      <c r="S16" s="68" t="s">
        <v>91</v>
      </c>
      <c r="T16" s="68"/>
      <c r="U16" s="68"/>
      <c r="V16" s="68"/>
      <c r="W16" s="68" t="s">
        <v>91</v>
      </c>
      <c r="X16" s="68"/>
      <c r="Y16" s="68"/>
      <c r="Z16" s="68"/>
    </row>
    <row r="17" spans="1:26" s="59" customFormat="1" ht="12" customHeight="1">
      <c r="A17" s="60" t="s">
        <v>86</v>
      </c>
      <c r="B17" s="61" t="s">
        <v>108</v>
      </c>
      <c r="C17" s="60" t="s">
        <v>109</v>
      </c>
      <c r="D17" s="75">
        <f t="shared" si="6"/>
        <v>62200</v>
      </c>
      <c r="E17" s="75">
        <f t="shared" si="7"/>
        <v>5221</v>
      </c>
      <c r="F17" s="95">
        <f t="shared" si="0"/>
        <v>8.393890675241158</v>
      </c>
      <c r="G17" s="75">
        <v>5221</v>
      </c>
      <c r="H17" s="75">
        <v>0</v>
      </c>
      <c r="I17" s="75">
        <f t="shared" si="8"/>
        <v>56979</v>
      </c>
      <c r="J17" s="95">
        <f t="shared" si="1"/>
        <v>91.60610932475885</v>
      </c>
      <c r="K17" s="75">
        <v>52705</v>
      </c>
      <c r="L17" s="95">
        <f t="shared" si="2"/>
        <v>84.7347266881029</v>
      </c>
      <c r="M17" s="75">
        <v>0</v>
      </c>
      <c r="N17" s="95">
        <f t="shared" si="3"/>
        <v>0</v>
      </c>
      <c r="O17" s="75">
        <v>4274</v>
      </c>
      <c r="P17" s="75">
        <v>702</v>
      </c>
      <c r="Q17" s="95">
        <f t="shared" si="4"/>
        <v>6.871382636655948</v>
      </c>
      <c r="R17" s="75">
        <v>294</v>
      </c>
      <c r="S17" s="68" t="s">
        <v>91</v>
      </c>
      <c r="T17" s="68"/>
      <c r="U17" s="68"/>
      <c r="V17" s="68"/>
      <c r="W17" s="68" t="s">
        <v>91</v>
      </c>
      <c r="X17" s="68"/>
      <c r="Y17" s="68"/>
      <c r="Z17" s="68"/>
    </row>
    <row r="18" spans="1:26" s="59" customFormat="1" ht="12" customHeight="1">
      <c r="A18" s="60" t="s">
        <v>86</v>
      </c>
      <c r="B18" s="61" t="s">
        <v>110</v>
      </c>
      <c r="C18" s="60" t="s">
        <v>111</v>
      </c>
      <c r="D18" s="75">
        <f t="shared" si="6"/>
        <v>47008</v>
      </c>
      <c r="E18" s="75">
        <f t="shared" si="7"/>
        <v>7147</v>
      </c>
      <c r="F18" s="95">
        <f t="shared" si="0"/>
        <v>15.203795098706605</v>
      </c>
      <c r="G18" s="75">
        <v>7147</v>
      </c>
      <c r="H18" s="75">
        <v>0</v>
      </c>
      <c r="I18" s="75">
        <f t="shared" si="8"/>
        <v>39861</v>
      </c>
      <c r="J18" s="95">
        <f t="shared" si="1"/>
        <v>84.7962049012934</v>
      </c>
      <c r="K18" s="75">
        <v>31545</v>
      </c>
      <c r="L18" s="95">
        <f t="shared" si="2"/>
        <v>67.10559904697074</v>
      </c>
      <c r="M18" s="75">
        <v>0</v>
      </c>
      <c r="N18" s="95">
        <f t="shared" si="3"/>
        <v>0</v>
      </c>
      <c r="O18" s="75">
        <v>8316</v>
      </c>
      <c r="P18" s="75">
        <v>3407</v>
      </c>
      <c r="Q18" s="95">
        <f t="shared" si="4"/>
        <v>17.69060585432267</v>
      </c>
      <c r="R18" s="75">
        <v>217</v>
      </c>
      <c r="S18" s="68" t="s">
        <v>91</v>
      </c>
      <c r="T18" s="68"/>
      <c r="U18" s="68"/>
      <c r="V18" s="68"/>
      <c r="W18" s="68" t="s">
        <v>91</v>
      </c>
      <c r="X18" s="68"/>
      <c r="Y18" s="68"/>
      <c r="Z18" s="68"/>
    </row>
    <row r="19" spans="1:26" s="59" customFormat="1" ht="12" customHeight="1">
      <c r="A19" s="60" t="s">
        <v>86</v>
      </c>
      <c r="B19" s="61" t="s">
        <v>112</v>
      </c>
      <c r="C19" s="60" t="s">
        <v>113</v>
      </c>
      <c r="D19" s="75">
        <f t="shared" si="6"/>
        <v>19230</v>
      </c>
      <c r="E19" s="75">
        <f t="shared" si="7"/>
        <v>3777</v>
      </c>
      <c r="F19" s="95">
        <f t="shared" si="0"/>
        <v>19.641185647425896</v>
      </c>
      <c r="G19" s="75">
        <v>3777</v>
      </c>
      <c r="H19" s="75">
        <v>0</v>
      </c>
      <c r="I19" s="75">
        <f t="shared" si="8"/>
        <v>15453</v>
      </c>
      <c r="J19" s="95">
        <f t="shared" si="1"/>
        <v>80.3588143525741</v>
      </c>
      <c r="K19" s="75">
        <v>4950</v>
      </c>
      <c r="L19" s="95">
        <f t="shared" si="2"/>
        <v>25.741029641185648</v>
      </c>
      <c r="M19" s="75">
        <v>0</v>
      </c>
      <c r="N19" s="95">
        <f t="shared" si="3"/>
        <v>0</v>
      </c>
      <c r="O19" s="75">
        <v>10503</v>
      </c>
      <c r="P19" s="75">
        <v>5505</v>
      </c>
      <c r="Q19" s="95">
        <f t="shared" si="4"/>
        <v>54.61778471138845</v>
      </c>
      <c r="R19" s="75">
        <v>112</v>
      </c>
      <c r="S19" s="68" t="s">
        <v>91</v>
      </c>
      <c r="T19" s="68"/>
      <c r="U19" s="68"/>
      <c r="V19" s="68"/>
      <c r="W19" s="68" t="s">
        <v>91</v>
      </c>
      <c r="X19" s="68"/>
      <c r="Y19" s="68"/>
      <c r="Z19" s="68"/>
    </row>
    <row r="20" spans="1:26" s="59" customFormat="1" ht="12" customHeight="1">
      <c r="A20" s="60" t="s">
        <v>86</v>
      </c>
      <c r="B20" s="61" t="s">
        <v>114</v>
      </c>
      <c r="C20" s="60" t="s">
        <v>115</v>
      </c>
      <c r="D20" s="75">
        <f t="shared" si="6"/>
        <v>33838</v>
      </c>
      <c r="E20" s="75">
        <f t="shared" si="7"/>
        <v>6695</v>
      </c>
      <c r="F20" s="95">
        <f t="shared" si="0"/>
        <v>19.785448312548024</v>
      </c>
      <c r="G20" s="75">
        <v>6695</v>
      </c>
      <c r="H20" s="75">
        <v>0</v>
      </c>
      <c r="I20" s="75">
        <f t="shared" si="8"/>
        <v>27143</v>
      </c>
      <c r="J20" s="95">
        <f t="shared" si="1"/>
        <v>80.21455168745197</v>
      </c>
      <c r="K20" s="75">
        <v>16540</v>
      </c>
      <c r="L20" s="95">
        <f t="shared" si="2"/>
        <v>48.879957444293396</v>
      </c>
      <c r="M20" s="75">
        <v>0</v>
      </c>
      <c r="N20" s="95">
        <f t="shared" si="3"/>
        <v>0</v>
      </c>
      <c r="O20" s="75">
        <v>10603</v>
      </c>
      <c r="P20" s="75">
        <v>5947</v>
      </c>
      <c r="Q20" s="95">
        <f t="shared" si="4"/>
        <v>31.33459424315858</v>
      </c>
      <c r="R20" s="75">
        <v>189</v>
      </c>
      <c r="S20" s="68" t="s">
        <v>91</v>
      </c>
      <c r="T20" s="68"/>
      <c r="U20" s="68"/>
      <c r="V20" s="68"/>
      <c r="W20" s="68" t="s">
        <v>91</v>
      </c>
      <c r="X20" s="68"/>
      <c r="Y20" s="68"/>
      <c r="Z20" s="68"/>
    </row>
    <row r="21" spans="1:26" s="59" customFormat="1" ht="12" customHeight="1">
      <c r="A21" s="60" t="s">
        <v>86</v>
      </c>
      <c r="B21" s="61" t="s">
        <v>116</v>
      </c>
      <c r="C21" s="60" t="s">
        <v>117</v>
      </c>
      <c r="D21" s="75">
        <f t="shared" si="6"/>
        <v>15095</v>
      </c>
      <c r="E21" s="75">
        <f t="shared" si="7"/>
        <v>1389</v>
      </c>
      <c r="F21" s="95">
        <f t="shared" si="0"/>
        <v>9.201722424643922</v>
      </c>
      <c r="G21" s="75">
        <v>1389</v>
      </c>
      <c r="H21" s="75">
        <v>0</v>
      </c>
      <c r="I21" s="75">
        <f t="shared" si="8"/>
        <v>13706</v>
      </c>
      <c r="J21" s="95">
        <f t="shared" si="1"/>
        <v>90.79827757535608</v>
      </c>
      <c r="K21" s="75">
        <v>11553</v>
      </c>
      <c r="L21" s="95">
        <f t="shared" si="2"/>
        <v>76.53527658164955</v>
      </c>
      <c r="M21" s="75">
        <v>0</v>
      </c>
      <c r="N21" s="95">
        <f t="shared" si="3"/>
        <v>0</v>
      </c>
      <c r="O21" s="75">
        <v>2153</v>
      </c>
      <c r="P21" s="75">
        <v>490</v>
      </c>
      <c r="Q21" s="95">
        <f t="shared" si="4"/>
        <v>14.263000993706527</v>
      </c>
      <c r="R21" s="75">
        <v>36</v>
      </c>
      <c r="S21" s="68"/>
      <c r="T21" s="68"/>
      <c r="U21" s="68"/>
      <c r="V21" s="68" t="s">
        <v>91</v>
      </c>
      <c r="W21" s="68"/>
      <c r="X21" s="68"/>
      <c r="Y21" s="68"/>
      <c r="Z21" s="68" t="s">
        <v>91</v>
      </c>
    </row>
    <row r="22" spans="1:26" s="59" customFormat="1" ht="12" customHeight="1">
      <c r="A22" s="60" t="s">
        <v>86</v>
      </c>
      <c r="B22" s="61" t="s">
        <v>118</v>
      </c>
      <c r="C22" s="60" t="s">
        <v>119</v>
      </c>
      <c r="D22" s="75">
        <f t="shared" si="6"/>
        <v>12196</v>
      </c>
      <c r="E22" s="75">
        <f t="shared" si="7"/>
        <v>520</v>
      </c>
      <c r="F22" s="95">
        <f t="shared" si="0"/>
        <v>4.2636930141029845</v>
      </c>
      <c r="G22" s="75">
        <v>520</v>
      </c>
      <c r="H22" s="75">
        <v>0</v>
      </c>
      <c r="I22" s="75">
        <f t="shared" si="8"/>
        <v>11676</v>
      </c>
      <c r="J22" s="95">
        <f t="shared" si="1"/>
        <v>95.73630698589702</v>
      </c>
      <c r="K22" s="75">
        <v>7555</v>
      </c>
      <c r="L22" s="95">
        <f t="shared" si="2"/>
        <v>61.946539849130865</v>
      </c>
      <c r="M22" s="75">
        <v>0</v>
      </c>
      <c r="N22" s="95">
        <f t="shared" si="3"/>
        <v>0</v>
      </c>
      <c r="O22" s="75">
        <v>4121</v>
      </c>
      <c r="P22" s="75">
        <v>2765</v>
      </c>
      <c r="Q22" s="95">
        <f t="shared" si="4"/>
        <v>33.78976713676615</v>
      </c>
      <c r="R22" s="75">
        <v>44</v>
      </c>
      <c r="S22" s="68"/>
      <c r="T22" s="68"/>
      <c r="U22" s="68"/>
      <c r="V22" s="68" t="s">
        <v>91</v>
      </c>
      <c r="W22" s="68"/>
      <c r="X22" s="68"/>
      <c r="Y22" s="68"/>
      <c r="Z22" s="68" t="s">
        <v>91</v>
      </c>
    </row>
    <row r="23" spans="1:26" s="59" customFormat="1" ht="12" customHeight="1">
      <c r="A23" s="60" t="s">
        <v>86</v>
      </c>
      <c r="B23" s="61" t="s">
        <v>120</v>
      </c>
      <c r="C23" s="60" t="s">
        <v>121</v>
      </c>
      <c r="D23" s="75">
        <f t="shared" si="6"/>
        <v>20028</v>
      </c>
      <c r="E23" s="75">
        <f t="shared" si="7"/>
        <v>674</v>
      </c>
      <c r="F23" s="95">
        <f t="shared" si="0"/>
        <v>3.365288595965648</v>
      </c>
      <c r="G23" s="75">
        <v>674</v>
      </c>
      <c r="H23" s="75">
        <v>0</v>
      </c>
      <c r="I23" s="75">
        <f t="shared" si="8"/>
        <v>19354</v>
      </c>
      <c r="J23" s="95">
        <f t="shared" si="1"/>
        <v>96.63471140403436</v>
      </c>
      <c r="K23" s="75">
        <v>11610</v>
      </c>
      <c r="L23" s="95">
        <f t="shared" si="2"/>
        <v>57.9688436189335</v>
      </c>
      <c r="M23" s="75">
        <v>0</v>
      </c>
      <c r="N23" s="95">
        <f t="shared" si="3"/>
        <v>0</v>
      </c>
      <c r="O23" s="75">
        <v>7744</v>
      </c>
      <c r="P23" s="75">
        <v>2016</v>
      </c>
      <c r="Q23" s="95">
        <f t="shared" si="4"/>
        <v>38.66586778510086</v>
      </c>
      <c r="R23" s="75">
        <v>140</v>
      </c>
      <c r="S23" s="68" t="s">
        <v>91</v>
      </c>
      <c r="T23" s="68"/>
      <c r="U23" s="68"/>
      <c r="V23" s="68"/>
      <c r="W23" s="68" t="s">
        <v>91</v>
      </c>
      <c r="X23" s="68"/>
      <c r="Y23" s="68"/>
      <c r="Z23" s="68"/>
    </row>
    <row r="24" spans="1:26" s="59" customFormat="1" ht="12" customHeight="1">
      <c r="A24" s="60" t="s">
        <v>86</v>
      </c>
      <c r="B24" s="61" t="s">
        <v>122</v>
      </c>
      <c r="C24" s="60" t="s">
        <v>123</v>
      </c>
      <c r="D24" s="75">
        <f t="shared" si="6"/>
        <v>6377</v>
      </c>
      <c r="E24" s="75">
        <f t="shared" si="7"/>
        <v>1025</v>
      </c>
      <c r="F24" s="95">
        <f t="shared" si="0"/>
        <v>16.073388740787202</v>
      </c>
      <c r="G24" s="75">
        <v>1025</v>
      </c>
      <c r="H24" s="75">
        <v>0</v>
      </c>
      <c r="I24" s="75">
        <f t="shared" si="8"/>
        <v>5352</v>
      </c>
      <c r="J24" s="95">
        <f t="shared" si="1"/>
        <v>83.92661125921279</v>
      </c>
      <c r="K24" s="75">
        <v>2367</v>
      </c>
      <c r="L24" s="95">
        <f t="shared" si="2"/>
        <v>37.117766975066644</v>
      </c>
      <c r="M24" s="75">
        <v>0</v>
      </c>
      <c r="N24" s="95">
        <f t="shared" si="3"/>
        <v>0</v>
      </c>
      <c r="O24" s="75">
        <v>2985</v>
      </c>
      <c r="P24" s="75">
        <v>1587</v>
      </c>
      <c r="Q24" s="95">
        <f t="shared" si="4"/>
        <v>46.80884428414615</v>
      </c>
      <c r="R24" s="75">
        <v>55</v>
      </c>
      <c r="S24" s="68"/>
      <c r="T24" s="68"/>
      <c r="U24" s="68"/>
      <c r="V24" s="68" t="s">
        <v>91</v>
      </c>
      <c r="W24" s="68"/>
      <c r="X24" s="68"/>
      <c r="Y24" s="68"/>
      <c r="Z24" s="68" t="s">
        <v>91</v>
      </c>
    </row>
    <row r="25" spans="1:26" s="59" customFormat="1" ht="12" customHeight="1">
      <c r="A25" s="60" t="s">
        <v>86</v>
      </c>
      <c r="B25" s="61" t="s">
        <v>124</v>
      </c>
      <c r="C25" s="60" t="s">
        <v>125</v>
      </c>
      <c r="D25" s="75">
        <f t="shared" si="6"/>
        <v>7969</v>
      </c>
      <c r="E25" s="75">
        <f t="shared" si="7"/>
        <v>1736</v>
      </c>
      <c r="F25" s="95">
        <f t="shared" si="0"/>
        <v>21.784414606600578</v>
      </c>
      <c r="G25" s="75">
        <v>1736</v>
      </c>
      <c r="H25" s="75">
        <v>0</v>
      </c>
      <c r="I25" s="75">
        <f t="shared" si="8"/>
        <v>6233</v>
      </c>
      <c r="J25" s="95">
        <f t="shared" si="1"/>
        <v>78.21558539339942</v>
      </c>
      <c r="K25" s="75">
        <v>0</v>
      </c>
      <c r="L25" s="95">
        <f t="shared" si="2"/>
        <v>0</v>
      </c>
      <c r="M25" s="75">
        <v>0</v>
      </c>
      <c r="N25" s="95">
        <f t="shared" si="3"/>
        <v>0</v>
      </c>
      <c r="O25" s="75">
        <v>6233</v>
      </c>
      <c r="P25" s="75">
        <v>5752</v>
      </c>
      <c r="Q25" s="95">
        <f t="shared" si="4"/>
        <v>78.21558539339942</v>
      </c>
      <c r="R25" s="75">
        <v>75</v>
      </c>
      <c r="S25" s="68" t="s">
        <v>91</v>
      </c>
      <c r="T25" s="68"/>
      <c r="U25" s="68"/>
      <c r="V25" s="68"/>
      <c r="W25" s="68" t="s">
        <v>91</v>
      </c>
      <c r="X25" s="68"/>
      <c r="Y25" s="68"/>
      <c r="Z25" s="68"/>
    </row>
    <row r="26" spans="1:26" s="59" customFormat="1" ht="12" customHeight="1">
      <c r="A26" s="60" t="s">
        <v>86</v>
      </c>
      <c r="B26" s="61" t="s">
        <v>126</v>
      </c>
      <c r="C26" s="60" t="s">
        <v>127</v>
      </c>
      <c r="D26" s="75">
        <f t="shared" si="6"/>
        <v>9315</v>
      </c>
      <c r="E26" s="75">
        <f t="shared" si="7"/>
        <v>2184</v>
      </c>
      <c r="F26" s="95">
        <f t="shared" si="0"/>
        <v>23.446054750402574</v>
      </c>
      <c r="G26" s="75">
        <v>2184</v>
      </c>
      <c r="H26" s="75">
        <v>0</v>
      </c>
      <c r="I26" s="75">
        <f t="shared" si="8"/>
        <v>7131</v>
      </c>
      <c r="J26" s="95">
        <f t="shared" si="1"/>
        <v>76.55394524959742</v>
      </c>
      <c r="K26" s="75">
        <v>3160</v>
      </c>
      <c r="L26" s="95">
        <f t="shared" si="2"/>
        <v>33.923778851315085</v>
      </c>
      <c r="M26" s="75">
        <v>0</v>
      </c>
      <c r="N26" s="95">
        <f t="shared" si="3"/>
        <v>0</v>
      </c>
      <c r="O26" s="75">
        <v>3971</v>
      </c>
      <c r="P26" s="75">
        <v>2420</v>
      </c>
      <c r="Q26" s="95">
        <f t="shared" si="4"/>
        <v>42.630166398282334</v>
      </c>
      <c r="R26" s="75">
        <v>61</v>
      </c>
      <c r="S26" s="68" t="s">
        <v>91</v>
      </c>
      <c r="T26" s="68"/>
      <c r="U26" s="68"/>
      <c r="V26" s="68"/>
      <c r="W26" s="68" t="s">
        <v>91</v>
      </c>
      <c r="X26" s="68"/>
      <c r="Y26" s="68"/>
      <c r="Z26" s="68"/>
    </row>
    <row r="27" spans="1:26" s="59" customFormat="1" ht="12" customHeight="1">
      <c r="A27" s="60" t="s">
        <v>86</v>
      </c>
      <c r="B27" s="61" t="s">
        <v>128</v>
      </c>
      <c r="C27" s="60" t="s">
        <v>129</v>
      </c>
      <c r="D27" s="75">
        <f t="shared" si="6"/>
        <v>8243</v>
      </c>
      <c r="E27" s="75">
        <f t="shared" si="7"/>
        <v>434</v>
      </c>
      <c r="F27" s="95">
        <f t="shared" si="0"/>
        <v>5.265073395608395</v>
      </c>
      <c r="G27" s="75">
        <v>434</v>
      </c>
      <c r="H27" s="75">
        <v>0</v>
      </c>
      <c r="I27" s="75">
        <f t="shared" si="8"/>
        <v>7809</v>
      </c>
      <c r="J27" s="95">
        <f t="shared" si="1"/>
        <v>94.7349266043916</v>
      </c>
      <c r="K27" s="75">
        <v>4336</v>
      </c>
      <c r="L27" s="95">
        <f t="shared" si="2"/>
        <v>52.60220793400461</v>
      </c>
      <c r="M27" s="75">
        <v>0</v>
      </c>
      <c r="N27" s="95">
        <f t="shared" si="3"/>
        <v>0</v>
      </c>
      <c r="O27" s="75">
        <v>3473</v>
      </c>
      <c r="P27" s="75">
        <v>1355</v>
      </c>
      <c r="Q27" s="95">
        <f t="shared" si="4"/>
        <v>42.13271867038699</v>
      </c>
      <c r="R27" s="75">
        <v>64</v>
      </c>
      <c r="S27" s="68" t="s">
        <v>91</v>
      </c>
      <c r="T27" s="68"/>
      <c r="U27" s="68"/>
      <c r="V27" s="68"/>
      <c r="W27" s="68" t="s">
        <v>91</v>
      </c>
      <c r="X27" s="68"/>
      <c r="Y27" s="68"/>
      <c r="Z27" s="68"/>
    </row>
    <row r="28" spans="1:26" s="59" customFormat="1" ht="12" customHeight="1">
      <c r="A28" s="60" t="s">
        <v>86</v>
      </c>
      <c r="B28" s="61" t="s">
        <v>130</v>
      </c>
      <c r="C28" s="60" t="s">
        <v>131</v>
      </c>
      <c r="D28" s="75">
        <f t="shared" si="6"/>
        <v>6343</v>
      </c>
      <c r="E28" s="75">
        <f t="shared" si="7"/>
        <v>1497</v>
      </c>
      <c r="F28" s="95">
        <f t="shared" si="0"/>
        <v>23.600819801355826</v>
      </c>
      <c r="G28" s="75">
        <v>1497</v>
      </c>
      <c r="H28" s="75">
        <v>0</v>
      </c>
      <c r="I28" s="75">
        <f t="shared" si="8"/>
        <v>4846</v>
      </c>
      <c r="J28" s="95">
        <f t="shared" si="1"/>
        <v>76.39918019864417</v>
      </c>
      <c r="K28" s="75">
        <v>1807</v>
      </c>
      <c r="L28" s="95">
        <f t="shared" si="2"/>
        <v>28.488097114929843</v>
      </c>
      <c r="M28" s="75">
        <v>0</v>
      </c>
      <c r="N28" s="95">
        <f t="shared" si="3"/>
        <v>0</v>
      </c>
      <c r="O28" s="75">
        <v>3039</v>
      </c>
      <c r="P28" s="75">
        <v>1511</v>
      </c>
      <c r="Q28" s="95">
        <f t="shared" si="4"/>
        <v>47.91108308371433</v>
      </c>
      <c r="R28" s="75">
        <v>55</v>
      </c>
      <c r="S28" s="68"/>
      <c r="T28" s="68"/>
      <c r="U28" s="68"/>
      <c r="V28" s="68" t="s">
        <v>91</v>
      </c>
      <c r="W28" s="68"/>
      <c r="X28" s="68"/>
      <c r="Y28" s="68"/>
      <c r="Z28" s="68" t="s">
        <v>91</v>
      </c>
    </row>
    <row r="29" spans="1:26" s="59" customFormat="1" ht="12" customHeight="1">
      <c r="A29" s="60" t="s">
        <v>86</v>
      </c>
      <c r="B29" s="61" t="s">
        <v>132</v>
      </c>
      <c r="C29" s="60" t="s">
        <v>133</v>
      </c>
      <c r="D29" s="75">
        <f t="shared" si="6"/>
        <v>10009</v>
      </c>
      <c r="E29" s="75">
        <f t="shared" si="7"/>
        <v>4413</v>
      </c>
      <c r="F29" s="95">
        <f t="shared" si="0"/>
        <v>44.090318713158155</v>
      </c>
      <c r="G29" s="75">
        <v>4413</v>
      </c>
      <c r="H29" s="75">
        <v>0</v>
      </c>
      <c r="I29" s="75">
        <f t="shared" si="8"/>
        <v>5596</v>
      </c>
      <c r="J29" s="95">
        <f t="shared" si="1"/>
        <v>55.90968128684184</v>
      </c>
      <c r="K29" s="75">
        <v>2393</v>
      </c>
      <c r="L29" s="95">
        <f t="shared" si="2"/>
        <v>23.908482365870718</v>
      </c>
      <c r="M29" s="75">
        <v>0</v>
      </c>
      <c r="N29" s="95">
        <f t="shared" si="3"/>
        <v>0</v>
      </c>
      <c r="O29" s="75">
        <v>3203</v>
      </c>
      <c r="P29" s="75">
        <v>2323</v>
      </c>
      <c r="Q29" s="95">
        <f t="shared" si="4"/>
        <v>32.00119892097113</v>
      </c>
      <c r="R29" s="75">
        <v>70</v>
      </c>
      <c r="S29" s="68" t="s">
        <v>91</v>
      </c>
      <c r="T29" s="68"/>
      <c r="U29" s="68"/>
      <c r="V29" s="68"/>
      <c r="W29" s="68" t="s">
        <v>91</v>
      </c>
      <c r="X29" s="68"/>
      <c r="Y29" s="68"/>
      <c r="Z29" s="68"/>
    </row>
    <row r="30" spans="1:26" s="59" customFormat="1" ht="12" customHeight="1">
      <c r="A30" s="60" t="s">
        <v>86</v>
      </c>
      <c r="B30" s="61" t="s">
        <v>134</v>
      </c>
      <c r="C30" s="60" t="s">
        <v>135</v>
      </c>
      <c r="D30" s="75">
        <f t="shared" si="6"/>
        <v>6188</v>
      </c>
      <c r="E30" s="75">
        <f t="shared" si="7"/>
        <v>844</v>
      </c>
      <c r="F30" s="95">
        <f t="shared" si="0"/>
        <v>13.639301874595992</v>
      </c>
      <c r="G30" s="75">
        <v>844</v>
      </c>
      <c r="H30" s="75">
        <v>0</v>
      </c>
      <c r="I30" s="75">
        <f t="shared" si="8"/>
        <v>5344</v>
      </c>
      <c r="J30" s="95">
        <f t="shared" si="1"/>
        <v>86.36069812540401</v>
      </c>
      <c r="K30" s="75">
        <v>2118</v>
      </c>
      <c r="L30" s="95">
        <f t="shared" si="2"/>
        <v>34.22753716871364</v>
      </c>
      <c r="M30" s="75">
        <v>0</v>
      </c>
      <c r="N30" s="95">
        <f t="shared" si="3"/>
        <v>0</v>
      </c>
      <c r="O30" s="75">
        <v>3226</v>
      </c>
      <c r="P30" s="75">
        <v>2926</v>
      </c>
      <c r="Q30" s="95">
        <f t="shared" si="4"/>
        <v>52.133160956690375</v>
      </c>
      <c r="R30" s="75">
        <v>29</v>
      </c>
      <c r="S30" s="68" t="s">
        <v>91</v>
      </c>
      <c r="T30" s="68"/>
      <c r="U30" s="68"/>
      <c r="V30" s="68"/>
      <c r="W30" s="68" t="s">
        <v>91</v>
      </c>
      <c r="X30" s="68"/>
      <c r="Y30" s="68"/>
      <c r="Z30" s="68"/>
    </row>
    <row r="31" spans="1:26" s="59" customFormat="1" ht="12" customHeight="1">
      <c r="A31" s="60" t="s">
        <v>86</v>
      </c>
      <c r="B31" s="61" t="s">
        <v>136</v>
      </c>
      <c r="C31" s="60" t="s">
        <v>137</v>
      </c>
      <c r="D31" s="75">
        <f t="shared" si="6"/>
        <v>8993</v>
      </c>
      <c r="E31" s="75">
        <f t="shared" si="7"/>
        <v>4339</v>
      </c>
      <c r="F31" s="95">
        <f t="shared" si="0"/>
        <v>48.24863782942288</v>
      </c>
      <c r="G31" s="75">
        <v>4339</v>
      </c>
      <c r="H31" s="75">
        <v>0</v>
      </c>
      <c r="I31" s="75">
        <f t="shared" si="8"/>
        <v>4654</v>
      </c>
      <c r="J31" s="95">
        <f t="shared" si="1"/>
        <v>51.75136217057712</v>
      </c>
      <c r="K31" s="75">
        <v>839</v>
      </c>
      <c r="L31" s="95">
        <f t="shared" si="2"/>
        <v>9.329478483264761</v>
      </c>
      <c r="M31" s="75">
        <v>0</v>
      </c>
      <c r="N31" s="95">
        <f t="shared" si="3"/>
        <v>0</v>
      </c>
      <c r="O31" s="75">
        <v>3815</v>
      </c>
      <c r="P31" s="75">
        <v>2854</v>
      </c>
      <c r="Q31" s="95">
        <f t="shared" si="4"/>
        <v>42.42188368731236</v>
      </c>
      <c r="R31" s="75">
        <v>41</v>
      </c>
      <c r="S31" s="68" t="s">
        <v>91</v>
      </c>
      <c r="T31" s="68"/>
      <c r="U31" s="68"/>
      <c r="V31" s="68"/>
      <c r="W31" s="68"/>
      <c r="X31" s="68" t="s">
        <v>91</v>
      </c>
      <c r="Y31" s="68"/>
      <c r="Z31" s="68"/>
    </row>
    <row r="32" spans="1:26" s="59" customFormat="1" ht="12" customHeight="1">
      <c r="A32" s="60" t="s">
        <v>86</v>
      </c>
      <c r="B32" s="61" t="s">
        <v>138</v>
      </c>
      <c r="C32" s="60" t="s">
        <v>139</v>
      </c>
      <c r="D32" s="75">
        <f t="shared" si="6"/>
        <v>3793</v>
      </c>
      <c r="E32" s="75">
        <f t="shared" si="7"/>
        <v>795</v>
      </c>
      <c r="F32" s="95">
        <f t="shared" si="0"/>
        <v>20.95966253625099</v>
      </c>
      <c r="G32" s="75">
        <v>795</v>
      </c>
      <c r="H32" s="75">
        <v>0</v>
      </c>
      <c r="I32" s="75">
        <f t="shared" si="8"/>
        <v>2998</v>
      </c>
      <c r="J32" s="95">
        <f t="shared" si="1"/>
        <v>79.04033746374901</v>
      </c>
      <c r="K32" s="75">
        <v>1391</v>
      </c>
      <c r="L32" s="95">
        <f t="shared" si="2"/>
        <v>36.67281834959135</v>
      </c>
      <c r="M32" s="75">
        <v>0</v>
      </c>
      <c r="N32" s="95">
        <f t="shared" si="3"/>
        <v>0</v>
      </c>
      <c r="O32" s="75">
        <v>1607</v>
      </c>
      <c r="P32" s="75">
        <v>970</v>
      </c>
      <c r="Q32" s="95">
        <f t="shared" si="4"/>
        <v>42.36751911415766</v>
      </c>
      <c r="R32" s="75">
        <v>39</v>
      </c>
      <c r="S32" s="68"/>
      <c r="T32" s="68"/>
      <c r="U32" s="68"/>
      <c r="V32" s="68" t="s">
        <v>91</v>
      </c>
      <c r="W32" s="68"/>
      <c r="X32" s="68"/>
      <c r="Y32" s="68"/>
      <c r="Z32" s="68" t="s">
        <v>91</v>
      </c>
    </row>
    <row r="33" spans="1:26" s="59" customFormat="1" ht="12" customHeight="1">
      <c r="A33" s="60" t="s">
        <v>86</v>
      </c>
      <c r="B33" s="61" t="s">
        <v>140</v>
      </c>
      <c r="C33" s="60" t="s">
        <v>141</v>
      </c>
      <c r="D33" s="75">
        <f t="shared" si="6"/>
        <v>4990</v>
      </c>
      <c r="E33" s="75">
        <f t="shared" si="7"/>
        <v>2218</v>
      </c>
      <c r="F33" s="95">
        <f t="shared" si="0"/>
        <v>44.44889779559118</v>
      </c>
      <c r="G33" s="75">
        <v>2218</v>
      </c>
      <c r="H33" s="75">
        <v>0</v>
      </c>
      <c r="I33" s="75">
        <f t="shared" si="8"/>
        <v>2772</v>
      </c>
      <c r="J33" s="95">
        <f t="shared" si="1"/>
        <v>55.55110220440882</v>
      </c>
      <c r="K33" s="75">
        <v>0</v>
      </c>
      <c r="L33" s="95">
        <f t="shared" si="2"/>
        <v>0</v>
      </c>
      <c r="M33" s="75">
        <v>0</v>
      </c>
      <c r="N33" s="95">
        <f t="shared" si="3"/>
        <v>0</v>
      </c>
      <c r="O33" s="75">
        <v>2772</v>
      </c>
      <c r="P33" s="75">
        <v>1408</v>
      </c>
      <c r="Q33" s="95">
        <f t="shared" si="4"/>
        <v>55.55110220440882</v>
      </c>
      <c r="R33" s="75">
        <v>0</v>
      </c>
      <c r="S33" s="68" t="s">
        <v>91</v>
      </c>
      <c r="T33" s="68"/>
      <c r="U33" s="68"/>
      <c r="V33" s="68"/>
      <c r="W33" s="68" t="s">
        <v>91</v>
      </c>
      <c r="X33" s="68"/>
      <c r="Y33" s="68"/>
      <c r="Z33" s="68"/>
    </row>
    <row r="34" spans="1:26" s="59" customFormat="1" ht="12" customHeight="1">
      <c r="A34" s="60" t="s">
        <v>86</v>
      </c>
      <c r="B34" s="61" t="s">
        <v>142</v>
      </c>
      <c r="C34" s="60" t="s">
        <v>143</v>
      </c>
      <c r="D34" s="75">
        <f t="shared" si="6"/>
        <v>5349</v>
      </c>
      <c r="E34" s="75">
        <f t="shared" si="7"/>
        <v>1465</v>
      </c>
      <c r="F34" s="95">
        <f t="shared" si="0"/>
        <v>27.38829687792111</v>
      </c>
      <c r="G34" s="75">
        <v>1465</v>
      </c>
      <c r="H34" s="75">
        <v>0</v>
      </c>
      <c r="I34" s="75">
        <f t="shared" si="8"/>
        <v>3884</v>
      </c>
      <c r="J34" s="95">
        <f t="shared" si="1"/>
        <v>72.6117031220789</v>
      </c>
      <c r="K34" s="75">
        <v>511</v>
      </c>
      <c r="L34" s="95">
        <f t="shared" si="2"/>
        <v>9.553187511684428</v>
      </c>
      <c r="M34" s="75">
        <v>0</v>
      </c>
      <c r="N34" s="95">
        <f t="shared" si="3"/>
        <v>0</v>
      </c>
      <c r="O34" s="75">
        <v>3373</v>
      </c>
      <c r="P34" s="75">
        <v>913</v>
      </c>
      <c r="Q34" s="95">
        <f t="shared" si="4"/>
        <v>63.05851561039446</v>
      </c>
      <c r="R34" s="75">
        <v>61</v>
      </c>
      <c r="S34" s="68"/>
      <c r="T34" s="68"/>
      <c r="U34" s="68"/>
      <c r="V34" s="68" t="s">
        <v>91</v>
      </c>
      <c r="W34" s="68"/>
      <c r="X34" s="68"/>
      <c r="Y34" s="68"/>
      <c r="Z34" s="68" t="s">
        <v>91</v>
      </c>
    </row>
    <row r="35" spans="1:26" s="59" customFormat="1" ht="12" customHeight="1">
      <c r="A35" s="60" t="s">
        <v>86</v>
      </c>
      <c r="B35" s="61" t="s">
        <v>144</v>
      </c>
      <c r="C35" s="60" t="s">
        <v>145</v>
      </c>
      <c r="D35" s="75">
        <f t="shared" si="6"/>
        <v>25443</v>
      </c>
      <c r="E35" s="75">
        <f t="shared" si="7"/>
        <v>3178</v>
      </c>
      <c r="F35" s="95">
        <f t="shared" si="0"/>
        <v>12.490665408953348</v>
      </c>
      <c r="G35" s="75">
        <v>3178</v>
      </c>
      <c r="H35" s="75">
        <v>0</v>
      </c>
      <c r="I35" s="75">
        <f t="shared" si="8"/>
        <v>22265</v>
      </c>
      <c r="J35" s="95">
        <f t="shared" si="1"/>
        <v>87.50933459104665</v>
      </c>
      <c r="K35" s="75">
        <v>15904</v>
      </c>
      <c r="L35" s="95">
        <f t="shared" si="2"/>
        <v>62.50835200251542</v>
      </c>
      <c r="M35" s="75">
        <v>0</v>
      </c>
      <c r="N35" s="95">
        <f t="shared" si="3"/>
        <v>0</v>
      </c>
      <c r="O35" s="75">
        <v>6361</v>
      </c>
      <c r="P35" s="75">
        <v>4007</v>
      </c>
      <c r="Q35" s="95">
        <f t="shared" si="4"/>
        <v>25.00098258853123</v>
      </c>
      <c r="R35" s="75">
        <v>150</v>
      </c>
      <c r="S35" s="68" t="s">
        <v>91</v>
      </c>
      <c r="T35" s="68"/>
      <c r="U35" s="68"/>
      <c r="V35" s="68"/>
      <c r="W35" s="68" t="s">
        <v>91</v>
      </c>
      <c r="X35" s="68"/>
      <c r="Y35" s="68"/>
      <c r="Z35" s="68"/>
    </row>
    <row r="36" spans="1:26" s="59" customFormat="1" ht="12" customHeight="1">
      <c r="A36" s="60" t="s">
        <v>86</v>
      </c>
      <c r="B36" s="61" t="s">
        <v>146</v>
      </c>
      <c r="C36" s="60" t="s">
        <v>147</v>
      </c>
      <c r="D36" s="75">
        <f t="shared" si="6"/>
        <v>17397</v>
      </c>
      <c r="E36" s="75">
        <f t="shared" si="7"/>
        <v>4803</v>
      </c>
      <c r="F36" s="95">
        <f t="shared" si="0"/>
        <v>27.608208311777894</v>
      </c>
      <c r="G36" s="75">
        <v>4803</v>
      </c>
      <c r="H36" s="75"/>
      <c r="I36" s="75">
        <f t="shared" si="8"/>
        <v>12594</v>
      </c>
      <c r="J36" s="95">
        <f t="shared" si="1"/>
        <v>72.39179168822211</v>
      </c>
      <c r="K36" s="75">
        <v>4664</v>
      </c>
      <c r="L36" s="95">
        <f t="shared" si="2"/>
        <v>26.8092199804564</v>
      </c>
      <c r="M36" s="75">
        <v>0</v>
      </c>
      <c r="N36" s="95">
        <f t="shared" si="3"/>
        <v>0</v>
      </c>
      <c r="O36" s="75">
        <v>7930</v>
      </c>
      <c r="P36" s="75">
        <v>5515</v>
      </c>
      <c r="Q36" s="95">
        <f t="shared" si="4"/>
        <v>45.58257170776571</v>
      </c>
      <c r="R36" s="75">
        <v>77</v>
      </c>
      <c r="S36" s="68" t="s">
        <v>91</v>
      </c>
      <c r="T36" s="68"/>
      <c r="U36" s="68"/>
      <c r="V36" s="68"/>
      <c r="W36" s="68" t="s">
        <v>91</v>
      </c>
      <c r="X36" s="68"/>
      <c r="Y36" s="68"/>
      <c r="Z36" s="68"/>
    </row>
    <row r="37" spans="1:26" s="59" customFormat="1" ht="12" customHeight="1">
      <c r="A37" s="60" t="s">
        <v>86</v>
      </c>
      <c r="B37" s="61" t="s">
        <v>148</v>
      </c>
      <c r="C37" s="60" t="s">
        <v>149</v>
      </c>
      <c r="D37" s="75">
        <f t="shared" si="6"/>
        <v>8962</v>
      </c>
      <c r="E37" s="75">
        <f t="shared" si="7"/>
        <v>2831</v>
      </c>
      <c r="F37" s="95">
        <f t="shared" si="0"/>
        <v>31.588931042178086</v>
      </c>
      <c r="G37" s="75">
        <v>2831</v>
      </c>
      <c r="H37" s="75">
        <v>0</v>
      </c>
      <c r="I37" s="75">
        <f t="shared" si="8"/>
        <v>6131</v>
      </c>
      <c r="J37" s="95">
        <f t="shared" si="1"/>
        <v>68.41106895782193</v>
      </c>
      <c r="K37" s="75">
        <v>3546</v>
      </c>
      <c r="L37" s="95">
        <f t="shared" si="2"/>
        <v>39.56706092390092</v>
      </c>
      <c r="M37" s="75">
        <v>0</v>
      </c>
      <c r="N37" s="95">
        <f t="shared" si="3"/>
        <v>0</v>
      </c>
      <c r="O37" s="75">
        <v>2585</v>
      </c>
      <c r="P37" s="75">
        <v>1287</v>
      </c>
      <c r="Q37" s="95">
        <f t="shared" si="4"/>
        <v>28.844008033921</v>
      </c>
      <c r="R37" s="75">
        <v>28</v>
      </c>
      <c r="S37" s="68" t="s">
        <v>91</v>
      </c>
      <c r="T37" s="68"/>
      <c r="U37" s="68"/>
      <c r="V37" s="68"/>
      <c r="W37" s="68" t="s">
        <v>91</v>
      </c>
      <c r="X37" s="68"/>
      <c r="Y37" s="68"/>
      <c r="Z37" s="68"/>
    </row>
    <row r="38" spans="1:26" s="59" customFormat="1" ht="12" customHeight="1">
      <c r="A38" s="60" t="s">
        <v>86</v>
      </c>
      <c r="B38" s="61" t="s">
        <v>150</v>
      </c>
      <c r="C38" s="60" t="s">
        <v>151</v>
      </c>
      <c r="D38" s="75">
        <f t="shared" si="6"/>
        <v>15651</v>
      </c>
      <c r="E38" s="75">
        <f t="shared" si="7"/>
        <v>3257</v>
      </c>
      <c r="F38" s="95">
        <f t="shared" si="0"/>
        <v>20.81017187400166</v>
      </c>
      <c r="G38" s="75">
        <v>3257</v>
      </c>
      <c r="H38" s="75">
        <v>0</v>
      </c>
      <c r="I38" s="75">
        <f t="shared" si="8"/>
        <v>12394</v>
      </c>
      <c r="J38" s="95">
        <f t="shared" si="1"/>
        <v>79.18982812599835</v>
      </c>
      <c r="K38" s="75">
        <v>7867</v>
      </c>
      <c r="L38" s="95">
        <f t="shared" si="2"/>
        <v>50.26515877579707</v>
      </c>
      <c r="M38" s="75">
        <v>0</v>
      </c>
      <c r="N38" s="95">
        <f t="shared" si="3"/>
        <v>0</v>
      </c>
      <c r="O38" s="75">
        <v>4527</v>
      </c>
      <c r="P38" s="75">
        <v>2129</v>
      </c>
      <c r="Q38" s="95">
        <f t="shared" si="4"/>
        <v>28.924669350201267</v>
      </c>
      <c r="R38" s="75">
        <v>102</v>
      </c>
      <c r="S38" s="68"/>
      <c r="T38" s="68"/>
      <c r="U38" s="68"/>
      <c r="V38" s="68" t="s">
        <v>91</v>
      </c>
      <c r="W38" s="68"/>
      <c r="X38" s="68"/>
      <c r="Y38" s="68"/>
      <c r="Z38" s="68" t="s">
        <v>91</v>
      </c>
    </row>
    <row r="39" spans="1:26" s="59" customFormat="1" ht="12" customHeight="1">
      <c r="A39" s="60" t="s">
        <v>86</v>
      </c>
      <c r="B39" s="61" t="s">
        <v>152</v>
      </c>
      <c r="C39" s="60" t="s">
        <v>153</v>
      </c>
      <c r="D39" s="75">
        <f t="shared" si="6"/>
        <v>8067</v>
      </c>
      <c r="E39" s="75">
        <f t="shared" si="7"/>
        <v>898</v>
      </c>
      <c r="F39" s="95">
        <f t="shared" si="0"/>
        <v>11.131771414404364</v>
      </c>
      <c r="G39" s="75">
        <v>898</v>
      </c>
      <c r="H39" s="75">
        <v>0</v>
      </c>
      <c r="I39" s="75">
        <f t="shared" si="8"/>
        <v>7169</v>
      </c>
      <c r="J39" s="95">
        <f t="shared" si="1"/>
        <v>88.86822858559563</v>
      </c>
      <c r="K39" s="75">
        <v>0</v>
      </c>
      <c r="L39" s="95">
        <f t="shared" si="2"/>
        <v>0</v>
      </c>
      <c r="M39" s="75">
        <v>0</v>
      </c>
      <c r="N39" s="95">
        <f t="shared" si="3"/>
        <v>0</v>
      </c>
      <c r="O39" s="75">
        <v>7169</v>
      </c>
      <c r="P39" s="75">
        <v>6912</v>
      </c>
      <c r="Q39" s="95">
        <f t="shared" si="4"/>
        <v>88.86822858559563</v>
      </c>
      <c r="R39" s="75">
        <v>55</v>
      </c>
      <c r="S39" s="68" t="s">
        <v>91</v>
      </c>
      <c r="T39" s="68"/>
      <c r="U39" s="68"/>
      <c r="V39" s="68"/>
      <c r="W39" s="68" t="s">
        <v>91</v>
      </c>
      <c r="X39" s="68"/>
      <c r="Y39" s="68"/>
      <c r="Z39" s="68"/>
    </row>
    <row r="40" spans="1:26" s="59" customFormat="1" ht="12" customHeight="1">
      <c r="A40" s="60" t="s">
        <v>86</v>
      </c>
      <c r="B40" s="61" t="s">
        <v>154</v>
      </c>
      <c r="C40" s="60" t="s">
        <v>155</v>
      </c>
      <c r="D40" s="75">
        <f t="shared" si="6"/>
        <v>7653</v>
      </c>
      <c r="E40" s="75">
        <f t="shared" si="7"/>
        <v>274</v>
      </c>
      <c r="F40" s="95">
        <f t="shared" si="0"/>
        <v>3.580295309029139</v>
      </c>
      <c r="G40" s="75">
        <v>274</v>
      </c>
      <c r="H40" s="75">
        <v>0</v>
      </c>
      <c r="I40" s="75">
        <f t="shared" si="8"/>
        <v>7379</v>
      </c>
      <c r="J40" s="95">
        <f t="shared" si="1"/>
        <v>96.41970469097086</v>
      </c>
      <c r="K40" s="75">
        <v>4116</v>
      </c>
      <c r="L40" s="95">
        <f t="shared" si="2"/>
        <v>53.7828302626421</v>
      </c>
      <c r="M40" s="75">
        <v>0</v>
      </c>
      <c r="N40" s="95">
        <f t="shared" si="3"/>
        <v>0</v>
      </c>
      <c r="O40" s="75">
        <v>3263</v>
      </c>
      <c r="P40" s="75">
        <v>3263</v>
      </c>
      <c r="Q40" s="95">
        <f t="shared" si="4"/>
        <v>42.63687442832876</v>
      </c>
      <c r="R40" s="75">
        <v>25</v>
      </c>
      <c r="S40" s="68" t="s">
        <v>91</v>
      </c>
      <c r="T40" s="68"/>
      <c r="U40" s="68"/>
      <c r="V40" s="68"/>
      <c r="W40" s="68" t="s">
        <v>91</v>
      </c>
      <c r="X40" s="68"/>
      <c r="Y40" s="68"/>
      <c r="Z40" s="68"/>
    </row>
    <row r="41" spans="1:26" s="59" customFormat="1" ht="12" customHeight="1">
      <c r="A41" s="60" t="s">
        <v>86</v>
      </c>
      <c r="B41" s="61" t="s">
        <v>156</v>
      </c>
      <c r="C41" s="60" t="s">
        <v>157</v>
      </c>
      <c r="D41" s="75">
        <f t="shared" si="6"/>
        <v>23344</v>
      </c>
      <c r="E41" s="75">
        <f t="shared" si="7"/>
        <v>1847</v>
      </c>
      <c r="F41" s="95">
        <f t="shared" si="0"/>
        <v>7.912097326936257</v>
      </c>
      <c r="G41" s="75">
        <v>1847</v>
      </c>
      <c r="H41" s="75">
        <v>0</v>
      </c>
      <c r="I41" s="75">
        <f t="shared" si="8"/>
        <v>21497</v>
      </c>
      <c r="J41" s="95">
        <f t="shared" si="1"/>
        <v>92.08790267306374</v>
      </c>
      <c r="K41" s="75">
        <v>14201</v>
      </c>
      <c r="L41" s="95">
        <f t="shared" si="2"/>
        <v>60.83361891706648</v>
      </c>
      <c r="M41" s="75">
        <v>0</v>
      </c>
      <c r="N41" s="95">
        <f t="shared" si="3"/>
        <v>0</v>
      </c>
      <c r="O41" s="75">
        <v>7296</v>
      </c>
      <c r="P41" s="75">
        <v>5188</v>
      </c>
      <c r="Q41" s="95">
        <f t="shared" si="4"/>
        <v>31.254283755997257</v>
      </c>
      <c r="R41" s="75">
        <v>92</v>
      </c>
      <c r="S41" s="68" t="s">
        <v>91</v>
      </c>
      <c r="T41" s="68"/>
      <c r="U41" s="68"/>
      <c r="V41" s="68"/>
      <c r="W41" s="68" t="s">
        <v>91</v>
      </c>
      <c r="X41" s="68"/>
      <c r="Y41" s="68"/>
      <c r="Z41" s="68"/>
    </row>
    <row r="42" spans="1:26" s="59" customFormat="1" ht="12" customHeight="1">
      <c r="A42" s="60" t="s">
        <v>86</v>
      </c>
      <c r="B42" s="61" t="s">
        <v>158</v>
      </c>
      <c r="C42" s="60" t="s">
        <v>159</v>
      </c>
      <c r="D42" s="75">
        <f t="shared" si="6"/>
        <v>15758</v>
      </c>
      <c r="E42" s="75">
        <f t="shared" si="7"/>
        <v>2624</v>
      </c>
      <c r="F42" s="95">
        <f t="shared" si="0"/>
        <v>16.65185937301688</v>
      </c>
      <c r="G42" s="75">
        <v>2624</v>
      </c>
      <c r="H42" s="75">
        <v>0</v>
      </c>
      <c r="I42" s="75">
        <f t="shared" si="8"/>
        <v>13134</v>
      </c>
      <c r="J42" s="95">
        <f t="shared" si="1"/>
        <v>83.34814062698312</v>
      </c>
      <c r="K42" s="75">
        <v>7253</v>
      </c>
      <c r="L42" s="95">
        <f t="shared" si="2"/>
        <v>46.02741464652875</v>
      </c>
      <c r="M42" s="75">
        <v>0</v>
      </c>
      <c r="N42" s="95">
        <f t="shared" si="3"/>
        <v>0</v>
      </c>
      <c r="O42" s="75">
        <v>5881</v>
      </c>
      <c r="P42" s="75">
        <v>2134</v>
      </c>
      <c r="Q42" s="95">
        <f t="shared" si="4"/>
        <v>37.32072598045437</v>
      </c>
      <c r="R42" s="75">
        <v>55</v>
      </c>
      <c r="S42" s="68" t="s">
        <v>91</v>
      </c>
      <c r="T42" s="68"/>
      <c r="U42" s="68"/>
      <c r="V42" s="68"/>
      <c r="W42" s="68" t="s">
        <v>91</v>
      </c>
      <c r="X42" s="68"/>
      <c r="Y42" s="68"/>
      <c r="Z42" s="68"/>
    </row>
  </sheetData>
  <sheetProtection/>
  <mergeCells count="25">
    <mergeCell ref="A2:A6"/>
    <mergeCell ref="B2:B6"/>
    <mergeCell ref="C2:C6"/>
    <mergeCell ref="F4:F5"/>
    <mergeCell ref="E4:E5"/>
    <mergeCell ref="V4:V5"/>
    <mergeCell ref="U4:U5"/>
    <mergeCell ref="J4:J5"/>
    <mergeCell ref="K4:K5"/>
    <mergeCell ref="I4:I5"/>
    <mergeCell ref="G4:G5"/>
    <mergeCell ref="L4:L5"/>
    <mergeCell ref="M4:M5"/>
    <mergeCell ref="N4:N5"/>
    <mergeCell ref="O4:O5"/>
    <mergeCell ref="W2:Z3"/>
    <mergeCell ref="Z4:Z5"/>
    <mergeCell ref="X4:X5"/>
    <mergeCell ref="Y4:Y5"/>
    <mergeCell ref="W4:W5"/>
    <mergeCell ref="H4:H5"/>
    <mergeCell ref="S2:V3"/>
    <mergeCell ref="Q4:Q5"/>
    <mergeCell ref="T4:T5"/>
    <mergeCell ref="S4:S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63" customWidth="1"/>
    <col min="2" max="2" width="8.69921875" style="1" customWidth="1"/>
    <col min="3" max="3" width="12.59765625" style="50" customWidth="1"/>
    <col min="4" max="55" width="9" style="76" customWidth="1"/>
    <col min="56" max="16384" width="9" style="50" customWidth="1"/>
  </cols>
  <sheetData>
    <row r="1" spans="1:55" ht="17.25">
      <c r="A1" s="119" t="s">
        <v>56</v>
      </c>
      <c r="B1" s="81"/>
      <c r="C1" s="49"/>
      <c r="D1" s="82"/>
      <c r="E1" s="83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</row>
    <row r="2" spans="1:55" s="51" customFormat="1" ht="33.75" customHeight="1">
      <c r="A2" s="148" t="s">
        <v>57</v>
      </c>
      <c r="B2" s="144" t="s">
        <v>58</v>
      </c>
      <c r="C2" s="144" t="s">
        <v>59</v>
      </c>
      <c r="D2" s="121" t="s">
        <v>160</v>
      </c>
      <c r="E2" s="84"/>
      <c r="F2" s="84"/>
      <c r="G2" s="84"/>
      <c r="H2" s="84"/>
      <c r="I2" s="84"/>
      <c r="J2" s="84"/>
      <c r="K2" s="84"/>
      <c r="L2" s="84"/>
      <c r="M2" s="85"/>
      <c r="N2" s="121" t="s">
        <v>161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50" t="s">
        <v>162</v>
      </c>
      <c r="AG2" s="151"/>
      <c r="AH2" s="151"/>
      <c r="AI2" s="152"/>
      <c r="AJ2" s="150" t="s">
        <v>163</v>
      </c>
      <c r="AK2" s="151"/>
      <c r="AL2" s="151"/>
      <c r="AM2" s="151"/>
      <c r="AN2" s="151"/>
      <c r="AO2" s="151"/>
      <c r="AP2" s="151"/>
      <c r="AQ2" s="151"/>
      <c r="AR2" s="151"/>
      <c r="AS2" s="152"/>
      <c r="AT2" s="146" t="s">
        <v>164</v>
      </c>
      <c r="AU2" s="144"/>
      <c r="AV2" s="144"/>
      <c r="AW2" s="144"/>
      <c r="AX2" s="144"/>
      <c r="AY2" s="144"/>
      <c r="AZ2" s="150" t="s">
        <v>165</v>
      </c>
      <c r="BA2" s="151"/>
      <c r="BB2" s="151"/>
      <c r="BC2" s="152"/>
    </row>
    <row r="3" spans="1:55" s="51" customFormat="1" ht="26.25" customHeight="1">
      <c r="A3" s="145"/>
      <c r="B3" s="145"/>
      <c r="C3" s="145"/>
      <c r="D3" s="88" t="s">
        <v>65</v>
      </c>
      <c r="E3" s="153" t="s">
        <v>166</v>
      </c>
      <c r="F3" s="151"/>
      <c r="G3" s="152"/>
      <c r="H3" s="156" t="s">
        <v>167</v>
      </c>
      <c r="I3" s="157"/>
      <c r="J3" s="158"/>
      <c r="K3" s="153" t="s">
        <v>168</v>
      </c>
      <c r="L3" s="157"/>
      <c r="M3" s="158"/>
      <c r="N3" s="88" t="s">
        <v>65</v>
      </c>
      <c r="O3" s="153" t="s">
        <v>169</v>
      </c>
      <c r="P3" s="154"/>
      <c r="Q3" s="154"/>
      <c r="R3" s="154"/>
      <c r="S3" s="154"/>
      <c r="T3" s="154"/>
      <c r="U3" s="155"/>
      <c r="V3" s="153" t="s">
        <v>170</v>
      </c>
      <c r="W3" s="154"/>
      <c r="X3" s="154"/>
      <c r="Y3" s="154"/>
      <c r="Z3" s="154"/>
      <c r="AA3" s="154"/>
      <c r="AB3" s="155"/>
      <c r="AC3" s="122" t="s">
        <v>171</v>
      </c>
      <c r="AD3" s="86"/>
      <c r="AE3" s="87"/>
      <c r="AF3" s="147" t="s">
        <v>65</v>
      </c>
      <c r="AG3" s="144" t="s">
        <v>173</v>
      </c>
      <c r="AH3" s="144" t="s">
        <v>175</v>
      </c>
      <c r="AI3" s="144" t="s">
        <v>176</v>
      </c>
      <c r="AJ3" s="145" t="s">
        <v>65</v>
      </c>
      <c r="AK3" s="144" t="s">
        <v>178</v>
      </c>
      <c r="AL3" s="144" t="s">
        <v>179</v>
      </c>
      <c r="AM3" s="144" t="s">
        <v>180</v>
      </c>
      <c r="AN3" s="144" t="s">
        <v>175</v>
      </c>
      <c r="AO3" s="144" t="s">
        <v>176</v>
      </c>
      <c r="AP3" s="144" t="s">
        <v>181</v>
      </c>
      <c r="AQ3" s="144" t="s">
        <v>182</v>
      </c>
      <c r="AR3" s="144" t="s">
        <v>183</v>
      </c>
      <c r="AS3" s="144" t="s">
        <v>184</v>
      </c>
      <c r="AT3" s="147" t="s">
        <v>65</v>
      </c>
      <c r="AU3" s="144" t="s">
        <v>178</v>
      </c>
      <c r="AV3" s="144" t="s">
        <v>179</v>
      </c>
      <c r="AW3" s="144" t="s">
        <v>180</v>
      </c>
      <c r="AX3" s="144" t="s">
        <v>175</v>
      </c>
      <c r="AY3" s="144" t="s">
        <v>176</v>
      </c>
      <c r="AZ3" s="147" t="s">
        <v>65</v>
      </c>
      <c r="BA3" s="144" t="s">
        <v>173</v>
      </c>
      <c r="BB3" s="144" t="s">
        <v>175</v>
      </c>
      <c r="BC3" s="144" t="s">
        <v>176</v>
      </c>
    </row>
    <row r="4" spans="1:55" s="51" customFormat="1" ht="26.25" customHeight="1">
      <c r="A4" s="145"/>
      <c r="B4" s="145"/>
      <c r="C4" s="145"/>
      <c r="D4" s="88"/>
      <c r="E4" s="88" t="s">
        <v>65</v>
      </c>
      <c r="F4" s="70" t="s">
        <v>185</v>
      </c>
      <c r="G4" s="70" t="s">
        <v>186</v>
      </c>
      <c r="H4" s="88" t="s">
        <v>65</v>
      </c>
      <c r="I4" s="70" t="s">
        <v>185</v>
      </c>
      <c r="J4" s="70" t="s">
        <v>186</v>
      </c>
      <c r="K4" s="88" t="s">
        <v>65</v>
      </c>
      <c r="L4" s="70" t="s">
        <v>185</v>
      </c>
      <c r="M4" s="70" t="s">
        <v>186</v>
      </c>
      <c r="N4" s="88"/>
      <c r="O4" s="88" t="s">
        <v>65</v>
      </c>
      <c r="P4" s="70" t="s">
        <v>173</v>
      </c>
      <c r="Q4" s="70" t="s">
        <v>175</v>
      </c>
      <c r="R4" s="70" t="s">
        <v>176</v>
      </c>
      <c r="S4" s="70" t="s">
        <v>188</v>
      </c>
      <c r="T4" s="70" t="s">
        <v>190</v>
      </c>
      <c r="U4" s="70" t="s">
        <v>192</v>
      </c>
      <c r="V4" s="88" t="s">
        <v>65</v>
      </c>
      <c r="W4" s="70" t="s">
        <v>173</v>
      </c>
      <c r="X4" s="70" t="s">
        <v>175</v>
      </c>
      <c r="Y4" s="70" t="s">
        <v>176</v>
      </c>
      <c r="Z4" s="70" t="s">
        <v>188</v>
      </c>
      <c r="AA4" s="70" t="s">
        <v>190</v>
      </c>
      <c r="AB4" s="70" t="s">
        <v>192</v>
      </c>
      <c r="AC4" s="88" t="s">
        <v>65</v>
      </c>
      <c r="AD4" s="70" t="s">
        <v>185</v>
      </c>
      <c r="AE4" s="70" t="s">
        <v>186</v>
      </c>
      <c r="AF4" s="147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7"/>
      <c r="AU4" s="145"/>
      <c r="AV4" s="145"/>
      <c r="AW4" s="145"/>
      <c r="AX4" s="145"/>
      <c r="AY4" s="145"/>
      <c r="AZ4" s="147"/>
      <c r="BA4" s="145"/>
      <c r="BB4" s="145"/>
      <c r="BC4" s="145"/>
    </row>
    <row r="5" spans="1:55" s="62" customFormat="1" ht="23.25" customHeight="1">
      <c r="A5" s="145"/>
      <c r="B5" s="145"/>
      <c r="C5" s="145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90"/>
      <c r="R5" s="90"/>
      <c r="S5" s="89"/>
      <c r="T5" s="89"/>
      <c r="U5" s="89"/>
      <c r="V5" s="89"/>
      <c r="W5" s="91"/>
      <c r="X5" s="92"/>
      <c r="Y5" s="92"/>
      <c r="Z5" s="91"/>
      <c r="AA5" s="91"/>
      <c r="AB5" s="91"/>
      <c r="AC5" s="89"/>
      <c r="AD5" s="91"/>
      <c r="AE5" s="91"/>
      <c r="AF5" s="69"/>
      <c r="AG5" s="69"/>
      <c r="AH5" s="69"/>
      <c r="AI5" s="69"/>
      <c r="AJ5" s="69"/>
      <c r="AK5" s="69"/>
      <c r="AL5" s="145"/>
      <c r="AM5" s="69"/>
      <c r="AN5" s="69"/>
      <c r="AO5" s="69"/>
      <c r="AP5" s="69"/>
      <c r="AQ5" s="69"/>
      <c r="AR5" s="69"/>
      <c r="AS5" s="69"/>
      <c r="AT5" s="69"/>
      <c r="AU5" s="69"/>
      <c r="AV5" s="145"/>
      <c r="AW5" s="69"/>
      <c r="AX5" s="69"/>
      <c r="AY5" s="69"/>
      <c r="AZ5" s="69"/>
      <c r="BA5" s="69"/>
      <c r="BB5" s="69"/>
      <c r="BC5" s="69"/>
    </row>
    <row r="6" spans="1:55" s="54" customFormat="1" ht="16.5" customHeight="1">
      <c r="A6" s="149"/>
      <c r="B6" s="149"/>
      <c r="C6" s="149"/>
      <c r="D6" s="93" t="s">
        <v>193</v>
      </c>
      <c r="E6" s="93" t="s">
        <v>193</v>
      </c>
      <c r="F6" s="93" t="s">
        <v>193</v>
      </c>
      <c r="G6" s="93" t="s">
        <v>193</v>
      </c>
      <c r="H6" s="93" t="s">
        <v>193</v>
      </c>
      <c r="I6" s="93" t="s">
        <v>193</v>
      </c>
      <c r="J6" s="93" t="s">
        <v>193</v>
      </c>
      <c r="K6" s="93" t="s">
        <v>193</v>
      </c>
      <c r="L6" s="93" t="s">
        <v>193</v>
      </c>
      <c r="M6" s="93" t="s">
        <v>193</v>
      </c>
      <c r="N6" s="93" t="s">
        <v>193</v>
      </c>
      <c r="O6" s="93" t="s">
        <v>193</v>
      </c>
      <c r="P6" s="93" t="s">
        <v>193</v>
      </c>
      <c r="Q6" s="93" t="s">
        <v>193</v>
      </c>
      <c r="R6" s="93" t="s">
        <v>193</v>
      </c>
      <c r="S6" s="93" t="s">
        <v>193</v>
      </c>
      <c r="T6" s="93" t="s">
        <v>193</v>
      </c>
      <c r="U6" s="93" t="s">
        <v>193</v>
      </c>
      <c r="V6" s="93" t="s">
        <v>193</v>
      </c>
      <c r="W6" s="93" t="s">
        <v>193</v>
      </c>
      <c r="X6" s="93" t="s">
        <v>193</v>
      </c>
      <c r="Y6" s="93" t="s">
        <v>193</v>
      </c>
      <c r="Z6" s="93" t="s">
        <v>193</v>
      </c>
      <c r="AA6" s="93" t="s">
        <v>193</v>
      </c>
      <c r="AB6" s="93" t="s">
        <v>193</v>
      </c>
      <c r="AC6" s="93" t="s">
        <v>193</v>
      </c>
      <c r="AD6" s="93" t="s">
        <v>193</v>
      </c>
      <c r="AE6" s="93" t="s">
        <v>193</v>
      </c>
      <c r="AF6" s="94" t="s">
        <v>194</v>
      </c>
      <c r="AG6" s="94" t="s">
        <v>194</v>
      </c>
      <c r="AH6" s="94" t="s">
        <v>194</v>
      </c>
      <c r="AI6" s="94" t="s">
        <v>194</v>
      </c>
      <c r="AJ6" s="94" t="s">
        <v>194</v>
      </c>
      <c r="AK6" s="94" t="s">
        <v>194</v>
      </c>
      <c r="AL6" s="94" t="s">
        <v>194</v>
      </c>
      <c r="AM6" s="94" t="s">
        <v>194</v>
      </c>
      <c r="AN6" s="94" t="s">
        <v>194</v>
      </c>
      <c r="AO6" s="94" t="s">
        <v>194</v>
      </c>
      <c r="AP6" s="94" t="s">
        <v>194</v>
      </c>
      <c r="AQ6" s="94" t="s">
        <v>194</v>
      </c>
      <c r="AR6" s="94" t="s">
        <v>194</v>
      </c>
      <c r="AS6" s="94" t="s">
        <v>194</v>
      </c>
      <c r="AT6" s="94" t="s">
        <v>194</v>
      </c>
      <c r="AU6" s="94" t="s">
        <v>194</v>
      </c>
      <c r="AV6" s="94" t="s">
        <v>194</v>
      </c>
      <c r="AW6" s="94" t="s">
        <v>194</v>
      </c>
      <c r="AX6" s="94" t="s">
        <v>194</v>
      </c>
      <c r="AY6" s="94" t="s">
        <v>194</v>
      </c>
      <c r="AZ6" s="94" t="s">
        <v>194</v>
      </c>
      <c r="BA6" s="94" t="s">
        <v>194</v>
      </c>
      <c r="BB6" s="94" t="s">
        <v>194</v>
      </c>
      <c r="BC6" s="94" t="s">
        <v>194</v>
      </c>
    </row>
    <row r="7" spans="1:55" s="57" customFormat="1" ht="12" customHeight="1">
      <c r="A7" s="113" t="s">
        <v>86</v>
      </c>
      <c r="B7" s="114" t="s">
        <v>88</v>
      </c>
      <c r="C7" s="113" t="s">
        <v>65</v>
      </c>
      <c r="D7" s="80">
        <f aca="true" t="shared" si="0" ref="D7:AI7">SUM(D8:D42)</f>
        <v>242569</v>
      </c>
      <c r="E7" s="80">
        <f t="shared" si="0"/>
        <v>20538</v>
      </c>
      <c r="F7" s="80">
        <f t="shared" si="0"/>
        <v>7062</v>
      </c>
      <c r="G7" s="80">
        <f t="shared" si="0"/>
        <v>13476</v>
      </c>
      <c r="H7" s="80">
        <f t="shared" si="0"/>
        <v>30331</v>
      </c>
      <c r="I7" s="80">
        <f t="shared" si="0"/>
        <v>14302</v>
      </c>
      <c r="J7" s="80">
        <f t="shared" si="0"/>
        <v>16029</v>
      </c>
      <c r="K7" s="80">
        <f t="shared" si="0"/>
        <v>191700</v>
      </c>
      <c r="L7" s="80">
        <f t="shared" si="0"/>
        <v>58233</v>
      </c>
      <c r="M7" s="80">
        <f t="shared" si="0"/>
        <v>133467</v>
      </c>
      <c r="N7" s="80">
        <f t="shared" si="0"/>
        <v>242569</v>
      </c>
      <c r="O7" s="80">
        <f t="shared" si="0"/>
        <v>79597</v>
      </c>
      <c r="P7" s="80">
        <f t="shared" si="0"/>
        <v>79597</v>
      </c>
      <c r="Q7" s="80">
        <f t="shared" si="0"/>
        <v>0</v>
      </c>
      <c r="R7" s="80">
        <f t="shared" si="0"/>
        <v>0</v>
      </c>
      <c r="S7" s="80">
        <f t="shared" si="0"/>
        <v>0</v>
      </c>
      <c r="T7" s="80">
        <f t="shared" si="0"/>
        <v>0</v>
      </c>
      <c r="U7" s="80">
        <f t="shared" si="0"/>
        <v>0</v>
      </c>
      <c r="V7" s="80">
        <f t="shared" si="0"/>
        <v>162972</v>
      </c>
      <c r="W7" s="80">
        <f t="shared" si="0"/>
        <v>162972</v>
      </c>
      <c r="X7" s="80">
        <f t="shared" si="0"/>
        <v>0</v>
      </c>
      <c r="Y7" s="80">
        <f t="shared" si="0"/>
        <v>0</v>
      </c>
      <c r="Z7" s="80">
        <f t="shared" si="0"/>
        <v>0</v>
      </c>
      <c r="AA7" s="80">
        <f t="shared" si="0"/>
        <v>0</v>
      </c>
      <c r="AB7" s="80">
        <f t="shared" si="0"/>
        <v>0</v>
      </c>
      <c r="AC7" s="80">
        <f t="shared" si="0"/>
        <v>0</v>
      </c>
      <c r="AD7" s="80">
        <f t="shared" si="0"/>
        <v>0</v>
      </c>
      <c r="AE7" s="80">
        <f t="shared" si="0"/>
        <v>0</v>
      </c>
      <c r="AF7" s="80">
        <f t="shared" si="0"/>
        <v>10832</v>
      </c>
      <c r="AG7" s="80">
        <f t="shared" si="0"/>
        <v>10832</v>
      </c>
      <c r="AH7" s="80">
        <f t="shared" si="0"/>
        <v>0</v>
      </c>
      <c r="AI7" s="80">
        <f t="shared" si="0"/>
        <v>0</v>
      </c>
      <c r="AJ7" s="80">
        <f aca="true" t="shared" si="1" ref="AJ7:BC7">SUM(AJ8:AJ42)</f>
        <v>10877</v>
      </c>
      <c r="AK7" s="80">
        <f t="shared" si="1"/>
        <v>0</v>
      </c>
      <c r="AL7" s="80">
        <f t="shared" si="1"/>
        <v>45</v>
      </c>
      <c r="AM7" s="80">
        <f t="shared" si="1"/>
        <v>5400</v>
      </c>
      <c r="AN7" s="80">
        <f t="shared" si="1"/>
        <v>888</v>
      </c>
      <c r="AO7" s="80">
        <f t="shared" si="1"/>
        <v>0</v>
      </c>
      <c r="AP7" s="80">
        <f t="shared" si="1"/>
        <v>0</v>
      </c>
      <c r="AQ7" s="80">
        <f t="shared" si="1"/>
        <v>0</v>
      </c>
      <c r="AR7" s="80">
        <f t="shared" si="1"/>
        <v>3255</v>
      </c>
      <c r="AS7" s="80">
        <f t="shared" si="1"/>
        <v>1289</v>
      </c>
      <c r="AT7" s="80">
        <f t="shared" si="1"/>
        <v>278</v>
      </c>
      <c r="AU7" s="80">
        <f t="shared" si="1"/>
        <v>0</v>
      </c>
      <c r="AV7" s="80">
        <f t="shared" si="1"/>
        <v>0</v>
      </c>
      <c r="AW7" s="80">
        <f t="shared" si="1"/>
        <v>278</v>
      </c>
      <c r="AX7" s="80">
        <f t="shared" si="1"/>
        <v>0</v>
      </c>
      <c r="AY7" s="80">
        <f t="shared" si="1"/>
        <v>0</v>
      </c>
      <c r="AZ7" s="80">
        <f t="shared" si="1"/>
        <v>45</v>
      </c>
      <c r="BA7" s="80">
        <f t="shared" si="1"/>
        <v>45</v>
      </c>
      <c r="BB7" s="80">
        <f t="shared" si="1"/>
        <v>0</v>
      </c>
      <c r="BC7" s="80">
        <f t="shared" si="1"/>
        <v>0</v>
      </c>
    </row>
    <row r="8" spans="1:55" s="59" customFormat="1" ht="12" customHeight="1">
      <c r="A8" s="115" t="s">
        <v>195</v>
      </c>
      <c r="B8" s="116" t="s">
        <v>196</v>
      </c>
      <c r="C8" s="115" t="s">
        <v>197</v>
      </c>
      <c r="D8" s="74">
        <f aca="true" t="shared" si="2" ref="D8:D42">SUM(E8,+H8,+K8)</f>
        <v>22218</v>
      </c>
      <c r="E8" s="74">
        <f aca="true" t="shared" si="3" ref="E8:E42">SUM(F8:G8)</f>
        <v>0</v>
      </c>
      <c r="F8" s="74">
        <v>0</v>
      </c>
      <c r="G8" s="74">
        <v>0</v>
      </c>
      <c r="H8" s="74">
        <f aca="true" t="shared" si="4" ref="H8:H42">SUM(I8:J8)</f>
        <v>22218</v>
      </c>
      <c r="I8" s="74">
        <v>6189</v>
      </c>
      <c r="J8" s="74">
        <v>16029</v>
      </c>
      <c r="K8" s="74">
        <f aca="true" t="shared" si="5" ref="K8:K42">SUM(L8:M8)</f>
        <v>0</v>
      </c>
      <c r="L8" s="74">
        <v>0</v>
      </c>
      <c r="M8" s="74">
        <v>0</v>
      </c>
      <c r="N8" s="74">
        <f aca="true" t="shared" si="6" ref="N8:N42">SUM(O8,+V8,+AC8)</f>
        <v>22218</v>
      </c>
      <c r="O8" s="74">
        <f aca="true" t="shared" si="7" ref="O8:O42">SUM(P8:U8)</f>
        <v>6189</v>
      </c>
      <c r="P8" s="74">
        <v>6189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f aca="true" t="shared" si="8" ref="V8:V42">SUM(W8:AB8)</f>
        <v>16029</v>
      </c>
      <c r="W8" s="74">
        <v>16029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f aca="true" t="shared" si="9" ref="AC8:AC42">SUM(AD8:AE8)</f>
        <v>0</v>
      </c>
      <c r="AD8" s="74">
        <v>0</v>
      </c>
      <c r="AE8" s="74">
        <v>0</v>
      </c>
      <c r="AF8" s="74">
        <f aca="true" t="shared" si="10" ref="AF8:AF42">SUM(AG8:AI8)</f>
        <v>691</v>
      </c>
      <c r="AG8" s="74">
        <v>691</v>
      </c>
      <c r="AH8" s="74">
        <v>0</v>
      </c>
      <c r="AI8" s="74">
        <v>0</v>
      </c>
      <c r="AJ8" s="74">
        <f aca="true" t="shared" si="11" ref="AJ8:AJ42">SUM(AK8:AS8)</f>
        <v>691</v>
      </c>
      <c r="AK8" s="74">
        <v>0</v>
      </c>
      <c r="AL8" s="74">
        <v>0</v>
      </c>
      <c r="AM8" s="74">
        <v>34</v>
      </c>
      <c r="AN8" s="74">
        <v>622</v>
      </c>
      <c r="AO8" s="74">
        <v>0</v>
      </c>
      <c r="AP8" s="74">
        <v>0</v>
      </c>
      <c r="AQ8" s="74">
        <v>0</v>
      </c>
      <c r="AR8" s="74">
        <v>35</v>
      </c>
      <c r="AS8" s="74">
        <v>0</v>
      </c>
      <c r="AT8" s="74">
        <f aca="true" t="shared" si="12" ref="AT8:AT42">SUM(AU8:AY8)</f>
        <v>0</v>
      </c>
      <c r="AU8" s="74">
        <v>0</v>
      </c>
      <c r="AV8" s="74">
        <v>0</v>
      </c>
      <c r="AW8" s="74">
        <v>0</v>
      </c>
      <c r="AX8" s="74">
        <v>0</v>
      </c>
      <c r="AY8" s="74">
        <v>0</v>
      </c>
      <c r="AZ8" s="74">
        <f aca="true" t="shared" si="13" ref="AZ8:AZ42">SUM(BA8:BC8)</f>
        <v>0</v>
      </c>
      <c r="BA8" s="74">
        <v>0</v>
      </c>
      <c r="BB8" s="74">
        <v>0</v>
      </c>
      <c r="BC8" s="74">
        <v>0</v>
      </c>
    </row>
    <row r="9" spans="1:55" s="59" customFormat="1" ht="12" customHeight="1">
      <c r="A9" s="115" t="s">
        <v>195</v>
      </c>
      <c r="B9" s="116" t="s">
        <v>198</v>
      </c>
      <c r="C9" s="115" t="s">
        <v>199</v>
      </c>
      <c r="D9" s="74">
        <f t="shared" si="2"/>
        <v>23924</v>
      </c>
      <c r="E9" s="74">
        <f t="shared" si="3"/>
        <v>0</v>
      </c>
      <c r="F9" s="74">
        <v>0</v>
      </c>
      <c r="G9" s="74">
        <v>0</v>
      </c>
      <c r="H9" s="74">
        <f t="shared" si="4"/>
        <v>0</v>
      </c>
      <c r="I9" s="74">
        <v>0</v>
      </c>
      <c r="J9" s="74">
        <v>0</v>
      </c>
      <c r="K9" s="74">
        <f t="shared" si="5"/>
        <v>23924</v>
      </c>
      <c r="L9" s="74">
        <v>13392</v>
      </c>
      <c r="M9" s="74">
        <v>10532</v>
      </c>
      <c r="N9" s="74">
        <f t="shared" si="6"/>
        <v>23924</v>
      </c>
      <c r="O9" s="74">
        <f t="shared" si="7"/>
        <v>13392</v>
      </c>
      <c r="P9" s="74">
        <v>13392</v>
      </c>
      <c r="Q9" s="74">
        <v>0</v>
      </c>
      <c r="R9" s="74">
        <v>0</v>
      </c>
      <c r="S9" s="74">
        <v>0</v>
      </c>
      <c r="T9" s="74">
        <v>0</v>
      </c>
      <c r="U9" s="74">
        <v>0</v>
      </c>
      <c r="V9" s="74">
        <f t="shared" si="8"/>
        <v>10532</v>
      </c>
      <c r="W9" s="74">
        <v>10532</v>
      </c>
      <c r="X9" s="74">
        <v>0</v>
      </c>
      <c r="Y9" s="74">
        <v>0</v>
      </c>
      <c r="Z9" s="74">
        <v>0</v>
      </c>
      <c r="AA9" s="74">
        <v>0</v>
      </c>
      <c r="AB9" s="74">
        <v>0</v>
      </c>
      <c r="AC9" s="74">
        <f t="shared" si="9"/>
        <v>0</v>
      </c>
      <c r="AD9" s="74">
        <v>0</v>
      </c>
      <c r="AE9" s="74">
        <v>0</v>
      </c>
      <c r="AF9" s="74">
        <f t="shared" si="10"/>
        <v>1042</v>
      </c>
      <c r="AG9" s="74">
        <v>1042</v>
      </c>
      <c r="AH9" s="74">
        <v>0</v>
      </c>
      <c r="AI9" s="74">
        <v>0</v>
      </c>
      <c r="AJ9" s="74">
        <f t="shared" si="11"/>
        <v>1042</v>
      </c>
      <c r="AK9" s="74">
        <v>0</v>
      </c>
      <c r="AL9" s="74">
        <v>0</v>
      </c>
      <c r="AM9" s="74">
        <v>108</v>
      </c>
      <c r="AN9" s="74">
        <v>0</v>
      </c>
      <c r="AO9" s="74">
        <v>0</v>
      </c>
      <c r="AP9" s="74">
        <v>0</v>
      </c>
      <c r="AQ9" s="74">
        <v>0</v>
      </c>
      <c r="AR9" s="74">
        <v>934</v>
      </c>
      <c r="AS9" s="74">
        <v>0</v>
      </c>
      <c r="AT9" s="74">
        <f t="shared" si="12"/>
        <v>14</v>
      </c>
      <c r="AU9" s="74">
        <v>0</v>
      </c>
      <c r="AV9" s="74">
        <v>0</v>
      </c>
      <c r="AW9" s="74">
        <v>14</v>
      </c>
      <c r="AX9" s="74">
        <v>0</v>
      </c>
      <c r="AY9" s="74">
        <v>0</v>
      </c>
      <c r="AZ9" s="74">
        <f t="shared" si="13"/>
        <v>0</v>
      </c>
      <c r="BA9" s="74">
        <v>0</v>
      </c>
      <c r="BB9" s="74">
        <v>0</v>
      </c>
      <c r="BC9" s="74">
        <v>0</v>
      </c>
    </row>
    <row r="10" spans="1:55" s="59" customFormat="1" ht="12" customHeight="1">
      <c r="A10" s="115" t="s">
        <v>86</v>
      </c>
      <c r="B10" s="116" t="s">
        <v>94</v>
      </c>
      <c r="C10" s="115" t="s">
        <v>95</v>
      </c>
      <c r="D10" s="74">
        <f t="shared" si="2"/>
        <v>26583</v>
      </c>
      <c r="E10" s="74">
        <f t="shared" si="3"/>
        <v>0</v>
      </c>
      <c r="F10" s="74">
        <v>0</v>
      </c>
      <c r="G10" s="74">
        <v>0</v>
      </c>
      <c r="H10" s="74">
        <f t="shared" si="4"/>
        <v>0</v>
      </c>
      <c r="I10" s="74">
        <v>0</v>
      </c>
      <c r="J10" s="74">
        <v>0</v>
      </c>
      <c r="K10" s="74">
        <f t="shared" si="5"/>
        <v>26583</v>
      </c>
      <c r="L10" s="74">
        <v>4390</v>
      </c>
      <c r="M10" s="74">
        <v>22193</v>
      </c>
      <c r="N10" s="74">
        <f t="shared" si="6"/>
        <v>26583</v>
      </c>
      <c r="O10" s="74">
        <f t="shared" si="7"/>
        <v>4390</v>
      </c>
      <c r="P10" s="74">
        <v>4390</v>
      </c>
      <c r="Q10" s="74">
        <v>0</v>
      </c>
      <c r="R10" s="74">
        <v>0</v>
      </c>
      <c r="S10" s="74">
        <v>0</v>
      </c>
      <c r="T10" s="74">
        <v>0</v>
      </c>
      <c r="U10" s="74">
        <v>0</v>
      </c>
      <c r="V10" s="74">
        <f t="shared" si="8"/>
        <v>22193</v>
      </c>
      <c r="W10" s="74">
        <v>22193</v>
      </c>
      <c r="X10" s="74">
        <v>0</v>
      </c>
      <c r="Y10" s="74">
        <v>0</v>
      </c>
      <c r="Z10" s="74">
        <v>0</v>
      </c>
      <c r="AA10" s="74">
        <v>0</v>
      </c>
      <c r="AB10" s="74">
        <v>0</v>
      </c>
      <c r="AC10" s="74">
        <f t="shared" si="9"/>
        <v>0</v>
      </c>
      <c r="AD10" s="74">
        <v>0</v>
      </c>
      <c r="AE10" s="74">
        <v>0</v>
      </c>
      <c r="AF10" s="74">
        <f t="shared" si="10"/>
        <v>1623</v>
      </c>
      <c r="AG10" s="74">
        <v>1623</v>
      </c>
      <c r="AH10" s="74">
        <v>0</v>
      </c>
      <c r="AI10" s="74">
        <v>0</v>
      </c>
      <c r="AJ10" s="74">
        <f t="shared" si="11"/>
        <v>1623</v>
      </c>
      <c r="AK10" s="74">
        <v>0</v>
      </c>
      <c r="AL10" s="74">
        <v>0</v>
      </c>
      <c r="AM10" s="74">
        <v>1623</v>
      </c>
      <c r="AN10" s="74">
        <v>0</v>
      </c>
      <c r="AO10" s="74">
        <v>0</v>
      </c>
      <c r="AP10" s="74">
        <v>0</v>
      </c>
      <c r="AQ10" s="74">
        <v>0</v>
      </c>
      <c r="AR10" s="74">
        <v>0</v>
      </c>
      <c r="AS10" s="74">
        <v>0</v>
      </c>
      <c r="AT10" s="74">
        <f t="shared" si="12"/>
        <v>211</v>
      </c>
      <c r="AU10" s="74">
        <v>0</v>
      </c>
      <c r="AV10" s="74">
        <v>0</v>
      </c>
      <c r="AW10" s="74">
        <v>211</v>
      </c>
      <c r="AX10" s="74">
        <v>0</v>
      </c>
      <c r="AY10" s="74">
        <v>0</v>
      </c>
      <c r="AZ10" s="74">
        <f t="shared" si="13"/>
        <v>0</v>
      </c>
      <c r="BA10" s="74">
        <v>0</v>
      </c>
      <c r="BB10" s="74">
        <v>0</v>
      </c>
      <c r="BC10" s="74">
        <v>0</v>
      </c>
    </row>
    <row r="11" spans="1:55" s="59" customFormat="1" ht="12" customHeight="1">
      <c r="A11" s="115" t="s">
        <v>86</v>
      </c>
      <c r="B11" s="116" t="s">
        <v>96</v>
      </c>
      <c r="C11" s="115" t="s">
        <v>97</v>
      </c>
      <c r="D11" s="74">
        <f t="shared" si="2"/>
        <v>24167</v>
      </c>
      <c r="E11" s="74">
        <f t="shared" si="3"/>
        <v>0</v>
      </c>
      <c r="F11" s="74">
        <v>0</v>
      </c>
      <c r="G11" s="74">
        <v>0</v>
      </c>
      <c r="H11" s="74">
        <f t="shared" si="4"/>
        <v>210</v>
      </c>
      <c r="I11" s="74">
        <v>210</v>
      </c>
      <c r="J11" s="74">
        <v>0</v>
      </c>
      <c r="K11" s="74">
        <f t="shared" si="5"/>
        <v>23957</v>
      </c>
      <c r="L11" s="74">
        <v>5083</v>
      </c>
      <c r="M11" s="74">
        <v>18874</v>
      </c>
      <c r="N11" s="74">
        <f t="shared" si="6"/>
        <v>24167</v>
      </c>
      <c r="O11" s="74">
        <f t="shared" si="7"/>
        <v>5293</v>
      </c>
      <c r="P11" s="74">
        <v>5293</v>
      </c>
      <c r="Q11" s="74">
        <v>0</v>
      </c>
      <c r="R11" s="74">
        <v>0</v>
      </c>
      <c r="S11" s="74">
        <v>0</v>
      </c>
      <c r="T11" s="74">
        <v>0</v>
      </c>
      <c r="U11" s="74">
        <v>0</v>
      </c>
      <c r="V11" s="74">
        <f t="shared" si="8"/>
        <v>18874</v>
      </c>
      <c r="W11" s="74">
        <v>18874</v>
      </c>
      <c r="X11" s="74">
        <v>0</v>
      </c>
      <c r="Y11" s="74">
        <v>0</v>
      </c>
      <c r="Z11" s="74">
        <v>0</v>
      </c>
      <c r="AA11" s="74">
        <v>0</v>
      </c>
      <c r="AB11" s="74">
        <v>0</v>
      </c>
      <c r="AC11" s="74">
        <f t="shared" si="9"/>
        <v>0</v>
      </c>
      <c r="AD11" s="74">
        <v>0</v>
      </c>
      <c r="AE11" s="74">
        <v>0</v>
      </c>
      <c r="AF11" s="74">
        <f t="shared" si="10"/>
        <v>436</v>
      </c>
      <c r="AG11" s="74">
        <v>436</v>
      </c>
      <c r="AH11" s="74">
        <v>0</v>
      </c>
      <c r="AI11" s="74">
        <v>0</v>
      </c>
      <c r="AJ11" s="74">
        <f t="shared" si="11"/>
        <v>436</v>
      </c>
      <c r="AK11" s="74">
        <v>0</v>
      </c>
      <c r="AL11" s="74">
        <v>0</v>
      </c>
      <c r="AM11" s="74">
        <v>436</v>
      </c>
      <c r="AN11" s="74">
        <v>0</v>
      </c>
      <c r="AO11" s="74">
        <v>0</v>
      </c>
      <c r="AP11" s="74">
        <v>0</v>
      </c>
      <c r="AQ11" s="74">
        <v>0</v>
      </c>
      <c r="AR11" s="74">
        <v>0</v>
      </c>
      <c r="AS11" s="74">
        <v>0</v>
      </c>
      <c r="AT11" s="74">
        <f t="shared" si="12"/>
        <v>0</v>
      </c>
      <c r="AU11" s="74">
        <v>0</v>
      </c>
      <c r="AV11" s="74">
        <v>0</v>
      </c>
      <c r="AW11" s="74">
        <v>0</v>
      </c>
      <c r="AX11" s="74">
        <v>0</v>
      </c>
      <c r="AY11" s="74">
        <v>0</v>
      </c>
      <c r="AZ11" s="74">
        <f t="shared" si="13"/>
        <v>0</v>
      </c>
      <c r="BA11" s="74">
        <v>0</v>
      </c>
      <c r="BB11" s="74">
        <v>0</v>
      </c>
      <c r="BC11" s="74">
        <v>0</v>
      </c>
    </row>
    <row r="12" spans="1:55" s="59" customFormat="1" ht="12" customHeight="1">
      <c r="A12" s="68" t="s">
        <v>86</v>
      </c>
      <c r="B12" s="117" t="s">
        <v>98</v>
      </c>
      <c r="C12" s="68" t="s">
        <v>99</v>
      </c>
      <c r="D12" s="75">
        <f t="shared" si="2"/>
        <v>13408</v>
      </c>
      <c r="E12" s="75">
        <f t="shared" si="3"/>
        <v>0</v>
      </c>
      <c r="F12" s="75">
        <v>0</v>
      </c>
      <c r="G12" s="75">
        <v>0</v>
      </c>
      <c r="H12" s="75">
        <f t="shared" si="4"/>
        <v>0</v>
      </c>
      <c r="I12" s="75">
        <v>0</v>
      </c>
      <c r="J12" s="75">
        <v>0</v>
      </c>
      <c r="K12" s="75">
        <f t="shared" si="5"/>
        <v>13408</v>
      </c>
      <c r="L12" s="75">
        <v>5456</v>
      </c>
      <c r="M12" s="75">
        <v>7952</v>
      </c>
      <c r="N12" s="75">
        <f t="shared" si="6"/>
        <v>13408</v>
      </c>
      <c r="O12" s="75">
        <f t="shared" si="7"/>
        <v>5456</v>
      </c>
      <c r="P12" s="75">
        <v>5456</v>
      </c>
      <c r="Q12" s="75">
        <v>0</v>
      </c>
      <c r="R12" s="75">
        <v>0</v>
      </c>
      <c r="S12" s="75">
        <v>0</v>
      </c>
      <c r="T12" s="75">
        <v>0</v>
      </c>
      <c r="U12" s="75">
        <v>0</v>
      </c>
      <c r="V12" s="75">
        <f t="shared" si="8"/>
        <v>7952</v>
      </c>
      <c r="W12" s="75">
        <v>7952</v>
      </c>
      <c r="X12" s="75">
        <v>0</v>
      </c>
      <c r="Y12" s="75">
        <v>0</v>
      </c>
      <c r="Z12" s="75">
        <v>0</v>
      </c>
      <c r="AA12" s="75">
        <v>0</v>
      </c>
      <c r="AB12" s="75">
        <v>0</v>
      </c>
      <c r="AC12" s="75">
        <f t="shared" si="9"/>
        <v>0</v>
      </c>
      <c r="AD12" s="75">
        <v>0</v>
      </c>
      <c r="AE12" s="75">
        <v>0</v>
      </c>
      <c r="AF12" s="75">
        <f t="shared" si="10"/>
        <v>665</v>
      </c>
      <c r="AG12" s="75">
        <v>665</v>
      </c>
      <c r="AH12" s="75">
        <v>0</v>
      </c>
      <c r="AI12" s="75">
        <v>0</v>
      </c>
      <c r="AJ12" s="75">
        <f t="shared" si="11"/>
        <v>665</v>
      </c>
      <c r="AK12" s="74">
        <v>0</v>
      </c>
      <c r="AL12" s="75">
        <v>0</v>
      </c>
      <c r="AM12" s="75">
        <v>33</v>
      </c>
      <c r="AN12" s="75">
        <v>0</v>
      </c>
      <c r="AO12" s="75">
        <v>0</v>
      </c>
      <c r="AP12" s="75">
        <v>0</v>
      </c>
      <c r="AQ12" s="75">
        <v>0</v>
      </c>
      <c r="AR12" s="75">
        <v>90</v>
      </c>
      <c r="AS12" s="75">
        <v>542</v>
      </c>
      <c r="AT12" s="75">
        <f t="shared" si="12"/>
        <v>2</v>
      </c>
      <c r="AU12" s="75">
        <v>0</v>
      </c>
      <c r="AV12" s="75">
        <v>0</v>
      </c>
      <c r="AW12" s="75">
        <v>2</v>
      </c>
      <c r="AX12" s="75">
        <v>0</v>
      </c>
      <c r="AY12" s="75">
        <v>0</v>
      </c>
      <c r="AZ12" s="75">
        <f t="shared" si="13"/>
        <v>0</v>
      </c>
      <c r="BA12" s="75">
        <v>0</v>
      </c>
      <c r="BB12" s="75">
        <v>0</v>
      </c>
      <c r="BC12" s="75">
        <v>0</v>
      </c>
    </row>
    <row r="13" spans="1:55" s="59" customFormat="1" ht="12" customHeight="1">
      <c r="A13" s="68" t="s">
        <v>86</v>
      </c>
      <c r="B13" s="117" t="s">
        <v>100</v>
      </c>
      <c r="C13" s="68" t="s">
        <v>101</v>
      </c>
      <c r="D13" s="75">
        <f t="shared" si="2"/>
        <v>10581</v>
      </c>
      <c r="E13" s="75">
        <f t="shared" si="3"/>
        <v>47</v>
      </c>
      <c r="F13" s="75">
        <v>47</v>
      </c>
      <c r="G13" s="75">
        <v>0</v>
      </c>
      <c r="H13" s="75">
        <f t="shared" si="4"/>
        <v>0</v>
      </c>
      <c r="I13" s="75">
        <v>0</v>
      </c>
      <c r="J13" s="75">
        <v>0</v>
      </c>
      <c r="K13" s="75">
        <f t="shared" si="5"/>
        <v>10534</v>
      </c>
      <c r="L13" s="75">
        <v>3043</v>
      </c>
      <c r="M13" s="75">
        <v>7491</v>
      </c>
      <c r="N13" s="75">
        <f t="shared" si="6"/>
        <v>10581</v>
      </c>
      <c r="O13" s="75">
        <f t="shared" si="7"/>
        <v>3090</v>
      </c>
      <c r="P13" s="75">
        <v>3090</v>
      </c>
      <c r="Q13" s="75">
        <v>0</v>
      </c>
      <c r="R13" s="75">
        <v>0</v>
      </c>
      <c r="S13" s="75">
        <v>0</v>
      </c>
      <c r="T13" s="75">
        <v>0</v>
      </c>
      <c r="U13" s="75">
        <v>0</v>
      </c>
      <c r="V13" s="75">
        <f t="shared" si="8"/>
        <v>7491</v>
      </c>
      <c r="W13" s="75">
        <v>7491</v>
      </c>
      <c r="X13" s="75">
        <v>0</v>
      </c>
      <c r="Y13" s="75">
        <v>0</v>
      </c>
      <c r="Z13" s="75">
        <v>0</v>
      </c>
      <c r="AA13" s="75">
        <v>0</v>
      </c>
      <c r="AB13" s="75">
        <v>0</v>
      </c>
      <c r="AC13" s="75">
        <f t="shared" si="9"/>
        <v>0</v>
      </c>
      <c r="AD13" s="75">
        <v>0</v>
      </c>
      <c r="AE13" s="75">
        <v>0</v>
      </c>
      <c r="AF13" s="75">
        <f t="shared" si="10"/>
        <v>617</v>
      </c>
      <c r="AG13" s="75">
        <v>617</v>
      </c>
      <c r="AH13" s="75">
        <v>0</v>
      </c>
      <c r="AI13" s="75">
        <v>0</v>
      </c>
      <c r="AJ13" s="75">
        <f t="shared" si="11"/>
        <v>617</v>
      </c>
      <c r="AK13" s="74">
        <v>0</v>
      </c>
      <c r="AL13" s="75">
        <v>0</v>
      </c>
      <c r="AM13" s="75">
        <v>617</v>
      </c>
      <c r="AN13" s="75">
        <v>0</v>
      </c>
      <c r="AO13" s="75">
        <v>0</v>
      </c>
      <c r="AP13" s="75">
        <v>0</v>
      </c>
      <c r="AQ13" s="75">
        <v>0</v>
      </c>
      <c r="AR13" s="75">
        <v>0</v>
      </c>
      <c r="AS13" s="75">
        <v>0</v>
      </c>
      <c r="AT13" s="75">
        <f t="shared" si="12"/>
        <v>0</v>
      </c>
      <c r="AU13" s="75">
        <v>0</v>
      </c>
      <c r="AV13" s="75">
        <v>0</v>
      </c>
      <c r="AW13" s="75">
        <v>0</v>
      </c>
      <c r="AX13" s="75">
        <v>0</v>
      </c>
      <c r="AY13" s="75">
        <v>0</v>
      </c>
      <c r="AZ13" s="75">
        <f t="shared" si="13"/>
        <v>0</v>
      </c>
      <c r="BA13" s="75">
        <v>0</v>
      </c>
      <c r="BB13" s="75">
        <v>0</v>
      </c>
      <c r="BC13" s="75">
        <v>0</v>
      </c>
    </row>
    <row r="14" spans="1:55" s="59" customFormat="1" ht="12" customHeight="1">
      <c r="A14" s="68" t="s">
        <v>200</v>
      </c>
      <c r="B14" s="117" t="s">
        <v>201</v>
      </c>
      <c r="C14" s="68" t="s">
        <v>202</v>
      </c>
      <c r="D14" s="75">
        <f t="shared" si="2"/>
        <v>5752</v>
      </c>
      <c r="E14" s="75">
        <f t="shared" si="3"/>
        <v>0</v>
      </c>
      <c r="F14" s="75">
        <v>0</v>
      </c>
      <c r="G14" s="75">
        <v>0</v>
      </c>
      <c r="H14" s="75">
        <f t="shared" si="4"/>
        <v>0</v>
      </c>
      <c r="I14" s="75">
        <v>0</v>
      </c>
      <c r="J14" s="75">
        <v>0</v>
      </c>
      <c r="K14" s="75">
        <f t="shared" si="5"/>
        <v>5752</v>
      </c>
      <c r="L14" s="75">
        <v>1645</v>
      </c>
      <c r="M14" s="75">
        <v>4107</v>
      </c>
      <c r="N14" s="75">
        <f t="shared" si="6"/>
        <v>5752</v>
      </c>
      <c r="O14" s="75">
        <f t="shared" si="7"/>
        <v>1645</v>
      </c>
      <c r="P14" s="75">
        <v>1645</v>
      </c>
      <c r="Q14" s="75">
        <v>0</v>
      </c>
      <c r="R14" s="75">
        <v>0</v>
      </c>
      <c r="S14" s="75">
        <v>0</v>
      </c>
      <c r="T14" s="75">
        <v>0</v>
      </c>
      <c r="U14" s="75">
        <v>0</v>
      </c>
      <c r="V14" s="75">
        <f t="shared" si="8"/>
        <v>4107</v>
      </c>
      <c r="W14" s="75">
        <v>4107</v>
      </c>
      <c r="X14" s="75">
        <v>0</v>
      </c>
      <c r="Y14" s="75">
        <v>0</v>
      </c>
      <c r="Z14" s="75">
        <v>0</v>
      </c>
      <c r="AA14" s="75">
        <v>0</v>
      </c>
      <c r="AB14" s="75">
        <v>0</v>
      </c>
      <c r="AC14" s="75">
        <f t="shared" si="9"/>
        <v>0</v>
      </c>
      <c r="AD14" s="75">
        <v>0</v>
      </c>
      <c r="AE14" s="75">
        <v>0</v>
      </c>
      <c r="AF14" s="75">
        <f t="shared" si="10"/>
        <v>179</v>
      </c>
      <c r="AG14" s="75">
        <v>179</v>
      </c>
      <c r="AH14" s="75">
        <v>0</v>
      </c>
      <c r="AI14" s="75">
        <v>0</v>
      </c>
      <c r="AJ14" s="75">
        <f t="shared" si="11"/>
        <v>179</v>
      </c>
      <c r="AK14" s="74">
        <v>0</v>
      </c>
      <c r="AL14" s="75">
        <v>0</v>
      </c>
      <c r="AM14" s="75">
        <v>9</v>
      </c>
      <c r="AN14" s="75">
        <v>161</v>
      </c>
      <c r="AO14" s="75">
        <v>0</v>
      </c>
      <c r="AP14" s="75">
        <v>0</v>
      </c>
      <c r="AQ14" s="75">
        <v>0</v>
      </c>
      <c r="AR14" s="75">
        <v>9</v>
      </c>
      <c r="AS14" s="75">
        <v>0</v>
      </c>
      <c r="AT14" s="75">
        <f t="shared" si="12"/>
        <v>0</v>
      </c>
      <c r="AU14" s="75">
        <v>0</v>
      </c>
      <c r="AV14" s="75">
        <v>0</v>
      </c>
      <c r="AW14" s="75">
        <v>0</v>
      </c>
      <c r="AX14" s="75">
        <v>0</v>
      </c>
      <c r="AY14" s="75">
        <v>0</v>
      </c>
      <c r="AZ14" s="75">
        <f t="shared" si="13"/>
        <v>0</v>
      </c>
      <c r="BA14" s="75">
        <v>0</v>
      </c>
      <c r="BB14" s="75">
        <v>0</v>
      </c>
      <c r="BC14" s="75">
        <v>0</v>
      </c>
    </row>
    <row r="15" spans="1:55" s="59" customFormat="1" ht="12" customHeight="1">
      <c r="A15" s="68" t="s">
        <v>200</v>
      </c>
      <c r="B15" s="117" t="s">
        <v>203</v>
      </c>
      <c r="C15" s="68" t="s">
        <v>204</v>
      </c>
      <c r="D15" s="75">
        <f t="shared" si="2"/>
        <v>3850</v>
      </c>
      <c r="E15" s="75">
        <f t="shared" si="3"/>
        <v>3850</v>
      </c>
      <c r="F15" s="75">
        <v>1566</v>
      </c>
      <c r="G15" s="75">
        <v>2284</v>
      </c>
      <c r="H15" s="75">
        <f t="shared" si="4"/>
        <v>0</v>
      </c>
      <c r="I15" s="75">
        <v>0</v>
      </c>
      <c r="J15" s="75">
        <v>0</v>
      </c>
      <c r="K15" s="75">
        <f t="shared" si="5"/>
        <v>0</v>
      </c>
      <c r="L15" s="75">
        <v>0</v>
      </c>
      <c r="M15" s="75">
        <v>0</v>
      </c>
      <c r="N15" s="75">
        <f t="shared" si="6"/>
        <v>3850</v>
      </c>
      <c r="O15" s="75">
        <f t="shared" si="7"/>
        <v>1566</v>
      </c>
      <c r="P15" s="75">
        <v>1566</v>
      </c>
      <c r="Q15" s="75">
        <v>0</v>
      </c>
      <c r="R15" s="75">
        <v>0</v>
      </c>
      <c r="S15" s="75">
        <v>0</v>
      </c>
      <c r="T15" s="75">
        <v>0</v>
      </c>
      <c r="U15" s="75">
        <v>0</v>
      </c>
      <c r="V15" s="75">
        <f t="shared" si="8"/>
        <v>2284</v>
      </c>
      <c r="W15" s="75">
        <v>2284</v>
      </c>
      <c r="X15" s="75">
        <v>0</v>
      </c>
      <c r="Y15" s="75">
        <v>0</v>
      </c>
      <c r="Z15" s="75">
        <v>0</v>
      </c>
      <c r="AA15" s="75">
        <v>0</v>
      </c>
      <c r="AB15" s="75">
        <v>0</v>
      </c>
      <c r="AC15" s="75">
        <f t="shared" si="9"/>
        <v>0</v>
      </c>
      <c r="AD15" s="75">
        <v>0</v>
      </c>
      <c r="AE15" s="75">
        <v>0</v>
      </c>
      <c r="AF15" s="75">
        <f t="shared" si="10"/>
        <v>244</v>
      </c>
      <c r="AG15" s="75">
        <v>244</v>
      </c>
      <c r="AH15" s="75">
        <v>0</v>
      </c>
      <c r="AI15" s="75">
        <v>0</v>
      </c>
      <c r="AJ15" s="75">
        <f t="shared" si="11"/>
        <v>252</v>
      </c>
      <c r="AK15" s="74">
        <v>0</v>
      </c>
      <c r="AL15" s="75">
        <v>8</v>
      </c>
      <c r="AM15" s="75">
        <v>244</v>
      </c>
      <c r="AN15" s="75">
        <v>0</v>
      </c>
      <c r="AO15" s="75">
        <v>0</v>
      </c>
      <c r="AP15" s="75">
        <v>0</v>
      </c>
      <c r="AQ15" s="75">
        <v>0</v>
      </c>
      <c r="AR15" s="75">
        <v>0</v>
      </c>
      <c r="AS15" s="75">
        <v>0</v>
      </c>
      <c r="AT15" s="75">
        <f t="shared" si="12"/>
        <v>0</v>
      </c>
      <c r="AU15" s="75">
        <v>0</v>
      </c>
      <c r="AV15" s="75">
        <v>0</v>
      </c>
      <c r="AW15" s="75">
        <v>0</v>
      </c>
      <c r="AX15" s="75">
        <v>0</v>
      </c>
      <c r="AY15" s="75">
        <v>0</v>
      </c>
      <c r="AZ15" s="75">
        <f t="shared" si="13"/>
        <v>8</v>
      </c>
      <c r="BA15" s="75">
        <v>8</v>
      </c>
      <c r="BB15" s="75">
        <v>0</v>
      </c>
      <c r="BC15" s="75">
        <v>0</v>
      </c>
    </row>
    <row r="16" spans="1:55" s="59" customFormat="1" ht="12" customHeight="1">
      <c r="A16" s="68" t="s">
        <v>86</v>
      </c>
      <c r="B16" s="117" t="s">
        <v>106</v>
      </c>
      <c r="C16" s="68" t="s">
        <v>107</v>
      </c>
      <c r="D16" s="75">
        <f t="shared" si="2"/>
        <v>8569</v>
      </c>
      <c r="E16" s="75">
        <f t="shared" si="3"/>
        <v>0</v>
      </c>
      <c r="F16" s="75">
        <v>0</v>
      </c>
      <c r="G16" s="75">
        <v>0</v>
      </c>
      <c r="H16" s="75">
        <f t="shared" si="4"/>
        <v>0</v>
      </c>
      <c r="I16" s="75">
        <v>0</v>
      </c>
      <c r="J16" s="75">
        <v>0</v>
      </c>
      <c r="K16" s="75">
        <f t="shared" si="5"/>
        <v>8569</v>
      </c>
      <c r="L16" s="75">
        <v>3290</v>
      </c>
      <c r="M16" s="75">
        <v>5279</v>
      </c>
      <c r="N16" s="75">
        <f t="shared" si="6"/>
        <v>8569</v>
      </c>
      <c r="O16" s="75">
        <f t="shared" si="7"/>
        <v>3290</v>
      </c>
      <c r="P16" s="75">
        <v>3290</v>
      </c>
      <c r="Q16" s="75">
        <v>0</v>
      </c>
      <c r="R16" s="75">
        <v>0</v>
      </c>
      <c r="S16" s="75">
        <v>0</v>
      </c>
      <c r="T16" s="75">
        <v>0</v>
      </c>
      <c r="U16" s="75">
        <v>0</v>
      </c>
      <c r="V16" s="75">
        <f t="shared" si="8"/>
        <v>5279</v>
      </c>
      <c r="W16" s="75">
        <v>5279</v>
      </c>
      <c r="X16" s="75">
        <v>0</v>
      </c>
      <c r="Y16" s="75">
        <v>0</v>
      </c>
      <c r="Z16" s="75">
        <v>0</v>
      </c>
      <c r="AA16" s="75">
        <v>0</v>
      </c>
      <c r="AB16" s="75">
        <v>0</v>
      </c>
      <c r="AC16" s="75">
        <f t="shared" si="9"/>
        <v>0</v>
      </c>
      <c r="AD16" s="75">
        <v>0</v>
      </c>
      <c r="AE16" s="75">
        <v>0</v>
      </c>
      <c r="AF16" s="75">
        <f t="shared" si="10"/>
        <v>353</v>
      </c>
      <c r="AG16" s="75">
        <v>353</v>
      </c>
      <c r="AH16" s="75">
        <v>0</v>
      </c>
      <c r="AI16" s="75">
        <v>0</v>
      </c>
      <c r="AJ16" s="75">
        <f t="shared" si="11"/>
        <v>353</v>
      </c>
      <c r="AK16" s="74">
        <v>0</v>
      </c>
      <c r="AL16" s="75">
        <v>0</v>
      </c>
      <c r="AM16" s="75">
        <v>79</v>
      </c>
      <c r="AN16" s="75">
        <v>0</v>
      </c>
      <c r="AO16" s="75">
        <v>0</v>
      </c>
      <c r="AP16" s="75">
        <v>0</v>
      </c>
      <c r="AQ16" s="75">
        <v>0</v>
      </c>
      <c r="AR16" s="75">
        <v>274</v>
      </c>
      <c r="AS16" s="75">
        <v>0</v>
      </c>
      <c r="AT16" s="75">
        <f t="shared" si="12"/>
        <v>10</v>
      </c>
      <c r="AU16" s="75">
        <v>0</v>
      </c>
      <c r="AV16" s="75">
        <v>0</v>
      </c>
      <c r="AW16" s="75">
        <v>10</v>
      </c>
      <c r="AX16" s="75">
        <v>0</v>
      </c>
      <c r="AY16" s="75">
        <v>0</v>
      </c>
      <c r="AZ16" s="75">
        <f t="shared" si="13"/>
        <v>0</v>
      </c>
      <c r="BA16" s="75">
        <v>0</v>
      </c>
      <c r="BB16" s="75">
        <v>0</v>
      </c>
      <c r="BC16" s="75">
        <v>0</v>
      </c>
    </row>
    <row r="17" spans="1:55" s="59" customFormat="1" ht="12" customHeight="1">
      <c r="A17" s="68" t="s">
        <v>86</v>
      </c>
      <c r="B17" s="117" t="s">
        <v>108</v>
      </c>
      <c r="C17" s="68" t="s">
        <v>109</v>
      </c>
      <c r="D17" s="75">
        <f t="shared" si="2"/>
        <v>4382</v>
      </c>
      <c r="E17" s="75">
        <f t="shared" si="3"/>
        <v>4382</v>
      </c>
      <c r="F17" s="75">
        <v>1603</v>
      </c>
      <c r="G17" s="75">
        <v>2779</v>
      </c>
      <c r="H17" s="75">
        <f t="shared" si="4"/>
        <v>0</v>
      </c>
      <c r="I17" s="75">
        <v>0</v>
      </c>
      <c r="J17" s="75">
        <v>0</v>
      </c>
      <c r="K17" s="75">
        <f t="shared" si="5"/>
        <v>0</v>
      </c>
      <c r="L17" s="75">
        <v>0</v>
      </c>
      <c r="M17" s="75">
        <v>0</v>
      </c>
      <c r="N17" s="75">
        <f t="shared" si="6"/>
        <v>4382</v>
      </c>
      <c r="O17" s="75">
        <f t="shared" si="7"/>
        <v>1603</v>
      </c>
      <c r="P17" s="75">
        <v>1603</v>
      </c>
      <c r="Q17" s="75">
        <v>0</v>
      </c>
      <c r="R17" s="75">
        <v>0</v>
      </c>
      <c r="S17" s="75">
        <v>0</v>
      </c>
      <c r="T17" s="75">
        <v>0</v>
      </c>
      <c r="U17" s="75">
        <v>0</v>
      </c>
      <c r="V17" s="75">
        <f t="shared" si="8"/>
        <v>2779</v>
      </c>
      <c r="W17" s="75">
        <v>2779</v>
      </c>
      <c r="X17" s="75">
        <v>0</v>
      </c>
      <c r="Y17" s="75">
        <v>0</v>
      </c>
      <c r="Z17" s="75">
        <v>0</v>
      </c>
      <c r="AA17" s="75">
        <v>0</v>
      </c>
      <c r="AB17" s="75">
        <v>0</v>
      </c>
      <c r="AC17" s="75">
        <f t="shared" si="9"/>
        <v>0</v>
      </c>
      <c r="AD17" s="75">
        <v>0</v>
      </c>
      <c r="AE17" s="75">
        <v>0</v>
      </c>
      <c r="AF17" s="75">
        <f t="shared" si="10"/>
        <v>278</v>
      </c>
      <c r="AG17" s="75">
        <v>278</v>
      </c>
      <c r="AH17" s="75">
        <v>0</v>
      </c>
      <c r="AI17" s="75">
        <v>0</v>
      </c>
      <c r="AJ17" s="75">
        <f t="shared" si="11"/>
        <v>288</v>
      </c>
      <c r="AK17" s="74">
        <v>0</v>
      </c>
      <c r="AL17" s="75">
        <v>10</v>
      </c>
      <c r="AM17" s="75">
        <v>278</v>
      </c>
      <c r="AN17" s="75">
        <v>0</v>
      </c>
      <c r="AO17" s="75">
        <v>0</v>
      </c>
      <c r="AP17" s="75">
        <v>0</v>
      </c>
      <c r="AQ17" s="75">
        <v>0</v>
      </c>
      <c r="AR17" s="75">
        <v>0</v>
      </c>
      <c r="AS17" s="75">
        <v>0</v>
      </c>
      <c r="AT17" s="75">
        <f t="shared" si="12"/>
        <v>0</v>
      </c>
      <c r="AU17" s="75">
        <v>0</v>
      </c>
      <c r="AV17" s="75">
        <v>0</v>
      </c>
      <c r="AW17" s="75">
        <v>0</v>
      </c>
      <c r="AX17" s="75">
        <v>0</v>
      </c>
      <c r="AY17" s="75">
        <v>0</v>
      </c>
      <c r="AZ17" s="75">
        <f t="shared" si="13"/>
        <v>10</v>
      </c>
      <c r="BA17" s="75">
        <v>10</v>
      </c>
      <c r="BB17" s="75">
        <v>0</v>
      </c>
      <c r="BC17" s="75">
        <v>0</v>
      </c>
    </row>
    <row r="18" spans="1:55" s="59" customFormat="1" ht="12" customHeight="1">
      <c r="A18" s="68" t="s">
        <v>195</v>
      </c>
      <c r="B18" s="117" t="s">
        <v>205</v>
      </c>
      <c r="C18" s="68" t="s">
        <v>206</v>
      </c>
      <c r="D18" s="75">
        <f t="shared" si="2"/>
        <v>8462</v>
      </c>
      <c r="E18" s="75">
        <f t="shared" si="3"/>
        <v>8462</v>
      </c>
      <c r="F18" s="75">
        <v>2461</v>
      </c>
      <c r="G18" s="75">
        <v>6001</v>
      </c>
      <c r="H18" s="75">
        <f t="shared" si="4"/>
        <v>0</v>
      </c>
      <c r="I18" s="75">
        <v>0</v>
      </c>
      <c r="J18" s="75">
        <v>0</v>
      </c>
      <c r="K18" s="75">
        <f t="shared" si="5"/>
        <v>0</v>
      </c>
      <c r="L18" s="75">
        <v>0</v>
      </c>
      <c r="M18" s="75">
        <v>0</v>
      </c>
      <c r="N18" s="75">
        <f t="shared" si="6"/>
        <v>8462</v>
      </c>
      <c r="O18" s="75">
        <f t="shared" si="7"/>
        <v>2461</v>
      </c>
      <c r="P18" s="75">
        <v>2461</v>
      </c>
      <c r="Q18" s="75">
        <v>0</v>
      </c>
      <c r="R18" s="75">
        <v>0</v>
      </c>
      <c r="S18" s="75">
        <v>0</v>
      </c>
      <c r="T18" s="75">
        <v>0</v>
      </c>
      <c r="U18" s="75">
        <v>0</v>
      </c>
      <c r="V18" s="75">
        <f t="shared" si="8"/>
        <v>6001</v>
      </c>
      <c r="W18" s="75">
        <v>6001</v>
      </c>
      <c r="X18" s="75">
        <v>0</v>
      </c>
      <c r="Y18" s="75">
        <v>0</v>
      </c>
      <c r="Z18" s="75">
        <v>0</v>
      </c>
      <c r="AA18" s="75">
        <v>0</v>
      </c>
      <c r="AB18" s="75">
        <v>0</v>
      </c>
      <c r="AC18" s="75">
        <f t="shared" si="9"/>
        <v>0</v>
      </c>
      <c r="AD18" s="75">
        <v>0</v>
      </c>
      <c r="AE18" s="75">
        <v>0</v>
      </c>
      <c r="AF18" s="75">
        <f t="shared" si="10"/>
        <v>537</v>
      </c>
      <c r="AG18" s="75">
        <v>537</v>
      </c>
      <c r="AH18" s="75">
        <v>0</v>
      </c>
      <c r="AI18" s="75">
        <v>0</v>
      </c>
      <c r="AJ18" s="75">
        <f t="shared" si="11"/>
        <v>556</v>
      </c>
      <c r="AK18" s="74">
        <v>0</v>
      </c>
      <c r="AL18" s="75">
        <v>19</v>
      </c>
      <c r="AM18" s="75">
        <v>537</v>
      </c>
      <c r="AN18" s="75">
        <v>0</v>
      </c>
      <c r="AO18" s="75">
        <v>0</v>
      </c>
      <c r="AP18" s="75">
        <v>0</v>
      </c>
      <c r="AQ18" s="75">
        <v>0</v>
      </c>
      <c r="AR18" s="75">
        <v>0</v>
      </c>
      <c r="AS18" s="75">
        <v>0</v>
      </c>
      <c r="AT18" s="75">
        <f t="shared" si="12"/>
        <v>0</v>
      </c>
      <c r="AU18" s="75">
        <v>0</v>
      </c>
      <c r="AV18" s="75">
        <v>0</v>
      </c>
      <c r="AW18" s="75">
        <v>0</v>
      </c>
      <c r="AX18" s="75">
        <v>0</v>
      </c>
      <c r="AY18" s="75">
        <v>0</v>
      </c>
      <c r="AZ18" s="75">
        <f t="shared" si="13"/>
        <v>19</v>
      </c>
      <c r="BA18" s="75">
        <v>19</v>
      </c>
      <c r="BB18" s="75">
        <v>0</v>
      </c>
      <c r="BC18" s="75">
        <v>0</v>
      </c>
    </row>
    <row r="19" spans="1:55" s="59" customFormat="1" ht="12" customHeight="1">
      <c r="A19" s="68" t="s">
        <v>195</v>
      </c>
      <c r="B19" s="117" t="s">
        <v>207</v>
      </c>
      <c r="C19" s="68" t="s">
        <v>208</v>
      </c>
      <c r="D19" s="75">
        <f t="shared" si="2"/>
        <v>9131</v>
      </c>
      <c r="E19" s="75">
        <f t="shared" si="3"/>
        <v>0</v>
      </c>
      <c r="F19" s="75">
        <v>0</v>
      </c>
      <c r="G19" s="75">
        <v>0</v>
      </c>
      <c r="H19" s="75">
        <f t="shared" si="4"/>
        <v>0</v>
      </c>
      <c r="I19" s="75">
        <v>0</v>
      </c>
      <c r="J19" s="75">
        <v>0</v>
      </c>
      <c r="K19" s="75">
        <f t="shared" si="5"/>
        <v>9131</v>
      </c>
      <c r="L19" s="75">
        <v>2123</v>
      </c>
      <c r="M19" s="75">
        <v>7008</v>
      </c>
      <c r="N19" s="75">
        <f t="shared" si="6"/>
        <v>9131</v>
      </c>
      <c r="O19" s="75">
        <f t="shared" si="7"/>
        <v>2123</v>
      </c>
      <c r="P19" s="75">
        <v>2123</v>
      </c>
      <c r="Q19" s="75">
        <v>0</v>
      </c>
      <c r="R19" s="75">
        <v>0</v>
      </c>
      <c r="S19" s="75">
        <v>0</v>
      </c>
      <c r="T19" s="75">
        <v>0</v>
      </c>
      <c r="U19" s="75">
        <v>0</v>
      </c>
      <c r="V19" s="75">
        <f t="shared" si="8"/>
        <v>7008</v>
      </c>
      <c r="W19" s="75">
        <v>7008</v>
      </c>
      <c r="X19" s="75">
        <v>0</v>
      </c>
      <c r="Y19" s="75">
        <v>0</v>
      </c>
      <c r="Z19" s="75">
        <v>0</v>
      </c>
      <c r="AA19" s="75">
        <v>0</v>
      </c>
      <c r="AB19" s="75">
        <v>0</v>
      </c>
      <c r="AC19" s="75">
        <f t="shared" si="9"/>
        <v>0</v>
      </c>
      <c r="AD19" s="75">
        <v>0</v>
      </c>
      <c r="AE19" s="75">
        <v>0</v>
      </c>
      <c r="AF19" s="75">
        <f t="shared" si="10"/>
        <v>184</v>
      </c>
      <c r="AG19" s="75">
        <v>184</v>
      </c>
      <c r="AH19" s="75">
        <v>0</v>
      </c>
      <c r="AI19" s="75">
        <v>0</v>
      </c>
      <c r="AJ19" s="75">
        <f t="shared" si="11"/>
        <v>184</v>
      </c>
      <c r="AK19" s="74">
        <v>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75">
        <v>1</v>
      </c>
      <c r="AS19" s="75">
        <v>183</v>
      </c>
      <c r="AT19" s="75">
        <f t="shared" si="12"/>
        <v>0</v>
      </c>
      <c r="AU19" s="75">
        <v>0</v>
      </c>
      <c r="AV19" s="75">
        <v>0</v>
      </c>
      <c r="AW19" s="75">
        <v>0</v>
      </c>
      <c r="AX19" s="75">
        <v>0</v>
      </c>
      <c r="AY19" s="75">
        <v>0</v>
      </c>
      <c r="AZ19" s="75">
        <f t="shared" si="13"/>
        <v>0</v>
      </c>
      <c r="BA19" s="75">
        <v>0</v>
      </c>
      <c r="BB19" s="75">
        <v>0</v>
      </c>
      <c r="BC19" s="75">
        <v>0</v>
      </c>
    </row>
    <row r="20" spans="1:55" s="59" customFormat="1" ht="12" customHeight="1">
      <c r="A20" s="68" t="s">
        <v>209</v>
      </c>
      <c r="B20" s="117" t="s">
        <v>210</v>
      </c>
      <c r="C20" s="68" t="s">
        <v>211</v>
      </c>
      <c r="D20" s="75">
        <f t="shared" si="2"/>
        <v>11077</v>
      </c>
      <c r="E20" s="75">
        <f t="shared" si="3"/>
        <v>0</v>
      </c>
      <c r="F20" s="75">
        <v>0</v>
      </c>
      <c r="G20" s="75">
        <v>0</v>
      </c>
      <c r="H20" s="75">
        <f t="shared" si="4"/>
        <v>3554</v>
      </c>
      <c r="I20" s="75">
        <v>3554</v>
      </c>
      <c r="J20" s="75">
        <v>0</v>
      </c>
      <c r="K20" s="75">
        <f t="shared" si="5"/>
        <v>7523</v>
      </c>
      <c r="L20" s="75">
        <v>0</v>
      </c>
      <c r="M20" s="75">
        <v>7523</v>
      </c>
      <c r="N20" s="75">
        <f t="shared" si="6"/>
        <v>11077</v>
      </c>
      <c r="O20" s="75">
        <f t="shared" si="7"/>
        <v>3554</v>
      </c>
      <c r="P20" s="75">
        <v>3554</v>
      </c>
      <c r="Q20" s="75">
        <v>0</v>
      </c>
      <c r="R20" s="75">
        <v>0</v>
      </c>
      <c r="S20" s="75">
        <v>0</v>
      </c>
      <c r="T20" s="75">
        <v>0</v>
      </c>
      <c r="U20" s="75">
        <v>0</v>
      </c>
      <c r="V20" s="75">
        <f t="shared" si="8"/>
        <v>7523</v>
      </c>
      <c r="W20" s="75">
        <v>7523</v>
      </c>
      <c r="X20" s="75">
        <v>0</v>
      </c>
      <c r="Y20" s="75">
        <v>0</v>
      </c>
      <c r="Z20" s="75">
        <v>0</v>
      </c>
      <c r="AA20" s="75">
        <v>0</v>
      </c>
      <c r="AB20" s="75">
        <v>0</v>
      </c>
      <c r="AC20" s="75">
        <f t="shared" si="9"/>
        <v>0</v>
      </c>
      <c r="AD20" s="75">
        <v>0</v>
      </c>
      <c r="AE20" s="75">
        <v>0</v>
      </c>
      <c r="AF20" s="75">
        <f t="shared" si="10"/>
        <v>631</v>
      </c>
      <c r="AG20" s="75">
        <v>631</v>
      </c>
      <c r="AH20" s="75">
        <v>0</v>
      </c>
      <c r="AI20" s="75">
        <v>0</v>
      </c>
      <c r="AJ20" s="75">
        <f t="shared" si="11"/>
        <v>631</v>
      </c>
      <c r="AK20" s="74">
        <v>0</v>
      </c>
      <c r="AL20" s="75">
        <v>0</v>
      </c>
      <c r="AM20" s="75">
        <v>41</v>
      </c>
      <c r="AN20" s="75">
        <v>0</v>
      </c>
      <c r="AO20" s="75">
        <v>0</v>
      </c>
      <c r="AP20" s="75">
        <v>0</v>
      </c>
      <c r="AQ20" s="75">
        <v>0</v>
      </c>
      <c r="AR20" s="75">
        <v>590</v>
      </c>
      <c r="AS20" s="75">
        <v>0</v>
      </c>
      <c r="AT20" s="75">
        <f t="shared" si="12"/>
        <v>5</v>
      </c>
      <c r="AU20" s="75">
        <v>0</v>
      </c>
      <c r="AV20" s="75">
        <v>0</v>
      </c>
      <c r="AW20" s="75">
        <v>5</v>
      </c>
      <c r="AX20" s="75">
        <v>0</v>
      </c>
      <c r="AY20" s="75">
        <v>0</v>
      </c>
      <c r="AZ20" s="75">
        <f t="shared" si="13"/>
        <v>0</v>
      </c>
      <c r="BA20" s="75">
        <v>0</v>
      </c>
      <c r="BB20" s="75">
        <v>0</v>
      </c>
      <c r="BC20" s="75">
        <v>0</v>
      </c>
    </row>
    <row r="21" spans="1:55" s="59" customFormat="1" ht="12" customHeight="1">
      <c r="A21" s="68" t="s">
        <v>209</v>
      </c>
      <c r="B21" s="117" t="s">
        <v>212</v>
      </c>
      <c r="C21" s="68" t="s">
        <v>213</v>
      </c>
      <c r="D21" s="75">
        <f t="shared" si="2"/>
        <v>1808</v>
      </c>
      <c r="E21" s="75">
        <f t="shared" si="3"/>
        <v>0</v>
      </c>
      <c r="F21" s="75">
        <v>0</v>
      </c>
      <c r="G21" s="75">
        <v>0</v>
      </c>
      <c r="H21" s="75">
        <f t="shared" si="4"/>
        <v>0</v>
      </c>
      <c r="I21" s="75">
        <v>0</v>
      </c>
      <c r="J21" s="75">
        <v>0</v>
      </c>
      <c r="K21" s="75">
        <f t="shared" si="5"/>
        <v>1808</v>
      </c>
      <c r="L21" s="75">
        <v>557</v>
      </c>
      <c r="M21" s="75">
        <v>1251</v>
      </c>
      <c r="N21" s="75">
        <f t="shared" si="6"/>
        <v>1808</v>
      </c>
      <c r="O21" s="75">
        <f t="shared" si="7"/>
        <v>557</v>
      </c>
      <c r="P21" s="75">
        <v>557</v>
      </c>
      <c r="Q21" s="75">
        <v>0</v>
      </c>
      <c r="R21" s="75">
        <v>0</v>
      </c>
      <c r="S21" s="75">
        <v>0</v>
      </c>
      <c r="T21" s="75">
        <v>0</v>
      </c>
      <c r="U21" s="75">
        <v>0</v>
      </c>
      <c r="V21" s="75">
        <f t="shared" si="8"/>
        <v>1251</v>
      </c>
      <c r="W21" s="75">
        <v>1251</v>
      </c>
      <c r="X21" s="75">
        <v>0</v>
      </c>
      <c r="Y21" s="75">
        <v>0</v>
      </c>
      <c r="Z21" s="75">
        <v>0</v>
      </c>
      <c r="AA21" s="75">
        <v>0</v>
      </c>
      <c r="AB21" s="75">
        <v>0</v>
      </c>
      <c r="AC21" s="75">
        <f t="shared" si="9"/>
        <v>0</v>
      </c>
      <c r="AD21" s="75">
        <v>0</v>
      </c>
      <c r="AE21" s="75">
        <v>0</v>
      </c>
      <c r="AF21" s="75">
        <f t="shared" si="10"/>
        <v>56</v>
      </c>
      <c r="AG21" s="75">
        <v>56</v>
      </c>
      <c r="AH21" s="75">
        <v>0</v>
      </c>
      <c r="AI21" s="75">
        <v>0</v>
      </c>
      <c r="AJ21" s="75">
        <f t="shared" si="11"/>
        <v>56</v>
      </c>
      <c r="AK21" s="74">
        <v>0</v>
      </c>
      <c r="AL21" s="75">
        <v>0</v>
      </c>
      <c r="AM21" s="75">
        <v>0</v>
      </c>
      <c r="AN21" s="75">
        <v>50</v>
      </c>
      <c r="AO21" s="75">
        <v>0</v>
      </c>
      <c r="AP21" s="75">
        <v>0</v>
      </c>
      <c r="AQ21" s="75">
        <v>0</v>
      </c>
      <c r="AR21" s="75">
        <v>3</v>
      </c>
      <c r="AS21" s="75">
        <v>3</v>
      </c>
      <c r="AT21" s="75">
        <f t="shared" si="12"/>
        <v>0</v>
      </c>
      <c r="AU21" s="75">
        <v>0</v>
      </c>
      <c r="AV21" s="75">
        <v>0</v>
      </c>
      <c r="AW21" s="75">
        <v>0</v>
      </c>
      <c r="AX21" s="75">
        <v>0</v>
      </c>
      <c r="AY21" s="75">
        <v>0</v>
      </c>
      <c r="AZ21" s="75">
        <f t="shared" si="13"/>
        <v>0</v>
      </c>
      <c r="BA21" s="75">
        <v>0</v>
      </c>
      <c r="BB21" s="75">
        <v>0</v>
      </c>
      <c r="BC21" s="75">
        <v>0</v>
      </c>
    </row>
    <row r="22" spans="1:55" s="59" customFormat="1" ht="12" customHeight="1">
      <c r="A22" s="68" t="s">
        <v>86</v>
      </c>
      <c r="B22" s="117" t="s">
        <v>118</v>
      </c>
      <c r="C22" s="68" t="s">
        <v>119</v>
      </c>
      <c r="D22" s="75">
        <f t="shared" si="2"/>
        <v>1965</v>
      </c>
      <c r="E22" s="75">
        <f t="shared" si="3"/>
        <v>0</v>
      </c>
      <c r="F22" s="75">
        <v>0</v>
      </c>
      <c r="G22" s="75">
        <v>0</v>
      </c>
      <c r="H22" s="75">
        <f t="shared" si="4"/>
        <v>0</v>
      </c>
      <c r="I22" s="75">
        <v>0</v>
      </c>
      <c r="J22" s="75">
        <v>0</v>
      </c>
      <c r="K22" s="75">
        <f t="shared" si="5"/>
        <v>1965</v>
      </c>
      <c r="L22" s="75">
        <v>402</v>
      </c>
      <c r="M22" s="75">
        <v>1563</v>
      </c>
      <c r="N22" s="75">
        <f t="shared" si="6"/>
        <v>1965</v>
      </c>
      <c r="O22" s="75">
        <f t="shared" si="7"/>
        <v>402</v>
      </c>
      <c r="P22" s="75">
        <v>402</v>
      </c>
      <c r="Q22" s="75">
        <v>0</v>
      </c>
      <c r="R22" s="75">
        <v>0</v>
      </c>
      <c r="S22" s="75">
        <v>0</v>
      </c>
      <c r="T22" s="75">
        <v>0</v>
      </c>
      <c r="U22" s="75">
        <v>0</v>
      </c>
      <c r="V22" s="75">
        <f t="shared" si="8"/>
        <v>1563</v>
      </c>
      <c r="W22" s="75">
        <v>1563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75">
        <f t="shared" si="9"/>
        <v>0</v>
      </c>
      <c r="AD22" s="75">
        <v>0</v>
      </c>
      <c r="AE22" s="75">
        <v>0</v>
      </c>
      <c r="AF22" s="75">
        <f t="shared" si="10"/>
        <v>61</v>
      </c>
      <c r="AG22" s="75">
        <v>61</v>
      </c>
      <c r="AH22" s="75">
        <v>0</v>
      </c>
      <c r="AI22" s="75">
        <v>0</v>
      </c>
      <c r="AJ22" s="75">
        <f t="shared" si="11"/>
        <v>61</v>
      </c>
      <c r="AK22" s="74">
        <v>0</v>
      </c>
      <c r="AL22" s="75">
        <v>0</v>
      </c>
      <c r="AM22" s="75">
        <v>3</v>
      </c>
      <c r="AN22" s="75">
        <v>55</v>
      </c>
      <c r="AO22" s="75">
        <v>0</v>
      </c>
      <c r="AP22" s="75">
        <v>0</v>
      </c>
      <c r="AQ22" s="75">
        <v>0</v>
      </c>
      <c r="AR22" s="75">
        <v>3</v>
      </c>
      <c r="AS22" s="75">
        <v>0</v>
      </c>
      <c r="AT22" s="75">
        <f t="shared" si="12"/>
        <v>0</v>
      </c>
      <c r="AU22" s="75">
        <v>0</v>
      </c>
      <c r="AV22" s="75">
        <v>0</v>
      </c>
      <c r="AW22" s="75">
        <v>0</v>
      </c>
      <c r="AX22" s="75">
        <v>0</v>
      </c>
      <c r="AY22" s="75">
        <v>0</v>
      </c>
      <c r="AZ22" s="75">
        <f t="shared" si="13"/>
        <v>0</v>
      </c>
      <c r="BA22" s="75">
        <v>0</v>
      </c>
      <c r="BB22" s="75">
        <v>0</v>
      </c>
      <c r="BC22" s="75">
        <v>0</v>
      </c>
    </row>
    <row r="23" spans="1:55" s="59" customFormat="1" ht="12" customHeight="1">
      <c r="A23" s="68" t="s">
        <v>195</v>
      </c>
      <c r="B23" s="117" t="s">
        <v>214</v>
      </c>
      <c r="C23" s="68" t="s">
        <v>215</v>
      </c>
      <c r="D23" s="75">
        <f t="shared" si="2"/>
        <v>3790</v>
      </c>
      <c r="E23" s="75">
        <f t="shared" si="3"/>
        <v>3790</v>
      </c>
      <c r="F23" s="75">
        <v>1378</v>
      </c>
      <c r="G23" s="75">
        <v>2412</v>
      </c>
      <c r="H23" s="75">
        <f t="shared" si="4"/>
        <v>0</v>
      </c>
      <c r="I23" s="75">
        <v>0</v>
      </c>
      <c r="J23" s="75">
        <v>0</v>
      </c>
      <c r="K23" s="75">
        <f t="shared" si="5"/>
        <v>0</v>
      </c>
      <c r="L23" s="75">
        <v>0</v>
      </c>
      <c r="M23" s="75">
        <v>0</v>
      </c>
      <c r="N23" s="75">
        <f t="shared" si="6"/>
        <v>3790</v>
      </c>
      <c r="O23" s="75">
        <f t="shared" si="7"/>
        <v>1378</v>
      </c>
      <c r="P23" s="75">
        <v>1378</v>
      </c>
      <c r="Q23" s="75">
        <v>0</v>
      </c>
      <c r="R23" s="75">
        <v>0</v>
      </c>
      <c r="S23" s="75">
        <v>0</v>
      </c>
      <c r="T23" s="75">
        <v>0</v>
      </c>
      <c r="U23" s="75">
        <v>0</v>
      </c>
      <c r="V23" s="75">
        <f t="shared" si="8"/>
        <v>2412</v>
      </c>
      <c r="W23" s="75">
        <v>2412</v>
      </c>
      <c r="X23" s="75">
        <v>0</v>
      </c>
      <c r="Y23" s="75">
        <v>0</v>
      </c>
      <c r="Z23" s="75">
        <v>0</v>
      </c>
      <c r="AA23" s="75">
        <v>0</v>
      </c>
      <c r="AB23" s="75">
        <v>0</v>
      </c>
      <c r="AC23" s="75">
        <f t="shared" si="9"/>
        <v>0</v>
      </c>
      <c r="AD23" s="75">
        <v>0</v>
      </c>
      <c r="AE23" s="75">
        <v>0</v>
      </c>
      <c r="AF23" s="75">
        <f t="shared" si="10"/>
        <v>241</v>
      </c>
      <c r="AG23" s="75">
        <v>241</v>
      </c>
      <c r="AH23" s="75">
        <v>0</v>
      </c>
      <c r="AI23" s="75">
        <v>0</v>
      </c>
      <c r="AJ23" s="75">
        <f t="shared" si="11"/>
        <v>249</v>
      </c>
      <c r="AK23" s="74">
        <v>0</v>
      </c>
      <c r="AL23" s="75">
        <v>8</v>
      </c>
      <c r="AM23" s="75">
        <v>241</v>
      </c>
      <c r="AN23" s="75">
        <v>0</v>
      </c>
      <c r="AO23" s="75">
        <v>0</v>
      </c>
      <c r="AP23" s="75">
        <v>0</v>
      </c>
      <c r="AQ23" s="75">
        <v>0</v>
      </c>
      <c r="AR23" s="75">
        <v>0</v>
      </c>
      <c r="AS23" s="75">
        <v>0</v>
      </c>
      <c r="AT23" s="75">
        <f t="shared" si="12"/>
        <v>0</v>
      </c>
      <c r="AU23" s="75">
        <v>0</v>
      </c>
      <c r="AV23" s="75">
        <v>0</v>
      </c>
      <c r="AW23" s="75">
        <v>0</v>
      </c>
      <c r="AX23" s="75">
        <v>0</v>
      </c>
      <c r="AY23" s="75">
        <v>0</v>
      </c>
      <c r="AZ23" s="75">
        <f t="shared" si="13"/>
        <v>8</v>
      </c>
      <c r="BA23" s="75">
        <v>8</v>
      </c>
      <c r="BB23" s="75">
        <v>0</v>
      </c>
      <c r="BC23" s="75">
        <v>0</v>
      </c>
    </row>
    <row r="24" spans="1:55" s="59" customFormat="1" ht="12" customHeight="1">
      <c r="A24" s="68" t="s">
        <v>195</v>
      </c>
      <c r="B24" s="117" t="s">
        <v>216</v>
      </c>
      <c r="C24" s="68" t="s">
        <v>217</v>
      </c>
      <c r="D24" s="75">
        <f t="shared" si="2"/>
        <v>2962</v>
      </c>
      <c r="E24" s="75">
        <f t="shared" si="3"/>
        <v>0</v>
      </c>
      <c r="F24" s="75">
        <v>0</v>
      </c>
      <c r="G24" s="75">
        <v>0</v>
      </c>
      <c r="H24" s="75">
        <f t="shared" si="4"/>
        <v>0</v>
      </c>
      <c r="I24" s="75">
        <v>0</v>
      </c>
      <c r="J24" s="75">
        <v>0</v>
      </c>
      <c r="K24" s="75">
        <f t="shared" si="5"/>
        <v>2962</v>
      </c>
      <c r="L24" s="75">
        <v>532</v>
      </c>
      <c r="M24" s="75">
        <v>2430</v>
      </c>
      <c r="N24" s="75">
        <f t="shared" si="6"/>
        <v>2962</v>
      </c>
      <c r="O24" s="75">
        <f t="shared" si="7"/>
        <v>532</v>
      </c>
      <c r="P24" s="75">
        <v>532</v>
      </c>
      <c r="Q24" s="75">
        <v>0</v>
      </c>
      <c r="R24" s="75">
        <v>0</v>
      </c>
      <c r="S24" s="75">
        <v>0</v>
      </c>
      <c r="T24" s="75">
        <v>0</v>
      </c>
      <c r="U24" s="75">
        <v>0</v>
      </c>
      <c r="V24" s="75">
        <f t="shared" si="8"/>
        <v>2430</v>
      </c>
      <c r="W24" s="75">
        <v>2430</v>
      </c>
      <c r="X24" s="75">
        <v>0</v>
      </c>
      <c r="Y24" s="75">
        <v>0</v>
      </c>
      <c r="Z24" s="75">
        <v>0</v>
      </c>
      <c r="AA24" s="75">
        <v>0</v>
      </c>
      <c r="AB24" s="75">
        <v>0</v>
      </c>
      <c r="AC24" s="75">
        <f t="shared" si="9"/>
        <v>0</v>
      </c>
      <c r="AD24" s="75">
        <v>0</v>
      </c>
      <c r="AE24" s="75">
        <v>0</v>
      </c>
      <c r="AF24" s="75">
        <f t="shared" si="10"/>
        <v>181</v>
      </c>
      <c r="AG24" s="75">
        <v>181</v>
      </c>
      <c r="AH24" s="75">
        <v>0</v>
      </c>
      <c r="AI24" s="75">
        <v>0</v>
      </c>
      <c r="AJ24" s="75">
        <f t="shared" si="11"/>
        <v>181</v>
      </c>
      <c r="AK24" s="74">
        <v>0</v>
      </c>
      <c r="AL24" s="75">
        <v>0</v>
      </c>
      <c r="AM24" s="75">
        <v>181</v>
      </c>
      <c r="AN24" s="75">
        <v>0</v>
      </c>
      <c r="AO24" s="75">
        <v>0</v>
      </c>
      <c r="AP24" s="75">
        <v>0</v>
      </c>
      <c r="AQ24" s="75">
        <v>0</v>
      </c>
      <c r="AR24" s="75">
        <v>0</v>
      </c>
      <c r="AS24" s="75">
        <v>0</v>
      </c>
      <c r="AT24" s="75">
        <f t="shared" si="12"/>
        <v>0</v>
      </c>
      <c r="AU24" s="75">
        <v>0</v>
      </c>
      <c r="AV24" s="75">
        <v>0</v>
      </c>
      <c r="AW24" s="75">
        <v>0</v>
      </c>
      <c r="AX24" s="75">
        <v>0</v>
      </c>
      <c r="AY24" s="75">
        <v>0</v>
      </c>
      <c r="AZ24" s="75">
        <f t="shared" si="13"/>
        <v>0</v>
      </c>
      <c r="BA24" s="75">
        <v>0</v>
      </c>
      <c r="BB24" s="75">
        <v>0</v>
      </c>
      <c r="BC24" s="75">
        <v>0</v>
      </c>
    </row>
    <row r="25" spans="1:55" s="59" customFormat="1" ht="12" customHeight="1">
      <c r="A25" s="68" t="s">
        <v>86</v>
      </c>
      <c r="B25" s="117" t="s">
        <v>124</v>
      </c>
      <c r="C25" s="68" t="s">
        <v>125</v>
      </c>
      <c r="D25" s="75">
        <f t="shared" si="2"/>
        <v>4167</v>
      </c>
      <c r="E25" s="75">
        <f t="shared" si="3"/>
        <v>0</v>
      </c>
      <c r="F25" s="75">
        <v>0</v>
      </c>
      <c r="G25" s="75">
        <v>0</v>
      </c>
      <c r="H25" s="75">
        <f t="shared" si="4"/>
        <v>0</v>
      </c>
      <c r="I25" s="75">
        <v>0</v>
      </c>
      <c r="J25" s="75">
        <v>0</v>
      </c>
      <c r="K25" s="75">
        <f t="shared" si="5"/>
        <v>4167</v>
      </c>
      <c r="L25" s="75">
        <v>1203</v>
      </c>
      <c r="M25" s="75">
        <v>2964</v>
      </c>
      <c r="N25" s="75">
        <f t="shared" si="6"/>
        <v>4167</v>
      </c>
      <c r="O25" s="75">
        <f t="shared" si="7"/>
        <v>1203</v>
      </c>
      <c r="P25" s="75">
        <v>1203</v>
      </c>
      <c r="Q25" s="75">
        <v>0</v>
      </c>
      <c r="R25" s="75">
        <v>0</v>
      </c>
      <c r="S25" s="75">
        <v>0</v>
      </c>
      <c r="T25" s="75">
        <v>0</v>
      </c>
      <c r="U25" s="75">
        <v>0</v>
      </c>
      <c r="V25" s="75">
        <f t="shared" si="8"/>
        <v>2964</v>
      </c>
      <c r="W25" s="75">
        <v>2964</v>
      </c>
      <c r="X25" s="75">
        <v>0</v>
      </c>
      <c r="Y25" s="75">
        <v>0</v>
      </c>
      <c r="Z25" s="75">
        <v>0</v>
      </c>
      <c r="AA25" s="75">
        <v>0</v>
      </c>
      <c r="AB25" s="75">
        <v>0</v>
      </c>
      <c r="AC25" s="75">
        <f t="shared" si="9"/>
        <v>0</v>
      </c>
      <c r="AD25" s="75">
        <v>0</v>
      </c>
      <c r="AE25" s="75">
        <v>0</v>
      </c>
      <c r="AF25" s="75">
        <f t="shared" si="10"/>
        <v>244</v>
      </c>
      <c r="AG25" s="75">
        <v>244</v>
      </c>
      <c r="AH25" s="75">
        <v>0</v>
      </c>
      <c r="AI25" s="75">
        <v>0</v>
      </c>
      <c r="AJ25" s="75">
        <f t="shared" si="11"/>
        <v>244</v>
      </c>
      <c r="AK25" s="74">
        <v>0</v>
      </c>
      <c r="AL25" s="75">
        <v>0</v>
      </c>
      <c r="AM25" s="75">
        <v>244</v>
      </c>
      <c r="AN25" s="75">
        <v>0</v>
      </c>
      <c r="AO25" s="75">
        <v>0</v>
      </c>
      <c r="AP25" s="75">
        <v>0</v>
      </c>
      <c r="AQ25" s="75">
        <v>0</v>
      </c>
      <c r="AR25" s="75">
        <v>0</v>
      </c>
      <c r="AS25" s="75">
        <v>0</v>
      </c>
      <c r="AT25" s="75">
        <f t="shared" si="12"/>
        <v>0</v>
      </c>
      <c r="AU25" s="75">
        <v>0</v>
      </c>
      <c r="AV25" s="75">
        <v>0</v>
      </c>
      <c r="AW25" s="75">
        <v>0</v>
      </c>
      <c r="AX25" s="75">
        <v>0</v>
      </c>
      <c r="AY25" s="75">
        <v>0</v>
      </c>
      <c r="AZ25" s="75">
        <f t="shared" si="13"/>
        <v>0</v>
      </c>
      <c r="BA25" s="75">
        <v>0</v>
      </c>
      <c r="BB25" s="75">
        <v>0</v>
      </c>
      <c r="BC25" s="75">
        <v>0</v>
      </c>
    </row>
    <row r="26" spans="1:55" s="59" customFormat="1" ht="12" customHeight="1">
      <c r="A26" s="68" t="s">
        <v>86</v>
      </c>
      <c r="B26" s="117" t="s">
        <v>126</v>
      </c>
      <c r="C26" s="68" t="s">
        <v>127</v>
      </c>
      <c r="D26" s="75">
        <f t="shared" si="2"/>
        <v>3786</v>
      </c>
      <c r="E26" s="75">
        <f t="shared" si="3"/>
        <v>7</v>
      </c>
      <c r="F26" s="75">
        <v>7</v>
      </c>
      <c r="G26" s="75">
        <v>0</v>
      </c>
      <c r="H26" s="75">
        <f t="shared" si="4"/>
        <v>0</v>
      </c>
      <c r="I26" s="75">
        <v>0</v>
      </c>
      <c r="J26" s="75">
        <v>0</v>
      </c>
      <c r="K26" s="75">
        <f t="shared" si="5"/>
        <v>3779</v>
      </c>
      <c r="L26" s="75">
        <v>1216</v>
      </c>
      <c r="M26" s="75">
        <v>2563</v>
      </c>
      <c r="N26" s="75">
        <f t="shared" si="6"/>
        <v>3786</v>
      </c>
      <c r="O26" s="75">
        <f t="shared" si="7"/>
        <v>1223</v>
      </c>
      <c r="P26" s="75">
        <v>1223</v>
      </c>
      <c r="Q26" s="75">
        <v>0</v>
      </c>
      <c r="R26" s="75">
        <v>0</v>
      </c>
      <c r="S26" s="75">
        <v>0</v>
      </c>
      <c r="T26" s="75">
        <v>0</v>
      </c>
      <c r="U26" s="75">
        <v>0</v>
      </c>
      <c r="V26" s="75">
        <f t="shared" si="8"/>
        <v>2563</v>
      </c>
      <c r="W26" s="75">
        <v>2563</v>
      </c>
      <c r="X26" s="75">
        <v>0</v>
      </c>
      <c r="Y26" s="75">
        <v>0</v>
      </c>
      <c r="Z26" s="75">
        <v>0</v>
      </c>
      <c r="AA26" s="75">
        <v>0</v>
      </c>
      <c r="AB26" s="75">
        <v>0</v>
      </c>
      <c r="AC26" s="75">
        <f t="shared" si="9"/>
        <v>0</v>
      </c>
      <c r="AD26" s="75">
        <v>0</v>
      </c>
      <c r="AE26" s="75">
        <v>0</v>
      </c>
      <c r="AF26" s="75">
        <f t="shared" si="10"/>
        <v>220</v>
      </c>
      <c r="AG26" s="75">
        <v>220</v>
      </c>
      <c r="AH26" s="75">
        <v>0</v>
      </c>
      <c r="AI26" s="75">
        <v>0</v>
      </c>
      <c r="AJ26" s="75">
        <f t="shared" si="11"/>
        <v>220</v>
      </c>
      <c r="AK26" s="74">
        <v>0</v>
      </c>
      <c r="AL26" s="75">
        <v>0</v>
      </c>
      <c r="AM26" s="75">
        <v>220</v>
      </c>
      <c r="AN26" s="75">
        <v>0</v>
      </c>
      <c r="AO26" s="75">
        <v>0</v>
      </c>
      <c r="AP26" s="75">
        <v>0</v>
      </c>
      <c r="AQ26" s="75">
        <v>0</v>
      </c>
      <c r="AR26" s="75">
        <v>0</v>
      </c>
      <c r="AS26" s="75">
        <v>0</v>
      </c>
      <c r="AT26" s="75">
        <f t="shared" si="12"/>
        <v>0</v>
      </c>
      <c r="AU26" s="75">
        <v>0</v>
      </c>
      <c r="AV26" s="75">
        <v>0</v>
      </c>
      <c r="AW26" s="75">
        <v>0</v>
      </c>
      <c r="AX26" s="75">
        <v>0</v>
      </c>
      <c r="AY26" s="75">
        <v>0</v>
      </c>
      <c r="AZ26" s="75">
        <f t="shared" si="13"/>
        <v>0</v>
      </c>
      <c r="BA26" s="75">
        <v>0</v>
      </c>
      <c r="BB26" s="75">
        <v>0</v>
      </c>
      <c r="BC26" s="75">
        <v>0</v>
      </c>
    </row>
    <row r="27" spans="1:55" s="59" customFormat="1" ht="12" customHeight="1">
      <c r="A27" s="68" t="s">
        <v>195</v>
      </c>
      <c r="B27" s="117" t="s">
        <v>218</v>
      </c>
      <c r="C27" s="68" t="s">
        <v>219</v>
      </c>
      <c r="D27" s="75">
        <f t="shared" si="2"/>
        <v>3263</v>
      </c>
      <c r="E27" s="75">
        <f t="shared" si="3"/>
        <v>0</v>
      </c>
      <c r="F27" s="75">
        <v>0</v>
      </c>
      <c r="G27" s="75">
        <v>0</v>
      </c>
      <c r="H27" s="75">
        <f t="shared" si="4"/>
        <v>0</v>
      </c>
      <c r="I27" s="75">
        <v>0</v>
      </c>
      <c r="J27" s="75">
        <v>0</v>
      </c>
      <c r="K27" s="75">
        <f t="shared" si="5"/>
        <v>3263</v>
      </c>
      <c r="L27" s="75">
        <v>434</v>
      </c>
      <c r="M27" s="75">
        <v>2829</v>
      </c>
      <c r="N27" s="75">
        <f t="shared" si="6"/>
        <v>3263</v>
      </c>
      <c r="O27" s="75">
        <f t="shared" si="7"/>
        <v>434</v>
      </c>
      <c r="P27" s="75">
        <v>434</v>
      </c>
      <c r="Q27" s="75">
        <v>0</v>
      </c>
      <c r="R27" s="75">
        <v>0</v>
      </c>
      <c r="S27" s="75">
        <v>0</v>
      </c>
      <c r="T27" s="75">
        <v>0</v>
      </c>
      <c r="U27" s="75">
        <v>0</v>
      </c>
      <c r="V27" s="75">
        <f t="shared" si="8"/>
        <v>2829</v>
      </c>
      <c r="W27" s="75">
        <v>2829</v>
      </c>
      <c r="X27" s="75">
        <v>0</v>
      </c>
      <c r="Y27" s="75">
        <v>0</v>
      </c>
      <c r="Z27" s="75">
        <v>0</v>
      </c>
      <c r="AA27" s="75">
        <v>0</v>
      </c>
      <c r="AB27" s="75">
        <v>0</v>
      </c>
      <c r="AC27" s="75">
        <f t="shared" si="9"/>
        <v>0</v>
      </c>
      <c r="AD27" s="75">
        <v>0</v>
      </c>
      <c r="AE27" s="75" t="s">
        <v>220</v>
      </c>
      <c r="AF27" s="75">
        <f t="shared" si="10"/>
        <v>66</v>
      </c>
      <c r="AG27" s="75">
        <v>66</v>
      </c>
      <c r="AH27" s="75">
        <v>0</v>
      </c>
      <c r="AI27" s="75">
        <v>0</v>
      </c>
      <c r="AJ27" s="75">
        <f t="shared" si="11"/>
        <v>66</v>
      </c>
      <c r="AK27" s="74">
        <v>0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75">
        <v>1</v>
      </c>
      <c r="AS27" s="75">
        <v>65</v>
      </c>
      <c r="AT27" s="75">
        <f t="shared" si="12"/>
        <v>0</v>
      </c>
      <c r="AU27" s="75">
        <v>0</v>
      </c>
      <c r="AV27" s="75">
        <v>0</v>
      </c>
      <c r="AW27" s="75">
        <v>0</v>
      </c>
      <c r="AX27" s="75">
        <v>0</v>
      </c>
      <c r="AY27" s="75">
        <v>0</v>
      </c>
      <c r="AZ27" s="75">
        <f t="shared" si="13"/>
        <v>0</v>
      </c>
      <c r="BA27" s="75">
        <v>0</v>
      </c>
      <c r="BB27" s="75">
        <v>0</v>
      </c>
      <c r="BC27" s="75">
        <v>0</v>
      </c>
    </row>
    <row r="28" spans="1:55" s="59" customFormat="1" ht="12" customHeight="1">
      <c r="A28" s="68" t="s">
        <v>86</v>
      </c>
      <c r="B28" s="117" t="s">
        <v>130</v>
      </c>
      <c r="C28" s="68" t="s">
        <v>131</v>
      </c>
      <c r="D28" s="75">
        <f t="shared" si="2"/>
        <v>2185</v>
      </c>
      <c r="E28" s="75">
        <f t="shared" si="3"/>
        <v>0</v>
      </c>
      <c r="F28" s="75">
        <v>0</v>
      </c>
      <c r="G28" s="75">
        <v>0</v>
      </c>
      <c r="H28" s="75">
        <f t="shared" si="4"/>
        <v>0</v>
      </c>
      <c r="I28" s="75">
        <v>0</v>
      </c>
      <c r="J28" s="75">
        <v>0</v>
      </c>
      <c r="K28" s="75">
        <f t="shared" si="5"/>
        <v>2185</v>
      </c>
      <c r="L28" s="75">
        <v>716</v>
      </c>
      <c r="M28" s="75">
        <v>1469</v>
      </c>
      <c r="N28" s="75">
        <f t="shared" si="6"/>
        <v>2185</v>
      </c>
      <c r="O28" s="75">
        <f t="shared" si="7"/>
        <v>716</v>
      </c>
      <c r="P28" s="75">
        <v>716</v>
      </c>
      <c r="Q28" s="75">
        <v>0</v>
      </c>
      <c r="R28" s="75">
        <v>0</v>
      </c>
      <c r="S28" s="75">
        <v>0</v>
      </c>
      <c r="T28" s="75">
        <v>0</v>
      </c>
      <c r="U28" s="75">
        <v>0</v>
      </c>
      <c r="V28" s="75">
        <f t="shared" si="8"/>
        <v>1469</v>
      </c>
      <c r="W28" s="75">
        <v>1469</v>
      </c>
      <c r="X28" s="75">
        <v>0</v>
      </c>
      <c r="Y28" s="75">
        <v>0</v>
      </c>
      <c r="Z28" s="75">
        <v>0</v>
      </c>
      <c r="AA28" s="75">
        <v>0</v>
      </c>
      <c r="AB28" s="75">
        <v>0</v>
      </c>
      <c r="AC28" s="75">
        <f t="shared" si="9"/>
        <v>0</v>
      </c>
      <c r="AD28" s="75">
        <v>0</v>
      </c>
      <c r="AE28" s="75">
        <v>0</v>
      </c>
      <c r="AF28" s="75">
        <f t="shared" si="10"/>
        <v>108</v>
      </c>
      <c r="AG28" s="75">
        <v>108</v>
      </c>
      <c r="AH28" s="75">
        <v>0</v>
      </c>
      <c r="AI28" s="75">
        <v>0</v>
      </c>
      <c r="AJ28" s="75">
        <f t="shared" si="11"/>
        <v>108</v>
      </c>
      <c r="AK28" s="74">
        <v>0</v>
      </c>
      <c r="AL28" s="75">
        <v>0</v>
      </c>
      <c r="AM28" s="75">
        <v>5</v>
      </c>
      <c r="AN28" s="75">
        <v>0</v>
      </c>
      <c r="AO28" s="75">
        <v>0</v>
      </c>
      <c r="AP28" s="75">
        <v>0</v>
      </c>
      <c r="AQ28" s="75">
        <v>0</v>
      </c>
      <c r="AR28" s="75">
        <v>15</v>
      </c>
      <c r="AS28" s="75">
        <v>88</v>
      </c>
      <c r="AT28" s="75">
        <f t="shared" si="12"/>
        <v>0</v>
      </c>
      <c r="AU28" s="75">
        <v>0</v>
      </c>
      <c r="AV28" s="75">
        <v>0</v>
      </c>
      <c r="AW28" s="75">
        <v>0</v>
      </c>
      <c r="AX28" s="75">
        <v>0</v>
      </c>
      <c r="AY28" s="75">
        <v>0</v>
      </c>
      <c r="AZ28" s="75">
        <f t="shared" si="13"/>
        <v>0</v>
      </c>
      <c r="BA28" s="75">
        <v>0</v>
      </c>
      <c r="BB28" s="75">
        <v>0</v>
      </c>
      <c r="BC28" s="75">
        <v>0</v>
      </c>
    </row>
    <row r="29" spans="1:55" s="59" customFormat="1" ht="12" customHeight="1">
      <c r="A29" s="68" t="s">
        <v>86</v>
      </c>
      <c r="B29" s="117" t="s">
        <v>132</v>
      </c>
      <c r="C29" s="68" t="s">
        <v>133</v>
      </c>
      <c r="D29" s="75">
        <f t="shared" si="2"/>
        <v>3998</v>
      </c>
      <c r="E29" s="75">
        <f t="shared" si="3"/>
        <v>0</v>
      </c>
      <c r="F29" s="75">
        <v>0</v>
      </c>
      <c r="G29" s="75">
        <v>0</v>
      </c>
      <c r="H29" s="75">
        <f t="shared" si="4"/>
        <v>0</v>
      </c>
      <c r="I29" s="75">
        <v>0</v>
      </c>
      <c r="J29" s="75">
        <v>0</v>
      </c>
      <c r="K29" s="75">
        <f t="shared" si="5"/>
        <v>3998</v>
      </c>
      <c r="L29" s="75">
        <v>2045</v>
      </c>
      <c r="M29" s="75">
        <v>1953</v>
      </c>
      <c r="N29" s="75">
        <f t="shared" si="6"/>
        <v>3998</v>
      </c>
      <c r="O29" s="75">
        <f t="shared" si="7"/>
        <v>2045</v>
      </c>
      <c r="P29" s="75">
        <v>2045</v>
      </c>
      <c r="Q29" s="75">
        <v>0</v>
      </c>
      <c r="R29" s="75">
        <v>0</v>
      </c>
      <c r="S29" s="75">
        <v>0</v>
      </c>
      <c r="T29" s="75">
        <v>0</v>
      </c>
      <c r="U29" s="75">
        <v>0</v>
      </c>
      <c r="V29" s="75">
        <f t="shared" si="8"/>
        <v>1953</v>
      </c>
      <c r="W29" s="75">
        <v>1953</v>
      </c>
      <c r="X29" s="75">
        <v>0</v>
      </c>
      <c r="Y29" s="75">
        <v>0</v>
      </c>
      <c r="Z29" s="75">
        <v>0</v>
      </c>
      <c r="AA29" s="75">
        <v>0</v>
      </c>
      <c r="AB29" s="75">
        <v>0</v>
      </c>
      <c r="AC29" s="75">
        <f t="shared" si="9"/>
        <v>0</v>
      </c>
      <c r="AD29" s="75">
        <v>0</v>
      </c>
      <c r="AE29" s="75">
        <v>0</v>
      </c>
      <c r="AF29" s="75">
        <f t="shared" si="10"/>
        <v>239</v>
      </c>
      <c r="AG29" s="75">
        <v>239</v>
      </c>
      <c r="AH29" s="75">
        <v>0</v>
      </c>
      <c r="AI29" s="75">
        <v>0</v>
      </c>
      <c r="AJ29" s="75">
        <f t="shared" si="11"/>
        <v>239</v>
      </c>
      <c r="AK29" s="74">
        <v>0</v>
      </c>
      <c r="AL29" s="75">
        <v>0</v>
      </c>
      <c r="AM29" s="75">
        <v>62</v>
      </c>
      <c r="AN29" s="75">
        <v>0</v>
      </c>
      <c r="AO29" s="75">
        <v>0</v>
      </c>
      <c r="AP29" s="75">
        <v>0</v>
      </c>
      <c r="AQ29" s="75">
        <v>0</v>
      </c>
      <c r="AR29" s="75">
        <v>160</v>
      </c>
      <c r="AS29" s="75">
        <v>17</v>
      </c>
      <c r="AT29" s="75">
        <f t="shared" si="12"/>
        <v>3</v>
      </c>
      <c r="AU29" s="75">
        <v>0</v>
      </c>
      <c r="AV29" s="75">
        <v>0</v>
      </c>
      <c r="AW29" s="75">
        <v>3</v>
      </c>
      <c r="AX29" s="75">
        <v>0</v>
      </c>
      <c r="AY29" s="75">
        <v>0</v>
      </c>
      <c r="AZ29" s="75">
        <f t="shared" si="13"/>
        <v>0</v>
      </c>
      <c r="BA29" s="75">
        <v>0</v>
      </c>
      <c r="BB29" s="75">
        <v>0</v>
      </c>
      <c r="BC29" s="75">
        <v>0</v>
      </c>
    </row>
    <row r="30" spans="1:55" s="59" customFormat="1" ht="12" customHeight="1">
      <c r="A30" s="68" t="s">
        <v>86</v>
      </c>
      <c r="B30" s="117" t="s">
        <v>134</v>
      </c>
      <c r="C30" s="68" t="s">
        <v>135</v>
      </c>
      <c r="D30" s="75">
        <f t="shared" si="2"/>
        <v>1130</v>
      </c>
      <c r="E30" s="75">
        <f t="shared" si="3"/>
        <v>0</v>
      </c>
      <c r="F30" s="75">
        <v>0</v>
      </c>
      <c r="G30" s="75">
        <v>0</v>
      </c>
      <c r="H30" s="75">
        <f t="shared" si="4"/>
        <v>0</v>
      </c>
      <c r="I30" s="75">
        <v>0</v>
      </c>
      <c r="J30" s="75">
        <v>0</v>
      </c>
      <c r="K30" s="75">
        <f t="shared" si="5"/>
        <v>1130</v>
      </c>
      <c r="L30" s="75">
        <v>472</v>
      </c>
      <c r="M30" s="75">
        <v>658</v>
      </c>
      <c r="N30" s="75">
        <f t="shared" si="6"/>
        <v>1130</v>
      </c>
      <c r="O30" s="75">
        <f t="shared" si="7"/>
        <v>472</v>
      </c>
      <c r="P30" s="75">
        <v>472</v>
      </c>
      <c r="Q30" s="75">
        <v>0</v>
      </c>
      <c r="R30" s="75">
        <v>0</v>
      </c>
      <c r="S30" s="75">
        <v>0</v>
      </c>
      <c r="T30" s="75">
        <v>0</v>
      </c>
      <c r="U30" s="75">
        <v>0</v>
      </c>
      <c r="V30" s="75">
        <f t="shared" si="8"/>
        <v>658</v>
      </c>
      <c r="W30" s="75">
        <v>658</v>
      </c>
      <c r="X30" s="75">
        <v>0</v>
      </c>
      <c r="Y30" s="75">
        <v>0</v>
      </c>
      <c r="Z30" s="75">
        <v>0</v>
      </c>
      <c r="AA30" s="75">
        <v>0</v>
      </c>
      <c r="AB30" s="75">
        <v>0</v>
      </c>
      <c r="AC30" s="75">
        <f t="shared" si="9"/>
        <v>0</v>
      </c>
      <c r="AD30" s="75">
        <v>0</v>
      </c>
      <c r="AE30" s="75">
        <v>0</v>
      </c>
      <c r="AF30" s="75">
        <f t="shared" si="10"/>
        <v>67</v>
      </c>
      <c r="AG30" s="75">
        <v>67</v>
      </c>
      <c r="AH30" s="75">
        <v>0</v>
      </c>
      <c r="AI30" s="75">
        <v>0</v>
      </c>
      <c r="AJ30" s="75">
        <f t="shared" si="11"/>
        <v>67</v>
      </c>
      <c r="AK30" s="74">
        <v>0</v>
      </c>
      <c r="AL30" s="75">
        <v>0</v>
      </c>
      <c r="AM30" s="75">
        <v>17</v>
      </c>
      <c r="AN30" s="75">
        <v>0</v>
      </c>
      <c r="AO30" s="75">
        <v>0</v>
      </c>
      <c r="AP30" s="75">
        <v>0</v>
      </c>
      <c r="AQ30" s="75">
        <v>0</v>
      </c>
      <c r="AR30" s="75">
        <v>44</v>
      </c>
      <c r="AS30" s="75">
        <v>6</v>
      </c>
      <c r="AT30" s="75">
        <f t="shared" si="12"/>
        <v>1</v>
      </c>
      <c r="AU30" s="75">
        <v>0</v>
      </c>
      <c r="AV30" s="75">
        <v>0</v>
      </c>
      <c r="AW30" s="75">
        <v>1</v>
      </c>
      <c r="AX30" s="75">
        <v>0</v>
      </c>
      <c r="AY30" s="75">
        <v>0</v>
      </c>
      <c r="AZ30" s="75">
        <f t="shared" si="13"/>
        <v>0</v>
      </c>
      <c r="BA30" s="75">
        <v>0</v>
      </c>
      <c r="BB30" s="75">
        <v>0</v>
      </c>
      <c r="BC30" s="75">
        <v>0</v>
      </c>
    </row>
    <row r="31" spans="1:55" s="59" customFormat="1" ht="12" customHeight="1">
      <c r="A31" s="68" t="s">
        <v>86</v>
      </c>
      <c r="B31" s="117" t="s">
        <v>136</v>
      </c>
      <c r="C31" s="68" t="s">
        <v>137</v>
      </c>
      <c r="D31" s="75">
        <f t="shared" si="2"/>
        <v>4669</v>
      </c>
      <c r="E31" s="75">
        <f t="shared" si="3"/>
        <v>0</v>
      </c>
      <c r="F31" s="75">
        <v>0</v>
      </c>
      <c r="G31" s="75">
        <v>0</v>
      </c>
      <c r="H31" s="75">
        <f t="shared" si="4"/>
        <v>0</v>
      </c>
      <c r="I31" s="75">
        <v>0</v>
      </c>
      <c r="J31" s="75">
        <v>0</v>
      </c>
      <c r="K31" s="75">
        <f t="shared" si="5"/>
        <v>4669</v>
      </c>
      <c r="L31" s="75">
        <v>2275</v>
      </c>
      <c r="M31" s="75">
        <v>2394</v>
      </c>
      <c r="N31" s="75">
        <f t="shared" si="6"/>
        <v>4669</v>
      </c>
      <c r="O31" s="75">
        <f t="shared" si="7"/>
        <v>2275</v>
      </c>
      <c r="P31" s="75">
        <v>2275</v>
      </c>
      <c r="Q31" s="75">
        <v>0</v>
      </c>
      <c r="R31" s="75">
        <v>0</v>
      </c>
      <c r="S31" s="75">
        <v>0</v>
      </c>
      <c r="T31" s="75">
        <v>0</v>
      </c>
      <c r="U31" s="75">
        <v>0</v>
      </c>
      <c r="V31" s="75">
        <f t="shared" si="8"/>
        <v>2394</v>
      </c>
      <c r="W31" s="75">
        <v>2394</v>
      </c>
      <c r="X31" s="75">
        <v>0</v>
      </c>
      <c r="Y31" s="75">
        <v>0</v>
      </c>
      <c r="Z31" s="75">
        <v>0</v>
      </c>
      <c r="AA31" s="75">
        <v>0</v>
      </c>
      <c r="AB31" s="75">
        <v>0</v>
      </c>
      <c r="AC31" s="75">
        <f t="shared" si="9"/>
        <v>0</v>
      </c>
      <c r="AD31" s="75">
        <v>0</v>
      </c>
      <c r="AE31" s="75">
        <v>0</v>
      </c>
      <c r="AF31" s="75">
        <f t="shared" si="10"/>
        <v>229</v>
      </c>
      <c r="AG31" s="75">
        <v>229</v>
      </c>
      <c r="AH31" s="75">
        <v>0</v>
      </c>
      <c r="AI31" s="75">
        <v>0</v>
      </c>
      <c r="AJ31" s="75">
        <f t="shared" si="11"/>
        <v>229</v>
      </c>
      <c r="AK31" s="74">
        <v>0</v>
      </c>
      <c r="AL31" s="75">
        <v>0</v>
      </c>
      <c r="AM31" s="75">
        <v>10</v>
      </c>
      <c r="AN31" s="75">
        <v>0</v>
      </c>
      <c r="AO31" s="75">
        <v>0</v>
      </c>
      <c r="AP31" s="75">
        <v>0</v>
      </c>
      <c r="AQ31" s="75">
        <v>0</v>
      </c>
      <c r="AR31" s="75">
        <v>26</v>
      </c>
      <c r="AS31" s="75">
        <v>193</v>
      </c>
      <c r="AT31" s="75">
        <f t="shared" si="12"/>
        <v>0</v>
      </c>
      <c r="AU31" s="75">
        <v>0</v>
      </c>
      <c r="AV31" s="75">
        <v>0</v>
      </c>
      <c r="AW31" s="75">
        <v>0</v>
      </c>
      <c r="AX31" s="75">
        <v>0</v>
      </c>
      <c r="AY31" s="75">
        <v>0</v>
      </c>
      <c r="AZ31" s="75">
        <f t="shared" si="13"/>
        <v>0</v>
      </c>
      <c r="BA31" s="75">
        <v>0</v>
      </c>
      <c r="BB31" s="75">
        <v>0</v>
      </c>
      <c r="BC31" s="75">
        <v>0</v>
      </c>
    </row>
    <row r="32" spans="1:55" s="59" customFormat="1" ht="12" customHeight="1">
      <c r="A32" s="68" t="s">
        <v>86</v>
      </c>
      <c r="B32" s="117" t="s">
        <v>138</v>
      </c>
      <c r="C32" s="68" t="s">
        <v>139</v>
      </c>
      <c r="D32" s="75">
        <f t="shared" si="2"/>
        <v>961</v>
      </c>
      <c r="E32" s="75">
        <f t="shared" si="3"/>
        <v>0</v>
      </c>
      <c r="F32" s="75">
        <v>0</v>
      </c>
      <c r="G32" s="75">
        <v>0</v>
      </c>
      <c r="H32" s="75">
        <f t="shared" si="4"/>
        <v>0</v>
      </c>
      <c r="I32" s="75">
        <v>0</v>
      </c>
      <c r="J32" s="75">
        <v>0</v>
      </c>
      <c r="K32" s="75">
        <f t="shared" si="5"/>
        <v>961</v>
      </c>
      <c r="L32" s="75">
        <v>392</v>
      </c>
      <c r="M32" s="75">
        <v>569</v>
      </c>
      <c r="N32" s="75">
        <f t="shared" si="6"/>
        <v>961</v>
      </c>
      <c r="O32" s="75">
        <f t="shared" si="7"/>
        <v>392</v>
      </c>
      <c r="P32" s="75">
        <v>392</v>
      </c>
      <c r="Q32" s="75">
        <v>0</v>
      </c>
      <c r="R32" s="75">
        <v>0</v>
      </c>
      <c r="S32" s="75">
        <v>0</v>
      </c>
      <c r="T32" s="75">
        <v>0</v>
      </c>
      <c r="U32" s="75">
        <v>0</v>
      </c>
      <c r="V32" s="75">
        <f t="shared" si="8"/>
        <v>569</v>
      </c>
      <c r="W32" s="75">
        <v>569</v>
      </c>
      <c r="X32" s="75">
        <v>0</v>
      </c>
      <c r="Y32" s="75">
        <v>0</v>
      </c>
      <c r="Z32" s="75">
        <v>0</v>
      </c>
      <c r="AA32" s="75">
        <v>0</v>
      </c>
      <c r="AB32" s="75">
        <v>0</v>
      </c>
      <c r="AC32" s="75">
        <f t="shared" si="9"/>
        <v>0</v>
      </c>
      <c r="AD32" s="75">
        <v>0</v>
      </c>
      <c r="AE32" s="75">
        <v>0</v>
      </c>
      <c r="AF32" s="75">
        <f t="shared" si="10"/>
        <v>46</v>
      </c>
      <c r="AG32" s="75">
        <v>46</v>
      </c>
      <c r="AH32" s="75">
        <v>0</v>
      </c>
      <c r="AI32" s="75">
        <v>0</v>
      </c>
      <c r="AJ32" s="75">
        <f t="shared" si="11"/>
        <v>46</v>
      </c>
      <c r="AK32" s="74">
        <v>0</v>
      </c>
      <c r="AL32" s="75">
        <v>0</v>
      </c>
      <c r="AM32" s="75">
        <v>2</v>
      </c>
      <c r="AN32" s="75">
        <v>0</v>
      </c>
      <c r="AO32" s="75">
        <v>0</v>
      </c>
      <c r="AP32" s="75">
        <v>0</v>
      </c>
      <c r="AQ32" s="75">
        <v>0</v>
      </c>
      <c r="AR32" s="75">
        <v>6</v>
      </c>
      <c r="AS32" s="75">
        <v>38</v>
      </c>
      <c r="AT32" s="75">
        <f t="shared" si="12"/>
        <v>0</v>
      </c>
      <c r="AU32" s="75">
        <v>0</v>
      </c>
      <c r="AV32" s="75">
        <v>0</v>
      </c>
      <c r="AW32" s="75">
        <v>0</v>
      </c>
      <c r="AX32" s="75">
        <v>0</v>
      </c>
      <c r="AY32" s="75">
        <v>0</v>
      </c>
      <c r="AZ32" s="75">
        <f t="shared" si="13"/>
        <v>0</v>
      </c>
      <c r="BA32" s="75">
        <v>0</v>
      </c>
      <c r="BB32" s="75">
        <v>0</v>
      </c>
      <c r="BC32" s="75">
        <v>0</v>
      </c>
    </row>
    <row r="33" spans="1:55" s="59" customFormat="1" ht="12" customHeight="1">
      <c r="A33" s="68" t="s">
        <v>195</v>
      </c>
      <c r="B33" s="117" t="s">
        <v>221</v>
      </c>
      <c r="C33" s="68" t="s">
        <v>222</v>
      </c>
      <c r="D33" s="75">
        <f t="shared" si="2"/>
        <v>2072</v>
      </c>
      <c r="E33" s="75">
        <f t="shared" si="3"/>
        <v>0</v>
      </c>
      <c r="F33" s="75">
        <v>0</v>
      </c>
      <c r="G33" s="75">
        <v>0</v>
      </c>
      <c r="H33" s="75">
        <f t="shared" si="4"/>
        <v>0</v>
      </c>
      <c r="I33" s="75">
        <v>0</v>
      </c>
      <c r="J33" s="75">
        <v>0</v>
      </c>
      <c r="K33" s="75">
        <f t="shared" si="5"/>
        <v>2072</v>
      </c>
      <c r="L33" s="75">
        <v>1030</v>
      </c>
      <c r="M33" s="75">
        <v>1042</v>
      </c>
      <c r="N33" s="75">
        <f t="shared" si="6"/>
        <v>2072</v>
      </c>
      <c r="O33" s="75">
        <f t="shared" si="7"/>
        <v>1030</v>
      </c>
      <c r="P33" s="75">
        <v>1030</v>
      </c>
      <c r="Q33" s="75">
        <v>0</v>
      </c>
      <c r="R33" s="75">
        <v>0</v>
      </c>
      <c r="S33" s="75">
        <v>0</v>
      </c>
      <c r="T33" s="75">
        <v>0</v>
      </c>
      <c r="U33" s="75">
        <v>0</v>
      </c>
      <c r="V33" s="75">
        <f t="shared" si="8"/>
        <v>1042</v>
      </c>
      <c r="W33" s="75">
        <v>1042</v>
      </c>
      <c r="X33" s="75">
        <v>0</v>
      </c>
      <c r="Y33" s="75">
        <v>0</v>
      </c>
      <c r="Z33" s="75">
        <v>0</v>
      </c>
      <c r="AA33" s="75">
        <v>0</v>
      </c>
      <c r="AB33" s="75">
        <v>0</v>
      </c>
      <c r="AC33" s="75">
        <f t="shared" si="9"/>
        <v>0</v>
      </c>
      <c r="AD33" s="75">
        <v>0</v>
      </c>
      <c r="AE33" s="75">
        <v>0</v>
      </c>
      <c r="AF33" s="75">
        <f t="shared" si="10"/>
        <v>106</v>
      </c>
      <c r="AG33" s="75">
        <v>106</v>
      </c>
      <c r="AH33" s="75">
        <v>0</v>
      </c>
      <c r="AI33" s="75">
        <v>0</v>
      </c>
      <c r="AJ33" s="75">
        <f t="shared" si="11"/>
        <v>106</v>
      </c>
      <c r="AK33" s="74">
        <v>0</v>
      </c>
      <c r="AL33" s="75">
        <v>0</v>
      </c>
      <c r="AM33" s="75">
        <v>10</v>
      </c>
      <c r="AN33" s="75">
        <v>0</v>
      </c>
      <c r="AO33" s="75">
        <v>0</v>
      </c>
      <c r="AP33" s="75">
        <v>0</v>
      </c>
      <c r="AQ33" s="75">
        <v>0</v>
      </c>
      <c r="AR33" s="75">
        <v>25</v>
      </c>
      <c r="AS33" s="75">
        <v>71</v>
      </c>
      <c r="AT33" s="75">
        <f t="shared" si="12"/>
        <v>0</v>
      </c>
      <c r="AU33" s="75">
        <v>0</v>
      </c>
      <c r="AV33" s="75">
        <v>0</v>
      </c>
      <c r="AW33" s="75">
        <v>0</v>
      </c>
      <c r="AX33" s="75">
        <v>0</v>
      </c>
      <c r="AY33" s="75">
        <v>0</v>
      </c>
      <c r="AZ33" s="75">
        <f t="shared" si="13"/>
        <v>0</v>
      </c>
      <c r="BA33" s="75">
        <v>0</v>
      </c>
      <c r="BB33" s="75">
        <v>0</v>
      </c>
      <c r="BC33" s="75">
        <v>0</v>
      </c>
    </row>
    <row r="34" spans="1:55" s="59" customFormat="1" ht="12" customHeight="1">
      <c r="A34" s="68" t="s">
        <v>195</v>
      </c>
      <c r="B34" s="117" t="s">
        <v>223</v>
      </c>
      <c r="C34" s="68" t="s">
        <v>224</v>
      </c>
      <c r="D34" s="75">
        <f t="shared" si="2"/>
        <v>1930</v>
      </c>
      <c r="E34" s="75">
        <f t="shared" si="3"/>
        <v>0</v>
      </c>
      <c r="F34" s="75">
        <v>0</v>
      </c>
      <c r="G34" s="75">
        <v>0</v>
      </c>
      <c r="H34" s="75">
        <f t="shared" si="4"/>
        <v>0</v>
      </c>
      <c r="I34" s="75">
        <v>0</v>
      </c>
      <c r="J34" s="75">
        <v>0</v>
      </c>
      <c r="K34" s="75">
        <f t="shared" si="5"/>
        <v>1930</v>
      </c>
      <c r="L34" s="75">
        <v>752</v>
      </c>
      <c r="M34" s="75">
        <v>1178</v>
      </c>
      <c r="N34" s="75">
        <f t="shared" si="6"/>
        <v>1930</v>
      </c>
      <c r="O34" s="75">
        <f t="shared" si="7"/>
        <v>752</v>
      </c>
      <c r="P34" s="75">
        <v>752</v>
      </c>
      <c r="Q34" s="75">
        <v>0</v>
      </c>
      <c r="R34" s="75">
        <v>0</v>
      </c>
      <c r="S34" s="75">
        <v>0</v>
      </c>
      <c r="T34" s="75">
        <v>0</v>
      </c>
      <c r="U34" s="75">
        <v>0</v>
      </c>
      <c r="V34" s="75">
        <f t="shared" si="8"/>
        <v>1178</v>
      </c>
      <c r="W34" s="75">
        <v>1178</v>
      </c>
      <c r="X34" s="75">
        <v>0</v>
      </c>
      <c r="Y34" s="75">
        <v>0</v>
      </c>
      <c r="Z34" s="75">
        <v>0</v>
      </c>
      <c r="AA34" s="75">
        <v>0</v>
      </c>
      <c r="AB34" s="75">
        <v>0</v>
      </c>
      <c r="AC34" s="75">
        <f t="shared" si="9"/>
        <v>0</v>
      </c>
      <c r="AD34" s="75">
        <v>0</v>
      </c>
      <c r="AE34" s="75">
        <v>0</v>
      </c>
      <c r="AF34" s="75">
        <f t="shared" si="10"/>
        <v>95</v>
      </c>
      <c r="AG34" s="75">
        <v>95</v>
      </c>
      <c r="AH34" s="75">
        <v>0</v>
      </c>
      <c r="AI34" s="75">
        <v>0</v>
      </c>
      <c r="AJ34" s="75">
        <f t="shared" si="11"/>
        <v>95</v>
      </c>
      <c r="AK34" s="74">
        <v>0</v>
      </c>
      <c r="AL34" s="75">
        <v>0</v>
      </c>
      <c r="AM34" s="75">
        <v>3</v>
      </c>
      <c r="AN34" s="75">
        <v>0</v>
      </c>
      <c r="AO34" s="75">
        <v>0</v>
      </c>
      <c r="AP34" s="75">
        <v>0</v>
      </c>
      <c r="AQ34" s="75">
        <v>0</v>
      </c>
      <c r="AR34" s="75">
        <v>9</v>
      </c>
      <c r="AS34" s="75">
        <v>83</v>
      </c>
      <c r="AT34" s="75">
        <f t="shared" si="12"/>
        <v>0</v>
      </c>
      <c r="AU34" s="75">
        <v>0</v>
      </c>
      <c r="AV34" s="75">
        <v>0</v>
      </c>
      <c r="AW34" s="75">
        <v>0</v>
      </c>
      <c r="AX34" s="75">
        <v>0</v>
      </c>
      <c r="AY34" s="75">
        <v>0</v>
      </c>
      <c r="AZ34" s="75">
        <f t="shared" si="13"/>
        <v>0</v>
      </c>
      <c r="BA34" s="75">
        <v>0</v>
      </c>
      <c r="BB34" s="75">
        <v>0</v>
      </c>
      <c r="BC34" s="75">
        <v>0</v>
      </c>
    </row>
    <row r="35" spans="1:55" s="59" customFormat="1" ht="12" customHeight="1">
      <c r="A35" s="68" t="s">
        <v>195</v>
      </c>
      <c r="B35" s="117" t="s">
        <v>225</v>
      </c>
      <c r="C35" s="68" t="s">
        <v>226</v>
      </c>
      <c r="D35" s="75">
        <f t="shared" si="2"/>
        <v>5324</v>
      </c>
      <c r="E35" s="75">
        <f t="shared" si="3"/>
        <v>0</v>
      </c>
      <c r="F35" s="75">
        <v>0</v>
      </c>
      <c r="G35" s="75">
        <v>0</v>
      </c>
      <c r="H35" s="75">
        <f t="shared" si="4"/>
        <v>1630</v>
      </c>
      <c r="I35" s="75">
        <v>1630</v>
      </c>
      <c r="J35" s="75">
        <v>0</v>
      </c>
      <c r="K35" s="75">
        <f t="shared" si="5"/>
        <v>3694</v>
      </c>
      <c r="L35" s="75">
        <v>0</v>
      </c>
      <c r="M35" s="75">
        <v>3694</v>
      </c>
      <c r="N35" s="75">
        <f t="shared" si="6"/>
        <v>5324</v>
      </c>
      <c r="O35" s="75">
        <f t="shared" si="7"/>
        <v>1630</v>
      </c>
      <c r="P35" s="75">
        <v>1630</v>
      </c>
      <c r="Q35" s="75">
        <v>0</v>
      </c>
      <c r="R35" s="75">
        <v>0</v>
      </c>
      <c r="S35" s="75">
        <v>0</v>
      </c>
      <c r="T35" s="75">
        <v>0</v>
      </c>
      <c r="U35" s="75">
        <v>0</v>
      </c>
      <c r="V35" s="75">
        <f t="shared" si="8"/>
        <v>3694</v>
      </c>
      <c r="W35" s="75">
        <v>3694</v>
      </c>
      <c r="X35" s="75">
        <v>0</v>
      </c>
      <c r="Y35" s="75">
        <v>0</v>
      </c>
      <c r="Z35" s="75">
        <v>0</v>
      </c>
      <c r="AA35" s="75">
        <v>0</v>
      </c>
      <c r="AB35" s="75">
        <v>0</v>
      </c>
      <c r="AC35" s="75">
        <f t="shared" si="9"/>
        <v>0</v>
      </c>
      <c r="AD35" s="75">
        <v>0</v>
      </c>
      <c r="AE35" s="75">
        <v>0</v>
      </c>
      <c r="AF35" s="75">
        <f t="shared" si="10"/>
        <v>304</v>
      </c>
      <c r="AG35" s="75">
        <v>304</v>
      </c>
      <c r="AH35" s="75">
        <v>0</v>
      </c>
      <c r="AI35" s="75">
        <v>0</v>
      </c>
      <c r="AJ35" s="75">
        <f t="shared" si="11"/>
        <v>304</v>
      </c>
      <c r="AK35" s="74">
        <v>0</v>
      </c>
      <c r="AL35" s="75">
        <v>0</v>
      </c>
      <c r="AM35" s="75">
        <v>20</v>
      </c>
      <c r="AN35" s="75">
        <v>0</v>
      </c>
      <c r="AO35" s="75">
        <v>0</v>
      </c>
      <c r="AP35" s="75">
        <v>0</v>
      </c>
      <c r="AQ35" s="75">
        <v>0</v>
      </c>
      <c r="AR35" s="75">
        <v>284</v>
      </c>
      <c r="AS35" s="75">
        <v>0</v>
      </c>
      <c r="AT35" s="75">
        <f t="shared" si="12"/>
        <v>3</v>
      </c>
      <c r="AU35" s="75">
        <v>0</v>
      </c>
      <c r="AV35" s="75">
        <v>0</v>
      </c>
      <c r="AW35" s="75">
        <v>3</v>
      </c>
      <c r="AX35" s="75">
        <v>0</v>
      </c>
      <c r="AY35" s="75">
        <v>0</v>
      </c>
      <c r="AZ35" s="75">
        <f t="shared" si="13"/>
        <v>0</v>
      </c>
      <c r="BA35" s="75">
        <v>0</v>
      </c>
      <c r="BB35" s="75">
        <v>0</v>
      </c>
      <c r="BC35" s="75">
        <v>0</v>
      </c>
    </row>
    <row r="36" spans="1:55" s="59" customFormat="1" ht="12" customHeight="1">
      <c r="A36" s="68" t="s">
        <v>209</v>
      </c>
      <c r="B36" s="117" t="s">
        <v>227</v>
      </c>
      <c r="C36" s="68" t="s">
        <v>228</v>
      </c>
      <c r="D36" s="75">
        <f t="shared" si="2"/>
        <v>7032</v>
      </c>
      <c r="E36" s="75">
        <f t="shared" si="3"/>
        <v>0</v>
      </c>
      <c r="F36" s="75">
        <v>0</v>
      </c>
      <c r="G36" s="75">
        <v>0</v>
      </c>
      <c r="H36" s="75">
        <f t="shared" si="4"/>
        <v>2719</v>
      </c>
      <c r="I36" s="75">
        <v>2719</v>
      </c>
      <c r="J36" s="75">
        <v>0</v>
      </c>
      <c r="K36" s="75">
        <f t="shared" si="5"/>
        <v>4313</v>
      </c>
      <c r="L36" s="75">
        <v>0</v>
      </c>
      <c r="M36" s="75">
        <v>4313</v>
      </c>
      <c r="N36" s="75">
        <f t="shared" si="6"/>
        <v>7032</v>
      </c>
      <c r="O36" s="75">
        <f t="shared" si="7"/>
        <v>2719</v>
      </c>
      <c r="P36" s="75">
        <v>2719</v>
      </c>
      <c r="Q36" s="75">
        <v>0</v>
      </c>
      <c r="R36" s="75">
        <v>0</v>
      </c>
      <c r="S36" s="75">
        <v>0</v>
      </c>
      <c r="T36" s="75">
        <v>0</v>
      </c>
      <c r="U36" s="75">
        <v>0</v>
      </c>
      <c r="V36" s="75">
        <f t="shared" si="8"/>
        <v>4313</v>
      </c>
      <c r="W36" s="75">
        <v>4313</v>
      </c>
      <c r="X36" s="75">
        <v>0</v>
      </c>
      <c r="Y36" s="75">
        <v>0</v>
      </c>
      <c r="Z36" s="75">
        <v>0</v>
      </c>
      <c r="AA36" s="75">
        <v>0</v>
      </c>
      <c r="AB36" s="75">
        <v>0</v>
      </c>
      <c r="AC36" s="75">
        <f t="shared" si="9"/>
        <v>0</v>
      </c>
      <c r="AD36" s="75">
        <v>0</v>
      </c>
      <c r="AE36" s="75">
        <v>0</v>
      </c>
      <c r="AF36" s="75">
        <f t="shared" si="10"/>
        <v>401</v>
      </c>
      <c r="AG36" s="75">
        <v>401</v>
      </c>
      <c r="AH36" s="75">
        <v>0</v>
      </c>
      <c r="AI36" s="75">
        <v>0</v>
      </c>
      <c r="AJ36" s="75">
        <f t="shared" si="11"/>
        <v>401</v>
      </c>
      <c r="AK36" s="74">
        <v>0</v>
      </c>
      <c r="AL36" s="75">
        <v>0</v>
      </c>
      <c r="AM36" s="75">
        <v>26</v>
      </c>
      <c r="AN36" s="75">
        <v>0</v>
      </c>
      <c r="AO36" s="75">
        <v>0</v>
      </c>
      <c r="AP36" s="75">
        <v>0</v>
      </c>
      <c r="AQ36" s="75">
        <v>0</v>
      </c>
      <c r="AR36" s="75">
        <v>375</v>
      </c>
      <c r="AS36" s="75">
        <v>0</v>
      </c>
      <c r="AT36" s="75">
        <f t="shared" si="12"/>
        <v>3</v>
      </c>
      <c r="AU36" s="75">
        <v>0</v>
      </c>
      <c r="AV36" s="75">
        <v>0</v>
      </c>
      <c r="AW36" s="75">
        <v>3</v>
      </c>
      <c r="AX36" s="75">
        <v>0</v>
      </c>
      <c r="AY36" s="75">
        <v>0</v>
      </c>
      <c r="AZ36" s="75">
        <f t="shared" si="13"/>
        <v>0</v>
      </c>
      <c r="BA36" s="75">
        <v>0</v>
      </c>
      <c r="BB36" s="75">
        <v>0</v>
      </c>
      <c r="BC36" s="75">
        <v>0</v>
      </c>
    </row>
    <row r="37" spans="1:55" s="59" customFormat="1" ht="12" customHeight="1">
      <c r="A37" s="68" t="s">
        <v>209</v>
      </c>
      <c r="B37" s="117" t="s">
        <v>229</v>
      </c>
      <c r="C37" s="68" t="s">
        <v>230</v>
      </c>
      <c r="D37" s="75">
        <f t="shared" si="2"/>
        <v>2933</v>
      </c>
      <c r="E37" s="75">
        <f t="shared" si="3"/>
        <v>0</v>
      </c>
      <c r="F37" s="75">
        <v>0</v>
      </c>
      <c r="G37" s="75">
        <v>0</v>
      </c>
      <c r="H37" s="75">
        <f t="shared" si="4"/>
        <v>0</v>
      </c>
      <c r="I37" s="75">
        <v>0</v>
      </c>
      <c r="J37" s="75">
        <v>0</v>
      </c>
      <c r="K37" s="75">
        <f t="shared" si="5"/>
        <v>2933</v>
      </c>
      <c r="L37" s="75">
        <v>1920</v>
      </c>
      <c r="M37" s="75">
        <v>1013</v>
      </c>
      <c r="N37" s="75">
        <f t="shared" si="6"/>
        <v>2933</v>
      </c>
      <c r="O37" s="75">
        <f t="shared" si="7"/>
        <v>1920</v>
      </c>
      <c r="P37" s="75">
        <v>1920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f t="shared" si="8"/>
        <v>1013</v>
      </c>
      <c r="W37" s="75">
        <v>1013</v>
      </c>
      <c r="X37" s="75">
        <v>0</v>
      </c>
      <c r="Y37" s="75">
        <v>0</v>
      </c>
      <c r="Z37" s="75">
        <v>0</v>
      </c>
      <c r="AA37" s="75">
        <v>0</v>
      </c>
      <c r="AB37" s="75">
        <v>0</v>
      </c>
      <c r="AC37" s="75">
        <f t="shared" si="9"/>
        <v>0</v>
      </c>
      <c r="AD37" s="75">
        <v>0</v>
      </c>
      <c r="AE37" s="75">
        <v>0</v>
      </c>
      <c r="AF37" s="75">
        <f t="shared" si="10"/>
        <v>123</v>
      </c>
      <c r="AG37" s="75">
        <v>123</v>
      </c>
      <c r="AH37" s="75">
        <v>0</v>
      </c>
      <c r="AI37" s="75">
        <v>0</v>
      </c>
      <c r="AJ37" s="75">
        <f t="shared" si="11"/>
        <v>123</v>
      </c>
      <c r="AK37" s="74">
        <v>0</v>
      </c>
      <c r="AL37" s="75">
        <v>0</v>
      </c>
      <c r="AM37" s="75">
        <v>22</v>
      </c>
      <c r="AN37" s="75">
        <v>0</v>
      </c>
      <c r="AO37" s="75">
        <v>0</v>
      </c>
      <c r="AP37" s="75">
        <v>0</v>
      </c>
      <c r="AQ37" s="75">
        <v>0</v>
      </c>
      <c r="AR37" s="75">
        <v>101</v>
      </c>
      <c r="AS37" s="75">
        <v>0</v>
      </c>
      <c r="AT37" s="75">
        <f t="shared" si="12"/>
        <v>3</v>
      </c>
      <c r="AU37" s="75">
        <v>0</v>
      </c>
      <c r="AV37" s="75">
        <v>0</v>
      </c>
      <c r="AW37" s="75">
        <v>3</v>
      </c>
      <c r="AX37" s="75">
        <v>0</v>
      </c>
      <c r="AY37" s="75">
        <v>0</v>
      </c>
      <c r="AZ37" s="75">
        <f t="shared" si="13"/>
        <v>0</v>
      </c>
      <c r="BA37" s="75">
        <v>0</v>
      </c>
      <c r="BB37" s="75">
        <v>0</v>
      </c>
      <c r="BC37" s="75">
        <v>0</v>
      </c>
    </row>
    <row r="38" spans="1:55" s="59" customFormat="1" ht="12" customHeight="1">
      <c r="A38" s="68" t="s">
        <v>86</v>
      </c>
      <c r="B38" s="117" t="s">
        <v>150</v>
      </c>
      <c r="C38" s="68" t="s">
        <v>151</v>
      </c>
      <c r="D38" s="75">
        <f t="shared" si="2"/>
        <v>4260</v>
      </c>
      <c r="E38" s="75">
        <f t="shared" si="3"/>
        <v>0</v>
      </c>
      <c r="F38" s="75">
        <v>0</v>
      </c>
      <c r="G38" s="75">
        <v>0</v>
      </c>
      <c r="H38" s="75">
        <f t="shared" si="4"/>
        <v>0</v>
      </c>
      <c r="I38" s="75">
        <v>0</v>
      </c>
      <c r="J38" s="75">
        <v>0</v>
      </c>
      <c r="K38" s="75">
        <f t="shared" si="5"/>
        <v>4260</v>
      </c>
      <c r="L38" s="75">
        <v>2063</v>
      </c>
      <c r="M38" s="75">
        <v>2197</v>
      </c>
      <c r="N38" s="75">
        <f t="shared" si="6"/>
        <v>4260</v>
      </c>
      <c r="O38" s="75">
        <f t="shared" si="7"/>
        <v>2063</v>
      </c>
      <c r="P38" s="75">
        <v>2063</v>
      </c>
      <c r="Q38" s="75">
        <v>0</v>
      </c>
      <c r="R38" s="75">
        <v>0</v>
      </c>
      <c r="S38" s="75">
        <v>0</v>
      </c>
      <c r="T38" s="75">
        <v>0</v>
      </c>
      <c r="U38" s="75">
        <v>0</v>
      </c>
      <c r="V38" s="75">
        <f t="shared" si="8"/>
        <v>2197</v>
      </c>
      <c r="W38" s="75">
        <v>2197</v>
      </c>
      <c r="X38" s="75">
        <v>0</v>
      </c>
      <c r="Y38" s="75">
        <v>0</v>
      </c>
      <c r="Z38" s="75">
        <v>0</v>
      </c>
      <c r="AA38" s="75">
        <v>0</v>
      </c>
      <c r="AB38" s="75">
        <v>0</v>
      </c>
      <c r="AC38" s="75">
        <f t="shared" si="9"/>
        <v>0</v>
      </c>
      <c r="AD38" s="75">
        <v>0</v>
      </c>
      <c r="AE38" s="75">
        <v>0</v>
      </c>
      <c r="AF38" s="75">
        <f t="shared" si="10"/>
        <v>175</v>
      </c>
      <c r="AG38" s="75">
        <v>175</v>
      </c>
      <c r="AH38" s="75">
        <v>0</v>
      </c>
      <c r="AI38" s="75">
        <v>0</v>
      </c>
      <c r="AJ38" s="75">
        <f t="shared" si="11"/>
        <v>175</v>
      </c>
      <c r="AK38" s="74">
        <v>0</v>
      </c>
      <c r="AL38" s="75">
        <v>0</v>
      </c>
      <c r="AM38" s="75">
        <v>39</v>
      </c>
      <c r="AN38" s="75">
        <v>0</v>
      </c>
      <c r="AO38" s="75">
        <v>0</v>
      </c>
      <c r="AP38" s="75">
        <v>0</v>
      </c>
      <c r="AQ38" s="75">
        <v>0</v>
      </c>
      <c r="AR38" s="75">
        <v>136</v>
      </c>
      <c r="AS38" s="75">
        <v>0</v>
      </c>
      <c r="AT38" s="75">
        <f t="shared" si="12"/>
        <v>5</v>
      </c>
      <c r="AU38" s="75">
        <v>0</v>
      </c>
      <c r="AV38" s="75">
        <v>0</v>
      </c>
      <c r="AW38" s="75">
        <v>5</v>
      </c>
      <c r="AX38" s="75">
        <v>0</v>
      </c>
      <c r="AY38" s="75">
        <v>0</v>
      </c>
      <c r="AZ38" s="75">
        <f t="shared" si="13"/>
        <v>0</v>
      </c>
      <c r="BA38" s="75">
        <v>0</v>
      </c>
      <c r="BB38" s="75">
        <v>0</v>
      </c>
      <c r="BC38" s="75">
        <v>0</v>
      </c>
    </row>
    <row r="39" spans="1:55" s="59" customFormat="1" ht="12" customHeight="1">
      <c r="A39" s="68" t="s">
        <v>231</v>
      </c>
      <c r="B39" s="117" t="s">
        <v>232</v>
      </c>
      <c r="C39" s="68" t="s">
        <v>233</v>
      </c>
      <c r="D39" s="75">
        <f t="shared" si="2"/>
        <v>4202</v>
      </c>
      <c r="E39" s="75">
        <f t="shared" si="3"/>
        <v>0</v>
      </c>
      <c r="F39" s="75">
        <v>0</v>
      </c>
      <c r="G39" s="75">
        <v>0</v>
      </c>
      <c r="H39" s="75">
        <f t="shared" si="4"/>
        <v>0</v>
      </c>
      <c r="I39" s="75">
        <v>0</v>
      </c>
      <c r="J39" s="75">
        <v>0</v>
      </c>
      <c r="K39" s="75">
        <f t="shared" si="5"/>
        <v>4202</v>
      </c>
      <c r="L39" s="75">
        <v>1004</v>
      </c>
      <c r="M39" s="75">
        <v>3198</v>
      </c>
      <c r="N39" s="75">
        <f t="shared" si="6"/>
        <v>4202</v>
      </c>
      <c r="O39" s="75">
        <f t="shared" si="7"/>
        <v>1004</v>
      </c>
      <c r="P39" s="75">
        <v>1004</v>
      </c>
      <c r="Q39" s="75">
        <v>0</v>
      </c>
      <c r="R39" s="75">
        <v>0</v>
      </c>
      <c r="S39" s="75">
        <v>0</v>
      </c>
      <c r="T39" s="75">
        <v>0</v>
      </c>
      <c r="U39" s="75">
        <v>0</v>
      </c>
      <c r="V39" s="75">
        <f t="shared" si="8"/>
        <v>3198</v>
      </c>
      <c r="W39" s="75">
        <v>3198</v>
      </c>
      <c r="X39" s="75">
        <v>0</v>
      </c>
      <c r="Y39" s="75">
        <v>0</v>
      </c>
      <c r="Z39" s="75">
        <v>0</v>
      </c>
      <c r="AA39" s="75">
        <v>0</v>
      </c>
      <c r="AB39" s="75">
        <v>0</v>
      </c>
      <c r="AC39" s="75">
        <f t="shared" si="9"/>
        <v>0</v>
      </c>
      <c r="AD39" s="75">
        <v>0</v>
      </c>
      <c r="AE39" s="75">
        <v>0</v>
      </c>
      <c r="AF39" s="75">
        <f t="shared" si="10"/>
        <v>173</v>
      </c>
      <c r="AG39" s="75">
        <v>173</v>
      </c>
      <c r="AH39" s="75">
        <v>0</v>
      </c>
      <c r="AI39" s="75">
        <v>0</v>
      </c>
      <c r="AJ39" s="75">
        <f t="shared" si="11"/>
        <v>173</v>
      </c>
      <c r="AK39" s="74">
        <v>0</v>
      </c>
      <c r="AL39" s="75">
        <v>0</v>
      </c>
      <c r="AM39" s="75">
        <v>39</v>
      </c>
      <c r="AN39" s="75">
        <v>0</v>
      </c>
      <c r="AO39" s="75">
        <v>0</v>
      </c>
      <c r="AP39" s="75">
        <v>0</v>
      </c>
      <c r="AQ39" s="75">
        <v>0</v>
      </c>
      <c r="AR39" s="75">
        <v>134</v>
      </c>
      <c r="AS39" s="75">
        <v>0</v>
      </c>
      <c r="AT39" s="75">
        <f t="shared" si="12"/>
        <v>5</v>
      </c>
      <c r="AU39" s="75">
        <v>0</v>
      </c>
      <c r="AV39" s="75">
        <v>0</v>
      </c>
      <c r="AW39" s="75">
        <v>5</v>
      </c>
      <c r="AX39" s="75">
        <v>0</v>
      </c>
      <c r="AY39" s="75">
        <v>0</v>
      </c>
      <c r="AZ39" s="75">
        <f t="shared" si="13"/>
        <v>0</v>
      </c>
      <c r="BA39" s="75">
        <v>0</v>
      </c>
      <c r="BB39" s="75">
        <v>0</v>
      </c>
      <c r="BC39" s="75">
        <v>0</v>
      </c>
    </row>
    <row r="40" spans="1:55" s="59" customFormat="1" ht="12" customHeight="1">
      <c r="A40" s="68" t="s">
        <v>231</v>
      </c>
      <c r="B40" s="117" t="s">
        <v>234</v>
      </c>
      <c r="C40" s="68" t="s">
        <v>235</v>
      </c>
      <c r="D40" s="75">
        <f t="shared" si="2"/>
        <v>1678</v>
      </c>
      <c r="E40" s="75">
        <f t="shared" si="3"/>
        <v>0</v>
      </c>
      <c r="F40" s="75">
        <v>0</v>
      </c>
      <c r="G40" s="75">
        <v>0</v>
      </c>
      <c r="H40" s="75">
        <f t="shared" si="4"/>
        <v>0</v>
      </c>
      <c r="I40" s="75">
        <v>0</v>
      </c>
      <c r="J40" s="75">
        <v>0</v>
      </c>
      <c r="K40" s="75">
        <f t="shared" si="5"/>
        <v>1678</v>
      </c>
      <c r="L40" s="75">
        <v>241</v>
      </c>
      <c r="M40" s="75">
        <v>1437</v>
      </c>
      <c r="N40" s="75">
        <f t="shared" si="6"/>
        <v>1678</v>
      </c>
      <c r="O40" s="75">
        <f t="shared" si="7"/>
        <v>241</v>
      </c>
      <c r="P40" s="75">
        <v>241</v>
      </c>
      <c r="Q40" s="75">
        <v>0</v>
      </c>
      <c r="R40" s="75">
        <v>0</v>
      </c>
      <c r="S40" s="75">
        <v>0</v>
      </c>
      <c r="T40" s="75">
        <v>0</v>
      </c>
      <c r="U40" s="75">
        <v>0</v>
      </c>
      <c r="V40" s="75">
        <f t="shared" si="8"/>
        <v>1437</v>
      </c>
      <c r="W40" s="75">
        <v>1437</v>
      </c>
      <c r="X40" s="75">
        <v>0</v>
      </c>
      <c r="Y40" s="75">
        <v>0</v>
      </c>
      <c r="Z40" s="75">
        <v>0</v>
      </c>
      <c r="AA40" s="75">
        <v>0</v>
      </c>
      <c r="AB40" s="75">
        <v>0</v>
      </c>
      <c r="AC40" s="75">
        <f t="shared" si="9"/>
        <v>0</v>
      </c>
      <c r="AD40" s="75">
        <v>0</v>
      </c>
      <c r="AE40" s="75">
        <v>0</v>
      </c>
      <c r="AF40" s="75">
        <f t="shared" si="10"/>
        <v>103</v>
      </c>
      <c r="AG40" s="75">
        <v>103</v>
      </c>
      <c r="AH40" s="75">
        <v>0</v>
      </c>
      <c r="AI40" s="75">
        <v>0</v>
      </c>
      <c r="AJ40" s="75">
        <f t="shared" si="11"/>
        <v>103</v>
      </c>
      <c r="AK40" s="74">
        <v>0</v>
      </c>
      <c r="AL40" s="75">
        <v>0</v>
      </c>
      <c r="AM40" s="75">
        <v>103</v>
      </c>
      <c r="AN40" s="75">
        <v>0</v>
      </c>
      <c r="AO40" s="75">
        <v>0</v>
      </c>
      <c r="AP40" s="75">
        <v>0</v>
      </c>
      <c r="AQ40" s="75">
        <v>0</v>
      </c>
      <c r="AR40" s="75">
        <v>0</v>
      </c>
      <c r="AS40" s="75">
        <v>0</v>
      </c>
      <c r="AT40" s="75">
        <f t="shared" si="12"/>
        <v>13</v>
      </c>
      <c r="AU40" s="75">
        <v>0</v>
      </c>
      <c r="AV40" s="75">
        <v>0</v>
      </c>
      <c r="AW40" s="75">
        <v>13</v>
      </c>
      <c r="AX40" s="75">
        <v>0</v>
      </c>
      <c r="AY40" s="75">
        <v>0</v>
      </c>
      <c r="AZ40" s="75">
        <f t="shared" si="13"/>
        <v>0</v>
      </c>
      <c r="BA40" s="75">
        <v>0</v>
      </c>
      <c r="BB40" s="75">
        <v>0</v>
      </c>
      <c r="BC40" s="75">
        <v>0</v>
      </c>
    </row>
    <row r="41" spans="1:55" s="59" customFormat="1" ht="12" customHeight="1">
      <c r="A41" s="68" t="s">
        <v>86</v>
      </c>
      <c r="B41" s="117" t="s">
        <v>156</v>
      </c>
      <c r="C41" s="68" t="s">
        <v>157</v>
      </c>
      <c r="D41" s="75">
        <f t="shared" si="2"/>
        <v>2654</v>
      </c>
      <c r="E41" s="75">
        <f t="shared" si="3"/>
        <v>0</v>
      </c>
      <c r="F41" s="75">
        <v>0</v>
      </c>
      <c r="G41" s="75">
        <v>0</v>
      </c>
      <c r="H41" s="75">
        <f t="shared" si="4"/>
        <v>0</v>
      </c>
      <c r="I41" s="75">
        <v>0</v>
      </c>
      <c r="J41" s="75">
        <v>0</v>
      </c>
      <c r="K41" s="75">
        <f t="shared" si="5"/>
        <v>2654</v>
      </c>
      <c r="L41" s="75">
        <v>1113</v>
      </c>
      <c r="M41" s="75">
        <v>1541</v>
      </c>
      <c r="N41" s="75">
        <f t="shared" si="6"/>
        <v>2654</v>
      </c>
      <c r="O41" s="75">
        <f t="shared" si="7"/>
        <v>1113</v>
      </c>
      <c r="P41" s="75">
        <v>1113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f t="shared" si="8"/>
        <v>1541</v>
      </c>
      <c r="W41" s="75">
        <v>1541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f t="shared" si="9"/>
        <v>0</v>
      </c>
      <c r="AD41" s="75">
        <v>0</v>
      </c>
      <c r="AE41" s="75">
        <v>0</v>
      </c>
      <c r="AF41" s="75">
        <f t="shared" si="10"/>
        <v>48</v>
      </c>
      <c r="AG41" s="75">
        <v>48</v>
      </c>
      <c r="AH41" s="75">
        <v>0</v>
      </c>
      <c r="AI41" s="75">
        <v>0</v>
      </c>
      <c r="AJ41" s="75">
        <f t="shared" si="11"/>
        <v>48</v>
      </c>
      <c r="AK41" s="74">
        <v>0</v>
      </c>
      <c r="AL41" s="75">
        <v>0</v>
      </c>
      <c r="AM41" s="75">
        <v>48</v>
      </c>
      <c r="AN41" s="75">
        <v>0</v>
      </c>
      <c r="AO41" s="75">
        <v>0</v>
      </c>
      <c r="AP41" s="75">
        <v>0</v>
      </c>
      <c r="AQ41" s="75">
        <v>0</v>
      </c>
      <c r="AR41" s="75">
        <v>0</v>
      </c>
      <c r="AS41" s="75">
        <v>0</v>
      </c>
      <c r="AT41" s="75">
        <f t="shared" si="12"/>
        <v>0</v>
      </c>
      <c r="AU41" s="75">
        <v>0</v>
      </c>
      <c r="AV41" s="75">
        <v>0</v>
      </c>
      <c r="AW41" s="75">
        <v>0</v>
      </c>
      <c r="AX41" s="75">
        <v>0</v>
      </c>
      <c r="AY41" s="75">
        <v>0</v>
      </c>
      <c r="AZ41" s="75">
        <f t="shared" si="13"/>
        <v>0</v>
      </c>
      <c r="BA41" s="75">
        <v>0</v>
      </c>
      <c r="BB41" s="75">
        <v>0</v>
      </c>
      <c r="BC41" s="75">
        <v>0</v>
      </c>
    </row>
    <row r="42" spans="1:55" s="59" customFormat="1" ht="12" customHeight="1">
      <c r="A42" s="68" t="s">
        <v>86</v>
      </c>
      <c r="B42" s="117" t="s">
        <v>158</v>
      </c>
      <c r="C42" s="68" t="s">
        <v>159</v>
      </c>
      <c r="D42" s="75">
        <f t="shared" si="2"/>
        <v>3696</v>
      </c>
      <c r="E42" s="75">
        <f t="shared" si="3"/>
        <v>0</v>
      </c>
      <c r="F42" s="75">
        <v>0</v>
      </c>
      <c r="G42" s="75">
        <v>0</v>
      </c>
      <c r="H42" s="75">
        <f t="shared" si="4"/>
        <v>0</v>
      </c>
      <c r="I42" s="75">
        <v>0</v>
      </c>
      <c r="J42" s="75">
        <v>0</v>
      </c>
      <c r="K42" s="75">
        <f t="shared" si="5"/>
        <v>3696</v>
      </c>
      <c r="L42" s="75">
        <v>1444</v>
      </c>
      <c r="M42" s="75">
        <v>2252</v>
      </c>
      <c r="N42" s="75">
        <f t="shared" si="6"/>
        <v>3696</v>
      </c>
      <c r="O42" s="75">
        <f t="shared" si="7"/>
        <v>1444</v>
      </c>
      <c r="P42" s="75">
        <v>1444</v>
      </c>
      <c r="Q42" s="75">
        <v>0</v>
      </c>
      <c r="R42" s="75">
        <v>0</v>
      </c>
      <c r="S42" s="75">
        <v>0</v>
      </c>
      <c r="T42" s="75">
        <v>0</v>
      </c>
      <c r="U42" s="75">
        <v>0</v>
      </c>
      <c r="V42" s="75">
        <f t="shared" si="8"/>
        <v>2252</v>
      </c>
      <c r="W42" s="75">
        <v>2252</v>
      </c>
      <c r="X42" s="75">
        <v>0</v>
      </c>
      <c r="Y42" s="75">
        <v>0</v>
      </c>
      <c r="Z42" s="75">
        <v>0</v>
      </c>
      <c r="AA42" s="75">
        <v>0</v>
      </c>
      <c r="AB42" s="75">
        <v>0</v>
      </c>
      <c r="AC42" s="75">
        <f t="shared" si="9"/>
        <v>0</v>
      </c>
      <c r="AD42" s="75">
        <v>0</v>
      </c>
      <c r="AE42" s="75">
        <v>0</v>
      </c>
      <c r="AF42" s="75">
        <f t="shared" si="10"/>
        <v>66</v>
      </c>
      <c r="AG42" s="75">
        <v>66</v>
      </c>
      <c r="AH42" s="75">
        <v>0</v>
      </c>
      <c r="AI42" s="75">
        <v>0</v>
      </c>
      <c r="AJ42" s="75">
        <f t="shared" si="11"/>
        <v>66</v>
      </c>
      <c r="AK42" s="74">
        <v>0</v>
      </c>
      <c r="AL42" s="75">
        <v>0</v>
      </c>
      <c r="AM42" s="75">
        <v>66</v>
      </c>
      <c r="AN42" s="75">
        <v>0</v>
      </c>
      <c r="AO42" s="75">
        <v>0</v>
      </c>
      <c r="AP42" s="75">
        <v>0</v>
      </c>
      <c r="AQ42" s="75">
        <v>0</v>
      </c>
      <c r="AR42" s="75">
        <v>0</v>
      </c>
      <c r="AS42" s="75">
        <v>0</v>
      </c>
      <c r="AT42" s="75">
        <f t="shared" si="12"/>
        <v>0</v>
      </c>
      <c r="AU42" s="75">
        <v>0</v>
      </c>
      <c r="AV42" s="75">
        <v>0</v>
      </c>
      <c r="AW42" s="75">
        <v>0</v>
      </c>
      <c r="AX42" s="75">
        <v>0</v>
      </c>
      <c r="AY42" s="75">
        <v>0</v>
      </c>
      <c r="AZ42" s="75">
        <f t="shared" si="13"/>
        <v>0</v>
      </c>
      <c r="BA42" s="75">
        <v>0</v>
      </c>
      <c r="BB42" s="75">
        <v>0</v>
      </c>
      <c r="BC42" s="75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T2:AY2"/>
    <mergeCell ref="AQ3:AQ4"/>
    <mergeCell ref="AR3:AR4"/>
    <mergeCell ref="AS3:AS4"/>
    <mergeCell ref="AT3:AT4"/>
    <mergeCell ref="BC3:BC4"/>
    <mergeCell ref="AY3:AY4"/>
    <mergeCell ref="AZ3:AZ4"/>
    <mergeCell ref="BA3:BA4"/>
    <mergeCell ref="BB3:BB4"/>
    <mergeCell ref="AL3:AL5"/>
    <mergeCell ref="AV3:AV5"/>
    <mergeCell ref="AW3:AW4"/>
    <mergeCell ref="AX3:AX4"/>
    <mergeCell ref="AN3:AN4"/>
    <mergeCell ref="AO3:AO4"/>
    <mergeCell ref="AP3:AP4"/>
    <mergeCell ref="AU3:AU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5" hidden="1" customWidth="1"/>
    <col min="29" max="29" width="3" style="45" hidden="1" customWidth="1"/>
    <col min="30" max="30" width="10.8984375" style="45" hidden="1" customWidth="1"/>
    <col min="31" max="31" width="8.8984375" style="45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8"/>
      <c r="B2" s="12" t="s">
        <v>236</v>
      </c>
      <c r="C2" s="126" t="s">
        <v>87</v>
      </c>
      <c r="D2" s="123" t="s">
        <v>237</v>
      </c>
      <c r="E2" s="3"/>
      <c r="F2" s="3"/>
      <c r="G2" s="3"/>
      <c r="H2" s="3"/>
      <c r="I2" s="3"/>
      <c r="J2" s="3"/>
      <c r="K2" s="3"/>
      <c r="L2" s="3" t="str">
        <f>LEFT(C2,2)</f>
        <v>06</v>
      </c>
      <c r="M2" s="3" t="str">
        <f>IF(L2&lt;&gt;"",VLOOKUP(L2,$AI$6:$AJ$52,2,FALSE),"-")</f>
        <v>山形県</v>
      </c>
      <c r="AA2" s="2">
        <f>IF(VALUE(C2)=0,0,1)</f>
        <v>1</v>
      </c>
      <c r="AB2" s="11" t="str">
        <f>IF(AA2=0,"",VLOOKUP(C2,'水洗化人口等'!B7:C999,2,FALSE))</f>
        <v>合計</v>
      </c>
      <c r="AC2" s="11"/>
      <c r="AD2" s="46">
        <f>IF(AA2=0,1,IF(ISERROR(AB2),1,0))</f>
        <v>0</v>
      </c>
      <c r="AF2" s="11">
        <f>COUNTA('水洗化人口等'!B7:B999)+6</f>
        <v>42</v>
      </c>
      <c r="AG2" s="11">
        <f>IF(AA2=0,0,VLOOKUP(C2,AF5:AG300,2,FALSE))</f>
        <v>7</v>
      </c>
    </row>
    <row r="3" ht="13.5">
      <c r="AD3" s="46"/>
    </row>
    <row r="4" spans="2:30" ht="19.5" customHeight="1">
      <c r="B4" s="127" t="str">
        <f>IF(ISERROR(AB2),"",AB2&amp;" し尿処理（平成２３年度実績）")</f>
        <v>合計 し尿処理（平成２３年度実績）</v>
      </c>
      <c r="C4" s="13"/>
      <c r="AA4" s="44"/>
      <c r="AB4" s="47"/>
      <c r="AC4" s="47"/>
      <c r="AD4" s="47"/>
    </row>
    <row r="5" spans="10:33" ht="14.25" thickBot="1">
      <c r="J5" s="14"/>
      <c r="AF5" s="11">
        <f>+'水洗化人口等'!B5</f>
        <v>0</v>
      </c>
      <c r="AG5" s="11">
        <v>5</v>
      </c>
    </row>
    <row r="6" spans="6:36" ht="27.75" thickBot="1">
      <c r="F6" s="159" t="s">
        <v>238</v>
      </c>
      <c r="G6" s="160"/>
      <c r="H6" s="38" t="s">
        <v>239</v>
      </c>
      <c r="I6" s="38" t="s">
        <v>240</v>
      </c>
      <c r="J6" s="38" t="s">
        <v>241</v>
      </c>
      <c r="K6" s="5" t="s">
        <v>242</v>
      </c>
      <c r="L6" s="15" t="s">
        <v>243</v>
      </c>
      <c r="M6" s="39" t="s">
        <v>244</v>
      </c>
      <c r="AF6" s="11">
        <f>+'水洗化人口等'!B6</f>
        <v>0</v>
      </c>
      <c r="AG6" s="11">
        <v>6</v>
      </c>
      <c r="AI6" s="42" t="s">
        <v>245</v>
      </c>
      <c r="AJ6" s="3" t="s">
        <v>53</v>
      </c>
    </row>
    <row r="7" spans="2:36" ht="16.5" customHeight="1">
      <c r="B7" s="161" t="s">
        <v>246</v>
      </c>
      <c r="C7" s="6" t="s">
        <v>247</v>
      </c>
      <c r="D7" s="16">
        <f>AD7</f>
        <v>135179</v>
      </c>
      <c r="F7" s="169" t="s">
        <v>248</v>
      </c>
      <c r="G7" s="7" t="s">
        <v>172</v>
      </c>
      <c r="H7" s="17">
        <f aca="true" t="shared" si="0" ref="H7:H12">AD14</f>
        <v>79597</v>
      </c>
      <c r="I7" s="17">
        <f aca="true" t="shared" si="1" ref="I7:I12">AD24</f>
        <v>162972</v>
      </c>
      <c r="J7" s="17">
        <f aca="true" t="shared" si="2" ref="J7:J12">SUM(H7:I7)</f>
        <v>242569</v>
      </c>
      <c r="K7" s="18">
        <f aca="true" t="shared" si="3" ref="K7:K12">IF(J$13&gt;0,J7/J$13,0)</f>
        <v>1</v>
      </c>
      <c r="L7" s="19">
        <f>AD34</f>
        <v>10832</v>
      </c>
      <c r="M7" s="20">
        <f>AD37</f>
        <v>45</v>
      </c>
      <c r="AA7" s="4" t="s">
        <v>247</v>
      </c>
      <c r="AB7" s="45" t="s">
        <v>249</v>
      </c>
      <c r="AC7" s="45" t="s">
        <v>250</v>
      </c>
      <c r="AD7" s="11">
        <f aca="true" ca="1" t="shared" si="4" ref="AD7:AD53">IF(AD$2=0,INDIRECT(AB7&amp;"!"&amp;AC7&amp;$AG$2),0)</f>
        <v>135179</v>
      </c>
      <c r="AF7" s="42" t="str">
        <f>+'水洗化人口等'!B7</f>
        <v>06000</v>
      </c>
      <c r="AG7" s="11">
        <v>7</v>
      </c>
      <c r="AI7" s="42" t="s">
        <v>251</v>
      </c>
      <c r="AJ7" s="3" t="s">
        <v>52</v>
      </c>
    </row>
    <row r="8" spans="2:36" ht="16.5" customHeight="1">
      <c r="B8" s="162"/>
      <c r="C8" s="7" t="s">
        <v>70</v>
      </c>
      <c r="D8" s="21">
        <f>AD8</f>
        <v>0</v>
      </c>
      <c r="F8" s="170"/>
      <c r="G8" s="7" t="s">
        <v>174</v>
      </c>
      <c r="H8" s="17">
        <f t="shared" si="0"/>
        <v>0</v>
      </c>
      <c r="I8" s="17">
        <f t="shared" si="1"/>
        <v>0</v>
      </c>
      <c r="J8" s="17">
        <f t="shared" si="2"/>
        <v>0</v>
      </c>
      <c r="K8" s="18">
        <f t="shared" si="3"/>
        <v>0</v>
      </c>
      <c r="L8" s="19">
        <f>AD35</f>
        <v>0</v>
      </c>
      <c r="M8" s="20">
        <f>AD38</f>
        <v>0</v>
      </c>
      <c r="AA8" s="4" t="s">
        <v>70</v>
      </c>
      <c r="AB8" s="45" t="s">
        <v>249</v>
      </c>
      <c r="AC8" s="45" t="s">
        <v>252</v>
      </c>
      <c r="AD8" s="11">
        <f ca="1" t="shared" si="4"/>
        <v>0</v>
      </c>
      <c r="AF8" s="42" t="str">
        <f>+'水洗化人口等'!B8</f>
        <v>06201</v>
      </c>
      <c r="AG8" s="11">
        <v>8</v>
      </c>
      <c r="AI8" s="42" t="s">
        <v>253</v>
      </c>
      <c r="AJ8" s="3" t="s">
        <v>51</v>
      </c>
    </row>
    <row r="9" spans="2:36" ht="16.5" customHeight="1">
      <c r="B9" s="163"/>
      <c r="C9" s="8" t="s">
        <v>254</v>
      </c>
      <c r="D9" s="22">
        <f>SUM(D7:D8)</f>
        <v>135179</v>
      </c>
      <c r="F9" s="170"/>
      <c r="G9" s="7" t="s">
        <v>1</v>
      </c>
      <c r="H9" s="17">
        <f t="shared" si="0"/>
        <v>0</v>
      </c>
      <c r="I9" s="17">
        <f t="shared" si="1"/>
        <v>0</v>
      </c>
      <c r="J9" s="17">
        <f t="shared" si="2"/>
        <v>0</v>
      </c>
      <c r="K9" s="18">
        <f t="shared" si="3"/>
        <v>0</v>
      </c>
      <c r="L9" s="19">
        <f>AD36</f>
        <v>0</v>
      </c>
      <c r="M9" s="20">
        <f>AD39</f>
        <v>0</v>
      </c>
      <c r="AA9" s="4" t="s">
        <v>255</v>
      </c>
      <c r="AB9" s="45" t="s">
        <v>249</v>
      </c>
      <c r="AC9" s="45" t="s">
        <v>256</v>
      </c>
      <c r="AD9" s="11">
        <f ca="1" t="shared" si="4"/>
        <v>726035</v>
      </c>
      <c r="AF9" s="42" t="str">
        <f>+'水洗化人口等'!B9</f>
        <v>06202</v>
      </c>
      <c r="AG9" s="11">
        <v>9</v>
      </c>
      <c r="AI9" s="42" t="s">
        <v>257</v>
      </c>
      <c r="AJ9" s="3" t="s">
        <v>50</v>
      </c>
    </row>
    <row r="10" spans="2:36" ht="16.5" customHeight="1">
      <c r="B10" s="164" t="s">
        <v>258</v>
      </c>
      <c r="C10" s="124" t="s">
        <v>255</v>
      </c>
      <c r="D10" s="21">
        <f>AD9</f>
        <v>726035</v>
      </c>
      <c r="F10" s="170"/>
      <c r="G10" s="7" t="s">
        <v>187</v>
      </c>
      <c r="H10" s="17">
        <f t="shared" si="0"/>
        <v>0</v>
      </c>
      <c r="I10" s="17">
        <f t="shared" si="1"/>
        <v>0</v>
      </c>
      <c r="J10" s="17">
        <f t="shared" si="2"/>
        <v>0</v>
      </c>
      <c r="K10" s="18">
        <f t="shared" si="3"/>
        <v>0</v>
      </c>
      <c r="L10" s="23" t="s">
        <v>259</v>
      </c>
      <c r="M10" s="24" t="s">
        <v>259</v>
      </c>
      <c r="AA10" s="4" t="s">
        <v>260</v>
      </c>
      <c r="AB10" s="45" t="s">
        <v>249</v>
      </c>
      <c r="AC10" s="45" t="s">
        <v>261</v>
      </c>
      <c r="AD10" s="11">
        <f ca="1" t="shared" si="4"/>
        <v>0</v>
      </c>
      <c r="AF10" s="42" t="str">
        <f>+'水洗化人口等'!B10</f>
        <v>06203</v>
      </c>
      <c r="AG10" s="11">
        <v>10</v>
      </c>
      <c r="AI10" s="42" t="s">
        <v>262</v>
      </c>
      <c r="AJ10" s="3" t="s">
        <v>49</v>
      </c>
    </row>
    <row r="11" spans="2:36" ht="16.5" customHeight="1">
      <c r="B11" s="165"/>
      <c r="C11" s="7" t="s">
        <v>260</v>
      </c>
      <c r="D11" s="21">
        <f>AD10</f>
        <v>0</v>
      </c>
      <c r="F11" s="170"/>
      <c r="G11" s="7" t="s">
        <v>189</v>
      </c>
      <c r="H11" s="17">
        <f t="shared" si="0"/>
        <v>0</v>
      </c>
      <c r="I11" s="17">
        <f t="shared" si="1"/>
        <v>0</v>
      </c>
      <c r="J11" s="17">
        <f t="shared" si="2"/>
        <v>0</v>
      </c>
      <c r="K11" s="18">
        <f t="shared" si="3"/>
        <v>0</v>
      </c>
      <c r="L11" s="23" t="s">
        <v>259</v>
      </c>
      <c r="M11" s="24" t="s">
        <v>259</v>
      </c>
      <c r="AA11" s="4" t="s">
        <v>263</v>
      </c>
      <c r="AB11" s="45" t="s">
        <v>249</v>
      </c>
      <c r="AC11" s="45" t="s">
        <v>264</v>
      </c>
      <c r="AD11" s="11">
        <f ca="1" t="shared" si="4"/>
        <v>310937</v>
      </c>
      <c r="AF11" s="42" t="str">
        <f>+'水洗化人口等'!B11</f>
        <v>06204</v>
      </c>
      <c r="AG11" s="11">
        <v>11</v>
      </c>
      <c r="AI11" s="42" t="s">
        <v>265</v>
      </c>
      <c r="AJ11" s="3" t="s">
        <v>48</v>
      </c>
    </row>
    <row r="12" spans="2:36" ht="16.5" customHeight="1">
      <c r="B12" s="165"/>
      <c r="C12" s="7" t="s">
        <v>263</v>
      </c>
      <c r="D12" s="21">
        <f>AD11</f>
        <v>310937</v>
      </c>
      <c r="F12" s="170"/>
      <c r="G12" s="7" t="s">
        <v>191</v>
      </c>
      <c r="H12" s="17">
        <f t="shared" si="0"/>
        <v>0</v>
      </c>
      <c r="I12" s="17">
        <f t="shared" si="1"/>
        <v>0</v>
      </c>
      <c r="J12" s="17">
        <f t="shared" si="2"/>
        <v>0</v>
      </c>
      <c r="K12" s="18">
        <f t="shared" si="3"/>
        <v>0</v>
      </c>
      <c r="L12" s="23" t="s">
        <v>259</v>
      </c>
      <c r="M12" s="24" t="s">
        <v>259</v>
      </c>
      <c r="AA12" s="4" t="s">
        <v>266</v>
      </c>
      <c r="AB12" s="45" t="s">
        <v>249</v>
      </c>
      <c r="AC12" s="45" t="s">
        <v>267</v>
      </c>
      <c r="AD12" s="11">
        <f ca="1" t="shared" si="4"/>
        <v>137569</v>
      </c>
      <c r="AF12" s="42" t="str">
        <f>+'水洗化人口等'!B12</f>
        <v>06205</v>
      </c>
      <c r="AG12" s="11">
        <v>12</v>
      </c>
      <c r="AI12" s="42" t="s">
        <v>268</v>
      </c>
      <c r="AJ12" s="3" t="s">
        <v>47</v>
      </c>
    </row>
    <row r="13" spans="2:36" ht="16.5" customHeight="1">
      <c r="B13" s="166"/>
      <c r="C13" s="8" t="s">
        <v>254</v>
      </c>
      <c r="D13" s="22">
        <f>SUM(D10:D12)</f>
        <v>1036972</v>
      </c>
      <c r="F13" s="171"/>
      <c r="G13" s="7" t="s">
        <v>254</v>
      </c>
      <c r="H13" s="17">
        <f>SUM(H7:H12)</f>
        <v>79597</v>
      </c>
      <c r="I13" s="17">
        <f>SUM(I7:I12)</f>
        <v>162972</v>
      </c>
      <c r="J13" s="17">
        <f>SUM(J7:J12)</f>
        <v>242569</v>
      </c>
      <c r="K13" s="18">
        <v>1</v>
      </c>
      <c r="L13" s="23" t="s">
        <v>259</v>
      </c>
      <c r="M13" s="24" t="s">
        <v>259</v>
      </c>
      <c r="AA13" s="4" t="s">
        <v>61</v>
      </c>
      <c r="AB13" s="45" t="s">
        <v>249</v>
      </c>
      <c r="AC13" s="45" t="s">
        <v>269</v>
      </c>
      <c r="AD13" s="11">
        <f ca="1" t="shared" si="4"/>
        <v>6321</v>
      </c>
      <c r="AF13" s="42" t="str">
        <f>+'水洗化人口等'!B13</f>
        <v>06206</v>
      </c>
      <c r="AG13" s="11">
        <v>13</v>
      </c>
      <c r="AI13" s="42" t="s">
        <v>270</v>
      </c>
      <c r="AJ13" s="3" t="s">
        <v>46</v>
      </c>
    </row>
    <row r="14" spans="2:36" ht="16.5" customHeight="1" thickBot="1">
      <c r="B14" s="167" t="s">
        <v>271</v>
      </c>
      <c r="C14" s="168"/>
      <c r="D14" s="25">
        <f>SUM(D9,D13)</f>
        <v>1172151</v>
      </c>
      <c r="F14" s="172" t="s">
        <v>272</v>
      </c>
      <c r="G14" s="173"/>
      <c r="H14" s="17">
        <f>AD20</f>
        <v>0</v>
      </c>
      <c r="I14" s="17">
        <f>AD30</f>
        <v>0</v>
      </c>
      <c r="J14" s="17">
        <f>SUM(H14:I14)</f>
        <v>0</v>
      </c>
      <c r="K14" s="26" t="s">
        <v>259</v>
      </c>
      <c r="L14" s="23" t="s">
        <v>259</v>
      </c>
      <c r="M14" s="24" t="s">
        <v>259</v>
      </c>
      <c r="AA14" s="4" t="s">
        <v>172</v>
      </c>
      <c r="AB14" s="45" t="s">
        <v>273</v>
      </c>
      <c r="AC14" s="45" t="s">
        <v>267</v>
      </c>
      <c r="AD14" s="11">
        <f ca="1" t="shared" si="4"/>
        <v>79597</v>
      </c>
      <c r="AF14" s="42" t="str">
        <f>+'水洗化人口等'!B14</f>
        <v>06207</v>
      </c>
      <c r="AG14" s="11">
        <v>14</v>
      </c>
      <c r="AI14" s="42" t="s">
        <v>274</v>
      </c>
      <c r="AJ14" s="3" t="s">
        <v>45</v>
      </c>
    </row>
    <row r="15" spans="2:36" ht="16.5" customHeight="1" thickBot="1">
      <c r="B15" s="167" t="s">
        <v>61</v>
      </c>
      <c r="C15" s="168"/>
      <c r="D15" s="25">
        <f>AD13</f>
        <v>6321</v>
      </c>
      <c r="F15" s="167" t="s">
        <v>54</v>
      </c>
      <c r="G15" s="168"/>
      <c r="H15" s="27">
        <f>SUM(H13:H14)</f>
        <v>79597</v>
      </c>
      <c r="I15" s="27">
        <f>SUM(I13:I14)</f>
        <v>162972</v>
      </c>
      <c r="J15" s="27">
        <f>SUM(J13:J14)</f>
        <v>242569</v>
      </c>
      <c r="K15" s="28" t="s">
        <v>259</v>
      </c>
      <c r="L15" s="29">
        <f>SUM(L7:L9)</f>
        <v>10832</v>
      </c>
      <c r="M15" s="30">
        <f>SUM(M7:M9)</f>
        <v>45</v>
      </c>
      <c r="AA15" s="4" t="s">
        <v>174</v>
      </c>
      <c r="AB15" s="45" t="s">
        <v>273</v>
      </c>
      <c r="AC15" s="45" t="s">
        <v>275</v>
      </c>
      <c r="AD15" s="11">
        <f ca="1" t="shared" si="4"/>
        <v>0</v>
      </c>
      <c r="AF15" s="42" t="str">
        <f>+'水洗化人口等'!B15</f>
        <v>06208</v>
      </c>
      <c r="AG15" s="11">
        <v>15</v>
      </c>
      <c r="AI15" s="42" t="s">
        <v>276</v>
      </c>
      <c r="AJ15" s="3" t="s">
        <v>44</v>
      </c>
    </row>
    <row r="16" spans="2:36" ht="16.5" customHeight="1" thickBot="1">
      <c r="B16" s="125" t="s">
        <v>277</v>
      </c>
      <c r="AA16" s="4" t="s">
        <v>1</v>
      </c>
      <c r="AB16" s="45" t="s">
        <v>273</v>
      </c>
      <c r="AC16" s="45" t="s">
        <v>269</v>
      </c>
      <c r="AD16" s="11">
        <f ca="1" t="shared" si="4"/>
        <v>0</v>
      </c>
      <c r="AF16" s="42" t="str">
        <f>+'水洗化人口等'!B16</f>
        <v>06209</v>
      </c>
      <c r="AG16" s="11">
        <v>16</v>
      </c>
      <c r="AI16" s="42" t="s">
        <v>278</v>
      </c>
      <c r="AJ16" s="3" t="s">
        <v>43</v>
      </c>
    </row>
    <row r="17" spans="3:36" ht="16.5" customHeight="1" thickBot="1">
      <c r="C17" s="31">
        <f>AD12</f>
        <v>137569</v>
      </c>
      <c r="D17" s="4" t="s">
        <v>279</v>
      </c>
      <c r="J17" s="14"/>
      <c r="AA17" s="4" t="s">
        <v>187</v>
      </c>
      <c r="AB17" s="45" t="s">
        <v>273</v>
      </c>
      <c r="AC17" s="45" t="s">
        <v>280</v>
      </c>
      <c r="AD17" s="11">
        <f ca="1" t="shared" si="4"/>
        <v>0</v>
      </c>
      <c r="AF17" s="42" t="str">
        <f>+'水洗化人口等'!B17</f>
        <v>06210</v>
      </c>
      <c r="AG17" s="11">
        <v>17</v>
      </c>
      <c r="AI17" s="42" t="s">
        <v>281</v>
      </c>
      <c r="AJ17" s="3" t="s">
        <v>42</v>
      </c>
    </row>
    <row r="18" spans="6:36" ht="30" customHeight="1">
      <c r="F18" s="159" t="s">
        <v>282</v>
      </c>
      <c r="G18" s="160"/>
      <c r="H18" s="38" t="s">
        <v>239</v>
      </c>
      <c r="I18" s="38" t="s">
        <v>240</v>
      </c>
      <c r="J18" s="41" t="s">
        <v>241</v>
      </c>
      <c r="AA18" s="4" t="s">
        <v>189</v>
      </c>
      <c r="AB18" s="45" t="s">
        <v>273</v>
      </c>
      <c r="AC18" s="45" t="s">
        <v>283</v>
      </c>
      <c r="AD18" s="11">
        <f ca="1" t="shared" si="4"/>
        <v>0</v>
      </c>
      <c r="AF18" s="42" t="str">
        <f>+'水洗化人口等'!B18</f>
        <v>06211</v>
      </c>
      <c r="AG18" s="11">
        <v>18</v>
      </c>
      <c r="AI18" s="42" t="s">
        <v>284</v>
      </c>
      <c r="AJ18" s="3" t="s">
        <v>41</v>
      </c>
    </row>
    <row r="19" spans="3:36" ht="16.5" customHeight="1">
      <c r="C19" s="40" t="s">
        <v>285</v>
      </c>
      <c r="D19" s="10">
        <f>IF(D$14&gt;0,D13/D$14,0)</f>
        <v>0.8846744148151561</v>
      </c>
      <c r="F19" s="172" t="s">
        <v>286</v>
      </c>
      <c r="G19" s="173"/>
      <c r="H19" s="17">
        <f>AD21</f>
        <v>7062</v>
      </c>
      <c r="I19" s="17">
        <f>AD31</f>
        <v>13476</v>
      </c>
      <c r="J19" s="21">
        <f>SUM(H19:I19)</f>
        <v>20538</v>
      </c>
      <c r="AA19" s="4" t="s">
        <v>191</v>
      </c>
      <c r="AB19" s="45" t="s">
        <v>273</v>
      </c>
      <c r="AC19" s="45" t="s">
        <v>287</v>
      </c>
      <c r="AD19" s="11">
        <f ca="1" t="shared" si="4"/>
        <v>0</v>
      </c>
      <c r="AF19" s="42" t="str">
        <f>+'水洗化人口等'!B19</f>
        <v>06212</v>
      </c>
      <c r="AG19" s="11">
        <v>19</v>
      </c>
      <c r="AI19" s="42" t="s">
        <v>288</v>
      </c>
      <c r="AJ19" s="3" t="s">
        <v>40</v>
      </c>
    </row>
    <row r="20" spans="3:36" ht="16.5" customHeight="1">
      <c r="C20" s="40" t="s">
        <v>289</v>
      </c>
      <c r="D20" s="10">
        <f>IF(D$14&gt;0,D9/D$14,0)</f>
        <v>0.11532558518484393</v>
      </c>
      <c r="F20" s="172" t="s">
        <v>290</v>
      </c>
      <c r="G20" s="173"/>
      <c r="H20" s="17">
        <f>AD22</f>
        <v>14302</v>
      </c>
      <c r="I20" s="17">
        <f>AD32</f>
        <v>16029</v>
      </c>
      <c r="J20" s="21">
        <f>SUM(H20:I20)</f>
        <v>30331</v>
      </c>
      <c r="AA20" s="4" t="s">
        <v>272</v>
      </c>
      <c r="AB20" s="45" t="s">
        <v>273</v>
      </c>
      <c r="AC20" s="45" t="s">
        <v>291</v>
      </c>
      <c r="AD20" s="11">
        <f ca="1" t="shared" si="4"/>
        <v>0</v>
      </c>
      <c r="AF20" s="42" t="str">
        <f>+'水洗化人口等'!B20</f>
        <v>06213</v>
      </c>
      <c r="AG20" s="11">
        <v>20</v>
      </c>
      <c r="AI20" s="42" t="s">
        <v>292</v>
      </c>
      <c r="AJ20" s="3" t="s">
        <v>39</v>
      </c>
    </row>
    <row r="21" spans="3:36" ht="16.5" customHeight="1">
      <c r="C21" s="40" t="s">
        <v>293</v>
      </c>
      <c r="D21" s="10">
        <f>IF(D$14&gt;0,D10/D$14,0)</f>
        <v>0.6194039846402042</v>
      </c>
      <c r="F21" s="172" t="s">
        <v>294</v>
      </c>
      <c r="G21" s="173"/>
      <c r="H21" s="17">
        <f>AD23</f>
        <v>58233</v>
      </c>
      <c r="I21" s="17">
        <f>AD33</f>
        <v>133467</v>
      </c>
      <c r="J21" s="21">
        <f>SUM(H21:I21)</f>
        <v>191700</v>
      </c>
      <c r="AA21" s="4" t="s">
        <v>286</v>
      </c>
      <c r="AB21" s="45" t="s">
        <v>273</v>
      </c>
      <c r="AC21" s="45" t="s">
        <v>295</v>
      </c>
      <c r="AD21" s="11">
        <f ca="1" t="shared" si="4"/>
        <v>7062</v>
      </c>
      <c r="AF21" s="42" t="str">
        <f>+'水洗化人口等'!B21</f>
        <v>06301</v>
      </c>
      <c r="AG21" s="11">
        <v>21</v>
      </c>
      <c r="AI21" s="42" t="s">
        <v>296</v>
      </c>
      <c r="AJ21" s="3" t="s">
        <v>38</v>
      </c>
    </row>
    <row r="22" spans="3:36" ht="16.5" customHeight="1" thickBot="1">
      <c r="C22" s="40" t="s">
        <v>297</v>
      </c>
      <c r="D22" s="10">
        <f>IF(D$14&gt;0,D12/D$14,0)</f>
        <v>0.2652704301749519</v>
      </c>
      <c r="F22" s="167" t="s">
        <v>54</v>
      </c>
      <c r="G22" s="168"/>
      <c r="H22" s="27">
        <f>SUM(H19:H21)</f>
        <v>79597</v>
      </c>
      <c r="I22" s="27">
        <f>SUM(I19:I21)</f>
        <v>162972</v>
      </c>
      <c r="J22" s="32">
        <f>SUM(J19:J21)</f>
        <v>242569</v>
      </c>
      <c r="AA22" s="4" t="s">
        <v>290</v>
      </c>
      <c r="AB22" s="45" t="s">
        <v>273</v>
      </c>
      <c r="AC22" s="45" t="s">
        <v>298</v>
      </c>
      <c r="AD22" s="11">
        <f ca="1" t="shared" si="4"/>
        <v>14302</v>
      </c>
      <c r="AF22" s="42" t="str">
        <f>+'水洗化人口等'!B22</f>
        <v>06302</v>
      </c>
      <c r="AG22" s="11">
        <v>22</v>
      </c>
      <c r="AI22" s="42" t="s">
        <v>299</v>
      </c>
      <c r="AJ22" s="3" t="s">
        <v>37</v>
      </c>
    </row>
    <row r="23" spans="3:36" ht="16.5" customHeight="1">
      <c r="C23" s="40" t="s">
        <v>300</v>
      </c>
      <c r="D23" s="10">
        <f>IF(D$14&gt;0,C17/D$14,0)</f>
        <v>0.11736457162942317</v>
      </c>
      <c r="F23" s="9"/>
      <c r="J23" s="33"/>
      <c r="AA23" s="4" t="s">
        <v>294</v>
      </c>
      <c r="AB23" s="45" t="s">
        <v>273</v>
      </c>
      <c r="AC23" s="45" t="s">
        <v>301</v>
      </c>
      <c r="AD23" s="11">
        <f ca="1" t="shared" si="4"/>
        <v>58233</v>
      </c>
      <c r="AF23" s="42" t="str">
        <f>+'水洗化人口等'!B23</f>
        <v>06321</v>
      </c>
      <c r="AG23" s="11">
        <v>23</v>
      </c>
      <c r="AI23" s="42" t="s">
        <v>302</v>
      </c>
      <c r="AJ23" s="3" t="s">
        <v>36</v>
      </c>
    </row>
    <row r="24" spans="3:36" ht="16.5" customHeight="1" thickBot="1">
      <c r="C24" s="40" t="s">
        <v>303</v>
      </c>
      <c r="D24" s="10">
        <f>IF(D$9&gt;0,D7/D$9,0)</f>
        <v>1</v>
      </c>
      <c r="J24" s="34" t="s">
        <v>304</v>
      </c>
      <c r="AA24" s="4" t="s">
        <v>172</v>
      </c>
      <c r="AB24" s="45" t="s">
        <v>273</v>
      </c>
      <c r="AC24" s="45" t="s">
        <v>305</v>
      </c>
      <c r="AD24" s="11">
        <f ca="1" t="shared" si="4"/>
        <v>162972</v>
      </c>
      <c r="AF24" s="42" t="str">
        <f>+'水洗化人口等'!B24</f>
        <v>06322</v>
      </c>
      <c r="AG24" s="11">
        <v>24</v>
      </c>
      <c r="AI24" s="42" t="s">
        <v>306</v>
      </c>
      <c r="AJ24" s="3" t="s">
        <v>35</v>
      </c>
    </row>
    <row r="25" spans="3:36" ht="16.5" customHeight="1">
      <c r="C25" s="40" t="s">
        <v>307</v>
      </c>
      <c r="D25" s="10">
        <f>IF(D$9&gt;0,D8/D$9,0)</f>
        <v>0</v>
      </c>
      <c r="F25" s="187" t="s">
        <v>6</v>
      </c>
      <c r="G25" s="188"/>
      <c r="H25" s="188"/>
      <c r="I25" s="180" t="s">
        <v>308</v>
      </c>
      <c r="J25" s="182" t="s">
        <v>309</v>
      </c>
      <c r="AA25" s="4" t="s">
        <v>174</v>
      </c>
      <c r="AB25" s="45" t="s">
        <v>273</v>
      </c>
      <c r="AC25" s="45" t="s">
        <v>310</v>
      </c>
      <c r="AD25" s="11">
        <f ca="1" t="shared" si="4"/>
        <v>0</v>
      </c>
      <c r="AF25" s="42" t="str">
        <f>+'水洗化人口等'!B25</f>
        <v>06323</v>
      </c>
      <c r="AG25" s="11">
        <v>25</v>
      </c>
      <c r="AI25" s="42" t="s">
        <v>311</v>
      </c>
      <c r="AJ25" s="3" t="s">
        <v>34</v>
      </c>
    </row>
    <row r="26" spans="6:36" ht="16.5" customHeight="1">
      <c r="F26" s="189"/>
      <c r="G26" s="190"/>
      <c r="H26" s="190"/>
      <c r="I26" s="181"/>
      <c r="J26" s="183"/>
      <c r="AA26" s="4" t="s">
        <v>1</v>
      </c>
      <c r="AB26" s="45" t="s">
        <v>273</v>
      </c>
      <c r="AC26" s="45" t="s">
        <v>312</v>
      </c>
      <c r="AD26" s="11">
        <f ca="1" t="shared" si="4"/>
        <v>0</v>
      </c>
      <c r="AF26" s="42" t="str">
        <f>+'水洗化人口等'!B26</f>
        <v>06324</v>
      </c>
      <c r="AG26" s="11">
        <v>26</v>
      </c>
      <c r="AI26" s="42" t="s">
        <v>313</v>
      </c>
      <c r="AJ26" s="3" t="s">
        <v>33</v>
      </c>
    </row>
    <row r="27" spans="6:36" ht="16.5" customHeight="1">
      <c r="F27" s="177" t="s">
        <v>177</v>
      </c>
      <c r="G27" s="178"/>
      <c r="H27" s="179"/>
      <c r="I27" s="19">
        <f aca="true" t="shared" si="5" ref="I27:I35">AD40</f>
        <v>0</v>
      </c>
      <c r="J27" s="35">
        <f>AD49</f>
        <v>0</v>
      </c>
      <c r="AA27" s="4" t="s">
        <v>187</v>
      </c>
      <c r="AB27" s="45" t="s">
        <v>273</v>
      </c>
      <c r="AC27" s="45" t="s">
        <v>314</v>
      </c>
      <c r="AD27" s="11">
        <f ca="1" t="shared" si="4"/>
        <v>0</v>
      </c>
      <c r="AF27" s="42" t="str">
        <f>+'水洗化人口等'!B27</f>
        <v>06341</v>
      </c>
      <c r="AG27" s="11">
        <v>27</v>
      </c>
      <c r="AI27" s="42" t="s">
        <v>315</v>
      </c>
      <c r="AJ27" s="3" t="s">
        <v>32</v>
      </c>
    </row>
    <row r="28" spans="6:36" ht="16.5" customHeight="1">
      <c r="F28" s="184" t="s">
        <v>316</v>
      </c>
      <c r="G28" s="185"/>
      <c r="H28" s="186"/>
      <c r="I28" s="19">
        <f t="shared" si="5"/>
        <v>45</v>
      </c>
      <c r="J28" s="35">
        <f>AD50</f>
        <v>0</v>
      </c>
      <c r="AA28" s="4" t="s">
        <v>189</v>
      </c>
      <c r="AB28" s="45" t="s">
        <v>273</v>
      </c>
      <c r="AC28" s="45" t="s">
        <v>317</v>
      </c>
      <c r="AD28" s="11">
        <f ca="1" t="shared" si="4"/>
        <v>0</v>
      </c>
      <c r="AF28" s="42" t="str">
        <f>+'水洗化人口等'!B28</f>
        <v>06361</v>
      </c>
      <c r="AG28" s="11">
        <v>28</v>
      </c>
      <c r="AI28" s="42" t="s">
        <v>318</v>
      </c>
      <c r="AJ28" s="3" t="s">
        <v>31</v>
      </c>
    </row>
    <row r="29" spans="6:36" ht="16.5" customHeight="1">
      <c r="F29" s="177" t="s">
        <v>0</v>
      </c>
      <c r="G29" s="178"/>
      <c r="H29" s="179"/>
      <c r="I29" s="19">
        <f t="shared" si="5"/>
        <v>5400</v>
      </c>
      <c r="J29" s="35">
        <f>AD51</f>
        <v>278</v>
      </c>
      <c r="AA29" s="4" t="s">
        <v>191</v>
      </c>
      <c r="AB29" s="45" t="s">
        <v>273</v>
      </c>
      <c r="AC29" s="45" t="s">
        <v>319</v>
      </c>
      <c r="AD29" s="11">
        <f ca="1" t="shared" si="4"/>
        <v>0</v>
      </c>
      <c r="AF29" s="42" t="str">
        <f>+'水洗化人口等'!B29</f>
        <v>06362</v>
      </c>
      <c r="AG29" s="11">
        <v>29</v>
      </c>
      <c r="AI29" s="42" t="s">
        <v>320</v>
      </c>
      <c r="AJ29" s="3" t="s">
        <v>30</v>
      </c>
    </row>
    <row r="30" spans="6:36" ht="16.5" customHeight="1">
      <c r="F30" s="177" t="s">
        <v>174</v>
      </c>
      <c r="G30" s="178"/>
      <c r="H30" s="179"/>
      <c r="I30" s="19">
        <f t="shared" si="5"/>
        <v>888</v>
      </c>
      <c r="J30" s="35">
        <f>AD52</f>
        <v>0</v>
      </c>
      <c r="AA30" s="4" t="s">
        <v>272</v>
      </c>
      <c r="AB30" s="45" t="s">
        <v>273</v>
      </c>
      <c r="AC30" s="45" t="s">
        <v>321</v>
      </c>
      <c r="AD30" s="11">
        <f ca="1" t="shared" si="4"/>
        <v>0</v>
      </c>
      <c r="AF30" s="42" t="str">
        <f>+'水洗化人口等'!B30</f>
        <v>06363</v>
      </c>
      <c r="AG30" s="11">
        <v>30</v>
      </c>
      <c r="AI30" s="42" t="s">
        <v>322</v>
      </c>
      <c r="AJ30" s="3" t="s">
        <v>29</v>
      </c>
    </row>
    <row r="31" spans="6:36" ht="16.5" customHeight="1">
      <c r="F31" s="177" t="s">
        <v>1</v>
      </c>
      <c r="G31" s="178"/>
      <c r="H31" s="179"/>
      <c r="I31" s="19">
        <f t="shared" si="5"/>
        <v>0</v>
      </c>
      <c r="J31" s="35">
        <f>AD53</f>
        <v>0</v>
      </c>
      <c r="AA31" s="4" t="s">
        <v>286</v>
      </c>
      <c r="AB31" s="45" t="s">
        <v>273</v>
      </c>
      <c r="AC31" s="45" t="s">
        <v>250</v>
      </c>
      <c r="AD31" s="11">
        <f ca="1" t="shared" si="4"/>
        <v>13476</v>
      </c>
      <c r="AF31" s="42" t="str">
        <f>+'水洗化人口等'!B31</f>
        <v>06364</v>
      </c>
      <c r="AG31" s="11">
        <v>31</v>
      </c>
      <c r="AI31" s="42" t="s">
        <v>323</v>
      </c>
      <c r="AJ31" s="3" t="s">
        <v>28</v>
      </c>
    </row>
    <row r="32" spans="6:36" ht="16.5" customHeight="1">
      <c r="F32" s="177" t="s">
        <v>2</v>
      </c>
      <c r="G32" s="178"/>
      <c r="H32" s="179"/>
      <c r="I32" s="19">
        <f t="shared" si="5"/>
        <v>0</v>
      </c>
      <c r="J32" s="24" t="s">
        <v>259</v>
      </c>
      <c r="AA32" s="4" t="s">
        <v>290</v>
      </c>
      <c r="AB32" s="45" t="s">
        <v>273</v>
      </c>
      <c r="AC32" s="45" t="s">
        <v>324</v>
      </c>
      <c r="AD32" s="11">
        <f ca="1" t="shared" si="4"/>
        <v>16029</v>
      </c>
      <c r="AF32" s="42" t="str">
        <f>+'水洗化人口等'!B32</f>
        <v>06365</v>
      </c>
      <c r="AG32" s="11">
        <v>32</v>
      </c>
      <c r="AI32" s="42" t="s">
        <v>325</v>
      </c>
      <c r="AJ32" s="3" t="s">
        <v>27</v>
      </c>
    </row>
    <row r="33" spans="6:36" ht="16.5" customHeight="1">
      <c r="F33" s="177" t="s">
        <v>3</v>
      </c>
      <c r="G33" s="178"/>
      <c r="H33" s="179"/>
      <c r="I33" s="19">
        <f t="shared" si="5"/>
        <v>0</v>
      </c>
      <c r="J33" s="24" t="s">
        <v>259</v>
      </c>
      <c r="AA33" s="4" t="s">
        <v>294</v>
      </c>
      <c r="AB33" s="45" t="s">
        <v>273</v>
      </c>
      <c r="AC33" s="45" t="s">
        <v>261</v>
      </c>
      <c r="AD33" s="11">
        <f ca="1" t="shared" si="4"/>
        <v>133467</v>
      </c>
      <c r="AF33" s="42" t="str">
        <f>+'水洗化人口等'!B33</f>
        <v>06366</v>
      </c>
      <c r="AG33" s="11">
        <v>33</v>
      </c>
      <c r="AI33" s="42" t="s">
        <v>326</v>
      </c>
      <c r="AJ33" s="3" t="s">
        <v>26</v>
      </c>
    </row>
    <row r="34" spans="6:36" ht="16.5" customHeight="1">
      <c r="F34" s="177" t="s">
        <v>4</v>
      </c>
      <c r="G34" s="178"/>
      <c r="H34" s="179"/>
      <c r="I34" s="19">
        <f t="shared" si="5"/>
        <v>3255</v>
      </c>
      <c r="J34" s="24" t="s">
        <v>259</v>
      </c>
      <c r="AA34" s="4" t="s">
        <v>172</v>
      </c>
      <c r="AB34" s="45" t="s">
        <v>273</v>
      </c>
      <c r="AC34" s="45" t="s">
        <v>327</v>
      </c>
      <c r="AD34" s="45">
        <f ca="1" t="shared" si="4"/>
        <v>10832</v>
      </c>
      <c r="AF34" s="42" t="str">
        <f>+'水洗化人口等'!B34</f>
        <v>06367</v>
      </c>
      <c r="AG34" s="11">
        <v>34</v>
      </c>
      <c r="AI34" s="42" t="s">
        <v>328</v>
      </c>
      <c r="AJ34" s="3" t="s">
        <v>25</v>
      </c>
    </row>
    <row r="35" spans="6:36" ht="16.5" customHeight="1">
      <c r="F35" s="177" t="s">
        <v>5</v>
      </c>
      <c r="G35" s="178"/>
      <c r="H35" s="179"/>
      <c r="I35" s="19">
        <f t="shared" si="5"/>
        <v>1289</v>
      </c>
      <c r="J35" s="24" t="s">
        <v>259</v>
      </c>
      <c r="AA35" s="4" t="s">
        <v>174</v>
      </c>
      <c r="AB35" s="45" t="s">
        <v>273</v>
      </c>
      <c r="AC35" s="45" t="s">
        <v>329</v>
      </c>
      <c r="AD35" s="45">
        <f ca="1" t="shared" si="4"/>
        <v>0</v>
      </c>
      <c r="AF35" s="42" t="str">
        <f>+'水洗化人口等'!B35</f>
        <v>06381</v>
      </c>
      <c r="AG35" s="11">
        <v>35</v>
      </c>
      <c r="AI35" s="42" t="s">
        <v>330</v>
      </c>
      <c r="AJ35" s="3" t="s">
        <v>24</v>
      </c>
    </row>
    <row r="36" spans="6:36" ht="16.5" customHeight="1" thickBot="1">
      <c r="F36" s="174" t="s">
        <v>54</v>
      </c>
      <c r="G36" s="175"/>
      <c r="H36" s="176"/>
      <c r="I36" s="36">
        <f>SUM(I27:I35)</f>
        <v>10877</v>
      </c>
      <c r="J36" s="37">
        <f>SUM(J27:J31)</f>
        <v>278</v>
      </c>
      <c r="AA36" s="4" t="s">
        <v>1</v>
      </c>
      <c r="AB36" s="45" t="s">
        <v>273</v>
      </c>
      <c r="AC36" s="45" t="s">
        <v>331</v>
      </c>
      <c r="AD36" s="45">
        <f ca="1" t="shared" si="4"/>
        <v>0</v>
      </c>
      <c r="AF36" s="42" t="str">
        <f>+'水洗化人口等'!B36</f>
        <v>06382</v>
      </c>
      <c r="AG36" s="11">
        <v>36</v>
      </c>
      <c r="AI36" s="42" t="s">
        <v>332</v>
      </c>
      <c r="AJ36" s="3" t="s">
        <v>23</v>
      </c>
    </row>
    <row r="37" spans="27:36" ht="13.5" hidden="1">
      <c r="AA37" s="4" t="s">
        <v>172</v>
      </c>
      <c r="AB37" s="45" t="s">
        <v>273</v>
      </c>
      <c r="AC37" s="45" t="s">
        <v>333</v>
      </c>
      <c r="AD37" s="45">
        <f ca="1" t="shared" si="4"/>
        <v>45</v>
      </c>
      <c r="AF37" s="42" t="str">
        <f>+'水洗化人口等'!B37</f>
        <v>06401</v>
      </c>
      <c r="AG37" s="11">
        <v>37</v>
      </c>
      <c r="AI37" s="42" t="s">
        <v>334</v>
      </c>
      <c r="AJ37" s="3" t="s">
        <v>22</v>
      </c>
    </row>
    <row r="38" spans="27:36" ht="13.5" hidden="1">
      <c r="AA38" s="4" t="s">
        <v>174</v>
      </c>
      <c r="AB38" s="45" t="s">
        <v>273</v>
      </c>
      <c r="AC38" s="45" t="s">
        <v>335</v>
      </c>
      <c r="AD38" s="45">
        <f ca="1" t="shared" si="4"/>
        <v>0</v>
      </c>
      <c r="AF38" s="42" t="str">
        <f>+'水洗化人口等'!B38</f>
        <v>06402</v>
      </c>
      <c r="AG38" s="11">
        <v>38</v>
      </c>
      <c r="AI38" s="42" t="s">
        <v>336</v>
      </c>
      <c r="AJ38" s="3" t="s">
        <v>21</v>
      </c>
    </row>
    <row r="39" spans="27:36" ht="13.5" hidden="1">
      <c r="AA39" s="4" t="s">
        <v>1</v>
      </c>
      <c r="AB39" s="45" t="s">
        <v>273</v>
      </c>
      <c r="AC39" s="45" t="s">
        <v>337</v>
      </c>
      <c r="AD39" s="45">
        <f ca="1" t="shared" si="4"/>
        <v>0</v>
      </c>
      <c r="AF39" s="42" t="str">
        <f>+'水洗化人口等'!B39</f>
        <v>06403</v>
      </c>
      <c r="AG39" s="11">
        <v>39</v>
      </c>
      <c r="AI39" s="42" t="s">
        <v>338</v>
      </c>
      <c r="AJ39" s="3" t="s">
        <v>20</v>
      </c>
    </row>
    <row r="40" spans="27:36" ht="13.5" hidden="1">
      <c r="AA40" s="4" t="s">
        <v>177</v>
      </c>
      <c r="AB40" s="45" t="s">
        <v>273</v>
      </c>
      <c r="AC40" s="45" t="s">
        <v>339</v>
      </c>
      <c r="AD40" s="45">
        <f ca="1" t="shared" si="4"/>
        <v>0</v>
      </c>
      <c r="AF40" s="42" t="str">
        <f>+'水洗化人口等'!B40</f>
        <v>06426</v>
      </c>
      <c r="AG40" s="11">
        <v>40</v>
      </c>
      <c r="AI40" s="42" t="s">
        <v>340</v>
      </c>
      <c r="AJ40" s="3" t="s">
        <v>19</v>
      </c>
    </row>
    <row r="41" spans="27:36" ht="13.5" hidden="1">
      <c r="AA41" s="4" t="s">
        <v>316</v>
      </c>
      <c r="AB41" s="45" t="s">
        <v>273</v>
      </c>
      <c r="AC41" s="45" t="s">
        <v>341</v>
      </c>
      <c r="AD41" s="45">
        <f ca="1" t="shared" si="4"/>
        <v>45</v>
      </c>
      <c r="AF41" s="42" t="str">
        <f>+'水洗化人口等'!B41</f>
        <v>06428</v>
      </c>
      <c r="AG41" s="11">
        <v>41</v>
      </c>
      <c r="AI41" s="42" t="s">
        <v>342</v>
      </c>
      <c r="AJ41" s="3" t="s">
        <v>18</v>
      </c>
    </row>
    <row r="42" spans="27:36" ht="13.5" hidden="1">
      <c r="AA42" s="4" t="s">
        <v>0</v>
      </c>
      <c r="AB42" s="45" t="s">
        <v>273</v>
      </c>
      <c r="AC42" s="45" t="s">
        <v>343</v>
      </c>
      <c r="AD42" s="45">
        <f ca="1" t="shared" si="4"/>
        <v>5400</v>
      </c>
      <c r="AF42" s="42" t="str">
        <f>+'水洗化人口等'!B42</f>
        <v>06461</v>
      </c>
      <c r="AG42" s="11">
        <v>42</v>
      </c>
      <c r="AI42" s="42" t="s">
        <v>344</v>
      </c>
      <c r="AJ42" s="3" t="s">
        <v>17</v>
      </c>
    </row>
    <row r="43" spans="27:36" ht="13.5" hidden="1">
      <c r="AA43" s="4" t="s">
        <v>174</v>
      </c>
      <c r="AB43" s="45" t="s">
        <v>273</v>
      </c>
      <c r="AC43" s="45" t="s">
        <v>345</v>
      </c>
      <c r="AD43" s="45">
        <f ca="1" t="shared" si="4"/>
        <v>888</v>
      </c>
      <c r="AF43" s="42">
        <f>+'水洗化人口等'!B43</f>
        <v>0</v>
      </c>
      <c r="AG43" s="11">
        <v>43</v>
      </c>
      <c r="AI43" s="42" t="s">
        <v>346</v>
      </c>
      <c r="AJ43" s="3" t="s">
        <v>16</v>
      </c>
    </row>
    <row r="44" spans="27:36" ht="13.5" hidden="1">
      <c r="AA44" s="4" t="s">
        <v>1</v>
      </c>
      <c r="AB44" s="45" t="s">
        <v>273</v>
      </c>
      <c r="AC44" s="45" t="s">
        <v>347</v>
      </c>
      <c r="AD44" s="45">
        <f ca="1" t="shared" si="4"/>
        <v>0</v>
      </c>
      <c r="AF44" s="42">
        <f>+'水洗化人口等'!B44</f>
        <v>0</v>
      </c>
      <c r="AG44" s="11">
        <v>44</v>
      </c>
      <c r="AI44" s="42" t="s">
        <v>348</v>
      </c>
      <c r="AJ44" s="3" t="s">
        <v>15</v>
      </c>
    </row>
    <row r="45" spans="27:36" ht="13.5" hidden="1">
      <c r="AA45" s="4" t="s">
        <v>2</v>
      </c>
      <c r="AB45" s="45" t="s">
        <v>273</v>
      </c>
      <c r="AC45" s="45" t="s">
        <v>349</v>
      </c>
      <c r="AD45" s="45">
        <f ca="1" t="shared" si="4"/>
        <v>0</v>
      </c>
      <c r="AF45" s="42">
        <f>+'水洗化人口等'!B45</f>
        <v>0</v>
      </c>
      <c r="AG45" s="11">
        <v>45</v>
      </c>
      <c r="AI45" s="42" t="s">
        <v>350</v>
      </c>
      <c r="AJ45" s="3" t="s">
        <v>14</v>
      </c>
    </row>
    <row r="46" spans="27:36" ht="13.5" hidden="1">
      <c r="AA46" s="4" t="s">
        <v>3</v>
      </c>
      <c r="AB46" s="45" t="s">
        <v>273</v>
      </c>
      <c r="AC46" s="45" t="s">
        <v>351</v>
      </c>
      <c r="AD46" s="45">
        <f ca="1" t="shared" si="4"/>
        <v>0</v>
      </c>
      <c r="AF46" s="42">
        <f>+'水洗化人口等'!B46</f>
        <v>0</v>
      </c>
      <c r="AG46" s="11">
        <v>46</v>
      </c>
      <c r="AI46" s="42" t="s">
        <v>352</v>
      </c>
      <c r="AJ46" s="3" t="s">
        <v>13</v>
      </c>
    </row>
    <row r="47" spans="27:36" ht="13.5" hidden="1">
      <c r="AA47" s="4" t="s">
        <v>4</v>
      </c>
      <c r="AB47" s="45" t="s">
        <v>273</v>
      </c>
      <c r="AC47" s="45" t="s">
        <v>353</v>
      </c>
      <c r="AD47" s="45">
        <f ca="1" t="shared" si="4"/>
        <v>3255</v>
      </c>
      <c r="AF47" s="42">
        <f>+'水洗化人口等'!B47</f>
        <v>0</v>
      </c>
      <c r="AG47" s="11">
        <v>47</v>
      </c>
      <c r="AI47" s="42" t="s">
        <v>354</v>
      </c>
      <c r="AJ47" s="3" t="s">
        <v>12</v>
      </c>
    </row>
    <row r="48" spans="27:36" ht="13.5" hidden="1">
      <c r="AA48" s="4" t="s">
        <v>5</v>
      </c>
      <c r="AB48" s="45" t="s">
        <v>273</v>
      </c>
      <c r="AC48" s="45" t="s">
        <v>355</v>
      </c>
      <c r="AD48" s="45">
        <f ca="1" t="shared" si="4"/>
        <v>1289</v>
      </c>
      <c r="AF48" s="42">
        <f>+'水洗化人口等'!B48</f>
        <v>0</v>
      </c>
      <c r="AG48" s="11">
        <v>48</v>
      </c>
      <c r="AI48" s="42" t="s">
        <v>356</v>
      </c>
      <c r="AJ48" s="3" t="s">
        <v>11</v>
      </c>
    </row>
    <row r="49" spans="27:36" ht="13.5" hidden="1">
      <c r="AA49" s="4" t="s">
        <v>177</v>
      </c>
      <c r="AB49" s="45" t="s">
        <v>273</v>
      </c>
      <c r="AC49" s="45" t="s">
        <v>357</v>
      </c>
      <c r="AD49" s="45">
        <f ca="1" t="shared" si="4"/>
        <v>0</v>
      </c>
      <c r="AF49" s="42">
        <f>+'水洗化人口等'!B49</f>
        <v>0</v>
      </c>
      <c r="AG49" s="11">
        <v>49</v>
      </c>
      <c r="AI49" s="42" t="s">
        <v>358</v>
      </c>
      <c r="AJ49" s="3" t="s">
        <v>10</v>
      </c>
    </row>
    <row r="50" spans="27:36" ht="13.5" hidden="1">
      <c r="AA50" s="4" t="s">
        <v>316</v>
      </c>
      <c r="AB50" s="45" t="s">
        <v>273</v>
      </c>
      <c r="AC50" s="45" t="s">
        <v>359</v>
      </c>
      <c r="AD50" s="45">
        <f ca="1" t="shared" si="4"/>
        <v>0</v>
      </c>
      <c r="AF50" s="42">
        <f>+'水洗化人口等'!B50</f>
        <v>0</v>
      </c>
      <c r="AG50" s="11">
        <v>50</v>
      </c>
      <c r="AI50" s="42" t="s">
        <v>360</v>
      </c>
      <c r="AJ50" s="3" t="s">
        <v>9</v>
      </c>
    </row>
    <row r="51" spans="27:36" ht="13.5" hidden="1">
      <c r="AA51" s="4" t="s">
        <v>0</v>
      </c>
      <c r="AB51" s="45" t="s">
        <v>273</v>
      </c>
      <c r="AC51" s="45" t="s">
        <v>361</v>
      </c>
      <c r="AD51" s="45">
        <f ca="1" t="shared" si="4"/>
        <v>278</v>
      </c>
      <c r="AF51" s="42">
        <f>+'水洗化人口等'!B51</f>
        <v>0</v>
      </c>
      <c r="AG51" s="11">
        <v>51</v>
      </c>
      <c r="AI51" s="42" t="s">
        <v>362</v>
      </c>
      <c r="AJ51" s="3" t="s">
        <v>8</v>
      </c>
    </row>
    <row r="52" spans="27:36" ht="13.5" hidden="1">
      <c r="AA52" s="4" t="s">
        <v>174</v>
      </c>
      <c r="AB52" s="45" t="s">
        <v>273</v>
      </c>
      <c r="AC52" s="45" t="s">
        <v>363</v>
      </c>
      <c r="AD52" s="45">
        <f ca="1" t="shared" si="4"/>
        <v>0</v>
      </c>
      <c r="AF52" s="42">
        <f>+'水洗化人口等'!B52</f>
        <v>0</v>
      </c>
      <c r="AG52" s="11">
        <v>52</v>
      </c>
      <c r="AI52" s="42" t="s">
        <v>364</v>
      </c>
      <c r="AJ52" s="3" t="s">
        <v>7</v>
      </c>
    </row>
    <row r="53" spans="27:33" ht="13.5" hidden="1">
      <c r="AA53" s="4" t="s">
        <v>1</v>
      </c>
      <c r="AB53" s="45" t="s">
        <v>273</v>
      </c>
      <c r="AC53" s="45" t="s">
        <v>365</v>
      </c>
      <c r="AD53" s="45">
        <f ca="1" t="shared" si="4"/>
        <v>0</v>
      </c>
      <c r="AF53" s="42">
        <f>+'水洗化人口等'!B53</f>
        <v>0</v>
      </c>
      <c r="AG53" s="11">
        <v>53</v>
      </c>
    </row>
    <row r="54" spans="32:33" ht="13.5" hidden="1">
      <c r="AF54" s="42">
        <f>+'水洗化人口等'!B54</f>
        <v>0</v>
      </c>
      <c r="AG54" s="11">
        <v>54</v>
      </c>
    </row>
    <row r="55" spans="32:33" ht="13.5" hidden="1">
      <c r="AF55" s="42">
        <f>+'水洗化人口等'!B55</f>
        <v>0</v>
      </c>
      <c r="AG55" s="11">
        <v>55</v>
      </c>
    </row>
    <row r="56" spans="32:33" ht="13.5" hidden="1">
      <c r="AF56" s="42">
        <f>+'水洗化人口等'!B56</f>
        <v>0</v>
      </c>
      <c r="AG56" s="11">
        <v>56</v>
      </c>
    </row>
    <row r="57" spans="32:33" ht="13.5" hidden="1">
      <c r="AF57" s="42">
        <f>+'水洗化人口等'!B57</f>
        <v>0</v>
      </c>
      <c r="AG57" s="11">
        <v>57</v>
      </c>
    </row>
    <row r="58" spans="32:33" ht="13.5" hidden="1">
      <c r="AF58" s="42">
        <f>+'水洗化人口等'!B58</f>
        <v>0</v>
      </c>
      <c r="AG58" s="11">
        <v>58</v>
      </c>
    </row>
    <row r="59" spans="32:33" ht="13.5" hidden="1">
      <c r="AF59" s="42">
        <f>+'水洗化人口等'!B59</f>
        <v>0</v>
      </c>
      <c r="AG59" s="11">
        <v>59</v>
      </c>
    </row>
    <row r="60" spans="32:33" ht="13.5" hidden="1">
      <c r="AF60" s="42">
        <f>+'水洗化人口等'!B60</f>
        <v>0</v>
      </c>
      <c r="AG60" s="11">
        <v>60</v>
      </c>
    </row>
    <row r="61" spans="32:33" ht="13.5" hidden="1">
      <c r="AF61" s="42">
        <f>+'水洗化人口等'!B61</f>
        <v>0</v>
      </c>
      <c r="AG61" s="11">
        <v>61</v>
      </c>
    </row>
    <row r="62" spans="32:33" ht="13.5" hidden="1">
      <c r="AF62" s="42">
        <f>+'水洗化人口等'!B62</f>
        <v>0</v>
      </c>
      <c r="AG62" s="11">
        <v>62</v>
      </c>
    </row>
    <row r="63" spans="32:33" ht="13.5" hidden="1">
      <c r="AF63" s="42">
        <f>+'水洗化人口等'!B63</f>
        <v>0</v>
      </c>
      <c r="AG63" s="11">
        <v>63</v>
      </c>
    </row>
    <row r="64" spans="32:33" ht="13.5" hidden="1">
      <c r="AF64" s="42">
        <f>+'水洗化人口等'!B64</f>
        <v>0</v>
      </c>
      <c r="AG64" s="11">
        <v>64</v>
      </c>
    </row>
    <row r="65" spans="32:33" ht="13.5" hidden="1">
      <c r="AF65" s="42">
        <f>+'水洗化人口等'!B65</f>
        <v>0</v>
      </c>
      <c r="AG65" s="11">
        <v>65</v>
      </c>
    </row>
    <row r="66" spans="32:33" ht="13.5" hidden="1">
      <c r="AF66" s="42">
        <f>+'水洗化人口等'!B66</f>
        <v>0</v>
      </c>
      <c r="AG66" s="11">
        <v>66</v>
      </c>
    </row>
    <row r="67" spans="32:33" ht="13.5" hidden="1">
      <c r="AF67" s="42">
        <f>+'水洗化人口等'!B67</f>
        <v>0</v>
      </c>
      <c r="AG67" s="11">
        <v>67</v>
      </c>
    </row>
    <row r="68" spans="32:33" ht="13.5" hidden="1">
      <c r="AF68" s="42">
        <f>+'水洗化人口等'!B68</f>
        <v>0</v>
      </c>
      <c r="AG68" s="11">
        <v>68</v>
      </c>
    </row>
    <row r="69" spans="32:33" ht="13.5" hidden="1">
      <c r="AF69" s="42">
        <f>+'水洗化人口等'!B69</f>
        <v>0</v>
      </c>
      <c r="AG69" s="11">
        <v>69</v>
      </c>
    </row>
    <row r="70" spans="32:33" ht="13.5" hidden="1">
      <c r="AF70" s="42">
        <f>+'水洗化人口等'!B70</f>
        <v>0</v>
      </c>
      <c r="AG70" s="11">
        <v>70</v>
      </c>
    </row>
    <row r="71" spans="32:33" ht="13.5" hidden="1">
      <c r="AF71" s="42">
        <f>+'水洗化人口等'!B71</f>
        <v>0</v>
      </c>
      <c r="AG71" s="11">
        <v>71</v>
      </c>
    </row>
    <row r="72" spans="32:33" ht="13.5" hidden="1">
      <c r="AF72" s="42">
        <f>+'水洗化人口等'!B72</f>
        <v>0</v>
      </c>
      <c r="AG72" s="11">
        <v>72</v>
      </c>
    </row>
    <row r="73" spans="32:33" ht="13.5" hidden="1">
      <c r="AF73" s="42">
        <f>+'水洗化人口等'!B73</f>
        <v>0</v>
      </c>
      <c r="AG73" s="11">
        <v>73</v>
      </c>
    </row>
    <row r="74" spans="32:33" ht="13.5" hidden="1">
      <c r="AF74" s="42">
        <f>+'水洗化人口等'!B74</f>
        <v>0</v>
      </c>
      <c r="AG74" s="11">
        <v>74</v>
      </c>
    </row>
    <row r="75" spans="32:33" ht="13.5" hidden="1">
      <c r="AF75" s="42">
        <f>+'水洗化人口等'!B75</f>
        <v>0</v>
      </c>
      <c r="AG75" s="11">
        <v>75</v>
      </c>
    </row>
    <row r="76" spans="32:33" ht="13.5" hidden="1">
      <c r="AF76" s="42">
        <f>+'水洗化人口等'!B76</f>
        <v>0</v>
      </c>
      <c r="AG76" s="11">
        <v>76</v>
      </c>
    </row>
    <row r="77" spans="32:33" ht="13.5" hidden="1">
      <c r="AF77" s="42">
        <f>+'水洗化人口等'!B77</f>
        <v>0</v>
      </c>
      <c r="AG77" s="11">
        <v>77</v>
      </c>
    </row>
    <row r="78" spans="32:33" ht="13.5" hidden="1">
      <c r="AF78" s="42">
        <f>+'水洗化人口等'!B78</f>
        <v>0</v>
      </c>
      <c r="AG78" s="11">
        <v>78</v>
      </c>
    </row>
    <row r="79" spans="32:33" ht="13.5" hidden="1">
      <c r="AF79" s="42">
        <f>+'水洗化人口等'!B79</f>
        <v>0</v>
      </c>
      <c r="AG79" s="11">
        <v>79</v>
      </c>
    </row>
    <row r="80" spans="32:33" ht="13.5" hidden="1">
      <c r="AF80" s="42">
        <f>+'水洗化人口等'!B80</f>
        <v>0</v>
      </c>
      <c r="AG80" s="11">
        <v>80</v>
      </c>
    </row>
    <row r="81" spans="32:33" ht="13.5" hidden="1">
      <c r="AF81" s="42">
        <f>+'水洗化人口等'!B81</f>
        <v>0</v>
      </c>
      <c r="AG81" s="11">
        <v>81</v>
      </c>
    </row>
    <row r="82" spans="32:33" ht="13.5" hidden="1">
      <c r="AF82" s="42">
        <f>+'水洗化人口等'!B82</f>
        <v>0</v>
      </c>
      <c r="AG82" s="11">
        <v>82</v>
      </c>
    </row>
    <row r="83" spans="32:33" ht="13.5" hidden="1">
      <c r="AF83" s="42">
        <f>+'水洗化人口等'!B83</f>
        <v>0</v>
      </c>
      <c r="AG83" s="11">
        <v>83</v>
      </c>
    </row>
    <row r="84" spans="32:33" ht="13.5" hidden="1">
      <c r="AF84" s="42">
        <f>+'水洗化人口等'!B84</f>
        <v>0</v>
      </c>
      <c r="AG84" s="11">
        <v>84</v>
      </c>
    </row>
    <row r="85" spans="32:33" ht="13.5" hidden="1">
      <c r="AF85" s="42">
        <f>+'水洗化人口等'!B85</f>
        <v>0</v>
      </c>
      <c r="AG85" s="11">
        <v>85</v>
      </c>
    </row>
    <row r="86" spans="32:33" ht="13.5" hidden="1">
      <c r="AF86" s="42">
        <f>+'水洗化人口等'!B86</f>
        <v>0</v>
      </c>
      <c r="AG86" s="11">
        <v>86</v>
      </c>
    </row>
    <row r="87" spans="32:33" ht="13.5" hidden="1">
      <c r="AF87" s="42">
        <f>+'水洗化人口等'!B87</f>
        <v>0</v>
      </c>
      <c r="AG87" s="11">
        <v>87</v>
      </c>
    </row>
    <row r="88" spans="32:33" ht="13.5" hidden="1">
      <c r="AF88" s="42">
        <f>+'水洗化人口等'!B88</f>
        <v>0</v>
      </c>
      <c r="AG88" s="11">
        <v>88</v>
      </c>
    </row>
    <row r="89" spans="32:33" ht="13.5" hidden="1">
      <c r="AF89" s="42">
        <f>+'水洗化人口等'!B89</f>
        <v>0</v>
      </c>
      <c r="AG89" s="11">
        <v>89</v>
      </c>
    </row>
    <row r="90" spans="32:33" ht="13.5" hidden="1">
      <c r="AF90" s="42">
        <f>+'水洗化人口等'!B90</f>
        <v>0</v>
      </c>
      <c r="AG90" s="11">
        <v>90</v>
      </c>
    </row>
    <row r="91" spans="32:33" ht="13.5" hidden="1">
      <c r="AF91" s="42">
        <f>+'水洗化人口等'!B91</f>
        <v>0</v>
      </c>
      <c r="AG91" s="11">
        <v>91</v>
      </c>
    </row>
    <row r="92" spans="32:33" ht="13.5" hidden="1">
      <c r="AF92" s="42">
        <f>+'水洗化人口等'!B92</f>
        <v>0</v>
      </c>
      <c r="AG92" s="11">
        <v>92</v>
      </c>
    </row>
    <row r="93" spans="32:33" ht="13.5" hidden="1">
      <c r="AF93" s="42">
        <f>+'水洗化人口等'!B93</f>
        <v>0</v>
      </c>
      <c r="AG93" s="11">
        <v>93</v>
      </c>
    </row>
    <row r="94" spans="32:33" ht="13.5" hidden="1">
      <c r="AF94" s="42">
        <f>+'水洗化人口等'!B94</f>
        <v>0</v>
      </c>
      <c r="AG94" s="11">
        <v>94</v>
      </c>
    </row>
    <row r="95" spans="32:33" ht="13.5" hidden="1">
      <c r="AF95" s="42">
        <f>+'水洗化人口等'!B95</f>
        <v>0</v>
      </c>
      <c r="AG95" s="11">
        <v>95</v>
      </c>
    </row>
    <row r="96" spans="32:33" ht="13.5" hidden="1">
      <c r="AF96" s="42">
        <f>+'水洗化人口等'!B96</f>
        <v>0</v>
      </c>
      <c r="AG96" s="11">
        <v>96</v>
      </c>
    </row>
    <row r="97" spans="32:33" ht="13.5" hidden="1">
      <c r="AF97" s="42">
        <f>+'水洗化人口等'!B97</f>
        <v>0</v>
      </c>
      <c r="AG97" s="11">
        <v>97</v>
      </c>
    </row>
    <row r="98" spans="32:33" ht="13.5" hidden="1">
      <c r="AF98" s="42">
        <f>+'水洗化人口等'!B98</f>
        <v>0</v>
      </c>
      <c r="AG98" s="11">
        <v>98</v>
      </c>
    </row>
    <row r="99" spans="32:33" ht="13.5" hidden="1">
      <c r="AF99" s="42">
        <f>+'水洗化人口等'!B99</f>
        <v>0</v>
      </c>
      <c r="AG99" s="11">
        <v>99</v>
      </c>
    </row>
    <row r="100" spans="32:33" ht="13.5" hidden="1">
      <c r="AF100" s="42">
        <f>+'水洗化人口等'!B100</f>
        <v>0</v>
      </c>
      <c r="AG100" s="11">
        <v>100</v>
      </c>
    </row>
    <row r="101" spans="32:33" ht="13.5" hidden="1">
      <c r="AF101" s="42">
        <f>+'水洗化人口等'!B101</f>
        <v>0</v>
      </c>
      <c r="AG101" s="11">
        <v>101</v>
      </c>
    </row>
    <row r="102" spans="32:33" ht="13.5" hidden="1">
      <c r="AF102" s="42">
        <f>+'水洗化人口等'!B102</f>
        <v>0</v>
      </c>
      <c r="AG102" s="11">
        <v>102</v>
      </c>
    </row>
    <row r="103" spans="32:33" ht="13.5" hidden="1">
      <c r="AF103" s="42">
        <f>+'水洗化人口等'!B103</f>
        <v>0</v>
      </c>
      <c r="AG103" s="11">
        <v>103</v>
      </c>
    </row>
    <row r="104" spans="32:33" ht="13.5" hidden="1">
      <c r="AF104" s="42">
        <f>+'水洗化人口等'!B104</f>
        <v>0</v>
      </c>
      <c r="AG104" s="11">
        <v>104</v>
      </c>
    </row>
    <row r="105" spans="32:33" ht="13.5" hidden="1">
      <c r="AF105" s="42">
        <f>+'水洗化人口等'!B105</f>
        <v>0</v>
      </c>
      <c r="AG105" s="11">
        <v>105</v>
      </c>
    </row>
    <row r="106" spans="32:33" ht="13.5" hidden="1">
      <c r="AF106" s="42">
        <f>+'水洗化人口等'!B106</f>
        <v>0</v>
      </c>
      <c r="AG106" s="11">
        <v>106</v>
      </c>
    </row>
    <row r="107" spans="32:33" ht="13.5" hidden="1">
      <c r="AF107" s="42">
        <f>+'水洗化人口等'!B107</f>
        <v>0</v>
      </c>
      <c r="AG107" s="11">
        <v>107</v>
      </c>
    </row>
    <row r="108" spans="32:33" ht="13.5" hidden="1">
      <c r="AF108" s="42">
        <f>+'水洗化人口等'!B108</f>
        <v>0</v>
      </c>
      <c r="AG108" s="11">
        <v>108</v>
      </c>
    </row>
    <row r="109" spans="32:33" ht="13.5" hidden="1">
      <c r="AF109" s="42">
        <f>+'水洗化人口等'!B109</f>
        <v>0</v>
      </c>
      <c r="AG109" s="11">
        <v>109</v>
      </c>
    </row>
    <row r="110" spans="32:33" ht="13.5" hidden="1">
      <c r="AF110" s="42">
        <f>+'水洗化人口等'!B110</f>
        <v>0</v>
      </c>
      <c r="AG110" s="11">
        <v>110</v>
      </c>
    </row>
    <row r="111" spans="32:33" ht="13.5" hidden="1">
      <c r="AF111" s="42">
        <f>+'水洗化人口等'!B111</f>
        <v>0</v>
      </c>
      <c r="AG111" s="11">
        <v>111</v>
      </c>
    </row>
    <row r="112" spans="32:33" ht="13.5" hidden="1">
      <c r="AF112" s="42">
        <f>+'水洗化人口等'!B112</f>
        <v>0</v>
      </c>
      <c r="AG112" s="11">
        <v>112</v>
      </c>
    </row>
    <row r="113" spans="32:33" ht="13.5" hidden="1">
      <c r="AF113" s="42">
        <f>+'水洗化人口等'!B113</f>
        <v>0</v>
      </c>
      <c r="AG113" s="11">
        <v>113</v>
      </c>
    </row>
    <row r="114" spans="32:33" ht="13.5" hidden="1">
      <c r="AF114" s="42">
        <f>+'水洗化人口等'!B114</f>
        <v>0</v>
      </c>
      <c r="AG114" s="11">
        <v>114</v>
      </c>
    </row>
    <row r="115" spans="32:33" ht="13.5" hidden="1">
      <c r="AF115" s="42">
        <f>+'水洗化人口等'!B115</f>
        <v>0</v>
      </c>
      <c r="AG115" s="11">
        <v>115</v>
      </c>
    </row>
    <row r="116" spans="32:33" ht="13.5" hidden="1">
      <c r="AF116" s="42">
        <f>+'水洗化人口等'!B116</f>
        <v>0</v>
      </c>
      <c r="AG116" s="11">
        <v>116</v>
      </c>
    </row>
    <row r="117" spans="32:33" ht="13.5" hidden="1">
      <c r="AF117" s="42">
        <f>+'水洗化人口等'!B117</f>
        <v>0</v>
      </c>
      <c r="AG117" s="11">
        <v>117</v>
      </c>
    </row>
    <row r="118" spans="32:33" ht="13.5" hidden="1">
      <c r="AF118" s="42">
        <f>+'水洗化人口等'!B118</f>
        <v>0</v>
      </c>
      <c r="AG118" s="11">
        <v>118</v>
      </c>
    </row>
    <row r="119" spans="32:33" ht="13.5" hidden="1">
      <c r="AF119" s="42">
        <f>+'水洗化人口等'!B119</f>
        <v>0</v>
      </c>
      <c r="AG119" s="11">
        <v>119</v>
      </c>
    </row>
    <row r="120" spans="32:33" ht="13.5" hidden="1">
      <c r="AF120" s="42">
        <f>+'水洗化人口等'!B120</f>
        <v>0</v>
      </c>
      <c r="AG120" s="11">
        <v>120</v>
      </c>
    </row>
    <row r="121" spans="32:33" ht="13.5" hidden="1">
      <c r="AF121" s="42">
        <f>+'水洗化人口等'!B121</f>
        <v>0</v>
      </c>
      <c r="AG121" s="11">
        <v>121</v>
      </c>
    </row>
    <row r="122" spans="32:33" ht="13.5" hidden="1">
      <c r="AF122" s="42">
        <f>+'水洗化人口等'!B122</f>
        <v>0</v>
      </c>
      <c r="AG122" s="11">
        <v>122</v>
      </c>
    </row>
    <row r="123" spans="32:33" ht="13.5" hidden="1">
      <c r="AF123" s="42">
        <f>+'水洗化人口等'!B123</f>
        <v>0</v>
      </c>
      <c r="AG123" s="11">
        <v>123</v>
      </c>
    </row>
    <row r="124" spans="32:33" ht="13.5" hidden="1">
      <c r="AF124" s="42">
        <f>+'水洗化人口等'!B124</f>
        <v>0</v>
      </c>
      <c r="AG124" s="11">
        <v>124</v>
      </c>
    </row>
    <row r="125" spans="32:33" ht="13.5" hidden="1">
      <c r="AF125" s="42">
        <f>+'水洗化人口等'!B125</f>
        <v>0</v>
      </c>
      <c r="AG125" s="11">
        <v>125</v>
      </c>
    </row>
    <row r="126" spans="32:33" ht="13.5" hidden="1">
      <c r="AF126" s="42">
        <f>+'水洗化人口等'!B126</f>
        <v>0</v>
      </c>
      <c r="AG126" s="11">
        <v>126</v>
      </c>
    </row>
    <row r="127" spans="32:33" ht="13.5" hidden="1">
      <c r="AF127" s="42">
        <f>+'水洗化人口等'!B127</f>
        <v>0</v>
      </c>
      <c r="AG127" s="11">
        <v>127</v>
      </c>
    </row>
    <row r="128" spans="32:33" ht="13.5" hidden="1">
      <c r="AF128" s="42">
        <f>+'水洗化人口等'!B128</f>
        <v>0</v>
      </c>
      <c r="AG128" s="11">
        <v>128</v>
      </c>
    </row>
    <row r="129" spans="32:33" ht="13.5" hidden="1">
      <c r="AF129" s="42">
        <f>+'水洗化人口等'!B129</f>
        <v>0</v>
      </c>
      <c r="AG129" s="11">
        <v>129</v>
      </c>
    </row>
    <row r="130" spans="32:33" ht="13.5" hidden="1">
      <c r="AF130" s="42">
        <f>+'水洗化人口等'!B130</f>
        <v>0</v>
      </c>
      <c r="AG130" s="11">
        <v>130</v>
      </c>
    </row>
    <row r="131" spans="32:33" ht="13.5" hidden="1">
      <c r="AF131" s="42">
        <f>+'水洗化人口等'!B131</f>
        <v>0</v>
      </c>
      <c r="AG131" s="11">
        <v>131</v>
      </c>
    </row>
    <row r="132" spans="32:33" ht="13.5" hidden="1">
      <c r="AF132" s="42">
        <f>+'水洗化人口等'!B132</f>
        <v>0</v>
      </c>
      <c r="AG132" s="11">
        <v>132</v>
      </c>
    </row>
    <row r="133" spans="32:33" ht="13.5" hidden="1">
      <c r="AF133" s="42">
        <f>+'水洗化人口等'!B133</f>
        <v>0</v>
      </c>
      <c r="AG133" s="11">
        <v>133</v>
      </c>
    </row>
    <row r="134" spans="32:33" ht="13.5" hidden="1">
      <c r="AF134" s="42">
        <f>+'水洗化人口等'!B134</f>
        <v>0</v>
      </c>
      <c r="AG134" s="11">
        <v>134</v>
      </c>
    </row>
    <row r="135" spans="32:33" ht="13.5" hidden="1">
      <c r="AF135" s="42">
        <f>+'水洗化人口等'!B135</f>
        <v>0</v>
      </c>
      <c r="AG135" s="11">
        <v>135</v>
      </c>
    </row>
    <row r="136" spans="32:33" ht="13.5" hidden="1">
      <c r="AF136" s="42">
        <f>+'水洗化人口等'!B136</f>
        <v>0</v>
      </c>
      <c r="AG136" s="11">
        <v>136</v>
      </c>
    </row>
    <row r="137" spans="32:33" ht="13.5" hidden="1">
      <c r="AF137" s="42">
        <f>+'水洗化人口等'!B137</f>
        <v>0</v>
      </c>
      <c r="AG137" s="11">
        <v>137</v>
      </c>
    </row>
    <row r="138" spans="32:33" ht="13.5" hidden="1">
      <c r="AF138" s="42">
        <f>+'水洗化人口等'!B138</f>
        <v>0</v>
      </c>
      <c r="AG138" s="11">
        <v>138</v>
      </c>
    </row>
    <row r="139" spans="32:33" ht="13.5" hidden="1">
      <c r="AF139" s="42">
        <f>+'水洗化人口等'!B139</f>
        <v>0</v>
      </c>
      <c r="AG139" s="11">
        <v>139</v>
      </c>
    </row>
    <row r="140" spans="32:33" ht="13.5" hidden="1">
      <c r="AF140" s="42">
        <f>+'水洗化人口等'!B140</f>
        <v>0</v>
      </c>
      <c r="AG140" s="11">
        <v>140</v>
      </c>
    </row>
    <row r="141" spans="32:33" ht="13.5" hidden="1">
      <c r="AF141" s="42">
        <f>+'水洗化人口等'!B141</f>
        <v>0</v>
      </c>
      <c r="AG141" s="11">
        <v>141</v>
      </c>
    </row>
    <row r="142" spans="32:33" ht="13.5" hidden="1">
      <c r="AF142" s="42">
        <f>+'水洗化人口等'!B142</f>
        <v>0</v>
      </c>
      <c r="AG142" s="11">
        <v>142</v>
      </c>
    </row>
    <row r="143" spans="32:33" ht="13.5" hidden="1">
      <c r="AF143" s="42">
        <f>+'水洗化人口等'!B143</f>
        <v>0</v>
      </c>
      <c r="AG143" s="11">
        <v>143</v>
      </c>
    </row>
    <row r="144" spans="32:33" ht="13.5" hidden="1">
      <c r="AF144" s="42">
        <f>+'水洗化人口等'!B144</f>
        <v>0</v>
      </c>
      <c r="AG144" s="11">
        <v>144</v>
      </c>
    </row>
    <row r="145" spans="32:33" ht="13.5" hidden="1">
      <c r="AF145" s="42">
        <f>+'水洗化人口等'!B145</f>
        <v>0</v>
      </c>
      <c r="AG145" s="11">
        <v>145</v>
      </c>
    </row>
    <row r="146" spans="32:33" ht="13.5" hidden="1">
      <c r="AF146" s="42">
        <f>+'水洗化人口等'!B146</f>
        <v>0</v>
      </c>
      <c r="AG146" s="11">
        <v>146</v>
      </c>
    </row>
    <row r="147" spans="32:33" ht="13.5" hidden="1">
      <c r="AF147" s="42">
        <f>+'水洗化人口等'!B147</f>
        <v>0</v>
      </c>
      <c r="AG147" s="11">
        <v>147</v>
      </c>
    </row>
    <row r="148" spans="32:33" ht="13.5" hidden="1">
      <c r="AF148" s="42">
        <f>+'水洗化人口等'!B148</f>
        <v>0</v>
      </c>
      <c r="AG148" s="11">
        <v>148</v>
      </c>
    </row>
    <row r="149" spans="32:33" ht="13.5" hidden="1">
      <c r="AF149" s="42">
        <f>+'水洗化人口等'!B149</f>
        <v>0</v>
      </c>
      <c r="AG149" s="11">
        <v>149</v>
      </c>
    </row>
    <row r="150" spans="32:33" ht="13.5" hidden="1">
      <c r="AF150" s="42">
        <f>+'水洗化人口等'!B150</f>
        <v>0</v>
      </c>
      <c r="AG150" s="11">
        <v>150</v>
      </c>
    </row>
    <row r="151" spans="32:33" ht="13.5" hidden="1">
      <c r="AF151" s="42">
        <f>+'水洗化人口等'!B151</f>
        <v>0</v>
      </c>
      <c r="AG151" s="11">
        <v>151</v>
      </c>
    </row>
    <row r="152" spans="32:33" ht="13.5" hidden="1">
      <c r="AF152" s="42">
        <f>+'水洗化人口等'!B152</f>
        <v>0</v>
      </c>
      <c r="AG152" s="11">
        <v>152</v>
      </c>
    </row>
    <row r="153" spans="32:33" ht="13.5" hidden="1">
      <c r="AF153" s="42">
        <f>+'水洗化人口等'!B153</f>
        <v>0</v>
      </c>
      <c r="AG153" s="11">
        <v>153</v>
      </c>
    </row>
    <row r="154" spans="32:33" ht="13.5" hidden="1">
      <c r="AF154" s="42">
        <f>+'水洗化人口等'!B154</f>
        <v>0</v>
      </c>
      <c r="AG154" s="11">
        <v>154</v>
      </c>
    </row>
    <row r="155" spans="32:33" ht="13.5" hidden="1">
      <c r="AF155" s="42">
        <f>+'水洗化人口等'!B155</f>
        <v>0</v>
      </c>
      <c r="AG155" s="11">
        <v>155</v>
      </c>
    </row>
    <row r="156" spans="32:33" ht="13.5" hidden="1">
      <c r="AF156" s="42">
        <f>+'水洗化人口等'!B156</f>
        <v>0</v>
      </c>
      <c r="AG156" s="11">
        <v>156</v>
      </c>
    </row>
    <row r="157" spans="32:33" ht="13.5" hidden="1">
      <c r="AF157" s="42">
        <f>+'水洗化人口等'!B157</f>
        <v>0</v>
      </c>
      <c r="AG157" s="11">
        <v>157</v>
      </c>
    </row>
    <row r="158" spans="32:33" ht="13.5" hidden="1">
      <c r="AF158" s="42">
        <f>+'水洗化人口等'!B158</f>
        <v>0</v>
      </c>
      <c r="AG158" s="11">
        <v>158</v>
      </c>
    </row>
    <row r="159" spans="32:33" ht="13.5" hidden="1">
      <c r="AF159" s="42">
        <f>+'水洗化人口等'!B159</f>
        <v>0</v>
      </c>
      <c r="AG159" s="11">
        <v>159</v>
      </c>
    </row>
    <row r="160" spans="32:33" ht="13.5" hidden="1">
      <c r="AF160" s="42">
        <f>+'水洗化人口等'!B160</f>
        <v>0</v>
      </c>
      <c r="AG160" s="11">
        <v>160</v>
      </c>
    </row>
    <row r="161" spans="32:33" ht="13.5" hidden="1">
      <c r="AF161" s="42">
        <f>+'水洗化人口等'!B161</f>
        <v>0</v>
      </c>
      <c r="AG161" s="11">
        <v>161</v>
      </c>
    </row>
    <row r="162" spans="32:33" ht="13.5" hidden="1">
      <c r="AF162" s="42">
        <f>+'水洗化人口等'!B162</f>
        <v>0</v>
      </c>
      <c r="AG162" s="11">
        <v>162</v>
      </c>
    </row>
    <row r="163" spans="32:33" ht="13.5" hidden="1">
      <c r="AF163" s="42">
        <f>+'水洗化人口等'!B163</f>
        <v>0</v>
      </c>
      <c r="AG163" s="11">
        <v>163</v>
      </c>
    </row>
    <row r="164" spans="32:33" ht="13.5" hidden="1">
      <c r="AF164" s="42">
        <f>+'水洗化人口等'!B164</f>
        <v>0</v>
      </c>
      <c r="AG164" s="11">
        <v>164</v>
      </c>
    </row>
    <row r="165" spans="32:33" ht="13.5" hidden="1">
      <c r="AF165" s="42">
        <f>+'水洗化人口等'!B165</f>
        <v>0</v>
      </c>
      <c r="AG165" s="11">
        <v>165</v>
      </c>
    </row>
    <row r="166" spans="32:33" ht="13.5" hidden="1">
      <c r="AF166" s="42">
        <f>+'水洗化人口等'!B166</f>
        <v>0</v>
      </c>
      <c r="AG166" s="11">
        <v>166</v>
      </c>
    </row>
    <row r="167" spans="32:33" ht="13.5" hidden="1">
      <c r="AF167" s="42">
        <f>+'水洗化人口等'!B167</f>
        <v>0</v>
      </c>
      <c r="AG167" s="11">
        <v>167</v>
      </c>
    </row>
    <row r="168" spans="32:33" ht="13.5" hidden="1">
      <c r="AF168" s="42">
        <f>+'水洗化人口等'!B168</f>
        <v>0</v>
      </c>
      <c r="AG168" s="11">
        <v>168</v>
      </c>
    </row>
    <row r="169" spans="32:33" ht="13.5" hidden="1">
      <c r="AF169" s="42">
        <f>+'水洗化人口等'!B169</f>
        <v>0</v>
      </c>
      <c r="AG169" s="11">
        <v>169</v>
      </c>
    </row>
    <row r="170" spans="32:33" ht="13.5" hidden="1">
      <c r="AF170" s="42">
        <f>+'水洗化人口等'!B170</f>
        <v>0</v>
      </c>
      <c r="AG170" s="11">
        <v>170</v>
      </c>
    </row>
    <row r="171" spans="32:33" ht="13.5" hidden="1">
      <c r="AF171" s="42">
        <f>+'水洗化人口等'!B171</f>
        <v>0</v>
      </c>
      <c r="AG171" s="11">
        <v>171</v>
      </c>
    </row>
    <row r="172" spans="32:33" ht="13.5" hidden="1">
      <c r="AF172" s="42">
        <f>+'水洗化人口等'!B172</f>
        <v>0</v>
      </c>
      <c r="AG172" s="11">
        <v>172</v>
      </c>
    </row>
    <row r="173" spans="32:33" ht="13.5" hidden="1">
      <c r="AF173" s="42">
        <f>+'水洗化人口等'!B173</f>
        <v>0</v>
      </c>
      <c r="AG173" s="11">
        <v>173</v>
      </c>
    </row>
    <row r="174" spans="32:33" ht="13.5" hidden="1">
      <c r="AF174" s="42">
        <f>+'水洗化人口等'!B174</f>
        <v>0</v>
      </c>
      <c r="AG174" s="11">
        <v>174</v>
      </c>
    </row>
    <row r="175" spans="32:33" ht="13.5" hidden="1">
      <c r="AF175" s="42">
        <f>+'水洗化人口等'!B175</f>
        <v>0</v>
      </c>
      <c r="AG175" s="11">
        <v>175</v>
      </c>
    </row>
    <row r="176" spans="32:33" ht="13.5" hidden="1">
      <c r="AF176" s="42">
        <f>+'水洗化人口等'!B176</f>
        <v>0</v>
      </c>
      <c r="AG176" s="11">
        <v>176</v>
      </c>
    </row>
    <row r="177" spans="32:33" ht="13.5" hidden="1">
      <c r="AF177" s="42">
        <f>+'水洗化人口等'!B177</f>
        <v>0</v>
      </c>
      <c r="AG177" s="11">
        <v>177</v>
      </c>
    </row>
    <row r="178" spans="32:33" ht="13.5" hidden="1">
      <c r="AF178" s="42">
        <f>+'水洗化人口等'!B178</f>
        <v>0</v>
      </c>
      <c r="AG178" s="11">
        <v>178</v>
      </c>
    </row>
    <row r="179" spans="32:33" ht="13.5" hidden="1">
      <c r="AF179" s="42">
        <f>+'水洗化人口等'!B179</f>
        <v>0</v>
      </c>
      <c r="AG179" s="11">
        <v>179</v>
      </c>
    </row>
    <row r="180" spans="32:33" ht="13.5" hidden="1">
      <c r="AF180" s="42">
        <f>+'水洗化人口等'!B180</f>
        <v>0</v>
      </c>
      <c r="AG180" s="11">
        <v>180</v>
      </c>
    </row>
    <row r="181" spans="32:33" ht="13.5" hidden="1">
      <c r="AF181" s="42">
        <f>+'水洗化人口等'!B181</f>
        <v>0</v>
      </c>
      <c r="AG181" s="11">
        <v>181</v>
      </c>
    </row>
    <row r="182" spans="32:33" ht="13.5" hidden="1">
      <c r="AF182" s="42">
        <f>+'水洗化人口等'!B182</f>
        <v>0</v>
      </c>
      <c r="AG182" s="11">
        <v>182</v>
      </c>
    </row>
    <row r="183" spans="32:33" ht="13.5" hidden="1">
      <c r="AF183" s="42">
        <f>+'水洗化人口等'!B183</f>
        <v>0</v>
      </c>
      <c r="AG183" s="11">
        <v>183</v>
      </c>
    </row>
    <row r="184" spans="32:33" ht="13.5" hidden="1">
      <c r="AF184" s="42">
        <f>+'水洗化人口等'!B184</f>
        <v>0</v>
      </c>
      <c r="AG184" s="11">
        <v>184</v>
      </c>
    </row>
    <row r="185" spans="32:33" ht="13.5" hidden="1">
      <c r="AF185" s="42">
        <f>+'水洗化人口等'!B185</f>
        <v>0</v>
      </c>
      <c r="AG185" s="11">
        <v>185</v>
      </c>
    </row>
    <row r="186" spans="32:33" ht="13.5" hidden="1">
      <c r="AF186" s="42">
        <f>+'水洗化人口等'!B186</f>
        <v>0</v>
      </c>
      <c r="AG186" s="11">
        <v>186</v>
      </c>
    </row>
    <row r="187" spans="32:33" ht="13.5" hidden="1">
      <c r="AF187" s="42">
        <f>+'水洗化人口等'!B187</f>
        <v>0</v>
      </c>
      <c r="AG187" s="11">
        <v>187</v>
      </c>
    </row>
    <row r="188" spans="32:33" ht="13.5" hidden="1">
      <c r="AF188" s="42">
        <f>+'水洗化人口等'!B188</f>
        <v>0</v>
      </c>
      <c r="AG188" s="11">
        <v>188</v>
      </c>
    </row>
    <row r="189" spans="32:33" ht="13.5" hidden="1">
      <c r="AF189" s="42">
        <f>+'水洗化人口等'!B189</f>
        <v>0</v>
      </c>
      <c r="AG189" s="11">
        <v>189</v>
      </c>
    </row>
    <row r="190" spans="32:33" ht="13.5" hidden="1">
      <c r="AF190" s="42">
        <f>+'水洗化人口等'!B190</f>
        <v>0</v>
      </c>
      <c r="AG190" s="11">
        <v>190</v>
      </c>
    </row>
    <row r="191" spans="32:33" ht="13.5" hidden="1">
      <c r="AF191" s="42">
        <f>+'水洗化人口等'!B191</f>
        <v>0</v>
      </c>
      <c r="AG191" s="11">
        <v>191</v>
      </c>
    </row>
    <row r="192" spans="32:33" ht="13.5" hidden="1">
      <c r="AF192" s="42">
        <f>+'水洗化人口等'!B192</f>
        <v>0</v>
      </c>
      <c r="AG192" s="11">
        <v>192</v>
      </c>
    </row>
    <row r="193" spans="32:33" ht="13.5" hidden="1">
      <c r="AF193" s="42">
        <f>+'水洗化人口等'!B193</f>
        <v>0</v>
      </c>
      <c r="AG193" s="11">
        <v>193</v>
      </c>
    </row>
    <row r="194" spans="32:33" ht="13.5" hidden="1">
      <c r="AF194" s="42">
        <f>+'水洗化人口等'!B194</f>
        <v>0</v>
      </c>
      <c r="AG194" s="11">
        <v>194</v>
      </c>
    </row>
    <row r="195" spans="32:33" ht="13.5" hidden="1">
      <c r="AF195" s="42">
        <f>+'水洗化人口等'!B195</f>
        <v>0</v>
      </c>
      <c r="AG195" s="11">
        <v>195</v>
      </c>
    </row>
    <row r="196" spans="32:33" ht="13.5" hidden="1">
      <c r="AF196" s="42">
        <f>+'水洗化人口等'!B196</f>
        <v>0</v>
      </c>
      <c r="AG196" s="11">
        <v>196</v>
      </c>
    </row>
    <row r="197" spans="32:33" ht="13.5" hidden="1">
      <c r="AF197" s="42">
        <f>+'水洗化人口等'!B197</f>
        <v>0</v>
      </c>
      <c r="AG197" s="11">
        <v>197</v>
      </c>
    </row>
    <row r="198" spans="32:33" ht="13.5" hidden="1">
      <c r="AF198" s="42">
        <f>+'水洗化人口等'!B198</f>
        <v>0</v>
      </c>
      <c r="AG198" s="11">
        <v>198</v>
      </c>
    </row>
    <row r="199" spans="32:33" ht="13.5" hidden="1">
      <c r="AF199" s="42">
        <f>+'水洗化人口等'!B199</f>
        <v>0</v>
      </c>
      <c r="AG199" s="11">
        <v>199</v>
      </c>
    </row>
    <row r="200" spans="32:33" ht="13.5" hidden="1">
      <c r="AF200" s="42">
        <f>+'水洗化人口等'!B200</f>
        <v>0</v>
      </c>
      <c r="AG200" s="11">
        <v>200</v>
      </c>
    </row>
    <row r="201" spans="32:33" ht="13.5" hidden="1">
      <c r="AF201" s="42">
        <f>+'水洗化人口等'!B201</f>
        <v>0</v>
      </c>
      <c r="AG201" s="11">
        <v>201</v>
      </c>
    </row>
    <row r="202" spans="32:33" ht="13.5" hidden="1">
      <c r="AF202" s="42">
        <f>+'水洗化人口等'!B202</f>
        <v>0</v>
      </c>
      <c r="AG202" s="11">
        <v>202</v>
      </c>
    </row>
    <row r="203" spans="32:33" ht="13.5" hidden="1">
      <c r="AF203" s="42">
        <f>+'水洗化人口等'!B203</f>
        <v>0</v>
      </c>
      <c r="AG203" s="11">
        <v>203</v>
      </c>
    </row>
    <row r="204" spans="32:33" ht="13.5" hidden="1">
      <c r="AF204" s="42">
        <f>+'水洗化人口等'!B204</f>
        <v>0</v>
      </c>
      <c r="AG204" s="11">
        <v>204</v>
      </c>
    </row>
    <row r="205" spans="32:33" ht="13.5" hidden="1">
      <c r="AF205" s="42">
        <f>+'水洗化人口等'!B205</f>
        <v>0</v>
      </c>
      <c r="AG205" s="11">
        <v>205</v>
      </c>
    </row>
    <row r="206" spans="32:33" ht="13.5" hidden="1">
      <c r="AF206" s="42">
        <f>+'水洗化人口等'!B206</f>
        <v>0</v>
      </c>
      <c r="AG206" s="11">
        <v>206</v>
      </c>
    </row>
    <row r="207" spans="32:33" ht="13.5" hidden="1">
      <c r="AF207" s="42">
        <f>+'水洗化人口等'!B207</f>
        <v>0</v>
      </c>
      <c r="AG207" s="11">
        <v>207</v>
      </c>
    </row>
    <row r="208" spans="32:33" ht="13.5" hidden="1">
      <c r="AF208" s="42">
        <f>+'水洗化人口等'!B208</f>
        <v>0</v>
      </c>
      <c r="AG208" s="11">
        <v>208</v>
      </c>
    </row>
    <row r="209" spans="32:33" ht="13.5" hidden="1">
      <c r="AF209" s="42">
        <f>+'水洗化人口等'!B209</f>
        <v>0</v>
      </c>
      <c r="AG209" s="11">
        <v>209</v>
      </c>
    </row>
    <row r="210" spans="32:33" ht="13.5" hidden="1">
      <c r="AF210" s="42">
        <f>+'水洗化人口等'!B210</f>
        <v>0</v>
      </c>
      <c r="AG210" s="11">
        <v>210</v>
      </c>
    </row>
    <row r="211" spans="32:33" ht="13.5" hidden="1">
      <c r="AF211" s="42">
        <f>+'水洗化人口等'!B211</f>
        <v>0</v>
      </c>
      <c r="AG211" s="11">
        <v>211</v>
      </c>
    </row>
    <row r="212" spans="32:33" ht="13.5" hidden="1">
      <c r="AF212" s="42">
        <f>+'水洗化人口等'!B212</f>
        <v>0</v>
      </c>
      <c r="AG212" s="11">
        <v>212</v>
      </c>
    </row>
    <row r="213" spans="32:33" ht="13.5" hidden="1">
      <c r="AF213" s="42">
        <f>+'水洗化人口等'!B213</f>
        <v>0</v>
      </c>
      <c r="AG213" s="11">
        <v>213</v>
      </c>
    </row>
    <row r="214" spans="32:33" ht="13.5" hidden="1">
      <c r="AF214" s="42">
        <f>+'水洗化人口等'!B214</f>
        <v>0</v>
      </c>
      <c r="AG214" s="11">
        <v>214</v>
      </c>
    </row>
    <row r="215" spans="32:33" ht="13.5" hidden="1">
      <c r="AF215" s="42">
        <f>+'水洗化人口等'!B215</f>
        <v>0</v>
      </c>
      <c r="AG215" s="11">
        <v>215</v>
      </c>
    </row>
    <row r="216" spans="32:33" ht="13.5" hidden="1">
      <c r="AF216" s="42">
        <f>+'水洗化人口等'!B216</f>
        <v>0</v>
      </c>
      <c r="AG216" s="11">
        <v>216</v>
      </c>
    </row>
    <row r="217" spans="32:33" ht="13.5" hidden="1">
      <c r="AF217" s="42">
        <f>+'水洗化人口等'!B217</f>
        <v>0</v>
      </c>
      <c r="AG217" s="11">
        <v>217</v>
      </c>
    </row>
    <row r="218" spans="32:33" ht="13.5" hidden="1">
      <c r="AF218" s="42">
        <f>+'水洗化人口等'!B218</f>
        <v>0</v>
      </c>
      <c r="AG218" s="11">
        <v>218</v>
      </c>
    </row>
    <row r="219" spans="32:33" ht="13.5" hidden="1">
      <c r="AF219" s="42">
        <f>+'水洗化人口等'!B219</f>
        <v>0</v>
      </c>
      <c r="AG219" s="11">
        <v>219</v>
      </c>
    </row>
    <row r="220" spans="32:33" ht="13.5" hidden="1">
      <c r="AF220" s="42">
        <f>+'水洗化人口等'!B220</f>
        <v>0</v>
      </c>
      <c r="AG220" s="11">
        <v>220</v>
      </c>
    </row>
    <row r="221" spans="32:33" ht="13.5" hidden="1">
      <c r="AF221" s="42">
        <f>+'水洗化人口等'!B221</f>
        <v>0</v>
      </c>
      <c r="AG221" s="11">
        <v>221</v>
      </c>
    </row>
    <row r="222" spans="32:33" ht="13.5" hidden="1">
      <c r="AF222" s="42">
        <f>+'水洗化人口等'!B222</f>
        <v>0</v>
      </c>
      <c r="AG222" s="11">
        <v>222</v>
      </c>
    </row>
    <row r="223" spans="32:33" ht="13.5" hidden="1">
      <c r="AF223" s="42">
        <f>+'水洗化人口等'!B223</f>
        <v>0</v>
      </c>
      <c r="AG223" s="11">
        <v>223</v>
      </c>
    </row>
    <row r="224" spans="32:33" ht="13.5" hidden="1">
      <c r="AF224" s="42">
        <f>+'水洗化人口等'!B224</f>
        <v>0</v>
      </c>
      <c r="AG224" s="11">
        <v>224</v>
      </c>
    </row>
    <row r="225" spans="32:33" ht="13.5" hidden="1">
      <c r="AF225" s="42">
        <f>+'水洗化人口等'!B225</f>
        <v>0</v>
      </c>
      <c r="AG225" s="11">
        <v>225</v>
      </c>
    </row>
    <row r="226" spans="32:33" ht="13.5" hidden="1">
      <c r="AF226" s="42">
        <f>+'水洗化人口等'!B226</f>
        <v>0</v>
      </c>
      <c r="AG226" s="11">
        <v>226</v>
      </c>
    </row>
    <row r="227" spans="32:33" ht="13.5" hidden="1">
      <c r="AF227" s="42">
        <f>+'水洗化人口等'!B227</f>
        <v>0</v>
      </c>
      <c r="AG227" s="11">
        <v>227</v>
      </c>
    </row>
    <row r="228" spans="32:33" ht="13.5" hidden="1">
      <c r="AF228" s="42">
        <f>+'水洗化人口等'!B228</f>
        <v>0</v>
      </c>
      <c r="AG228" s="11">
        <v>228</v>
      </c>
    </row>
    <row r="229" spans="32:33" ht="13.5" hidden="1">
      <c r="AF229" s="42">
        <f>+'水洗化人口等'!B229</f>
        <v>0</v>
      </c>
      <c r="AG229" s="11">
        <v>229</v>
      </c>
    </row>
    <row r="230" spans="32:33" ht="13.5" hidden="1">
      <c r="AF230" s="42">
        <f>+'水洗化人口等'!B230</f>
        <v>0</v>
      </c>
      <c r="AG230" s="11">
        <v>230</v>
      </c>
    </row>
    <row r="231" spans="32:33" ht="13.5" hidden="1">
      <c r="AF231" s="42">
        <f>+'水洗化人口等'!B231</f>
        <v>0</v>
      </c>
      <c r="AG231" s="11">
        <v>231</v>
      </c>
    </row>
    <row r="232" spans="32:33" ht="13.5" hidden="1">
      <c r="AF232" s="42">
        <f>+'水洗化人口等'!B232</f>
        <v>0</v>
      </c>
      <c r="AG232" s="11">
        <v>232</v>
      </c>
    </row>
    <row r="233" spans="32:33" ht="13.5" hidden="1">
      <c r="AF233" s="42">
        <f>+'水洗化人口等'!B233</f>
        <v>0</v>
      </c>
      <c r="AG233" s="11">
        <v>233</v>
      </c>
    </row>
    <row r="234" spans="32:33" ht="13.5" hidden="1">
      <c r="AF234" s="42">
        <f>+'水洗化人口等'!B234</f>
        <v>0</v>
      </c>
      <c r="AG234" s="11">
        <v>234</v>
      </c>
    </row>
    <row r="235" spans="32:33" ht="13.5" hidden="1">
      <c r="AF235" s="42">
        <f>+'水洗化人口等'!B235</f>
        <v>0</v>
      </c>
      <c r="AG235" s="11">
        <v>235</v>
      </c>
    </row>
    <row r="236" spans="32:33" ht="13.5" hidden="1">
      <c r="AF236" s="42">
        <f>+'水洗化人口等'!B236</f>
        <v>0</v>
      </c>
      <c r="AG236" s="11">
        <v>236</v>
      </c>
    </row>
    <row r="237" spans="32:33" ht="13.5" hidden="1">
      <c r="AF237" s="42">
        <f>+'水洗化人口等'!B237</f>
        <v>0</v>
      </c>
      <c r="AG237" s="11">
        <v>237</v>
      </c>
    </row>
    <row r="238" spans="32:33" ht="13.5" hidden="1">
      <c r="AF238" s="42">
        <f>+'水洗化人口等'!B238</f>
        <v>0</v>
      </c>
      <c r="AG238" s="11">
        <v>238</v>
      </c>
    </row>
    <row r="239" spans="32:33" ht="13.5" hidden="1">
      <c r="AF239" s="42">
        <f>+'水洗化人口等'!B239</f>
        <v>0</v>
      </c>
      <c r="AG239" s="11">
        <v>239</v>
      </c>
    </row>
    <row r="240" spans="32:33" ht="13.5" hidden="1">
      <c r="AF240" s="42">
        <f>+'水洗化人口等'!B240</f>
        <v>0</v>
      </c>
      <c r="AG240" s="11">
        <v>240</v>
      </c>
    </row>
    <row r="241" spans="32:33" ht="13.5" hidden="1">
      <c r="AF241" s="42">
        <f>+'水洗化人口等'!B241</f>
        <v>0</v>
      </c>
      <c r="AG241" s="11">
        <v>241</v>
      </c>
    </row>
    <row r="242" spans="32:33" ht="13.5" hidden="1">
      <c r="AF242" s="42">
        <f>+'水洗化人口等'!B242</f>
        <v>0</v>
      </c>
      <c r="AG242" s="11">
        <v>242</v>
      </c>
    </row>
    <row r="243" spans="32:33" ht="13.5" hidden="1">
      <c r="AF243" s="42">
        <f>+'水洗化人口等'!B243</f>
        <v>0</v>
      </c>
      <c r="AG243" s="11">
        <v>243</v>
      </c>
    </row>
    <row r="244" spans="32:33" ht="13.5" hidden="1">
      <c r="AF244" s="42">
        <f>+'水洗化人口等'!B244</f>
        <v>0</v>
      </c>
      <c r="AG244" s="11">
        <v>244</v>
      </c>
    </row>
    <row r="245" spans="32:33" ht="13.5" hidden="1">
      <c r="AF245" s="42">
        <f>+'水洗化人口等'!B245</f>
        <v>0</v>
      </c>
      <c r="AG245" s="11">
        <v>245</v>
      </c>
    </row>
    <row r="246" spans="32:33" ht="13.5" hidden="1">
      <c r="AF246" s="42">
        <f>+'水洗化人口等'!B246</f>
        <v>0</v>
      </c>
      <c r="AG246" s="11">
        <v>246</v>
      </c>
    </row>
    <row r="247" spans="32:33" ht="13.5" hidden="1">
      <c r="AF247" s="42">
        <f>+'水洗化人口等'!B247</f>
        <v>0</v>
      </c>
      <c r="AG247" s="11">
        <v>247</v>
      </c>
    </row>
    <row r="248" spans="32:33" ht="13.5" hidden="1">
      <c r="AF248" s="42">
        <f>+'水洗化人口等'!B248</f>
        <v>0</v>
      </c>
      <c r="AG248" s="11">
        <v>248</v>
      </c>
    </row>
    <row r="249" spans="32:33" ht="13.5" hidden="1">
      <c r="AF249" s="42">
        <f>+'水洗化人口等'!B249</f>
        <v>0</v>
      </c>
      <c r="AG249" s="11">
        <v>249</v>
      </c>
    </row>
    <row r="250" spans="32:33" ht="13.5" hidden="1">
      <c r="AF250" s="42">
        <f>+'水洗化人口等'!B250</f>
        <v>0</v>
      </c>
      <c r="AG250" s="11">
        <v>250</v>
      </c>
    </row>
    <row r="251" spans="32:33" ht="13.5" hidden="1">
      <c r="AF251" s="42">
        <f>+'水洗化人口等'!B251</f>
        <v>0</v>
      </c>
      <c r="AG251" s="11">
        <v>251</v>
      </c>
    </row>
    <row r="252" spans="32:33" ht="13.5" hidden="1">
      <c r="AF252" s="42">
        <f>+'水洗化人口等'!B252</f>
        <v>0</v>
      </c>
      <c r="AG252" s="11">
        <v>252</v>
      </c>
    </row>
    <row r="253" spans="32:33" ht="13.5" hidden="1">
      <c r="AF253" s="42">
        <f>+'水洗化人口等'!B253</f>
        <v>0</v>
      </c>
      <c r="AG253" s="11">
        <v>253</v>
      </c>
    </row>
    <row r="254" spans="32:33" ht="13.5" hidden="1">
      <c r="AF254" s="42">
        <f>+'水洗化人口等'!B254</f>
        <v>0</v>
      </c>
      <c r="AG254" s="11">
        <v>254</v>
      </c>
    </row>
    <row r="255" spans="32:33" ht="13.5" hidden="1">
      <c r="AF255" s="42">
        <f>+'水洗化人口等'!B255</f>
        <v>0</v>
      </c>
      <c r="AG255" s="11">
        <v>255</v>
      </c>
    </row>
    <row r="256" spans="32:33" ht="13.5" hidden="1">
      <c r="AF256" s="42">
        <f>+'水洗化人口等'!B256</f>
        <v>0</v>
      </c>
      <c r="AG256" s="11">
        <v>256</v>
      </c>
    </row>
    <row r="257" spans="32:33" ht="13.5" hidden="1">
      <c r="AF257" s="42">
        <f>+'水洗化人口等'!B257</f>
        <v>0</v>
      </c>
      <c r="AG257" s="11">
        <v>257</v>
      </c>
    </row>
    <row r="258" spans="32:33" ht="13.5" hidden="1">
      <c r="AF258" s="42">
        <f>+'水洗化人口等'!B258</f>
        <v>0</v>
      </c>
      <c r="AG258" s="11">
        <v>258</v>
      </c>
    </row>
    <row r="259" spans="32:33" ht="13.5" hidden="1">
      <c r="AF259" s="42">
        <f>+'水洗化人口等'!B259</f>
        <v>0</v>
      </c>
      <c r="AG259" s="11">
        <v>259</v>
      </c>
    </row>
    <row r="260" spans="32:33" ht="13.5" hidden="1">
      <c r="AF260" s="42">
        <f>+'水洗化人口等'!B260</f>
        <v>0</v>
      </c>
      <c r="AG260" s="11">
        <v>260</v>
      </c>
    </row>
    <row r="261" spans="32:33" ht="13.5" hidden="1">
      <c r="AF261" s="42">
        <f>+'水洗化人口等'!B261</f>
        <v>0</v>
      </c>
      <c r="AG261" s="11">
        <v>261</v>
      </c>
    </row>
    <row r="262" spans="32:33" ht="13.5" hidden="1">
      <c r="AF262" s="42">
        <f>+'水洗化人口等'!B262</f>
        <v>0</v>
      </c>
      <c r="AG262" s="11">
        <v>262</v>
      </c>
    </row>
    <row r="263" spans="32:33" ht="13.5" hidden="1">
      <c r="AF263" s="42">
        <f>+'水洗化人口等'!B263</f>
        <v>0</v>
      </c>
      <c r="AG263" s="11">
        <v>263</v>
      </c>
    </row>
    <row r="264" spans="32:33" ht="13.5" hidden="1">
      <c r="AF264" s="42">
        <f>+'水洗化人口等'!B264</f>
        <v>0</v>
      </c>
      <c r="AG264" s="11">
        <v>264</v>
      </c>
    </row>
    <row r="265" spans="32:33" ht="13.5" hidden="1">
      <c r="AF265" s="42">
        <f>+'水洗化人口等'!B265</f>
        <v>0</v>
      </c>
      <c r="AG265" s="11">
        <v>265</v>
      </c>
    </row>
    <row r="266" spans="32:33" ht="13.5" hidden="1">
      <c r="AF266" s="42">
        <f>+'水洗化人口等'!B266</f>
        <v>0</v>
      </c>
      <c r="AG266" s="11">
        <v>266</v>
      </c>
    </row>
    <row r="267" spans="32:33" ht="13.5" hidden="1">
      <c r="AF267" s="42">
        <f>+'水洗化人口等'!B267</f>
        <v>0</v>
      </c>
      <c r="AG267" s="11">
        <v>267</v>
      </c>
    </row>
    <row r="268" spans="32:33" ht="13.5" hidden="1">
      <c r="AF268" s="42">
        <f>+'水洗化人口等'!B268</f>
        <v>0</v>
      </c>
      <c r="AG268" s="11">
        <v>268</v>
      </c>
    </row>
    <row r="269" spans="32:33" ht="13.5" hidden="1">
      <c r="AF269" s="42">
        <f>+'水洗化人口等'!B269</f>
        <v>0</v>
      </c>
      <c r="AG269" s="11">
        <v>269</v>
      </c>
    </row>
    <row r="270" spans="32:33" ht="13.5" hidden="1">
      <c r="AF270" s="42">
        <f>+'水洗化人口等'!B270</f>
        <v>0</v>
      </c>
      <c r="AG270" s="11">
        <v>270</v>
      </c>
    </row>
    <row r="271" spans="32:33" ht="13.5" hidden="1">
      <c r="AF271" s="42">
        <f>+'水洗化人口等'!B271</f>
        <v>0</v>
      </c>
      <c r="AG271" s="11">
        <v>271</v>
      </c>
    </row>
    <row r="272" spans="32:33" ht="13.5" hidden="1">
      <c r="AF272" s="42">
        <f>+'水洗化人口等'!B272</f>
        <v>0</v>
      </c>
      <c r="AG272" s="11">
        <v>272</v>
      </c>
    </row>
    <row r="273" spans="32:33" ht="13.5" hidden="1">
      <c r="AF273" s="42">
        <f>+'水洗化人口等'!B273</f>
        <v>0</v>
      </c>
      <c r="AG273" s="11">
        <v>273</v>
      </c>
    </row>
    <row r="274" spans="32:33" ht="13.5" hidden="1">
      <c r="AF274" s="42">
        <f>+'水洗化人口等'!B274</f>
        <v>0</v>
      </c>
      <c r="AG274" s="11">
        <v>274</v>
      </c>
    </row>
    <row r="275" spans="32:33" ht="13.5" hidden="1">
      <c r="AF275" s="42">
        <f>+'水洗化人口等'!B275</f>
        <v>0</v>
      </c>
      <c r="AG275" s="11">
        <v>275</v>
      </c>
    </row>
    <row r="276" spans="32:33" ht="13.5" hidden="1">
      <c r="AF276" s="42">
        <f>+'水洗化人口等'!B276</f>
        <v>0</v>
      </c>
      <c r="AG276" s="11">
        <v>276</v>
      </c>
    </row>
    <row r="277" spans="32:33" ht="13.5" hidden="1">
      <c r="AF277" s="42">
        <f>+'水洗化人口等'!B277</f>
        <v>0</v>
      </c>
      <c r="AG277" s="11">
        <v>277</v>
      </c>
    </row>
    <row r="278" spans="32:33" ht="13.5" hidden="1">
      <c r="AF278" s="42">
        <f>+'水洗化人口等'!B278</f>
        <v>0</v>
      </c>
      <c r="AG278" s="11">
        <v>278</v>
      </c>
    </row>
    <row r="279" spans="32:33" ht="13.5" hidden="1">
      <c r="AF279" s="42">
        <f>+'水洗化人口等'!B279</f>
        <v>0</v>
      </c>
      <c r="AG279" s="11">
        <v>279</v>
      </c>
    </row>
    <row r="280" spans="32:33" ht="13.5" hidden="1">
      <c r="AF280" s="42">
        <f>+'水洗化人口等'!B280</f>
        <v>0</v>
      </c>
      <c r="AG280" s="11">
        <v>280</v>
      </c>
    </row>
    <row r="281" spans="32:33" ht="13.5" hidden="1">
      <c r="AF281" s="42">
        <f>+'水洗化人口等'!B281</f>
        <v>0</v>
      </c>
      <c r="AG281" s="11">
        <v>281</v>
      </c>
    </row>
    <row r="282" spans="32:33" ht="13.5" hidden="1">
      <c r="AF282" s="42">
        <f>+'水洗化人口等'!B282</f>
        <v>0</v>
      </c>
      <c r="AG282" s="11">
        <v>282</v>
      </c>
    </row>
    <row r="283" spans="32:33" ht="13.5" hidden="1">
      <c r="AF283" s="42">
        <f>+'水洗化人口等'!B283</f>
        <v>0</v>
      </c>
      <c r="AG283" s="11">
        <v>283</v>
      </c>
    </row>
    <row r="284" spans="32:33" ht="13.5" hidden="1">
      <c r="AF284" s="42">
        <f>+'水洗化人口等'!B284</f>
        <v>0</v>
      </c>
      <c r="AG284" s="11">
        <v>284</v>
      </c>
    </row>
    <row r="285" spans="32:33" ht="13.5" hidden="1">
      <c r="AF285" s="42">
        <f>+'水洗化人口等'!B285</f>
        <v>0</v>
      </c>
      <c r="AG285" s="11">
        <v>285</v>
      </c>
    </row>
    <row r="286" spans="32:33" ht="13.5" hidden="1">
      <c r="AF286" s="42">
        <f>+'水洗化人口等'!B286</f>
        <v>0</v>
      </c>
      <c r="AG286" s="11">
        <v>286</v>
      </c>
    </row>
    <row r="287" spans="32:33" ht="13.5" hidden="1">
      <c r="AF287" s="42">
        <f>+'水洗化人口等'!B287</f>
        <v>0</v>
      </c>
      <c r="AG287" s="11">
        <v>287</v>
      </c>
    </row>
    <row r="288" spans="32:33" ht="13.5" hidden="1">
      <c r="AF288" s="42">
        <f>+'水洗化人口等'!B288</f>
        <v>0</v>
      </c>
      <c r="AG288" s="11">
        <v>288</v>
      </c>
    </row>
    <row r="289" spans="32:33" ht="13.5" hidden="1">
      <c r="AF289" s="42">
        <f>+'水洗化人口等'!B289</f>
        <v>0</v>
      </c>
      <c r="AG289" s="11">
        <v>289</v>
      </c>
    </row>
    <row r="290" spans="32:33" ht="13.5" hidden="1">
      <c r="AF290" s="42">
        <f>+'水洗化人口等'!B290</f>
        <v>0</v>
      </c>
      <c r="AG290" s="11">
        <v>290</v>
      </c>
    </row>
    <row r="291" spans="32:33" ht="13.5" hidden="1">
      <c r="AF291" s="42">
        <f>+'水洗化人口等'!B291</f>
        <v>0</v>
      </c>
      <c r="AG291" s="11">
        <v>291</v>
      </c>
    </row>
    <row r="292" spans="32:33" ht="13.5" hidden="1">
      <c r="AF292" s="42">
        <f>+'水洗化人口等'!B292</f>
        <v>0</v>
      </c>
      <c r="AG292" s="11">
        <v>292</v>
      </c>
    </row>
    <row r="293" spans="32:33" ht="13.5" hidden="1">
      <c r="AF293" s="42">
        <f>+'水洗化人口等'!B293</f>
        <v>0</v>
      </c>
      <c r="AG293" s="11">
        <v>293</v>
      </c>
    </row>
    <row r="294" spans="32:33" ht="13.5" hidden="1">
      <c r="AF294" s="42">
        <f>+'水洗化人口等'!B294</f>
        <v>0</v>
      </c>
      <c r="AG294" s="11">
        <v>294</v>
      </c>
    </row>
    <row r="295" spans="32:33" ht="13.5" hidden="1">
      <c r="AF295" s="42">
        <f>+'水洗化人口等'!B295</f>
        <v>0</v>
      </c>
      <c r="AG295" s="11">
        <v>295</v>
      </c>
    </row>
    <row r="296" spans="32:33" ht="13.5" hidden="1">
      <c r="AF296" s="42">
        <f>+'水洗化人口等'!B296</f>
        <v>0</v>
      </c>
      <c r="AG296" s="11">
        <v>296</v>
      </c>
    </row>
    <row r="297" spans="32:33" ht="13.5" hidden="1">
      <c r="AF297" s="42">
        <f>+'水洗化人口等'!B297</f>
        <v>0</v>
      </c>
      <c r="AG297" s="11">
        <v>297</v>
      </c>
    </row>
    <row r="298" spans="32:33" ht="13.5" hidden="1">
      <c r="AF298" s="42">
        <f>+'水洗化人口等'!B298</f>
        <v>0</v>
      </c>
      <c r="AG298" s="11">
        <v>298</v>
      </c>
    </row>
    <row r="299" spans="32:33" ht="13.5" hidden="1">
      <c r="AF299" s="42">
        <f>+'水洗化人口等'!B299</f>
        <v>0</v>
      </c>
      <c r="AG299" s="11">
        <v>299</v>
      </c>
    </row>
    <row r="300" spans="32:33" ht="13.5" hidden="1">
      <c r="AF300" s="42">
        <f>+'水洗化人口等'!B300</f>
        <v>0</v>
      </c>
      <c r="AG300" s="11">
        <v>300</v>
      </c>
    </row>
    <row r="301" ht="13.5" hidden="1"/>
    <row r="302" ht="13.5" hidden="1"/>
    <row r="303" ht="13.5" hidden="1"/>
    <row r="304" ht="13.5" hidden="1"/>
    <row r="305" spans="28:33" ht="13.5" hidden="1">
      <c r="AB305" s="4"/>
      <c r="AC305" s="4"/>
      <c r="AD305" s="4"/>
      <c r="AE305" s="4"/>
      <c r="AF305" s="45"/>
      <c r="AG305" s="4"/>
    </row>
    <row r="306" spans="28:33" ht="13.5" hidden="1">
      <c r="AB306" s="4"/>
      <c r="AC306" s="4"/>
      <c r="AD306" s="4"/>
      <c r="AE306" s="4"/>
      <c r="AF306" s="45"/>
      <c r="AG306" s="4"/>
    </row>
    <row r="307" spans="28:33" ht="13.5" hidden="1">
      <c r="AB307" s="4"/>
      <c r="AC307" s="4"/>
      <c r="AD307" s="4"/>
      <c r="AE307" s="4"/>
      <c r="AF307" s="45"/>
      <c r="AG307" s="4"/>
    </row>
    <row r="308" spans="28:33" ht="13.5" hidden="1">
      <c r="AB308" s="4"/>
      <c r="AC308" s="4"/>
      <c r="AD308" s="4"/>
      <c r="AE308" s="4"/>
      <c r="AF308" s="45"/>
      <c r="AG308" s="4"/>
    </row>
    <row r="309" spans="28:33" ht="13.5" hidden="1">
      <c r="AB309" s="4"/>
      <c r="AC309" s="4"/>
      <c r="AD309" s="4"/>
      <c r="AE309" s="4"/>
      <c r="AF309" s="45"/>
      <c r="AG309" s="4"/>
    </row>
    <row r="310" spans="28:33" ht="13.5" hidden="1">
      <c r="AB310" s="4"/>
      <c r="AC310" s="4"/>
      <c r="AD310" s="4"/>
      <c r="AE310" s="4"/>
      <c r="AF310" s="45"/>
      <c r="AG310" s="4"/>
    </row>
    <row r="311" spans="28:33" ht="13.5" hidden="1">
      <c r="AB311" s="4"/>
      <c r="AC311" s="4"/>
      <c r="AD311" s="4"/>
      <c r="AE311" s="4"/>
      <c r="AF311" s="45"/>
      <c r="AG311" s="4"/>
    </row>
    <row r="312" spans="28:33" ht="13.5" hidden="1">
      <c r="AB312" s="4"/>
      <c r="AC312" s="4"/>
      <c r="AD312" s="4"/>
      <c r="AE312" s="4"/>
      <c r="AF312" s="45"/>
      <c r="AG312" s="4"/>
    </row>
    <row r="313" spans="28:33" ht="13.5" hidden="1">
      <c r="AB313" s="4"/>
      <c r="AC313" s="4"/>
      <c r="AD313" s="4"/>
      <c r="AE313" s="4"/>
      <c r="AF313" s="45"/>
      <c r="AG313" s="4"/>
    </row>
    <row r="314" spans="28:33" ht="13.5" hidden="1">
      <c r="AB314" s="4"/>
      <c r="AC314" s="4"/>
      <c r="AD314" s="4"/>
      <c r="AE314" s="4"/>
      <c r="AF314" s="45"/>
      <c r="AG314" s="4"/>
    </row>
    <row r="315" spans="28:33" ht="13.5" hidden="1">
      <c r="AB315" s="4"/>
      <c r="AC315" s="4"/>
      <c r="AD315" s="4"/>
      <c r="AE315" s="4"/>
      <c r="AF315" s="45"/>
      <c r="AG315" s="4"/>
    </row>
    <row r="316" spans="28:33" ht="13.5" hidden="1">
      <c r="AB316" s="4"/>
      <c r="AC316" s="4"/>
      <c r="AD316" s="4"/>
      <c r="AE316" s="4"/>
      <c r="AF316" s="45"/>
      <c r="AG316" s="4"/>
    </row>
    <row r="317" spans="28:33" ht="13.5" hidden="1">
      <c r="AB317" s="4"/>
      <c r="AC317" s="4"/>
      <c r="AD317" s="4"/>
      <c r="AE317" s="4"/>
      <c r="AF317" s="45"/>
      <c r="AG317" s="4"/>
    </row>
    <row r="318" spans="28:33" ht="13.5" hidden="1">
      <c r="AB318" s="4"/>
      <c r="AC318" s="4"/>
      <c r="AD318" s="4"/>
      <c r="AE318" s="4"/>
      <c r="AF318" s="45"/>
      <c r="AG318" s="4"/>
    </row>
    <row r="319" spans="28:33" ht="13.5" hidden="1">
      <c r="AB319" s="4"/>
      <c r="AC319" s="4"/>
      <c r="AD319" s="4"/>
      <c r="AE319" s="4"/>
      <c r="AF319" s="45"/>
      <c r="AG319" s="4"/>
    </row>
    <row r="320" spans="28:33" ht="13.5" hidden="1">
      <c r="AB320" s="4"/>
      <c r="AC320" s="4"/>
      <c r="AD320" s="4"/>
      <c r="AE320" s="4"/>
      <c r="AF320" s="45"/>
      <c r="AG320" s="4"/>
    </row>
    <row r="321" spans="28:33" ht="13.5" hidden="1">
      <c r="AB321" s="4"/>
      <c r="AC321" s="4"/>
      <c r="AD321" s="4"/>
      <c r="AE321" s="4"/>
      <c r="AF321" s="45"/>
      <c r="AG321" s="4"/>
    </row>
    <row r="322" spans="28:33" ht="13.5" hidden="1">
      <c r="AB322" s="4"/>
      <c r="AC322" s="4"/>
      <c r="AD322" s="4"/>
      <c r="AE322" s="4"/>
      <c r="AF322" s="45"/>
      <c r="AG322" s="4"/>
    </row>
    <row r="323" spans="28:33" ht="13.5" hidden="1">
      <c r="AB323" s="4"/>
      <c r="AC323" s="4"/>
      <c r="AD323" s="4"/>
      <c r="AE323" s="4"/>
      <c r="AF323" s="45"/>
      <c r="AG323" s="4"/>
    </row>
    <row r="324" spans="28:33" ht="13.5" hidden="1">
      <c r="AB324" s="4"/>
      <c r="AC324" s="4"/>
      <c r="AD324" s="4"/>
      <c r="AE324" s="4"/>
      <c r="AF324" s="45"/>
      <c r="AG324" s="4"/>
    </row>
    <row r="325" spans="28:33" ht="13.5" hidden="1">
      <c r="AB325" s="4"/>
      <c r="AC325" s="4"/>
      <c r="AD325" s="4"/>
      <c r="AE325" s="4"/>
      <c r="AF325" s="45"/>
      <c r="AG325" s="4"/>
    </row>
    <row r="326" spans="28:33" ht="13.5" hidden="1">
      <c r="AB326" s="4"/>
      <c r="AC326" s="4"/>
      <c r="AD326" s="4"/>
      <c r="AE326" s="4"/>
      <c r="AF326" s="45"/>
      <c r="AG326" s="4"/>
    </row>
    <row r="327" spans="28:33" ht="13.5" hidden="1">
      <c r="AB327" s="4"/>
      <c r="AC327" s="4"/>
      <c r="AD327" s="4"/>
      <c r="AE327" s="4"/>
      <c r="AF327" s="45"/>
      <c r="AG327" s="4"/>
    </row>
    <row r="328" spans="28:33" ht="13.5" hidden="1">
      <c r="AB328" s="4"/>
      <c r="AC328" s="4"/>
      <c r="AD328" s="4"/>
      <c r="AE328" s="4"/>
      <c r="AF328" s="45"/>
      <c r="AG328" s="4"/>
    </row>
    <row r="329" spans="28:33" ht="13.5" hidden="1">
      <c r="AB329" s="4"/>
      <c r="AC329" s="4"/>
      <c r="AD329" s="4"/>
      <c r="AE329" s="4"/>
      <c r="AF329" s="45"/>
      <c r="AG329" s="4"/>
    </row>
    <row r="330" spans="28:33" ht="13.5" hidden="1">
      <c r="AB330" s="4"/>
      <c r="AC330" s="4"/>
      <c r="AD330" s="4"/>
      <c r="AE330" s="4"/>
      <c r="AF330" s="45"/>
      <c r="AG330" s="4"/>
    </row>
    <row r="331" spans="28:33" ht="13.5" hidden="1">
      <c r="AB331" s="4"/>
      <c r="AC331" s="4"/>
      <c r="AD331" s="4"/>
      <c r="AE331" s="4"/>
      <c r="AF331" s="45"/>
      <c r="AG331" s="4"/>
    </row>
    <row r="332" spans="28:33" ht="13.5" hidden="1">
      <c r="AB332" s="4"/>
      <c r="AC332" s="4"/>
      <c r="AD332" s="4"/>
      <c r="AE332" s="4"/>
      <c r="AF332" s="45"/>
      <c r="AG332" s="4"/>
    </row>
    <row r="333" spans="28:33" ht="13.5" hidden="1">
      <c r="AB333" s="4"/>
      <c r="AC333" s="4"/>
      <c r="AD333" s="4"/>
      <c r="AE333" s="4"/>
      <c r="AF333" s="45"/>
      <c r="AG333" s="4"/>
    </row>
    <row r="334" spans="28:33" ht="13.5" hidden="1">
      <c r="AB334" s="4"/>
      <c r="AC334" s="4"/>
      <c r="AD334" s="4"/>
      <c r="AE334" s="4"/>
      <c r="AF334" s="45"/>
      <c r="AG334" s="4"/>
    </row>
    <row r="335" spans="28:33" ht="13.5" hidden="1">
      <c r="AB335" s="4"/>
      <c r="AC335" s="4"/>
      <c r="AD335" s="4"/>
      <c r="AE335" s="4"/>
      <c r="AF335" s="45"/>
      <c r="AG335" s="4"/>
    </row>
    <row r="336" spans="28:33" ht="13.5" hidden="1">
      <c r="AB336" s="4"/>
      <c r="AC336" s="4"/>
      <c r="AD336" s="4"/>
      <c r="AE336" s="4"/>
      <c r="AF336" s="45"/>
      <c r="AG336" s="4"/>
    </row>
    <row r="337" spans="28:33" ht="13.5" hidden="1">
      <c r="AB337" s="4"/>
      <c r="AC337" s="4"/>
      <c r="AD337" s="4"/>
      <c r="AE337" s="4"/>
      <c r="AF337" s="45"/>
      <c r="AG337" s="4"/>
    </row>
    <row r="338" spans="28:33" ht="13.5" hidden="1">
      <c r="AB338" s="4"/>
      <c r="AC338" s="4"/>
      <c r="AD338" s="4"/>
      <c r="AE338" s="4"/>
      <c r="AF338" s="45"/>
      <c r="AG338" s="4"/>
    </row>
    <row r="339" spans="28:33" ht="13.5" hidden="1">
      <c r="AB339" s="4"/>
      <c r="AC339" s="4"/>
      <c r="AD339" s="4"/>
      <c r="AE339" s="4"/>
      <c r="AF339" s="45"/>
      <c r="AG339" s="4"/>
    </row>
    <row r="340" spans="28:33" ht="13.5" hidden="1">
      <c r="AB340" s="4"/>
      <c r="AC340" s="4"/>
      <c r="AD340" s="4"/>
      <c r="AE340" s="4"/>
      <c r="AF340" s="45"/>
      <c r="AG340" s="4"/>
    </row>
    <row r="341" spans="28:33" ht="13.5" hidden="1">
      <c r="AB341" s="4"/>
      <c r="AC341" s="4"/>
      <c r="AD341" s="4"/>
      <c r="AE341" s="4"/>
      <c r="AF341" s="45"/>
      <c r="AG341" s="4"/>
    </row>
    <row r="342" spans="28:33" ht="13.5" hidden="1">
      <c r="AB342" s="4"/>
      <c r="AC342" s="4"/>
      <c r="AD342" s="4"/>
      <c r="AE342" s="4"/>
      <c r="AF342" s="45"/>
      <c r="AG342" s="4"/>
    </row>
    <row r="343" spans="28:33" ht="13.5" hidden="1">
      <c r="AB343" s="4"/>
      <c r="AC343" s="4"/>
      <c r="AD343" s="4"/>
      <c r="AE343" s="4"/>
      <c r="AF343" s="45"/>
      <c r="AG343" s="4"/>
    </row>
    <row r="344" spans="28:33" ht="13.5" hidden="1">
      <c r="AB344" s="4"/>
      <c r="AC344" s="4"/>
      <c r="AD344" s="4"/>
      <c r="AE344" s="4"/>
      <c r="AF344" s="45"/>
      <c r="AG344" s="4"/>
    </row>
    <row r="345" spans="28:33" ht="13.5" hidden="1">
      <c r="AB345" s="4"/>
      <c r="AC345" s="4"/>
      <c r="AD345" s="4"/>
      <c r="AE345" s="4"/>
      <c r="AF345" s="45"/>
      <c r="AG345" s="4"/>
    </row>
    <row r="346" spans="28:33" ht="13.5" hidden="1">
      <c r="AB346" s="4"/>
      <c r="AC346" s="4"/>
      <c r="AD346" s="4"/>
      <c r="AE346" s="4"/>
      <c r="AF346" s="45"/>
      <c r="AG346" s="4"/>
    </row>
    <row r="347" spans="28:33" ht="13.5" hidden="1">
      <c r="AB347" s="4"/>
      <c r="AC347" s="4"/>
      <c r="AD347" s="4"/>
      <c r="AE347" s="4"/>
      <c r="AF347" s="45"/>
      <c r="AG347" s="4"/>
    </row>
    <row r="348" spans="28:33" ht="13.5" hidden="1">
      <c r="AB348" s="4"/>
      <c r="AC348" s="4"/>
      <c r="AD348" s="4"/>
      <c r="AE348" s="4"/>
      <c r="AF348" s="45"/>
      <c r="AG348" s="4"/>
    </row>
    <row r="349" spans="28:33" ht="13.5" hidden="1">
      <c r="AB349" s="4"/>
      <c r="AC349" s="4"/>
      <c r="AD349" s="4"/>
      <c r="AE349" s="4"/>
      <c r="AF349" s="45"/>
      <c r="AG349" s="4"/>
    </row>
    <row r="350" spans="28:33" ht="13.5" hidden="1">
      <c r="AB350" s="4"/>
      <c r="AC350" s="4"/>
      <c r="AD350" s="4"/>
      <c r="AE350" s="4"/>
      <c r="AF350" s="45"/>
      <c r="AG350" s="4"/>
    </row>
    <row r="351" spans="28:33" ht="13.5" hidden="1">
      <c r="AB351" s="4"/>
      <c r="AC351" s="4"/>
      <c r="AD351" s="4"/>
      <c r="AE351" s="4"/>
      <c r="AF351" s="45"/>
      <c r="AG351" s="4"/>
    </row>
    <row r="352" spans="28:33" ht="13.5" hidden="1">
      <c r="AB352" s="4"/>
      <c r="AC352" s="4"/>
      <c r="AD352" s="4"/>
      <c r="AE352" s="4"/>
      <c r="AF352" s="45"/>
      <c r="AG352" s="4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</sheetData>
  <sheetProtection/>
  <mergeCells count="26">
    <mergeCell ref="F19:G19"/>
    <mergeCell ref="F31:H31"/>
    <mergeCell ref="F32:H32"/>
    <mergeCell ref="F21:G21"/>
    <mergeCell ref="F22:G22"/>
    <mergeCell ref="F20:G20"/>
    <mergeCell ref="F25:H26"/>
    <mergeCell ref="F36:H36"/>
    <mergeCell ref="F33:H33"/>
    <mergeCell ref="F34:H34"/>
    <mergeCell ref="F35:H35"/>
    <mergeCell ref="I25:I26"/>
    <mergeCell ref="J25:J26"/>
    <mergeCell ref="F27:H27"/>
    <mergeCell ref="F30:H30"/>
    <mergeCell ref="F28:H28"/>
    <mergeCell ref="F29:H29"/>
    <mergeCell ref="F6:G6"/>
    <mergeCell ref="B7:B9"/>
    <mergeCell ref="B10:B13"/>
    <mergeCell ref="B14:C14"/>
    <mergeCell ref="F18:G18"/>
    <mergeCell ref="B15:C15"/>
    <mergeCell ref="F7:F13"/>
    <mergeCell ref="F14:G14"/>
    <mergeCell ref="F15:G15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satoshi nagaoka</cp:lastModifiedBy>
  <cp:lastPrinted>2012-09-20T04:53:24Z</cp:lastPrinted>
  <dcterms:created xsi:type="dcterms:W3CDTF">2008-01-06T09:25:24Z</dcterms:created>
  <dcterms:modified xsi:type="dcterms:W3CDTF">2013-10-21T06:53:33Z</dcterms:modified>
  <cp:category/>
  <cp:version/>
  <cp:contentType/>
  <cp:contentStatus/>
</cp:coreProperties>
</file>