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15" yWindow="1875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'市町村分担金内訳'!$2:$25</definedName>
    <definedName name="_xlnm.Print_Area" localSheetId="4">'組合分担金内訳'!$2:$40</definedName>
    <definedName name="_xlnm.Print_Area" localSheetId="3">'廃棄物事業経費（歳出）'!$2:$58</definedName>
    <definedName name="_xlnm.Print_Area" localSheetId="2">'廃棄物事業経費（歳入）'!$2:$58</definedName>
    <definedName name="_xlnm.Print_Area" localSheetId="0">'廃棄物事業経費（市町村）'!$2:$40</definedName>
    <definedName name="_xlnm.Print_Area" localSheetId="1">'廃棄物事業経費（組合）'!$2:$25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<sst xmlns="http://schemas.openxmlformats.org/spreadsheetml/2006/main" count="2545" uniqueCount="787">
  <si>
    <t>ごみ</t>
  </si>
  <si>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</si>
  <si>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</si>
  <si>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</si>
  <si>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</si>
  <si>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</si>
  <si>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</si>
  <si>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</si>
  <si>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</si>
  <si>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</si>
  <si>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</si>
  <si>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</si>
  <si>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</si>
  <si>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</si>
  <si>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</si>
  <si>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</si>
  <si>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</si>
  <si>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</si>
  <si>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</si>
  <si>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</si>
  <si>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</si>
  <si>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</si>
  <si>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</si>
  <si>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</si>
  <si>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</si>
  <si>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</si>
  <si>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</si>
  <si>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</si>
  <si>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</si>
  <si>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</si>
  <si>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</si>
  <si>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</si>
  <si>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</si>
  <si>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</si>
  <si>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</si>
  <si>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</si>
  <si>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</si>
  <si>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</si>
  <si>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</si>
  <si>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</si>
  <si>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</si>
  <si>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</si>
  <si>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</si>
  <si>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</si>
  <si>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</si>
  <si>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</si>
  <si>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</si>
  <si>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</si>
  <si>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</si>
  <si>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</si>
  <si>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</si>
  <si>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</si>
  <si>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</si>
  <si>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</si>
  <si>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</si>
  <si>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廃棄物処理事業経費（市区町村の合計）（平成23年度実績）</t>
  </si>
  <si>
    <t>廃棄物処理事業経費（市区町村及び一部事務組合・広域連合の合計）【歳入】（平成23年度実績）</t>
  </si>
  <si>
    <t>廃棄物処理事業経費【市区町村分担金の合計】（平成23年度実績）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</si>
  <si>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</si>
  <si>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</si>
  <si>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</si>
  <si>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</si>
  <si>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</si>
  <si>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</si>
  <si>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</si>
  <si>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</si>
  <si>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</si>
  <si>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</si>
  <si>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</si>
  <si>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</si>
  <si>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</si>
  <si>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</si>
  <si>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</si>
  <si>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</si>
  <si>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</si>
  <si>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</si>
  <si>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</si>
  <si>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</si>
  <si>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</si>
  <si>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</si>
  <si>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</si>
  <si>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</si>
  <si>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</si>
  <si>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</si>
  <si>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</si>
  <si>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</si>
  <si>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</si>
  <si>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</si>
  <si>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</si>
  <si>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</si>
  <si>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</si>
  <si>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</si>
  <si>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</si>
  <si>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</si>
  <si>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</si>
  <si>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</si>
  <si>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</si>
  <si>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</si>
  <si>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</si>
  <si>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</si>
  <si>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</si>
  <si>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</si>
  <si>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</si>
  <si>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</si>
  <si>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</si>
  <si>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</si>
  <si>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</si>
  <si>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</si>
  <si>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</si>
  <si>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</si>
  <si>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</si>
  <si>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</si>
  <si>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岩手県</t>
  </si>
  <si>
    <t>03000</t>
  </si>
  <si>
    <t>03000</t>
  </si>
  <si>
    <t>-</t>
  </si>
  <si>
    <t>03201</t>
  </si>
  <si>
    <t>盛岡市</t>
  </si>
  <si>
    <t>-</t>
  </si>
  <si>
    <t>-</t>
  </si>
  <si>
    <t>03202</t>
  </si>
  <si>
    <t>宮古市</t>
  </si>
  <si>
    <t>-</t>
  </si>
  <si>
    <t>03203</t>
  </si>
  <si>
    <t>大船渡市</t>
  </si>
  <si>
    <t>-</t>
  </si>
  <si>
    <t>-</t>
  </si>
  <si>
    <t>岩手県</t>
  </si>
  <si>
    <t>03205</t>
  </si>
  <si>
    <t>花巻市</t>
  </si>
  <si>
    <t>-</t>
  </si>
  <si>
    <t>-</t>
  </si>
  <si>
    <t>03206</t>
  </si>
  <si>
    <t>北上市</t>
  </si>
  <si>
    <t>岩手県</t>
  </si>
  <si>
    <t>03207</t>
  </si>
  <si>
    <t>久慈市</t>
  </si>
  <si>
    <t>-</t>
  </si>
  <si>
    <t>-</t>
  </si>
  <si>
    <t>岩手県</t>
  </si>
  <si>
    <t>03208</t>
  </si>
  <si>
    <t>遠野市</t>
  </si>
  <si>
    <t>-</t>
  </si>
  <si>
    <t>岩手県</t>
  </si>
  <si>
    <t>03209</t>
  </si>
  <si>
    <t>一関市</t>
  </si>
  <si>
    <t>-</t>
  </si>
  <si>
    <t>岩手県</t>
  </si>
  <si>
    <t>03210</t>
  </si>
  <si>
    <t>陸前高田市</t>
  </si>
  <si>
    <t>-</t>
  </si>
  <si>
    <t>岩手県</t>
  </si>
  <si>
    <t>03211</t>
  </si>
  <si>
    <t>釜石市</t>
  </si>
  <si>
    <t>-</t>
  </si>
  <si>
    <t>-</t>
  </si>
  <si>
    <t>03213</t>
  </si>
  <si>
    <t>二戸市</t>
  </si>
  <si>
    <t>-</t>
  </si>
  <si>
    <t>岩手県</t>
  </si>
  <si>
    <t>03214</t>
  </si>
  <si>
    <t>八幡平市</t>
  </si>
  <si>
    <t>-</t>
  </si>
  <si>
    <t>岩手県</t>
  </si>
  <si>
    <t>03215</t>
  </si>
  <si>
    <t>奥州市</t>
  </si>
  <si>
    <t>-</t>
  </si>
  <si>
    <t>03301</t>
  </si>
  <si>
    <t>雫石町</t>
  </si>
  <si>
    <t>-</t>
  </si>
  <si>
    <t>03302</t>
  </si>
  <si>
    <t>葛巻町</t>
  </si>
  <si>
    <t>03303</t>
  </si>
  <si>
    <t>岩手町</t>
  </si>
  <si>
    <t>03305</t>
  </si>
  <si>
    <t>滝沢村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</si>
  <si>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</si>
  <si>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</si>
  <si>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</si>
  <si>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</si>
  <si>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</si>
  <si>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</si>
  <si>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</si>
  <si>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</si>
  <si>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</si>
  <si>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</si>
  <si>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</si>
  <si>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</si>
  <si>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</si>
  <si>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</si>
  <si>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</si>
  <si>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</si>
  <si>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</si>
  <si>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</si>
  <si>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</si>
  <si>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</si>
  <si>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</si>
  <si>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</si>
  <si>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</si>
  <si>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</si>
  <si>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</si>
  <si>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</si>
  <si>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</si>
  <si>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</si>
  <si>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</si>
  <si>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</si>
  <si>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</si>
  <si>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</si>
  <si>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廃棄物処理事業経費（一部事務組合・広域連合の合計）（平成23年度実績）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</si>
  <si>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</si>
  <si>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</si>
  <si>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</si>
  <si>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</si>
  <si>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</si>
  <si>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</si>
  <si>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</si>
  <si>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</si>
  <si>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</si>
  <si>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</si>
  <si>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</si>
  <si>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</si>
  <si>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</si>
  <si>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</si>
  <si>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</si>
  <si>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</si>
  <si>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</si>
  <si>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</si>
  <si>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</si>
  <si>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</si>
  <si>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</si>
  <si>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</si>
  <si>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</si>
  <si>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</si>
  <si>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</si>
  <si>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</si>
  <si>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</si>
  <si>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</si>
  <si>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</si>
  <si>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</si>
  <si>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</si>
  <si>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</si>
  <si>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</si>
  <si>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</si>
  <si>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</si>
  <si>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</si>
  <si>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</si>
  <si>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</si>
  <si>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</si>
  <si>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</si>
  <si>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岩手県</t>
  </si>
  <si>
    <t>03000</t>
  </si>
  <si>
    <t>-</t>
  </si>
  <si>
    <t>03819</t>
  </si>
  <si>
    <t>北上地区広域行政組合</t>
  </si>
  <si>
    <t>-</t>
  </si>
  <si>
    <t>-</t>
  </si>
  <si>
    <t>03828</t>
  </si>
  <si>
    <t>二戸地区広域行政事務組合</t>
  </si>
  <si>
    <t>-</t>
  </si>
  <si>
    <t>-</t>
  </si>
  <si>
    <t>岩手県</t>
  </si>
  <si>
    <t>03829</t>
  </si>
  <si>
    <t>盛岡北部行政事務組合</t>
  </si>
  <si>
    <t>-</t>
  </si>
  <si>
    <t>-</t>
  </si>
  <si>
    <t>岩手県</t>
  </si>
  <si>
    <t>03831</t>
  </si>
  <si>
    <t>紫波、稗貫衛生処理組合</t>
  </si>
  <si>
    <t>-</t>
  </si>
  <si>
    <t>-</t>
  </si>
  <si>
    <t>-</t>
  </si>
  <si>
    <t>岩手県</t>
  </si>
  <si>
    <t>03833</t>
  </si>
  <si>
    <t>岩手・玉山環境組合</t>
  </si>
  <si>
    <t>-</t>
  </si>
  <si>
    <t>03835</t>
  </si>
  <si>
    <t>久慈広域連合</t>
  </si>
  <si>
    <t>-</t>
  </si>
  <si>
    <t>-</t>
  </si>
  <si>
    <t>岩手県</t>
  </si>
  <si>
    <t>03840</t>
  </si>
  <si>
    <t>盛岡・紫波地区環境施設組合</t>
  </si>
  <si>
    <t>-</t>
  </si>
  <si>
    <t>-</t>
  </si>
  <si>
    <t>岩手県</t>
  </si>
  <si>
    <t>03851</t>
  </si>
  <si>
    <t>一関地区広域行政組合</t>
  </si>
  <si>
    <t>-</t>
  </si>
  <si>
    <t>-</t>
  </si>
  <si>
    <t>岩手県</t>
  </si>
  <si>
    <t>03854</t>
  </si>
  <si>
    <t>盛岡地区衛生処理組合</t>
  </si>
  <si>
    <t>-</t>
  </si>
  <si>
    <t>-</t>
  </si>
  <si>
    <t>岩手県</t>
  </si>
  <si>
    <t>03855</t>
  </si>
  <si>
    <t>大船渡地区環境衛生組合</t>
  </si>
  <si>
    <t>-</t>
  </si>
  <si>
    <t>-</t>
  </si>
  <si>
    <t>03862</t>
  </si>
  <si>
    <t>釜石大槌地区行政事務組合</t>
  </si>
  <si>
    <t>03867</t>
  </si>
  <si>
    <t>宮古地区広域行政組合</t>
  </si>
  <si>
    <t>03873</t>
  </si>
  <si>
    <t>奥州金ケ崎行政事務組合</t>
  </si>
  <si>
    <t>03878</t>
  </si>
  <si>
    <t>気仙広域連合</t>
  </si>
  <si>
    <t>03881</t>
  </si>
  <si>
    <t>岩手中部広域行政組合</t>
  </si>
  <si>
    <t>03883</t>
  </si>
  <si>
    <t>岩手沿岸南部広域環境組合</t>
  </si>
  <si>
    <t>03885</t>
  </si>
  <si>
    <t>岩手北部広域環境組合</t>
  </si>
  <si>
    <t>03886</t>
  </si>
  <si>
    <t>雫石・滝沢環境組合</t>
  </si>
  <si>
    <t>市区町村・一部事務組合・広域連合名</t>
  </si>
  <si>
    <t>03205</t>
  </si>
  <si>
    <t>花巻市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</si>
  <si>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</si>
  <si>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</si>
  <si>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</si>
  <si>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</si>
  <si>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</si>
  <si>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</si>
  <si>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</si>
  <si>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</si>
  <si>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</si>
  <si>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</si>
  <si>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03214</t>
  </si>
  <si>
    <t>八幡平市</t>
  </si>
  <si>
    <t>03215</t>
  </si>
  <si>
    <t>奥州市</t>
  </si>
  <si>
    <t>03485</t>
  </si>
  <si>
    <t>普代村</t>
  </si>
  <si>
    <t>岩手県</t>
  </si>
  <si>
    <t>03501</t>
  </si>
  <si>
    <t>軽米町</t>
  </si>
  <si>
    <t>03503</t>
  </si>
  <si>
    <t>野田村</t>
  </si>
  <si>
    <t>03506</t>
  </si>
  <si>
    <t>九戸村</t>
  </si>
  <si>
    <t>岩手県</t>
  </si>
  <si>
    <t>03524</t>
  </si>
  <si>
    <t>一戸町</t>
  </si>
  <si>
    <t>03829</t>
  </si>
  <si>
    <t>盛岡北部行政事務組合</t>
  </si>
  <si>
    <t>03831</t>
  </si>
  <si>
    <t>紫波、稗貫衛生処理組合</t>
  </si>
  <si>
    <t>03833</t>
  </si>
  <si>
    <t>岩手・玉山環境組合</t>
  </si>
  <si>
    <t>03835</t>
  </si>
  <si>
    <t>久慈広域連合</t>
  </si>
  <si>
    <t>03840</t>
  </si>
  <si>
    <t>盛岡・紫波地区環境施設組合</t>
  </si>
  <si>
    <t>岩手県</t>
  </si>
  <si>
    <t>03851</t>
  </si>
  <si>
    <t>一関地区広域行政組合</t>
  </si>
  <si>
    <t>岩手県</t>
  </si>
  <si>
    <t>03854</t>
  </si>
  <si>
    <t>盛岡地区衛生処理組合</t>
  </si>
  <si>
    <t>03855</t>
  </si>
  <si>
    <t>大船渡地区環境衛生組合</t>
  </si>
  <si>
    <t>岩手県</t>
  </si>
  <si>
    <t>03873</t>
  </si>
  <si>
    <t>奥州金ケ崎行政事務組合</t>
  </si>
  <si>
    <t>03878</t>
  </si>
  <si>
    <t>気仙広域連合</t>
  </si>
  <si>
    <t>03883</t>
  </si>
  <si>
    <t>岩手沿岸南部広域環境組合</t>
  </si>
  <si>
    <t>岩手県</t>
  </si>
  <si>
    <t>03885</t>
  </si>
  <si>
    <t>岩手北部広域環境組合</t>
  </si>
  <si>
    <t>岩手県</t>
  </si>
  <si>
    <t>03886</t>
  </si>
  <si>
    <t>雫石・滝沢環境組合</t>
  </si>
  <si>
    <t>廃棄物処理事業経費（市区町村及び一部事務組合・広域連合の合計）【歳出】（平成23年度実績）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</si>
  <si>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</si>
  <si>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</si>
  <si>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</si>
  <si>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</si>
  <si>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</si>
  <si>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</si>
  <si>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</si>
  <si>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</si>
  <si>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</si>
  <si>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</si>
  <si>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</si>
  <si>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</si>
  <si>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</si>
  <si>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</si>
  <si>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</si>
  <si>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</si>
  <si>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</si>
  <si>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</si>
  <si>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</si>
  <si>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</si>
  <si>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</si>
  <si>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</si>
  <si>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</si>
  <si>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</si>
  <si>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</si>
  <si>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</si>
  <si>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</si>
  <si>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</si>
  <si>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</si>
  <si>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</si>
  <si>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03000</t>
  </si>
  <si>
    <t>岩手県</t>
  </si>
  <si>
    <t>03209</t>
  </si>
  <si>
    <t>一関市</t>
  </si>
  <si>
    <t>岩手県</t>
  </si>
  <si>
    <t>03210</t>
  </si>
  <si>
    <t>陸前高田市</t>
  </si>
  <si>
    <t>岩手県</t>
  </si>
  <si>
    <t>03211</t>
  </si>
  <si>
    <t>釜石市</t>
  </si>
  <si>
    <t>岩手県</t>
  </si>
  <si>
    <t>03213</t>
  </si>
  <si>
    <t>二戸市</t>
  </si>
  <si>
    <t>岩手県</t>
  </si>
  <si>
    <t>03215</t>
  </si>
  <si>
    <t>奥州市</t>
  </si>
  <si>
    <t>岩手県</t>
  </si>
  <si>
    <t>03366</t>
  </si>
  <si>
    <t>西和賀町</t>
  </si>
  <si>
    <t>岩手県</t>
  </si>
  <si>
    <t>03381</t>
  </si>
  <si>
    <t>金ケ崎町</t>
  </si>
  <si>
    <t>岩手県</t>
  </si>
  <si>
    <t>03461</t>
  </si>
  <si>
    <t>大槌町</t>
  </si>
  <si>
    <t>岩手県</t>
  </si>
  <si>
    <t>03482</t>
  </si>
  <si>
    <t>山田町</t>
  </si>
  <si>
    <t>岩手県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</si>
  <si>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</si>
  <si>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</si>
  <si>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</si>
  <si>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</si>
  <si>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</si>
  <si>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</si>
  <si>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</si>
  <si>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</si>
  <si>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岩手県</t>
  </si>
  <si>
    <t>03524</t>
  </si>
  <si>
    <t>一戸町</t>
  </si>
  <si>
    <t>岩手県</t>
  </si>
  <si>
    <t>03828</t>
  </si>
  <si>
    <t>二戸地区広域行政事務組合</t>
  </si>
  <si>
    <t>岩手県</t>
  </si>
  <si>
    <t>03851</t>
  </si>
  <si>
    <t>一関地区広域行政組合</t>
  </si>
  <si>
    <t>岩手県</t>
  </si>
  <si>
    <t>03854</t>
  </si>
  <si>
    <t>盛岡地区衛生処理組合</t>
  </si>
  <si>
    <t>03855</t>
  </si>
  <si>
    <t>大船渡地区環境衛生組合</t>
  </si>
  <si>
    <t>岩手県</t>
  </si>
  <si>
    <t>03862</t>
  </si>
  <si>
    <t>釜石大槌地区行政事務組合</t>
  </si>
  <si>
    <t>岩手県</t>
  </si>
  <si>
    <t>03878</t>
  </si>
  <si>
    <t>気仙広域連合</t>
  </si>
  <si>
    <t>03886</t>
  </si>
  <si>
    <t>雫石・滝沢環境組合</t>
  </si>
  <si>
    <t>廃棄物処理事業経費【分担金の合計】（平成23年度実績）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</si>
  <si>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</si>
  <si>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</si>
  <si>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</si>
  <si>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</si>
  <si>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</si>
  <si>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</si>
  <si>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</si>
  <si>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</si>
  <si>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</si>
  <si>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</si>
  <si>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</si>
  <si>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</si>
  <si>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</si>
  <si>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</si>
  <si>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</si>
  <si>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</si>
  <si>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</si>
  <si>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</si>
  <si>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</si>
  <si>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</si>
  <si>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</si>
  <si>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岩手県</t>
  </si>
  <si>
    <t>岩手県</t>
  </si>
  <si>
    <t>03201</t>
  </si>
  <si>
    <t>盛岡市</t>
  </si>
  <si>
    <t>03829</t>
  </si>
  <si>
    <t>盛岡北部行政事務組合</t>
  </si>
  <si>
    <t>03831</t>
  </si>
  <si>
    <t>紫波、稗貫衛生処理組合</t>
  </si>
  <si>
    <t>03833</t>
  </si>
  <si>
    <t>岩手・玉山環境組合</t>
  </si>
  <si>
    <t>03840</t>
  </si>
  <si>
    <t>盛岡・紫波地区環境施設組合</t>
  </si>
  <si>
    <t>03854</t>
  </si>
  <si>
    <t>盛岡地区衛生処理組合</t>
  </si>
  <si>
    <t>03202</t>
  </si>
  <si>
    <t>宮古市</t>
  </si>
  <si>
    <t>03867</t>
  </si>
  <si>
    <t>宮古地区広域行政組合</t>
  </si>
  <si>
    <t>03203</t>
  </si>
  <si>
    <t>大船渡市</t>
  </si>
  <si>
    <t>03855</t>
  </si>
  <si>
    <t>大船渡地区環境衛生組合</t>
  </si>
  <si>
    <t>03878</t>
  </si>
  <si>
    <t>気仙広域連合</t>
  </si>
  <si>
    <t>03883</t>
  </si>
  <si>
    <t>岩手沿岸南部広域環境組合</t>
  </si>
  <si>
    <t>岩手県</t>
  </si>
  <si>
    <t>03205</t>
  </si>
  <si>
    <t>花巻市</t>
  </si>
  <si>
    <t>03819</t>
  </si>
  <si>
    <t>北上地区広域行政組合</t>
  </si>
  <si>
    <t>03831</t>
  </si>
  <si>
    <t>紫波・稗貫衛生処理組合</t>
  </si>
  <si>
    <t>03881</t>
  </si>
  <si>
    <t>岩手中部広域行政組合</t>
  </si>
  <si>
    <t>岩手県</t>
  </si>
  <si>
    <t>03206</t>
  </si>
  <si>
    <t>北上市</t>
  </si>
  <si>
    <t>03819</t>
  </si>
  <si>
    <t>北上地区広域行政組合</t>
  </si>
  <si>
    <t>03881</t>
  </si>
  <si>
    <t>岩手中部広域行政組合</t>
  </si>
  <si>
    <t>岩手県</t>
  </si>
  <si>
    <t>03207</t>
  </si>
  <si>
    <t>久慈市</t>
  </si>
  <si>
    <t>03835</t>
  </si>
  <si>
    <t>久慈広域連合</t>
  </si>
  <si>
    <t>03885</t>
  </si>
  <si>
    <t>岩手北部広域環境組合</t>
  </si>
  <si>
    <t>03208</t>
  </si>
  <si>
    <t>遠野市</t>
  </si>
  <si>
    <t>03881</t>
  </si>
  <si>
    <t>岩手中部広域行政組合</t>
  </si>
  <si>
    <t>03209</t>
  </si>
  <si>
    <t>一関市</t>
  </si>
  <si>
    <t>03851</t>
  </si>
  <si>
    <t>一関地区広域行政組合</t>
  </si>
  <si>
    <t>03210</t>
  </si>
  <si>
    <t>陸前高田市</t>
  </si>
  <si>
    <t>03878</t>
  </si>
  <si>
    <t>気仙広域連合</t>
  </si>
  <si>
    <t>03883</t>
  </si>
  <si>
    <t>岩手沿岸南部広域環境組合</t>
  </si>
  <si>
    <t>03211</t>
  </si>
  <si>
    <t>釜石市</t>
  </si>
  <si>
    <t>03862</t>
  </si>
  <si>
    <t>釜石大槌地区行政事務組合</t>
  </si>
  <si>
    <t>03213</t>
  </si>
  <si>
    <t>二戸市</t>
  </si>
  <si>
    <t>03828</t>
  </si>
  <si>
    <t>二戸地区広域行政事務組合</t>
  </si>
  <si>
    <t>03885</t>
  </si>
  <si>
    <t>岩手北部広域環境組合</t>
  </si>
  <si>
    <t>03214</t>
  </si>
  <si>
    <t>八幡平市</t>
  </si>
  <si>
    <t>03215</t>
  </si>
  <si>
    <t>奥州市</t>
  </si>
  <si>
    <t>03873</t>
  </si>
  <si>
    <t>奥州金ケ崎行政事務組合</t>
  </si>
  <si>
    <t>03301</t>
  </si>
  <si>
    <t>雫石町</t>
  </si>
  <si>
    <t>03886</t>
  </si>
  <si>
    <t>雫石・滝沢環境組合</t>
  </si>
  <si>
    <t>03302</t>
  </si>
  <si>
    <t>葛巻町</t>
  </si>
  <si>
    <t>03303</t>
  </si>
  <si>
    <t>岩手町</t>
  </si>
  <si>
    <t>03305</t>
  </si>
  <si>
    <t>滝沢村</t>
  </si>
  <si>
    <t>03321</t>
  </si>
  <si>
    <t>紫波町</t>
  </si>
  <si>
    <t>03322</t>
  </si>
  <si>
    <t>矢巾町</t>
  </si>
  <si>
    <t>紫波、稗貫地区衛生処理組合</t>
  </si>
  <si>
    <t>03366</t>
  </si>
  <si>
    <t>西和賀町</t>
  </si>
  <si>
    <t>03819</t>
  </si>
  <si>
    <t>北上地区広域行政組合</t>
  </si>
  <si>
    <t>03381</t>
  </si>
  <si>
    <t>金ケ崎町</t>
  </si>
  <si>
    <t>03402</t>
  </si>
  <si>
    <t>平泉町</t>
  </si>
  <si>
    <t>03441</t>
  </si>
  <si>
    <t>住田町</t>
  </si>
  <si>
    <t>03855</t>
  </si>
  <si>
    <t>大船渡地区環境衛生組合</t>
  </si>
  <si>
    <t>沿岸南部広域環境組合</t>
  </si>
  <si>
    <t>03461</t>
  </si>
  <si>
    <t>大槌町</t>
  </si>
  <si>
    <t>釜石大槌行政事務組合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</si>
  <si>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</si>
  <si>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</si>
  <si>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</si>
  <si>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</si>
  <si>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</si>
  <si>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</si>
  <si>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</si>
  <si>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</si>
  <si>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03835</t>
  </si>
  <si>
    <t>久慈広域連合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</si>
  <si>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</si>
  <si>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</si>
  <si>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</si>
  <si>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</si>
  <si>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</si>
  <si>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</si>
  <si>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</si>
  <si>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</si>
  <si>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</si>
  <si>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</si>
  <si>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</si>
  <si>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</si>
  <si>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</si>
  <si>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</si>
  <si>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</si>
  <si>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</si>
  <si>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</si>
  <si>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</si>
  <si>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</si>
  <si>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</si>
  <si>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</si>
  <si>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</si>
  <si>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</si>
  <si>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</si>
  <si>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</si>
  <si>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</si>
  <si>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</si>
  <si>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</si>
  <si>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</si>
  <si>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</si>
  <si>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</si>
  <si>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</si>
  <si>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</si>
  <si>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</si>
  <si>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</si>
  <si>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</si>
  <si>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</si>
  <si>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</si>
  <si>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</si>
  <si>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</si>
  <si>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</si>
  <si>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</si>
  <si>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</si>
  <si>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</si>
  <si>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</si>
  <si>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市区町村
コード</t>
  </si>
  <si>
    <t>市区町村名</t>
  </si>
  <si>
    <t>（千円）</t>
  </si>
  <si>
    <t>合計</t>
  </si>
  <si>
    <t>03205</t>
  </si>
  <si>
    <t>花巻市</t>
  </si>
  <si>
    <t>03206</t>
  </si>
  <si>
    <t>北上市</t>
  </si>
  <si>
    <t>03207</t>
  </si>
  <si>
    <t>久慈市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</si>
  <si>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</si>
  <si>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</si>
  <si>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</si>
  <si>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</si>
  <si>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</si>
  <si>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</si>
  <si>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</si>
  <si>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</si>
  <si>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</si>
  <si>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</si>
  <si>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</si>
  <si>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</si>
  <si>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</si>
  <si>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</si>
  <si>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</si>
  <si>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</si>
  <si>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</si>
  <si>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</si>
  <si>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</si>
  <si>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</si>
  <si>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</si>
  <si>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</si>
  <si>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</si>
  <si>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</si>
  <si>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</si>
  <si>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</si>
  <si>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</si>
  <si>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</si>
  <si>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</si>
  <si>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</si>
  <si>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</si>
  <si>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</si>
  <si>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</si>
  <si>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</si>
  <si>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</si>
  <si>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</si>
  <si>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</si>
  <si>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</si>
  <si>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</si>
  <si>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</si>
  <si>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</si>
  <si>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</si>
  <si>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</si>
  <si>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</si>
  <si>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</si>
  <si>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</si>
  <si>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</si>
  <si>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</si>
  <si>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</si>
  <si>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</si>
  <si>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</si>
  <si>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</si>
  <si>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</si>
  <si>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</si>
  <si>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</si>
  <si>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</si>
  <si>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</si>
  <si>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</si>
  <si>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</si>
  <si>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</si>
  <si>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</si>
  <si>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</si>
  <si>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</si>
  <si>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</si>
  <si>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</si>
  <si>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</si>
  <si>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</si>
  <si>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</si>
  <si>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</si>
  <si>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</si>
  <si>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</si>
  <si>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</si>
  <si>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</si>
  <si>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</si>
  <si>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</si>
  <si>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</si>
  <si>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</si>
  <si>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</si>
  <si>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</si>
  <si>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</si>
  <si>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</si>
  <si>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</si>
  <si>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</si>
  <si>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</si>
  <si>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</si>
  <si>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</si>
  <si>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</si>
  <si>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</si>
  <si>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</si>
  <si>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</si>
  <si>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</si>
  <si>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</si>
  <si>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</si>
  <si>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</si>
  <si>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</si>
  <si>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</si>
  <si>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</si>
  <si>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</si>
  <si>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</si>
  <si>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</si>
  <si>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</si>
  <si>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</si>
  <si>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</si>
  <si>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</si>
  <si>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</si>
  <si>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</si>
  <si>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</si>
  <si>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</si>
  <si>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</si>
  <si>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</si>
  <si>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</si>
  <si>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</si>
  <si>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</si>
  <si>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</si>
  <si>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</si>
  <si>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</si>
  <si>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</si>
  <si>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</si>
  <si>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</si>
  <si>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</si>
  <si>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</si>
  <si>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</si>
  <si>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</si>
  <si>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</si>
  <si>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03000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</si>
</sst>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1" xfId="65" applyNumberFormat="1" applyFont="1" applyFill="1" applyBorder="1" applyAlignment="1">
      <alignment vertical="center" wrapText="1"/>
      <protection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49" fontId="0" fillId="0" borderId="0" xfId="0" applyNumberFormat="1" applyFill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4.69921875" style="77" customWidth="1"/>
    <col min="115" max="16384" width="9" style="47" customWidth="1"/>
  </cols>
  <sheetData>
    <row r="1" spans="1:114" s="45" customFormat="1" ht="17.25">
      <c r="A1" s="123" t="s">
        <v>55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8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5" t="s">
        <v>58</v>
      </c>
      <c r="B2" s="145" t="s">
        <v>59</v>
      </c>
      <c r="C2" s="148" t="s">
        <v>60</v>
      </c>
      <c r="D2" s="129" t="s">
        <v>62</v>
      </c>
      <c r="E2" s="79"/>
      <c r="F2" s="79"/>
      <c r="G2" s="79"/>
      <c r="H2" s="79"/>
      <c r="I2" s="79"/>
      <c r="J2" s="79"/>
      <c r="K2" s="79"/>
      <c r="L2" s="80"/>
      <c r="M2" s="129" t="s">
        <v>64</v>
      </c>
      <c r="N2" s="79"/>
      <c r="O2" s="79"/>
      <c r="P2" s="79"/>
      <c r="Q2" s="79"/>
      <c r="R2" s="79"/>
      <c r="S2" s="79"/>
      <c r="T2" s="79"/>
      <c r="U2" s="80"/>
      <c r="V2" s="129" t="s">
        <v>65</v>
      </c>
      <c r="W2" s="79"/>
      <c r="X2" s="79"/>
      <c r="Y2" s="79"/>
      <c r="Z2" s="79"/>
      <c r="AA2" s="79"/>
      <c r="AB2" s="79"/>
      <c r="AC2" s="79"/>
      <c r="AD2" s="80"/>
      <c r="AE2" s="130" t="s">
        <v>66</v>
      </c>
      <c r="AF2" s="81"/>
      <c r="AG2" s="81"/>
      <c r="AH2" s="81"/>
      <c r="AI2" s="81"/>
      <c r="AJ2" s="81"/>
      <c r="AK2" s="81"/>
      <c r="AL2" s="82"/>
      <c r="AM2" s="81"/>
      <c r="AN2" s="81"/>
      <c r="AO2" s="81"/>
      <c r="AP2" s="81"/>
      <c r="AQ2" s="81"/>
      <c r="AR2" s="81"/>
      <c r="AS2" s="81"/>
      <c r="AT2" s="81"/>
      <c r="AU2" s="81"/>
      <c r="AV2" s="82"/>
      <c r="AW2" s="82"/>
      <c r="AX2" s="82"/>
      <c r="AY2" s="81"/>
      <c r="AZ2" s="81"/>
      <c r="BA2" s="81"/>
      <c r="BB2" s="81"/>
      <c r="BC2" s="81"/>
      <c r="BD2" s="81"/>
      <c r="BE2" s="81"/>
      <c r="BF2" s="83"/>
      <c r="BG2" s="130" t="s">
        <v>67</v>
      </c>
      <c r="BH2" s="81"/>
      <c r="BI2" s="81"/>
      <c r="BJ2" s="81"/>
      <c r="BK2" s="81"/>
      <c r="BL2" s="81"/>
      <c r="BM2" s="81"/>
      <c r="BN2" s="82"/>
      <c r="BO2" s="81"/>
      <c r="BP2" s="81"/>
      <c r="BQ2" s="81"/>
      <c r="BR2" s="81"/>
      <c r="BS2" s="81"/>
      <c r="BT2" s="81"/>
      <c r="BU2" s="81"/>
      <c r="BV2" s="81"/>
      <c r="BW2" s="81"/>
      <c r="BX2" s="82"/>
      <c r="BY2" s="82"/>
      <c r="BZ2" s="82"/>
      <c r="CA2" s="82"/>
      <c r="CB2" s="82"/>
      <c r="CC2" s="82"/>
      <c r="CD2" s="81"/>
      <c r="CE2" s="81"/>
      <c r="CF2" s="81"/>
      <c r="CG2" s="81"/>
      <c r="CH2" s="83"/>
      <c r="CI2" s="130" t="s">
        <v>68</v>
      </c>
      <c r="CJ2" s="81"/>
      <c r="CK2" s="81"/>
      <c r="CL2" s="81"/>
      <c r="CM2" s="81"/>
      <c r="CN2" s="81"/>
      <c r="CO2" s="81"/>
      <c r="CP2" s="82"/>
      <c r="CQ2" s="81"/>
      <c r="CR2" s="81"/>
      <c r="CS2" s="81"/>
      <c r="CT2" s="81"/>
      <c r="CU2" s="81"/>
      <c r="CV2" s="81"/>
      <c r="CW2" s="81"/>
      <c r="CX2" s="81"/>
      <c r="CY2" s="81"/>
      <c r="CZ2" s="82"/>
      <c r="DA2" s="82"/>
      <c r="DB2" s="82"/>
      <c r="DC2" s="82"/>
      <c r="DD2" s="82"/>
      <c r="DE2" s="82"/>
      <c r="DF2" s="81"/>
      <c r="DG2" s="81"/>
      <c r="DH2" s="81"/>
      <c r="DI2" s="81"/>
      <c r="DJ2" s="83"/>
    </row>
    <row r="3" spans="1:114" s="45" customFormat="1" ht="13.5">
      <c r="A3" s="146"/>
      <c r="B3" s="146"/>
      <c r="C3" s="149"/>
      <c r="D3" s="131" t="s">
        <v>69</v>
      </c>
      <c r="E3" s="84"/>
      <c r="F3" s="84"/>
      <c r="G3" s="84"/>
      <c r="H3" s="84"/>
      <c r="I3" s="84"/>
      <c r="J3" s="84"/>
      <c r="K3" s="84"/>
      <c r="L3" s="85"/>
      <c r="M3" s="131" t="s">
        <v>69</v>
      </c>
      <c r="N3" s="84"/>
      <c r="O3" s="84"/>
      <c r="P3" s="84"/>
      <c r="Q3" s="84"/>
      <c r="R3" s="84"/>
      <c r="S3" s="84"/>
      <c r="T3" s="84"/>
      <c r="U3" s="85"/>
      <c r="V3" s="131" t="s">
        <v>69</v>
      </c>
      <c r="W3" s="84"/>
      <c r="X3" s="84"/>
      <c r="Y3" s="84"/>
      <c r="Z3" s="84"/>
      <c r="AA3" s="84"/>
      <c r="AB3" s="84"/>
      <c r="AC3" s="84"/>
      <c r="AD3" s="85"/>
      <c r="AE3" s="132" t="s">
        <v>70</v>
      </c>
      <c r="AF3" s="81"/>
      <c r="AG3" s="81"/>
      <c r="AH3" s="81"/>
      <c r="AI3" s="81"/>
      <c r="AJ3" s="81"/>
      <c r="AK3" s="81"/>
      <c r="AL3" s="86"/>
      <c r="AM3" s="82" t="s">
        <v>71</v>
      </c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8"/>
      <c r="BD3" s="89"/>
      <c r="BE3" s="96" t="s">
        <v>5</v>
      </c>
      <c r="BF3" s="91" t="s">
        <v>65</v>
      </c>
      <c r="BG3" s="132" t="s">
        <v>70</v>
      </c>
      <c r="BH3" s="81"/>
      <c r="BI3" s="81"/>
      <c r="BJ3" s="81"/>
      <c r="BK3" s="81"/>
      <c r="BL3" s="81"/>
      <c r="BM3" s="81"/>
      <c r="BN3" s="86"/>
      <c r="BO3" s="82" t="s">
        <v>71</v>
      </c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8"/>
      <c r="CF3" s="89"/>
      <c r="CG3" s="96" t="s">
        <v>5</v>
      </c>
      <c r="CH3" s="91" t="s">
        <v>65</v>
      </c>
      <c r="CI3" s="132" t="s">
        <v>70</v>
      </c>
      <c r="CJ3" s="81"/>
      <c r="CK3" s="81"/>
      <c r="CL3" s="81"/>
      <c r="CM3" s="81"/>
      <c r="CN3" s="81"/>
      <c r="CO3" s="81"/>
      <c r="CP3" s="86"/>
      <c r="CQ3" s="82" t="s">
        <v>71</v>
      </c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8"/>
      <c r="DH3" s="89"/>
      <c r="DI3" s="96" t="s">
        <v>5</v>
      </c>
      <c r="DJ3" s="91" t="s">
        <v>65</v>
      </c>
    </row>
    <row r="4" spans="1:114" s="45" customFormat="1" ht="13.5">
      <c r="A4" s="146"/>
      <c r="B4" s="146"/>
      <c r="C4" s="149"/>
      <c r="D4" s="68"/>
      <c r="E4" s="131" t="s">
        <v>72</v>
      </c>
      <c r="F4" s="92"/>
      <c r="G4" s="92"/>
      <c r="H4" s="92"/>
      <c r="I4" s="92"/>
      <c r="J4" s="92"/>
      <c r="K4" s="93"/>
      <c r="L4" s="67" t="s">
        <v>74</v>
      </c>
      <c r="M4" s="68"/>
      <c r="N4" s="131" t="s">
        <v>72</v>
      </c>
      <c r="O4" s="92"/>
      <c r="P4" s="92"/>
      <c r="Q4" s="92"/>
      <c r="R4" s="92"/>
      <c r="S4" s="92"/>
      <c r="T4" s="93"/>
      <c r="U4" s="67" t="s">
        <v>74</v>
      </c>
      <c r="V4" s="68"/>
      <c r="W4" s="131" t="s">
        <v>72</v>
      </c>
      <c r="X4" s="92"/>
      <c r="Y4" s="92"/>
      <c r="Z4" s="92"/>
      <c r="AA4" s="92"/>
      <c r="AB4" s="92"/>
      <c r="AC4" s="93"/>
      <c r="AD4" s="67" t="s">
        <v>74</v>
      </c>
      <c r="AE4" s="91" t="s">
        <v>65</v>
      </c>
      <c r="AF4" s="96" t="s">
        <v>75</v>
      </c>
      <c r="AG4" s="90"/>
      <c r="AH4" s="94"/>
      <c r="AI4" s="81"/>
      <c r="AJ4" s="95"/>
      <c r="AK4" s="133" t="s">
        <v>77</v>
      </c>
      <c r="AL4" s="143" t="s">
        <v>78</v>
      </c>
      <c r="AM4" s="91" t="s">
        <v>65</v>
      </c>
      <c r="AN4" s="132" t="s">
        <v>79</v>
      </c>
      <c r="AO4" s="88"/>
      <c r="AP4" s="88"/>
      <c r="AQ4" s="88"/>
      <c r="AR4" s="89"/>
      <c r="AS4" s="132" t="s">
        <v>80</v>
      </c>
      <c r="AT4" s="81"/>
      <c r="AU4" s="81"/>
      <c r="AV4" s="95"/>
      <c r="AW4" s="96" t="s">
        <v>82</v>
      </c>
      <c r="AX4" s="132" t="s">
        <v>83</v>
      </c>
      <c r="AY4" s="87"/>
      <c r="AZ4" s="88"/>
      <c r="BA4" s="88"/>
      <c r="BB4" s="89"/>
      <c r="BC4" s="96" t="s">
        <v>3</v>
      </c>
      <c r="BD4" s="96" t="s">
        <v>84</v>
      </c>
      <c r="BE4" s="91"/>
      <c r="BF4" s="91"/>
      <c r="BG4" s="91" t="s">
        <v>65</v>
      </c>
      <c r="BH4" s="96" t="s">
        <v>75</v>
      </c>
      <c r="BI4" s="90"/>
      <c r="BJ4" s="94"/>
      <c r="BK4" s="81"/>
      <c r="BL4" s="95"/>
      <c r="BM4" s="133" t="s">
        <v>77</v>
      </c>
      <c r="BN4" s="143" t="s">
        <v>78</v>
      </c>
      <c r="BO4" s="91" t="s">
        <v>65</v>
      </c>
      <c r="BP4" s="132" t="s">
        <v>79</v>
      </c>
      <c r="BQ4" s="88"/>
      <c r="BR4" s="88"/>
      <c r="BS4" s="88"/>
      <c r="BT4" s="89"/>
      <c r="BU4" s="132" t="s">
        <v>80</v>
      </c>
      <c r="BV4" s="81"/>
      <c r="BW4" s="81"/>
      <c r="BX4" s="95"/>
      <c r="BY4" s="96" t="s">
        <v>82</v>
      </c>
      <c r="BZ4" s="132" t="s">
        <v>83</v>
      </c>
      <c r="CA4" s="97"/>
      <c r="CB4" s="97"/>
      <c r="CC4" s="98"/>
      <c r="CD4" s="89"/>
      <c r="CE4" s="96" t="s">
        <v>3</v>
      </c>
      <c r="CF4" s="96" t="s">
        <v>84</v>
      </c>
      <c r="CG4" s="91"/>
      <c r="CH4" s="91"/>
      <c r="CI4" s="91" t="s">
        <v>65</v>
      </c>
      <c r="CJ4" s="96" t="s">
        <v>75</v>
      </c>
      <c r="CK4" s="90"/>
      <c r="CL4" s="94"/>
      <c r="CM4" s="81"/>
      <c r="CN4" s="95"/>
      <c r="CO4" s="133" t="s">
        <v>77</v>
      </c>
      <c r="CP4" s="143" t="s">
        <v>78</v>
      </c>
      <c r="CQ4" s="91" t="s">
        <v>65</v>
      </c>
      <c r="CR4" s="132" t="s">
        <v>79</v>
      </c>
      <c r="CS4" s="88"/>
      <c r="CT4" s="88"/>
      <c r="CU4" s="88"/>
      <c r="CV4" s="89"/>
      <c r="CW4" s="132" t="s">
        <v>80</v>
      </c>
      <c r="CX4" s="81"/>
      <c r="CY4" s="81"/>
      <c r="CZ4" s="95"/>
      <c r="DA4" s="96" t="s">
        <v>82</v>
      </c>
      <c r="DB4" s="132" t="s">
        <v>83</v>
      </c>
      <c r="DC4" s="88"/>
      <c r="DD4" s="88"/>
      <c r="DE4" s="88"/>
      <c r="DF4" s="89"/>
      <c r="DG4" s="96" t="s">
        <v>3</v>
      </c>
      <c r="DH4" s="96" t="s">
        <v>84</v>
      </c>
      <c r="DI4" s="91"/>
      <c r="DJ4" s="91"/>
    </row>
    <row r="5" spans="1:114" s="45" customFormat="1" ht="22.5">
      <c r="A5" s="146"/>
      <c r="B5" s="146"/>
      <c r="C5" s="149"/>
      <c r="D5" s="68"/>
      <c r="E5" s="68"/>
      <c r="F5" s="125" t="s">
        <v>86</v>
      </c>
      <c r="G5" s="125" t="s">
        <v>87</v>
      </c>
      <c r="H5" s="125" t="s">
        <v>89</v>
      </c>
      <c r="I5" s="125" t="s">
        <v>90</v>
      </c>
      <c r="J5" s="125" t="s">
        <v>4</v>
      </c>
      <c r="K5" s="125" t="s">
        <v>5</v>
      </c>
      <c r="L5" s="67"/>
      <c r="M5" s="68"/>
      <c r="N5" s="68"/>
      <c r="O5" s="125" t="s">
        <v>86</v>
      </c>
      <c r="P5" s="125" t="s">
        <v>87</v>
      </c>
      <c r="Q5" s="125" t="s">
        <v>89</v>
      </c>
      <c r="R5" s="125" t="s">
        <v>90</v>
      </c>
      <c r="S5" s="125" t="s">
        <v>4</v>
      </c>
      <c r="T5" s="125" t="s">
        <v>5</v>
      </c>
      <c r="U5" s="67"/>
      <c r="V5" s="68"/>
      <c r="W5" s="68"/>
      <c r="X5" s="125" t="s">
        <v>86</v>
      </c>
      <c r="Y5" s="125" t="s">
        <v>87</v>
      </c>
      <c r="Z5" s="125" t="s">
        <v>89</v>
      </c>
      <c r="AA5" s="125" t="s">
        <v>90</v>
      </c>
      <c r="AB5" s="125" t="s">
        <v>4</v>
      </c>
      <c r="AC5" s="125" t="s">
        <v>5</v>
      </c>
      <c r="AD5" s="67"/>
      <c r="AE5" s="91"/>
      <c r="AF5" s="91" t="s">
        <v>65</v>
      </c>
      <c r="AG5" s="133" t="s">
        <v>92</v>
      </c>
      <c r="AH5" s="133" t="s">
        <v>94</v>
      </c>
      <c r="AI5" s="133" t="s">
        <v>96</v>
      </c>
      <c r="AJ5" s="133" t="s">
        <v>5</v>
      </c>
      <c r="AK5" s="99"/>
      <c r="AL5" s="144"/>
      <c r="AM5" s="91"/>
      <c r="AN5" s="91"/>
      <c r="AO5" s="91" t="s">
        <v>98</v>
      </c>
      <c r="AP5" s="91" t="s">
        <v>100</v>
      </c>
      <c r="AQ5" s="91" t="s">
        <v>102</v>
      </c>
      <c r="AR5" s="91" t="s">
        <v>104</v>
      </c>
      <c r="AS5" s="91" t="s">
        <v>65</v>
      </c>
      <c r="AT5" s="96" t="s">
        <v>106</v>
      </c>
      <c r="AU5" s="96" t="s">
        <v>108</v>
      </c>
      <c r="AV5" s="96" t="s">
        <v>110</v>
      </c>
      <c r="AW5" s="91"/>
      <c r="AX5" s="91"/>
      <c r="AY5" s="96" t="s">
        <v>106</v>
      </c>
      <c r="AZ5" s="96" t="s">
        <v>108</v>
      </c>
      <c r="BA5" s="96" t="s">
        <v>110</v>
      </c>
      <c r="BB5" s="96" t="s">
        <v>5</v>
      </c>
      <c r="BC5" s="91"/>
      <c r="BD5" s="91"/>
      <c r="BE5" s="91"/>
      <c r="BF5" s="91"/>
      <c r="BG5" s="91"/>
      <c r="BH5" s="91" t="s">
        <v>65</v>
      </c>
      <c r="BI5" s="133" t="s">
        <v>92</v>
      </c>
      <c r="BJ5" s="133" t="s">
        <v>94</v>
      </c>
      <c r="BK5" s="133" t="s">
        <v>96</v>
      </c>
      <c r="BL5" s="133" t="s">
        <v>5</v>
      </c>
      <c r="BM5" s="99"/>
      <c r="BN5" s="144"/>
      <c r="BO5" s="91"/>
      <c r="BP5" s="91"/>
      <c r="BQ5" s="91" t="s">
        <v>98</v>
      </c>
      <c r="BR5" s="91" t="s">
        <v>100</v>
      </c>
      <c r="BS5" s="91" t="s">
        <v>102</v>
      </c>
      <c r="BT5" s="91" t="s">
        <v>104</v>
      </c>
      <c r="BU5" s="91" t="s">
        <v>65</v>
      </c>
      <c r="BV5" s="96" t="s">
        <v>106</v>
      </c>
      <c r="BW5" s="96" t="s">
        <v>108</v>
      </c>
      <c r="BX5" s="96" t="s">
        <v>110</v>
      </c>
      <c r="BY5" s="91"/>
      <c r="BZ5" s="91"/>
      <c r="CA5" s="96" t="s">
        <v>106</v>
      </c>
      <c r="CB5" s="96" t="s">
        <v>108</v>
      </c>
      <c r="CC5" s="96" t="s">
        <v>110</v>
      </c>
      <c r="CD5" s="96" t="s">
        <v>5</v>
      </c>
      <c r="CE5" s="91"/>
      <c r="CF5" s="91"/>
      <c r="CG5" s="91"/>
      <c r="CH5" s="91"/>
      <c r="CI5" s="91"/>
      <c r="CJ5" s="91" t="s">
        <v>65</v>
      </c>
      <c r="CK5" s="133" t="s">
        <v>92</v>
      </c>
      <c r="CL5" s="133" t="s">
        <v>94</v>
      </c>
      <c r="CM5" s="133" t="s">
        <v>96</v>
      </c>
      <c r="CN5" s="133" t="s">
        <v>5</v>
      </c>
      <c r="CO5" s="99"/>
      <c r="CP5" s="144"/>
      <c r="CQ5" s="91"/>
      <c r="CR5" s="91"/>
      <c r="CS5" s="91" t="s">
        <v>98</v>
      </c>
      <c r="CT5" s="91" t="s">
        <v>100</v>
      </c>
      <c r="CU5" s="91" t="s">
        <v>102</v>
      </c>
      <c r="CV5" s="91" t="s">
        <v>104</v>
      </c>
      <c r="CW5" s="91" t="s">
        <v>65</v>
      </c>
      <c r="CX5" s="96" t="s">
        <v>106</v>
      </c>
      <c r="CY5" s="96" t="s">
        <v>108</v>
      </c>
      <c r="CZ5" s="96" t="s">
        <v>110</v>
      </c>
      <c r="DA5" s="91"/>
      <c r="DB5" s="91"/>
      <c r="DC5" s="96" t="s">
        <v>106</v>
      </c>
      <c r="DD5" s="96" t="s">
        <v>108</v>
      </c>
      <c r="DE5" s="96" t="s">
        <v>110</v>
      </c>
      <c r="DF5" s="96" t="s">
        <v>5</v>
      </c>
      <c r="DG5" s="91"/>
      <c r="DH5" s="91"/>
      <c r="DI5" s="91"/>
      <c r="DJ5" s="91"/>
    </row>
    <row r="6" spans="1:114" s="46" customFormat="1" ht="13.5">
      <c r="A6" s="147"/>
      <c r="B6" s="147"/>
      <c r="C6" s="150"/>
      <c r="D6" s="100" t="s">
        <v>111</v>
      </c>
      <c r="E6" s="100" t="s">
        <v>111</v>
      </c>
      <c r="F6" s="101" t="s">
        <v>111</v>
      </c>
      <c r="G6" s="101" t="s">
        <v>111</v>
      </c>
      <c r="H6" s="101" t="s">
        <v>111</v>
      </c>
      <c r="I6" s="101" t="s">
        <v>111</v>
      </c>
      <c r="J6" s="101" t="s">
        <v>111</v>
      </c>
      <c r="K6" s="101" t="s">
        <v>111</v>
      </c>
      <c r="L6" s="101" t="s">
        <v>111</v>
      </c>
      <c r="M6" s="100" t="s">
        <v>111</v>
      </c>
      <c r="N6" s="100" t="s">
        <v>111</v>
      </c>
      <c r="O6" s="101" t="s">
        <v>111</v>
      </c>
      <c r="P6" s="101" t="s">
        <v>111</v>
      </c>
      <c r="Q6" s="101" t="s">
        <v>111</v>
      </c>
      <c r="R6" s="101" t="s">
        <v>111</v>
      </c>
      <c r="S6" s="101" t="s">
        <v>111</v>
      </c>
      <c r="T6" s="101" t="s">
        <v>111</v>
      </c>
      <c r="U6" s="101" t="s">
        <v>111</v>
      </c>
      <c r="V6" s="100" t="s">
        <v>111</v>
      </c>
      <c r="W6" s="100" t="s">
        <v>111</v>
      </c>
      <c r="X6" s="101" t="s">
        <v>111</v>
      </c>
      <c r="Y6" s="101" t="s">
        <v>111</v>
      </c>
      <c r="Z6" s="101" t="s">
        <v>111</v>
      </c>
      <c r="AA6" s="101" t="s">
        <v>111</v>
      </c>
      <c r="AB6" s="101" t="s">
        <v>111</v>
      </c>
      <c r="AC6" s="101" t="s">
        <v>111</v>
      </c>
      <c r="AD6" s="101" t="s">
        <v>111</v>
      </c>
      <c r="AE6" s="102" t="s">
        <v>111</v>
      </c>
      <c r="AF6" s="102" t="s">
        <v>111</v>
      </c>
      <c r="AG6" s="103" t="s">
        <v>111</v>
      </c>
      <c r="AH6" s="103" t="s">
        <v>111</v>
      </c>
      <c r="AI6" s="103" t="s">
        <v>111</v>
      </c>
      <c r="AJ6" s="103" t="s">
        <v>111</v>
      </c>
      <c r="AK6" s="103" t="s">
        <v>111</v>
      </c>
      <c r="AL6" s="103" t="s">
        <v>111</v>
      </c>
      <c r="AM6" s="102" t="s">
        <v>111</v>
      </c>
      <c r="AN6" s="102" t="s">
        <v>111</v>
      </c>
      <c r="AO6" s="102" t="s">
        <v>111</v>
      </c>
      <c r="AP6" s="102" t="s">
        <v>111</v>
      </c>
      <c r="AQ6" s="102" t="s">
        <v>111</v>
      </c>
      <c r="AR6" s="102" t="s">
        <v>111</v>
      </c>
      <c r="AS6" s="102" t="s">
        <v>111</v>
      </c>
      <c r="AT6" s="102" t="s">
        <v>111</v>
      </c>
      <c r="AU6" s="102" t="s">
        <v>111</v>
      </c>
      <c r="AV6" s="102" t="s">
        <v>111</v>
      </c>
      <c r="AW6" s="102" t="s">
        <v>111</v>
      </c>
      <c r="AX6" s="102" t="s">
        <v>111</v>
      </c>
      <c r="AY6" s="102" t="s">
        <v>111</v>
      </c>
      <c r="AZ6" s="102" t="s">
        <v>111</v>
      </c>
      <c r="BA6" s="102" t="s">
        <v>111</v>
      </c>
      <c r="BB6" s="102" t="s">
        <v>111</v>
      </c>
      <c r="BC6" s="102" t="s">
        <v>111</v>
      </c>
      <c r="BD6" s="102" t="s">
        <v>111</v>
      </c>
      <c r="BE6" s="102" t="s">
        <v>111</v>
      </c>
      <c r="BF6" s="102" t="s">
        <v>111</v>
      </c>
      <c r="BG6" s="102" t="s">
        <v>111</v>
      </c>
      <c r="BH6" s="102" t="s">
        <v>111</v>
      </c>
      <c r="BI6" s="103" t="s">
        <v>111</v>
      </c>
      <c r="BJ6" s="103" t="s">
        <v>111</v>
      </c>
      <c r="BK6" s="103" t="s">
        <v>111</v>
      </c>
      <c r="BL6" s="103" t="s">
        <v>111</v>
      </c>
      <c r="BM6" s="103" t="s">
        <v>111</v>
      </c>
      <c r="BN6" s="103" t="s">
        <v>111</v>
      </c>
      <c r="BO6" s="102" t="s">
        <v>111</v>
      </c>
      <c r="BP6" s="102" t="s">
        <v>111</v>
      </c>
      <c r="BQ6" s="102" t="s">
        <v>111</v>
      </c>
      <c r="BR6" s="102" t="s">
        <v>111</v>
      </c>
      <c r="BS6" s="102" t="s">
        <v>111</v>
      </c>
      <c r="BT6" s="102" t="s">
        <v>111</v>
      </c>
      <c r="BU6" s="102" t="s">
        <v>111</v>
      </c>
      <c r="BV6" s="102" t="s">
        <v>111</v>
      </c>
      <c r="BW6" s="102" t="s">
        <v>111</v>
      </c>
      <c r="BX6" s="102" t="s">
        <v>111</v>
      </c>
      <c r="BY6" s="102" t="s">
        <v>111</v>
      </c>
      <c r="BZ6" s="102" t="s">
        <v>111</v>
      </c>
      <c r="CA6" s="102" t="s">
        <v>111</v>
      </c>
      <c r="CB6" s="102" t="s">
        <v>111</v>
      </c>
      <c r="CC6" s="102" t="s">
        <v>111</v>
      </c>
      <c r="CD6" s="102" t="s">
        <v>111</v>
      </c>
      <c r="CE6" s="102" t="s">
        <v>111</v>
      </c>
      <c r="CF6" s="102" t="s">
        <v>111</v>
      </c>
      <c r="CG6" s="102" t="s">
        <v>111</v>
      </c>
      <c r="CH6" s="102" t="s">
        <v>111</v>
      </c>
      <c r="CI6" s="102" t="s">
        <v>111</v>
      </c>
      <c r="CJ6" s="102" t="s">
        <v>111</v>
      </c>
      <c r="CK6" s="103" t="s">
        <v>111</v>
      </c>
      <c r="CL6" s="103" t="s">
        <v>111</v>
      </c>
      <c r="CM6" s="103" t="s">
        <v>111</v>
      </c>
      <c r="CN6" s="103" t="s">
        <v>111</v>
      </c>
      <c r="CO6" s="103" t="s">
        <v>111</v>
      </c>
      <c r="CP6" s="103" t="s">
        <v>111</v>
      </c>
      <c r="CQ6" s="102" t="s">
        <v>111</v>
      </c>
      <c r="CR6" s="102" t="s">
        <v>111</v>
      </c>
      <c r="CS6" s="103" t="s">
        <v>111</v>
      </c>
      <c r="CT6" s="103" t="s">
        <v>111</v>
      </c>
      <c r="CU6" s="103" t="s">
        <v>111</v>
      </c>
      <c r="CV6" s="103" t="s">
        <v>111</v>
      </c>
      <c r="CW6" s="102" t="s">
        <v>111</v>
      </c>
      <c r="CX6" s="102" t="s">
        <v>111</v>
      </c>
      <c r="CY6" s="102" t="s">
        <v>111</v>
      </c>
      <c r="CZ6" s="102" t="s">
        <v>111</v>
      </c>
      <c r="DA6" s="102" t="s">
        <v>111</v>
      </c>
      <c r="DB6" s="102" t="s">
        <v>111</v>
      </c>
      <c r="DC6" s="102" t="s">
        <v>111</v>
      </c>
      <c r="DD6" s="102" t="s">
        <v>111</v>
      </c>
      <c r="DE6" s="102" t="s">
        <v>111</v>
      </c>
      <c r="DF6" s="102" t="s">
        <v>111</v>
      </c>
      <c r="DG6" s="102" t="s">
        <v>111</v>
      </c>
      <c r="DH6" s="102" t="s">
        <v>111</v>
      </c>
      <c r="DI6" s="102" t="s">
        <v>111</v>
      </c>
      <c r="DJ6" s="102" t="s">
        <v>111</v>
      </c>
    </row>
    <row r="7" spans="1:114" s="50" customFormat="1" ht="12" customHeight="1">
      <c r="A7" s="48" t="s">
        <v>112</v>
      </c>
      <c r="B7" s="63" t="s">
        <v>114</v>
      </c>
      <c r="C7" s="48" t="s">
        <v>65</v>
      </c>
      <c r="D7" s="71">
        <f aca="true" t="shared" si="0" ref="D7:I7">SUM(D8:D40)</f>
        <v>12453498</v>
      </c>
      <c r="E7" s="71">
        <f t="shared" si="0"/>
        <v>1521234</v>
      </c>
      <c r="F7" s="71">
        <f t="shared" si="0"/>
        <v>86779</v>
      </c>
      <c r="G7" s="71">
        <f t="shared" si="0"/>
        <v>525</v>
      </c>
      <c r="H7" s="71">
        <f t="shared" si="0"/>
        <v>261300</v>
      </c>
      <c r="I7" s="71">
        <f t="shared" si="0"/>
        <v>758884</v>
      </c>
      <c r="J7" s="72" t="s">
        <v>115</v>
      </c>
      <c r="K7" s="71">
        <f aca="true" t="shared" si="1" ref="K7:R7">SUM(K8:K40)</f>
        <v>413746</v>
      </c>
      <c r="L7" s="71">
        <f t="shared" si="1"/>
        <v>10932264</v>
      </c>
      <c r="M7" s="71">
        <f t="shared" si="1"/>
        <v>3108906</v>
      </c>
      <c r="N7" s="71">
        <f t="shared" si="1"/>
        <v>369581</v>
      </c>
      <c r="O7" s="71">
        <f t="shared" si="1"/>
        <v>0</v>
      </c>
      <c r="P7" s="71">
        <f t="shared" si="1"/>
        <v>0</v>
      </c>
      <c r="Q7" s="71">
        <f t="shared" si="1"/>
        <v>0</v>
      </c>
      <c r="R7" s="71">
        <f t="shared" si="1"/>
        <v>369565</v>
      </c>
      <c r="S7" s="72" t="s">
        <v>115</v>
      </c>
      <c r="T7" s="71">
        <f aca="true" t="shared" si="2" ref="T7:AA7">SUM(T8:T40)</f>
        <v>16</v>
      </c>
      <c r="U7" s="71">
        <f t="shared" si="2"/>
        <v>2739325</v>
      </c>
      <c r="V7" s="71">
        <f t="shared" si="2"/>
        <v>15562404</v>
      </c>
      <c r="W7" s="71">
        <f t="shared" si="2"/>
        <v>1890815</v>
      </c>
      <c r="X7" s="71">
        <f t="shared" si="2"/>
        <v>86779</v>
      </c>
      <c r="Y7" s="71">
        <f t="shared" si="2"/>
        <v>525</v>
      </c>
      <c r="Z7" s="71">
        <f t="shared" si="2"/>
        <v>261300</v>
      </c>
      <c r="AA7" s="71">
        <f t="shared" si="2"/>
        <v>1128449</v>
      </c>
      <c r="AB7" s="72" t="s">
        <v>115</v>
      </c>
      <c r="AC7" s="71">
        <f aca="true" t="shared" si="3" ref="AC7:BH7">SUM(AC8:AC40)</f>
        <v>413762</v>
      </c>
      <c r="AD7" s="71">
        <f t="shared" si="3"/>
        <v>13671589</v>
      </c>
      <c r="AE7" s="71">
        <f t="shared" si="3"/>
        <v>421069</v>
      </c>
      <c r="AF7" s="71">
        <f t="shared" si="3"/>
        <v>407422</v>
      </c>
      <c r="AG7" s="71">
        <f t="shared" si="3"/>
        <v>35705</v>
      </c>
      <c r="AH7" s="71">
        <f t="shared" si="3"/>
        <v>42621</v>
      </c>
      <c r="AI7" s="71">
        <f t="shared" si="3"/>
        <v>272228</v>
      </c>
      <c r="AJ7" s="71">
        <f t="shared" si="3"/>
        <v>56868</v>
      </c>
      <c r="AK7" s="71">
        <f t="shared" si="3"/>
        <v>13647</v>
      </c>
      <c r="AL7" s="71">
        <f t="shared" si="3"/>
        <v>137824</v>
      </c>
      <c r="AM7" s="71">
        <f t="shared" si="3"/>
        <v>6372189</v>
      </c>
      <c r="AN7" s="71">
        <f t="shared" si="3"/>
        <v>1810639</v>
      </c>
      <c r="AO7" s="71">
        <f t="shared" si="3"/>
        <v>725175</v>
      </c>
      <c r="AP7" s="71">
        <f t="shared" si="3"/>
        <v>530167</v>
      </c>
      <c r="AQ7" s="71">
        <f t="shared" si="3"/>
        <v>513194</v>
      </c>
      <c r="AR7" s="71">
        <f t="shared" si="3"/>
        <v>42103</v>
      </c>
      <c r="AS7" s="71">
        <f t="shared" si="3"/>
        <v>1407386</v>
      </c>
      <c r="AT7" s="71">
        <f t="shared" si="3"/>
        <v>110418</v>
      </c>
      <c r="AU7" s="71">
        <f t="shared" si="3"/>
        <v>1161718</v>
      </c>
      <c r="AV7" s="71">
        <f t="shared" si="3"/>
        <v>135250</v>
      </c>
      <c r="AW7" s="71">
        <f t="shared" si="3"/>
        <v>32721</v>
      </c>
      <c r="AX7" s="71">
        <f t="shared" si="3"/>
        <v>3109542</v>
      </c>
      <c r="AY7" s="71">
        <f t="shared" si="3"/>
        <v>1928954</v>
      </c>
      <c r="AZ7" s="71">
        <f t="shared" si="3"/>
        <v>1030002</v>
      </c>
      <c r="BA7" s="71">
        <f t="shared" si="3"/>
        <v>126462</v>
      </c>
      <c r="BB7" s="71">
        <f t="shared" si="3"/>
        <v>24124</v>
      </c>
      <c r="BC7" s="71">
        <f t="shared" si="3"/>
        <v>5508372</v>
      </c>
      <c r="BD7" s="71">
        <f t="shared" si="3"/>
        <v>11901</v>
      </c>
      <c r="BE7" s="71">
        <f t="shared" si="3"/>
        <v>14044</v>
      </c>
      <c r="BF7" s="71">
        <f t="shared" si="3"/>
        <v>6807302</v>
      </c>
      <c r="BG7" s="71">
        <f t="shared" si="3"/>
        <v>0</v>
      </c>
      <c r="BH7" s="71">
        <f t="shared" si="3"/>
        <v>0</v>
      </c>
      <c r="BI7" s="71">
        <f aca="true" t="shared" si="4" ref="BI7:CN7">SUM(BI8:BI40)</f>
        <v>0</v>
      </c>
      <c r="BJ7" s="71">
        <f t="shared" si="4"/>
        <v>0</v>
      </c>
      <c r="BK7" s="71">
        <f t="shared" si="4"/>
        <v>0</v>
      </c>
      <c r="BL7" s="71">
        <f t="shared" si="4"/>
        <v>0</v>
      </c>
      <c r="BM7" s="71">
        <f t="shared" si="4"/>
        <v>0</v>
      </c>
      <c r="BN7" s="71">
        <f t="shared" si="4"/>
        <v>103569</v>
      </c>
      <c r="BO7" s="71">
        <f t="shared" si="4"/>
        <v>510781</v>
      </c>
      <c r="BP7" s="71">
        <f t="shared" si="4"/>
        <v>55692</v>
      </c>
      <c r="BQ7" s="71">
        <f t="shared" si="4"/>
        <v>55692</v>
      </c>
      <c r="BR7" s="71">
        <f t="shared" si="4"/>
        <v>0</v>
      </c>
      <c r="BS7" s="71">
        <f t="shared" si="4"/>
        <v>0</v>
      </c>
      <c r="BT7" s="71">
        <f t="shared" si="4"/>
        <v>0</v>
      </c>
      <c r="BU7" s="71">
        <f t="shared" si="4"/>
        <v>52598</v>
      </c>
      <c r="BV7" s="71">
        <f t="shared" si="4"/>
        <v>195</v>
      </c>
      <c r="BW7" s="71">
        <f t="shared" si="4"/>
        <v>52403</v>
      </c>
      <c r="BX7" s="71">
        <f t="shared" si="4"/>
        <v>0</v>
      </c>
      <c r="BY7" s="71">
        <f t="shared" si="4"/>
        <v>0</v>
      </c>
      <c r="BZ7" s="71">
        <f t="shared" si="4"/>
        <v>402491</v>
      </c>
      <c r="CA7" s="71">
        <f t="shared" si="4"/>
        <v>392469</v>
      </c>
      <c r="CB7" s="71">
        <f t="shared" si="4"/>
        <v>10022</v>
      </c>
      <c r="CC7" s="71">
        <f t="shared" si="4"/>
        <v>0</v>
      </c>
      <c r="CD7" s="71">
        <f t="shared" si="4"/>
        <v>0</v>
      </c>
      <c r="CE7" s="71">
        <f t="shared" si="4"/>
        <v>2491115</v>
      </c>
      <c r="CF7" s="71">
        <f t="shared" si="4"/>
        <v>0</v>
      </c>
      <c r="CG7" s="71">
        <f t="shared" si="4"/>
        <v>3441</v>
      </c>
      <c r="CH7" s="71">
        <f t="shared" si="4"/>
        <v>514222</v>
      </c>
      <c r="CI7" s="71">
        <f t="shared" si="4"/>
        <v>421069</v>
      </c>
      <c r="CJ7" s="71">
        <f t="shared" si="4"/>
        <v>407422</v>
      </c>
      <c r="CK7" s="71">
        <f t="shared" si="4"/>
        <v>35705</v>
      </c>
      <c r="CL7" s="71">
        <f t="shared" si="4"/>
        <v>42621</v>
      </c>
      <c r="CM7" s="71">
        <f t="shared" si="4"/>
        <v>272228</v>
      </c>
      <c r="CN7" s="71">
        <f t="shared" si="4"/>
        <v>56868</v>
      </c>
      <c r="CO7" s="71">
        <f aca="true" t="shared" si="5" ref="CO7:DJ7">SUM(CO8:CO40)</f>
        <v>13647</v>
      </c>
      <c r="CP7" s="71">
        <f t="shared" si="5"/>
        <v>241393</v>
      </c>
      <c r="CQ7" s="71">
        <f t="shared" si="5"/>
        <v>6882970</v>
      </c>
      <c r="CR7" s="71">
        <f t="shared" si="5"/>
        <v>1866331</v>
      </c>
      <c r="CS7" s="71">
        <f t="shared" si="5"/>
        <v>780867</v>
      </c>
      <c r="CT7" s="71">
        <f t="shared" si="5"/>
        <v>530167</v>
      </c>
      <c r="CU7" s="71">
        <f t="shared" si="5"/>
        <v>513194</v>
      </c>
      <c r="CV7" s="71">
        <f t="shared" si="5"/>
        <v>42103</v>
      </c>
      <c r="CW7" s="71">
        <f t="shared" si="5"/>
        <v>1459984</v>
      </c>
      <c r="CX7" s="71">
        <f t="shared" si="5"/>
        <v>110613</v>
      </c>
      <c r="CY7" s="71">
        <f t="shared" si="5"/>
        <v>1214121</v>
      </c>
      <c r="CZ7" s="71">
        <f t="shared" si="5"/>
        <v>135250</v>
      </c>
      <c r="DA7" s="71">
        <f t="shared" si="5"/>
        <v>32721</v>
      </c>
      <c r="DB7" s="71">
        <f t="shared" si="5"/>
        <v>3512033</v>
      </c>
      <c r="DC7" s="71">
        <f t="shared" si="5"/>
        <v>2321423</v>
      </c>
      <c r="DD7" s="71">
        <f t="shared" si="5"/>
        <v>1040024</v>
      </c>
      <c r="DE7" s="71">
        <f t="shared" si="5"/>
        <v>126462</v>
      </c>
      <c r="DF7" s="71">
        <f t="shared" si="5"/>
        <v>24124</v>
      </c>
      <c r="DG7" s="71">
        <f t="shared" si="5"/>
        <v>7999487</v>
      </c>
      <c r="DH7" s="71">
        <f t="shared" si="5"/>
        <v>11901</v>
      </c>
      <c r="DI7" s="71">
        <f t="shared" si="5"/>
        <v>17485</v>
      </c>
      <c r="DJ7" s="71">
        <f t="shared" si="5"/>
        <v>7321524</v>
      </c>
    </row>
    <row r="8" spans="1:114" s="50" customFormat="1" ht="12" customHeight="1">
      <c r="A8" s="51" t="s">
        <v>112</v>
      </c>
      <c r="B8" s="64" t="s">
        <v>116</v>
      </c>
      <c r="C8" s="51" t="s">
        <v>117</v>
      </c>
      <c r="D8" s="73">
        <f aca="true" t="shared" si="6" ref="D8:D40">SUM(E8,+L8)</f>
        <v>3040134</v>
      </c>
      <c r="E8" s="73">
        <f aca="true" t="shared" si="7" ref="E8:E40">SUM(F8:I8)+K8</f>
        <v>547489</v>
      </c>
      <c r="F8" s="73">
        <v>22190</v>
      </c>
      <c r="G8" s="73">
        <v>525</v>
      </c>
      <c r="H8" s="73">
        <v>25900</v>
      </c>
      <c r="I8" s="73">
        <v>331857</v>
      </c>
      <c r="J8" s="74" t="s">
        <v>118</v>
      </c>
      <c r="K8" s="73">
        <v>167017</v>
      </c>
      <c r="L8" s="73">
        <v>2492645</v>
      </c>
      <c r="M8" s="73">
        <f aca="true" t="shared" si="8" ref="M8:M40">SUM(N8,+U8)</f>
        <v>284047</v>
      </c>
      <c r="N8" s="73">
        <f aca="true" t="shared" si="9" ref="N8:N40">SUM(O8:R8)+T8</f>
        <v>1517</v>
      </c>
      <c r="O8" s="73">
        <v>0</v>
      </c>
      <c r="P8" s="73">
        <v>0</v>
      </c>
      <c r="Q8" s="73">
        <v>0</v>
      </c>
      <c r="R8" s="73">
        <v>1517</v>
      </c>
      <c r="S8" s="74" t="s">
        <v>115</v>
      </c>
      <c r="T8" s="73">
        <v>0</v>
      </c>
      <c r="U8" s="73">
        <v>282530</v>
      </c>
      <c r="V8" s="73">
        <f aca="true" t="shared" si="10" ref="V8:V40">+SUM(D8,M8)</f>
        <v>3324181</v>
      </c>
      <c r="W8" s="73">
        <f aca="true" t="shared" si="11" ref="W8:W40">+SUM(E8,N8)</f>
        <v>549006</v>
      </c>
      <c r="X8" s="73">
        <f aca="true" t="shared" si="12" ref="X8:X40">+SUM(F8,O8)</f>
        <v>22190</v>
      </c>
      <c r="Y8" s="73">
        <f aca="true" t="shared" si="13" ref="Y8:Y40">+SUM(G8,P8)</f>
        <v>525</v>
      </c>
      <c r="Z8" s="73">
        <f aca="true" t="shared" si="14" ref="Z8:Z40">+SUM(H8,Q8)</f>
        <v>25900</v>
      </c>
      <c r="AA8" s="73">
        <f aca="true" t="shared" si="15" ref="AA8:AA40">+SUM(I8,R8)</f>
        <v>333374</v>
      </c>
      <c r="AB8" s="74" t="s">
        <v>119</v>
      </c>
      <c r="AC8" s="73">
        <f aca="true" t="shared" si="16" ref="AC8:AC40">+SUM(K8,T8)</f>
        <v>167017</v>
      </c>
      <c r="AD8" s="73">
        <f aca="true" t="shared" si="17" ref="AD8:AD40">+SUM(L8,U8)</f>
        <v>2775175</v>
      </c>
      <c r="AE8" s="73">
        <f aca="true" t="shared" si="18" ref="AE8:AE40">SUM(AF8,+AK8)</f>
        <v>35705</v>
      </c>
      <c r="AF8" s="73">
        <f aca="true" t="shared" si="19" ref="AF8:AF40">SUM(AG8:AJ8)</f>
        <v>35705</v>
      </c>
      <c r="AG8" s="73">
        <v>35705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3">
        <f aca="true" t="shared" si="20" ref="AM8:AM40">SUM(AN8,AS8,AW8,AX8,BD8)</f>
        <v>2467203</v>
      </c>
      <c r="AN8" s="73">
        <f aca="true" t="shared" si="21" ref="AN8:AN40">SUM(AO8:AR8)</f>
        <v>1026645</v>
      </c>
      <c r="AO8" s="73">
        <v>225282</v>
      </c>
      <c r="AP8" s="73">
        <v>376703</v>
      </c>
      <c r="AQ8" s="73">
        <v>397592</v>
      </c>
      <c r="AR8" s="73">
        <v>27068</v>
      </c>
      <c r="AS8" s="73">
        <f aca="true" t="shared" si="22" ref="AS8:AS40">SUM(AT8:AV8)</f>
        <v>741822</v>
      </c>
      <c r="AT8" s="73">
        <v>47285</v>
      </c>
      <c r="AU8" s="73">
        <v>613784</v>
      </c>
      <c r="AV8" s="73">
        <v>80753</v>
      </c>
      <c r="AW8" s="73">
        <v>6891</v>
      </c>
      <c r="AX8" s="73">
        <f aca="true" t="shared" si="23" ref="AX8:AX40">SUM(AY8:BB8)</f>
        <v>691845</v>
      </c>
      <c r="AY8" s="73">
        <v>300618</v>
      </c>
      <c r="AZ8" s="73">
        <v>361778</v>
      </c>
      <c r="BA8" s="73">
        <v>25386</v>
      </c>
      <c r="BB8" s="73">
        <v>4063</v>
      </c>
      <c r="BC8" s="73">
        <v>537226</v>
      </c>
      <c r="BD8" s="73">
        <v>0</v>
      </c>
      <c r="BE8" s="73">
        <v>0</v>
      </c>
      <c r="BF8" s="73">
        <f aca="true" t="shared" si="24" ref="BF8:BF40">SUM(AE8,+AM8,+BE8)</f>
        <v>2502908</v>
      </c>
      <c r="BG8" s="73">
        <f aca="true" t="shared" si="25" ref="BG8:BG40">SUM(BH8,+BM8)</f>
        <v>0</v>
      </c>
      <c r="BH8" s="73">
        <f aca="true" t="shared" si="26" ref="BH8:BH40">SUM(BI8:BL8)</f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3">
        <v>29363</v>
      </c>
      <c r="BO8" s="73">
        <f aca="true" t="shared" si="27" ref="BO8:BO40">SUM(BP8,BU8,BY8,BZ8,CF8)</f>
        <v>1849</v>
      </c>
      <c r="BP8" s="73">
        <f aca="true" t="shared" si="28" ref="BP8:BP40">SUM(BQ8:BT8)</f>
        <v>0</v>
      </c>
      <c r="BQ8" s="73">
        <v>0</v>
      </c>
      <c r="BR8" s="73">
        <v>0</v>
      </c>
      <c r="BS8" s="73">
        <v>0</v>
      </c>
      <c r="BT8" s="73">
        <v>0</v>
      </c>
      <c r="BU8" s="73">
        <f aca="true" t="shared" si="29" ref="BU8:BU40">SUM(BV8:BX8)</f>
        <v>11</v>
      </c>
      <c r="BV8" s="73">
        <v>11</v>
      </c>
      <c r="BW8" s="73">
        <v>0</v>
      </c>
      <c r="BX8" s="73">
        <v>0</v>
      </c>
      <c r="BY8" s="73">
        <v>0</v>
      </c>
      <c r="BZ8" s="73">
        <f aca="true" t="shared" si="30" ref="BZ8:BZ40">SUM(CA8:CD8)</f>
        <v>1838</v>
      </c>
      <c r="CA8" s="73">
        <v>1838</v>
      </c>
      <c r="CB8" s="73">
        <v>0</v>
      </c>
      <c r="CC8" s="73">
        <v>0</v>
      </c>
      <c r="CD8" s="73">
        <v>0</v>
      </c>
      <c r="CE8" s="73">
        <v>252835</v>
      </c>
      <c r="CF8" s="73">
        <v>0</v>
      </c>
      <c r="CG8" s="73">
        <v>0</v>
      </c>
      <c r="CH8" s="73">
        <f aca="true" t="shared" si="31" ref="CH8:CH40">SUM(BG8,+BO8,+CG8)</f>
        <v>1849</v>
      </c>
      <c r="CI8" s="73">
        <f aca="true" t="shared" si="32" ref="CI8:CI40">SUM(AE8,+BG8)</f>
        <v>35705</v>
      </c>
      <c r="CJ8" s="73">
        <f aca="true" t="shared" si="33" ref="CJ8:CJ40">SUM(AF8,+BH8)</f>
        <v>35705</v>
      </c>
      <c r="CK8" s="73">
        <f aca="true" t="shared" si="34" ref="CK8:CK40">SUM(AG8,+BI8)</f>
        <v>35705</v>
      </c>
      <c r="CL8" s="73">
        <f aca="true" t="shared" si="35" ref="CL8:CL40">SUM(AH8,+BJ8)</f>
        <v>0</v>
      </c>
      <c r="CM8" s="73">
        <f aca="true" t="shared" si="36" ref="CM8:CM40">SUM(AI8,+BK8)</f>
        <v>0</v>
      </c>
      <c r="CN8" s="73">
        <f aca="true" t="shared" si="37" ref="CN8:CN40">SUM(AJ8,+BL8)</f>
        <v>0</v>
      </c>
      <c r="CO8" s="73">
        <f aca="true" t="shared" si="38" ref="CO8:CO40">SUM(AK8,+BM8)</f>
        <v>0</v>
      </c>
      <c r="CP8" s="73">
        <f aca="true" t="shared" si="39" ref="CP8:CP40">SUM(AL8,+BN8)</f>
        <v>29363</v>
      </c>
      <c r="CQ8" s="73">
        <f aca="true" t="shared" si="40" ref="CQ8:CQ40">SUM(AM8,+BO8)</f>
        <v>2469052</v>
      </c>
      <c r="CR8" s="73">
        <f aca="true" t="shared" si="41" ref="CR8:CR40">SUM(AN8,+BP8)</f>
        <v>1026645</v>
      </c>
      <c r="CS8" s="73">
        <f aca="true" t="shared" si="42" ref="CS8:CS40">SUM(AO8,+BQ8)</f>
        <v>225282</v>
      </c>
      <c r="CT8" s="73">
        <f aca="true" t="shared" si="43" ref="CT8:CT40">SUM(AP8,+BR8)</f>
        <v>376703</v>
      </c>
      <c r="CU8" s="73">
        <f aca="true" t="shared" si="44" ref="CU8:CU40">SUM(AQ8,+BS8)</f>
        <v>397592</v>
      </c>
      <c r="CV8" s="73">
        <f aca="true" t="shared" si="45" ref="CV8:CV40">SUM(AR8,+BT8)</f>
        <v>27068</v>
      </c>
      <c r="CW8" s="73">
        <f aca="true" t="shared" si="46" ref="CW8:CW40">SUM(AS8,+BU8)</f>
        <v>741833</v>
      </c>
      <c r="CX8" s="73">
        <f aca="true" t="shared" si="47" ref="CX8:CX40">SUM(AT8,+BV8)</f>
        <v>47296</v>
      </c>
      <c r="CY8" s="73">
        <f aca="true" t="shared" si="48" ref="CY8:CY40">SUM(AU8,+BW8)</f>
        <v>613784</v>
      </c>
      <c r="CZ8" s="73">
        <f aca="true" t="shared" si="49" ref="CZ8:CZ40">SUM(AV8,+BX8)</f>
        <v>80753</v>
      </c>
      <c r="DA8" s="73">
        <f aca="true" t="shared" si="50" ref="DA8:DA40">SUM(AW8,+BY8)</f>
        <v>6891</v>
      </c>
      <c r="DB8" s="73">
        <f aca="true" t="shared" si="51" ref="DB8:DB40">SUM(AX8,+BZ8)</f>
        <v>693683</v>
      </c>
      <c r="DC8" s="73">
        <f aca="true" t="shared" si="52" ref="DC8:DC40">SUM(AY8,+CA8)</f>
        <v>302456</v>
      </c>
      <c r="DD8" s="73">
        <f aca="true" t="shared" si="53" ref="DD8:DD40">SUM(AZ8,+CB8)</f>
        <v>361778</v>
      </c>
      <c r="DE8" s="73">
        <f aca="true" t="shared" si="54" ref="DE8:DE40">SUM(BA8,+CC8)</f>
        <v>25386</v>
      </c>
      <c r="DF8" s="73">
        <f aca="true" t="shared" si="55" ref="DF8:DF40">SUM(BB8,+CD8)</f>
        <v>4063</v>
      </c>
      <c r="DG8" s="73">
        <f aca="true" t="shared" si="56" ref="DG8:DG40">SUM(BC8,+CE8)</f>
        <v>790061</v>
      </c>
      <c r="DH8" s="73">
        <f aca="true" t="shared" si="57" ref="DH8:DH40">SUM(BD8,+CF8)</f>
        <v>0</v>
      </c>
      <c r="DI8" s="73">
        <f aca="true" t="shared" si="58" ref="DI8:DI40">SUM(BE8,+CG8)</f>
        <v>0</v>
      </c>
      <c r="DJ8" s="73">
        <f aca="true" t="shared" si="59" ref="DJ8:DJ40">SUM(BF8,+CH8)</f>
        <v>2504757</v>
      </c>
    </row>
    <row r="9" spans="1:114" s="50" customFormat="1" ht="12" customHeight="1">
      <c r="A9" s="51" t="s">
        <v>112</v>
      </c>
      <c r="B9" s="64" t="s">
        <v>120</v>
      </c>
      <c r="C9" s="51" t="s">
        <v>121</v>
      </c>
      <c r="D9" s="73">
        <f t="shared" si="6"/>
        <v>634541</v>
      </c>
      <c r="E9" s="73">
        <f t="shared" si="7"/>
        <v>0</v>
      </c>
      <c r="F9" s="73">
        <v>0</v>
      </c>
      <c r="G9" s="73">
        <v>0</v>
      </c>
      <c r="H9" s="73">
        <v>0</v>
      </c>
      <c r="I9" s="73">
        <v>0</v>
      </c>
      <c r="J9" s="74" t="s">
        <v>122</v>
      </c>
      <c r="K9" s="73">
        <v>0</v>
      </c>
      <c r="L9" s="73">
        <v>634541</v>
      </c>
      <c r="M9" s="73">
        <f t="shared" si="8"/>
        <v>112221</v>
      </c>
      <c r="N9" s="73">
        <f t="shared" si="9"/>
        <v>0</v>
      </c>
      <c r="O9" s="73">
        <v>0</v>
      </c>
      <c r="P9" s="73">
        <v>0</v>
      </c>
      <c r="Q9" s="73">
        <v>0</v>
      </c>
      <c r="R9" s="73">
        <v>0</v>
      </c>
      <c r="S9" s="74" t="s">
        <v>115</v>
      </c>
      <c r="T9" s="73">
        <v>0</v>
      </c>
      <c r="U9" s="73">
        <v>112221</v>
      </c>
      <c r="V9" s="73">
        <f t="shared" si="10"/>
        <v>746762</v>
      </c>
      <c r="W9" s="73">
        <f t="shared" si="11"/>
        <v>0</v>
      </c>
      <c r="X9" s="73">
        <f t="shared" si="12"/>
        <v>0</v>
      </c>
      <c r="Y9" s="73">
        <f t="shared" si="13"/>
        <v>0</v>
      </c>
      <c r="Z9" s="73">
        <f t="shared" si="14"/>
        <v>0</v>
      </c>
      <c r="AA9" s="73">
        <f t="shared" si="15"/>
        <v>0</v>
      </c>
      <c r="AB9" s="74" t="s">
        <v>115</v>
      </c>
      <c r="AC9" s="73">
        <f t="shared" si="16"/>
        <v>0</v>
      </c>
      <c r="AD9" s="73">
        <f t="shared" si="17"/>
        <v>746762</v>
      </c>
      <c r="AE9" s="73">
        <f t="shared" si="18"/>
        <v>0</v>
      </c>
      <c r="AF9" s="73">
        <f t="shared" si="19"/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16891</v>
      </c>
      <c r="AM9" s="73">
        <f t="shared" si="20"/>
        <v>341435</v>
      </c>
      <c r="AN9" s="73">
        <f t="shared" si="21"/>
        <v>117937</v>
      </c>
      <c r="AO9" s="73">
        <v>19656</v>
      </c>
      <c r="AP9" s="73">
        <v>98281</v>
      </c>
      <c r="AQ9" s="73">
        <v>0</v>
      </c>
      <c r="AR9" s="73">
        <v>0</v>
      </c>
      <c r="AS9" s="73">
        <f t="shared" si="22"/>
        <v>8666</v>
      </c>
      <c r="AT9" s="73">
        <v>8666</v>
      </c>
      <c r="AU9" s="73">
        <v>0</v>
      </c>
      <c r="AV9" s="73">
        <v>0</v>
      </c>
      <c r="AW9" s="73">
        <v>0</v>
      </c>
      <c r="AX9" s="73">
        <f t="shared" si="23"/>
        <v>214832</v>
      </c>
      <c r="AY9" s="73">
        <v>214832</v>
      </c>
      <c r="AZ9" s="73">
        <v>0</v>
      </c>
      <c r="BA9" s="73">
        <v>0</v>
      </c>
      <c r="BB9" s="73">
        <v>0</v>
      </c>
      <c r="BC9" s="73">
        <v>276215</v>
      </c>
      <c r="BD9" s="73">
        <v>0</v>
      </c>
      <c r="BE9" s="73">
        <v>0</v>
      </c>
      <c r="BF9" s="73">
        <f t="shared" si="24"/>
        <v>341435</v>
      </c>
      <c r="BG9" s="73">
        <f t="shared" si="25"/>
        <v>0</v>
      </c>
      <c r="BH9" s="73">
        <f t="shared" si="26"/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1910</v>
      </c>
      <c r="BO9" s="73">
        <f t="shared" si="27"/>
        <v>0</v>
      </c>
      <c r="BP9" s="73">
        <f t="shared" si="28"/>
        <v>0</v>
      </c>
      <c r="BQ9" s="73">
        <v>0</v>
      </c>
      <c r="BR9" s="73">
        <v>0</v>
      </c>
      <c r="BS9" s="73">
        <v>0</v>
      </c>
      <c r="BT9" s="73">
        <v>0</v>
      </c>
      <c r="BU9" s="73">
        <f t="shared" si="29"/>
        <v>0</v>
      </c>
      <c r="BV9" s="73">
        <v>0</v>
      </c>
      <c r="BW9" s="73">
        <v>0</v>
      </c>
      <c r="BX9" s="73">
        <v>0</v>
      </c>
      <c r="BY9" s="73">
        <v>0</v>
      </c>
      <c r="BZ9" s="73">
        <f t="shared" si="30"/>
        <v>0</v>
      </c>
      <c r="CA9" s="73">
        <v>0</v>
      </c>
      <c r="CB9" s="73">
        <v>0</v>
      </c>
      <c r="CC9" s="73">
        <v>0</v>
      </c>
      <c r="CD9" s="73">
        <v>0</v>
      </c>
      <c r="CE9" s="73">
        <v>110311</v>
      </c>
      <c r="CF9" s="73">
        <v>0</v>
      </c>
      <c r="CG9" s="73">
        <v>0</v>
      </c>
      <c r="CH9" s="73">
        <f t="shared" si="31"/>
        <v>0</v>
      </c>
      <c r="CI9" s="73">
        <f t="shared" si="32"/>
        <v>0</v>
      </c>
      <c r="CJ9" s="73">
        <f t="shared" si="33"/>
        <v>0</v>
      </c>
      <c r="CK9" s="73">
        <f t="shared" si="34"/>
        <v>0</v>
      </c>
      <c r="CL9" s="73">
        <f t="shared" si="35"/>
        <v>0</v>
      </c>
      <c r="CM9" s="73">
        <f t="shared" si="36"/>
        <v>0</v>
      </c>
      <c r="CN9" s="73">
        <f t="shared" si="37"/>
        <v>0</v>
      </c>
      <c r="CO9" s="73">
        <f t="shared" si="38"/>
        <v>0</v>
      </c>
      <c r="CP9" s="73">
        <f t="shared" si="39"/>
        <v>18801</v>
      </c>
      <c r="CQ9" s="73">
        <f t="shared" si="40"/>
        <v>341435</v>
      </c>
      <c r="CR9" s="73">
        <f t="shared" si="41"/>
        <v>117937</v>
      </c>
      <c r="CS9" s="73">
        <f t="shared" si="42"/>
        <v>19656</v>
      </c>
      <c r="CT9" s="73">
        <f t="shared" si="43"/>
        <v>98281</v>
      </c>
      <c r="CU9" s="73">
        <f t="shared" si="44"/>
        <v>0</v>
      </c>
      <c r="CV9" s="73">
        <f t="shared" si="45"/>
        <v>0</v>
      </c>
      <c r="CW9" s="73">
        <f t="shared" si="46"/>
        <v>8666</v>
      </c>
      <c r="CX9" s="73">
        <f t="shared" si="47"/>
        <v>8666</v>
      </c>
      <c r="CY9" s="73">
        <f t="shared" si="48"/>
        <v>0</v>
      </c>
      <c r="CZ9" s="73">
        <f t="shared" si="49"/>
        <v>0</v>
      </c>
      <c r="DA9" s="73">
        <f t="shared" si="50"/>
        <v>0</v>
      </c>
      <c r="DB9" s="73">
        <f t="shared" si="51"/>
        <v>214832</v>
      </c>
      <c r="DC9" s="73">
        <f t="shared" si="52"/>
        <v>214832</v>
      </c>
      <c r="DD9" s="73">
        <f t="shared" si="53"/>
        <v>0</v>
      </c>
      <c r="DE9" s="73">
        <f t="shared" si="54"/>
        <v>0</v>
      </c>
      <c r="DF9" s="73">
        <f t="shared" si="55"/>
        <v>0</v>
      </c>
      <c r="DG9" s="73">
        <f t="shared" si="56"/>
        <v>386526</v>
      </c>
      <c r="DH9" s="73">
        <f t="shared" si="57"/>
        <v>0</v>
      </c>
      <c r="DI9" s="73">
        <f t="shared" si="58"/>
        <v>0</v>
      </c>
      <c r="DJ9" s="73">
        <f t="shared" si="59"/>
        <v>341435</v>
      </c>
    </row>
    <row r="10" spans="1:114" s="50" customFormat="1" ht="12" customHeight="1">
      <c r="A10" s="51" t="s">
        <v>112</v>
      </c>
      <c r="B10" s="64" t="s">
        <v>123</v>
      </c>
      <c r="C10" s="51" t="s">
        <v>124</v>
      </c>
      <c r="D10" s="73">
        <f t="shared" si="6"/>
        <v>303229</v>
      </c>
      <c r="E10" s="73">
        <f t="shared" si="7"/>
        <v>0</v>
      </c>
      <c r="F10" s="73">
        <v>0</v>
      </c>
      <c r="G10" s="73">
        <v>0</v>
      </c>
      <c r="H10" s="73">
        <v>0</v>
      </c>
      <c r="I10" s="73">
        <v>0</v>
      </c>
      <c r="J10" s="74" t="s">
        <v>125</v>
      </c>
      <c r="K10" s="73">
        <v>0</v>
      </c>
      <c r="L10" s="73">
        <v>303229</v>
      </c>
      <c r="M10" s="73">
        <f t="shared" si="8"/>
        <v>57524</v>
      </c>
      <c r="N10" s="73">
        <f t="shared" si="9"/>
        <v>0</v>
      </c>
      <c r="O10" s="73">
        <v>0</v>
      </c>
      <c r="P10" s="73">
        <v>0</v>
      </c>
      <c r="Q10" s="73">
        <v>0</v>
      </c>
      <c r="R10" s="73">
        <v>0</v>
      </c>
      <c r="S10" s="74" t="s">
        <v>126</v>
      </c>
      <c r="T10" s="73">
        <v>0</v>
      </c>
      <c r="U10" s="73">
        <v>57524</v>
      </c>
      <c r="V10" s="73">
        <f t="shared" si="10"/>
        <v>360753</v>
      </c>
      <c r="W10" s="73">
        <f t="shared" si="11"/>
        <v>0</v>
      </c>
      <c r="X10" s="73">
        <f t="shared" si="12"/>
        <v>0</v>
      </c>
      <c r="Y10" s="73">
        <f t="shared" si="13"/>
        <v>0</v>
      </c>
      <c r="Z10" s="73">
        <f t="shared" si="14"/>
        <v>0</v>
      </c>
      <c r="AA10" s="73">
        <f t="shared" si="15"/>
        <v>0</v>
      </c>
      <c r="AB10" s="74" t="s">
        <v>126</v>
      </c>
      <c r="AC10" s="73">
        <f t="shared" si="16"/>
        <v>0</v>
      </c>
      <c r="AD10" s="73">
        <f t="shared" si="17"/>
        <v>360753</v>
      </c>
      <c r="AE10" s="73">
        <f t="shared" si="18"/>
        <v>0</v>
      </c>
      <c r="AF10" s="73">
        <f t="shared" si="19"/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8204</v>
      </c>
      <c r="AM10" s="73">
        <f t="shared" si="20"/>
        <v>2401</v>
      </c>
      <c r="AN10" s="73">
        <f t="shared" si="21"/>
        <v>2401</v>
      </c>
      <c r="AO10" s="73">
        <v>2401</v>
      </c>
      <c r="AP10" s="73">
        <v>0</v>
      </c>
      <c r="AQ10" s="73">
        <v>0</v>
      </c>
      <c r="AR10" s="73">
        <v>0</v>
      </c>
      <c r="AS10" s="73">
        <f t="shared" si="22"/>
        <v>0</v>
      </c>
      <c r="AT10" s="73">
        <v>0</v>
      </c>
      <c r="AU10" s="73">
        <v>0</v>
      </c>
      <c r="AV10" s="73">
        <v>0</v>
      </c>
      <c r="AW10" s="73">
        <v>0</v>
      </c>
      <c r="AX10" s="73">
        <f t="shared" si="23"/>
        <v>0</v>
      </c>
      <c r="AY10" s="73">
        <v>0</v>
      </c>
      <c r="AZ10" s="73">
        <v>0</v>
      </c>
      <c r="BA10" s="73">
        <v>0</v>
      </c>
      <c r="BB10" s="73">
        <v>0</v>
      </c>
      <c r="BC10" s="73">
        <v>292624</v>
      </c>
      <c r="BD10" s="73">
        <v>0</v>
      </c>
      <c r="BE10" s="73">
        <v>0</v>
      </c>
      <c r="BF10" s="73">
        <f t="shared" si="24"/>
        <v>2401</v>
      </c>
      <c r="BG10" s="73">
        <f t="shared" si="25"/>
        <v>0</v>
      </c>
      <c r="BH10" s="73">
        <f t="shared" si="26"/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3">
        <v>0</v>
      </c>
      <c r="BO10" s="73">
        <f t="shared" si="27"/>
        <v>14239</v>
      </c>
      <c r="BP10" s="73">
        <f t="shared" si="28"/>
        <v>128</v>
      </c>
      <c r="BQ10" s="73">
        <v>128</v>
      </c>
      <c r="BR10" s="73">
        <v>0</v>
      </c>
      <c r="BS10" s="73">
        <v>0</v>
      </c>
      <c r="BT10" s="73">
        <v>0</v>
      </c>
      <c r="BU10" s="73">
        <f t="shared" si="29"/>
        <v>0</v>
      </c>
      <c r="BV10" s="73">
        <v>0</v>
      </c>
      <c r="BW10" s="73">
        <v>0</v>
      </c>
      <c r="BX10" s="73">
        <v>0</v>
      </c>
      <c r="BY10" s="73">
        <v>0</v>
      </c>
      <c r="BZ10" s="73">
        <f t="shared" si="30"/>
        <v>14111</v>
      </c>
      <c r="CA10" s="73">
        <v>14111</v>
      </c>
      <c r="CB10" s="73">
        <v>0</v>
      </c>
      <c r="CC10" s="73">
        <v>0</v>
      </c>
      <c r="CD10" s="73">
        <v>0</v>
      </c>
      <c r="CE10" s="73">
        <v>43285</v>
      </c>
      <c r="CF10" s="73">
        <v>0</v>
      </c>
      <c r="CG10" s="73">
        <v>0</v>
      </c>
      <c r="CH10" s="73">
        <f t="shared" si="31"/>
        <v>14239</v>
      </c>
      <c r="CI10" s="73">
        <f t="shared" si="32"/>
        <v>0</v>
      </c>
      <c r="CJ10" s="73">
        <f t="shared" si="33"/>
        <v>0</v>
      </c>
      <c r="CK10" s="73">
        <f t="shared" si="34"/>
        <v>0</v>
      </c>
      <c r="CL10" s="73">
        <f t="shared" si="35"/>
        <v>0</v>
      </c>
      <c r="CM10" s="73">
        <f t="shared" si="36"/>
        <v>0</v>
      </c>
      <c r="CN10" s="73">
        <f t="shared" si="37"/>
        <v>0</v>
      </c>
      <c r="CO10" s="73">
        <f t="shared" si="38"/>
        <v>0</v>
      </c>
      <c r="CP10" s="73">
        <f t="shared" si="39"/>
        <v>8204</v>
      </c>
      <c r="CQ10" s="73">
        <f t="shared" si="40"/>
        <v>16640</v>
      </c>
      <c r="CR10" s="73">
        <f t="shared" si="41"/>
        <v>2529</v>
      </c>
      <c r="CS10" s="73">
        <f t="shared" si="42"/>
        <v>2529</v>
      </c>
      <c r="CT10" s="73">
        <f t="shared" si="43"/>
        <v>0</v>
      </c>
      <c r="CU10" s="73">
        <f t="shared" si="44"/>
        <v>0</v>
      </c>
      <c r="CV10" s="73">
        <f t="shared" si="45"/>
        <v>0</v>
      </c>
      <c r="CW10" s="73">
        <f t="shared" si="46"/>
        <v>0</v>
      </c>
      <c r="CX10" s="73">
        <f t="shared" si="47"/>
        <v>0</v>
      </c>
      <c r="CY10" s="73">
        <f t="shared" si="48"/>
        <v>0</v>
      </c>
      <c r="CZ10" s="73">
        <f t="shared" si="49"/>
        <v>0</v>
      </c>
      <c r="DA10" s="73">
        <f t="shared" si="50"/>
        <v>0</v>
      </c>
      <c r="DB10" s="73">
        <f t="shared" si="51"/>
        <v>14111</v>
      </c>
      <c r="DC10" s="73">
        <f t="shared" si="52"/>
        <v>14111</v>
      </c>
      <c r="DD10" s="73">
        <f t="shared" si="53"/>
        <v>0</v>
      </c>
      <c r="DE10" s="73">
        <f t="shared" si="54"/>
        <v>0</v>
      </c>
      <c r="DF10" s="73">
        <f t="shared" si="55"/>
        <v>0</v>
      </c>
      <c r="DG10" s="73">
        <f t="shared" si="56"/>
        <v>335909</v>
      </c>
      <c r="DH10" s="73">
        <f t="shared" si="57"/>
        <v>0</v>
      </c>
      <c r="DI10" s="73">
        <f t="shared" si="58"/>
        <v>0</v>
      </c>
      <c r="DJ10" s="73">
        <f t="shared" si="59"/>
        <v>16640</v>
      </c>
    </row>
    <row r="11" spans="1:114" s="50" customFormat="1" ht="12" customHeight="1">
      <c r="A11" s="51" t="s">
        <v>127</v>
      </c>
      <c r="B11" s="64" t="s">
        <v>128</v>
      </c>
      <c r="C11" s="51" t="s">
        <v>129</v>
      </c>
      <c r="D11" s="73">
        <f t="shared" si="6"/>
        <v>662142</v>
      </c>
      <c r="E11" s="73">
        <f t="shared" si="7"/>
        <v>126067</v>
      </c>
      <c r="F11" s="73">
        <v>0</v>
      </c>
      <c r="G11" s="73">
        <v>0</v>
      </c>
      <c r="H11" s="73">
        <v>0</v>
      </c>
      <c r="I11" s="73">
        <v>102998</v>
      </c>
      <c r="J11" s="74" t="s">
        <v>130</v>
      </c>
      <c r="K11" s="73">
        <v>23069</v>
      </c>
      <c r="L11" s="73">
        <v>536075</v>
      </c>
      <c r="M11" s="73">
        <f t="shared" si="8"/>
        <v>331584</v>
      </c>
      <c r="N11" s="73">
        <f t="shared" si="9"/>
        <v>110404</v>
      </c>
      <c r="O11" s="73">
        <v>0</v>
      </c>
      <c r="P11" s="73">
        <v>0</v>
      </c>
      <c r="Q11" s="73">
        <v>0</v>
      </c>
      <c r="R11" s="73">
        <v>110404</v>
      </c>
      <c r="S11" s="74" t="s">
        <v>131</v>
      </c>
      <c r="T11" s="73">
        <v>0</v>
      </c>
      <c r="U11" s="73">
        <v>221180</v>
      </c>
      <c r="V11" s="73">
        <f t="shared" si="10"/>
        <v>993726</v>
      </c>
      <c r="W11" s="73">
        <f t="shared" si="11"/>
        <v>236471</v>
      </c>
      <c r="X11" s="73">
        <f t="shared" si="12"/>
        <v>0</v>
      </c>
      <c r="Y11" s="73">
        <f t="shared" si="13"/>
        <v>0</v>
      </c>
      <c r="Z11" s="73">
        <f t="shared" si="14"/>
        <v>0</v>
      </c>
      <c r="AA11" s="73">
        <f t="shared" si="15"/>
        <v>213402</v>
      </c>
      <c r="AB11" s="74" t="s">
        <v>131</v>
      </c>
      <c r="AC11" s="73">
        <f t="shared" si="16"/>
        <v>23069</v>
      </c>
      <c r="AD11" s="73">
        <f t="shared" si="17"/>
        <v>757255</v>
      </c>
      <c r="AE11" s="73">
        <f t="shared" si="18"/>
        <v>0</v>
      </c>
      <c r="AF11" s="73">
        <f t="shared" si="19"/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20142</v>
      </c>
      <c r="AM11" s="73">
        <f t="shared" si="20"/>
        <v>615898</v>
      </c>
      <c r="AN11" s="73">
        <f t="shared" si="21"/>
        <v>163553</v>
      </c>
      <c r="AO11" s="73">
        <v>40974</v>
      </c>
      <c r="AP11" s="73">
        <v>32578</v>
      </c>
      <c r="AQ11" s="73">
        <v>85962</v>
      </c>
      <c r="AR11" s="73">
        <v>4039</v>
      </c>
      <c r="AS11" s="73">
        <f t="shared" si="22"/>
        <v>242556</v>
      </c>
      <c r="AT11" s="73">
        <v>4301</v>
      </c>
      <c r="AU11" s="73">
        <v>213740</v>
      </c>
      <c r="AV11" s="73">
        <v>24515</v>
      </c>
      <c r="AW11" s="73">
        <v>0</v>
      </c>
      <c r="AX11" s="73">
        <f t="shared" si="23"/>
        <v>209789</v>
      </c>
      <c r="AY11" s="73">
        <v>148281</v>
      </c>
      <c r="AZ11" s="73">
        <v>49458</v>
      </c>
      <c r="BA11" s="73">
        <v>12050</v>
      </c>
      <c r="BB11" s="73">
        <v>0</v>
      </c>
      <c r="BC11" s="73">
        <v>26102</v>
      </c>
      <c r="BD11" s="73">
        <v>0</v>
      </c>
      <c r="BE11" s="73">
        <v>0</v>
      </c>
      <c r="BF11" s="73">
        <f t="shared" si="24"/>
        <v>615898</v>
      </c>
      <c r="BG11" s="73">
        <f t="shared" si="25"/>
        <v>0</v>
      </c>
      <c r="BH11" s="73">
        <f t="shared" si="26"/>
        <v>0</v>
      </c>
      <c r="BI11" s="73">
        <v>0</v>
      </c>
      <c r="BJ11" s="73">
        <v>0</v>
      </c>
      <c r="BK11" s="73">
        <v>0</v>
      </c>
      <c r="BL11" s="73">
        <v>0</v>
      </c>
      <c r="BM11" s="73">
        <v>0</v>
      </c>
      <c r="BN11" s="73">
        <v>30168</v>
      </c>
      <c r="BO11" s="73">
        <f t="shared" si="27"/>
        <v>114605</v>
      </c>
      <c r="BP11" s="73">
        <f t="shared" si="28"/>
        <v>0</v>
      </c>
      <c r="BQ11" s="73">
        <v>0</v>
      </c>
      <c r="BR11" s="73">
        <v>0</v>
      </c>
      <c r="BS11" s="73">
        <v>0</v>
      </c>
      <c r="BT11" s="73">
        <v>0</v>
      </c>
      <c r="BU11" s="73">
        <f t="shared" si="29"/>
        <v>0</v>
      </c>
      <c r="BV11" s="73">
        <v>0</v>
      </c>
      <c r="BW11" s="73">
        <v>0</v>
      </c>
      <c r="BX11" s="73">
        <v>0</v>
      </c>
      <c r="BY11" s="73">
        <v>0</v>
      </c>
      <c r="BZ11" s="73">
        <f t="shared" si="30"/>
        <v>114605</v>
      </c>
      <c r="CA11" s="73">
        <v>114605</v>
      </c>
      <c r="CB11" s="73">
        <v>0</v>
      </c>
      <c r="CC11" s="73">
        <v>0</v>
      </c>
      <c r="CD11" s="73">
        <v>0</v>
      </c>
      <c r="CE11" s="73">
        <v>186811</v>
      </c>
      <c r="CF11" s="73">
        <v>0</v>
      </c>
      <c r="CG11" s="73">
        <v>0</v>
      </c>
      <c r="CH11" s="73">
        <f t="shared" si="31"/>
        <v>114605</v>
      </c>
      <c r="CI11" s="73">
        <f t="shared" si="32"/>
        <v>0</v>
      </c>
      <c r="CJ11" s="73">
        <f t="shared" si="33"/>
        <v>0</v>
      </c>
      <c r="CK11" s="73">
        <f t="shared" si="34"/>
        <v>0</v>
      </c>
      <c r="CL11" s="73">
        <f t="shared" si="35"/>
        <v>0</v>
      </c>
      <c r="CM11" s="73">
        <f t="shared" si="36"/>
        <v>0</v>
      </c>
      <c r="CN11" s="73">
        <f t="shared" si="37"/>
        <v>0</v>
      </c>
      <c r="CO11" s="73">
        <f t="shared" si="38"/>
        <v>0</v>
      </c>
      <c r="CP11" s="73">
        <f t="shared" si="39"/>
        <v>50310</v>
      </c>
      <c r="CQ11" s="73">
        <f t="shared" si="40"/>
        <v>730503</v>
      </c>
      <c r="CR11" s="73">
        <f t="shared" si="41"/>
        <v>163553</v>
      </c>
      <c r="CS11" s="73">
        <f t="shared" si="42"/>
        <v>40974</v>
      </c>
      <c r="CT11" s="73">
        <f t="shared" si="43"/>
        <v>32578</v>
      </c>
      <c r="CU11" s="73">
        <f t="shared" si="44"/>
        <v>85962</v>
      </c>
      <c r="CV11" s="73">
        <f t="shared" si="45"/>
        <v>4039</v>
      </c>
      <c r="CW11" s="73">
        <f t="shared" si="46"/>
        <v>242556</v>
      </c>
      <c r="CX11" s="73">
        <f t="shared" si="47"/>
        <v>4301</v>
      </c>
      <c r="CY11" s="73">
        <f t="shared" si="48"/>
        <v>213740</v>
      </c>
      <c r="CZ11" s="73">
        <f t="shared" si="49"/>
        <v>24515</v>
      </c>
      <c r="DA11" s="73">
        <f t="shared" si="50"/>
        <v>0</v>
      </c>
      <c r="DB11" s="73">
        <f t="shared" si="51"/>
        <v>324394</v>
      </c>
      <c r="DC11" s="73">
        <f t="shared" si="52"/>
        <v>262886</v>
      </c>
      <c r="DD11" s="73">
        <f t="shared" si="53"/>
        <v>49458</v>
      </c>
      <c r="DE11" s="73">
        <f t="shared" si="54"/>
        <v>12050</v>
      </c>
      <c r="DF11" s="73">
        <f t="shared" si="55"/>
        <v>0</v>
      </c>
      <c r="DG11" s="73">
        <f t="shared" si="56"/>
        <v>212913</v>
      </c>
      <c r="DH11" s="73">
        <f t="shared" si="57"/>
        <v>0</v>
      </c>
      <c r="DI11" s="73">
        <f t="shared" si="58"/>
        <v>0</v>
      </c>
      <c r="DJ11" s="73">
        <f t="shared" si="59"/>
        <v>730503</v>
      </c>
    </row>
    <row r="12" spans="1:114" s="50" customFormat="1" ht="12" customHeight="1">
      <c r="A12" s="53" t="s">
        <v>112</v>
      </c>
      <c r="B12" s="54" t="s">
        <v>132</v>
      </c>
      <c r="C12" s="53" t="s">
        <v>133</v>
      </c>
      <c r="D12" s="75">
        <f t="shared" si="6"/>
        <v>737068</v>
      </c>
      <c r="E12" s="75">
        <f t="shared" si="7"/>
        <v>338642</v>
      </c>
      <c r="F12" s="75">
        <v>0</v>
      </c>
      <c r="G12" s="75">
        <v>0</v>
      </c>
      <c r="H12" s="75">
        <v>0</v>
      </c>
      <c r="I12" s="75">
        <v>258704</v>
      </c>
      <c r="J12" s="76" t="s">
        <v>122</v>
      </c>
      <c r="K12" s="75">
        <v>79938</v>
      </c>
      <c r="L12" s="75">
        <v>398426</v>
      </c>
      <c r="M12" s="75">
        <f t="shared" si="8"/>
        <v>273755</v>
      </c>
      <c r="N12" s="75">
        <f t="shared" si="9"/>
        <v>150427</v>
      </c>
      <c r="O12" s="75">
        <v>0</v>
      </c>
      <c r="P12" s="75">
        <v>0</v>
      </c>
      <c r="Q12" s="75">
        <v>0</v>
      </c>
      <c r="R12" s="75">
        <v>150427</v>
      </c>
      <c r="S12" s="76" t="s">
        <v>115</v>
      </c>
      <c r="T12" s="75">
        <v>0</v>
      </c>
      <c r="U12" s="75">
        <v>123328</v>
      </c>
      <c r="V12" s="75">
        <f t="shared" si="10"/>
        <v>1010823</v>
      </c>
      <c r="W12" s="75">
        <f t="shared" si="11"/>
        <v>489069</v>
      </c>
      <c r="X12" s="75">
        <f t="shared" si="12"/>
        <v>0</v>
      </c>
      <c r="Y12" s="75">
        <f t="shared" si="13"/>
        <v>0</v>
      </c>
      <c r="Z12" s="75">
        <f t="shared" si="14"/>
        <v>0</v>
      </c>
      <c r="AA12" s="75">
        <f t="shared" si="15"/>
        <v>409131</v>
      </c>
      <c r="AB12" s="76" t="s">
        <v>115</v>
      </c>
      <c r="AC12" s="75">
        <f t="shared" si="16"/>
        <v>79938</v>
      </c>
      <c r="AD12" s="75">
        <f t="shared" si="17"/>
        <v>521754</v>
      </c>
      <c r="AE12" s="75">
        <f t="shared" si="18"/>
        <v>0</v>
      </c>
      <c r="AF12" s="75">
        <f t="shared" si="19"/>
        <v>0</v>
      </c>
      <c r="AG12" s="75">
        <v>0</v>
      </c>
      <c r="AH12" s="75">
        <v>0</v>
      </c>
      <c r="AI12" s="75">
        <v>0</v>
      </c>
      <c r="AJ12" s="75">
        <v>0</v>
      </c>
      <c r="AK12" s="75">
        <v>0</v>
      </c>
      <c r="AL12" s="75">
        <v>18344</v>
      </c>
      <c r="AM12" s="75">
        <f t="shared" si="20"/>
        <v>695082</v>
      </c>
      <c r="AN12" s="75">
        <f t="shared" si="21"/>
        <v>64130</v>
      </c>
      <c r="AO12" s="75">
        <v>64130</v>
      </c>
      <c r="AP12" s="75">
        <v>0</v>
      </c>
      <c r="AQ12" s="75">
        <v>0</v>
      </c>
      <c r="AR12" s="75">
        <v>0</v>
      </c>
      <c r="AS12" s="75">
        <f t="shared" si="22"/>
        <v>161917</v>
      </c>
      <c r="AT12" s="75">
        <v>6724</v>
      </c>
      <c r="AU12" s="75">
        <v>142771</v>
      </c>
      <c r="AV12" s="75">
        <v>12422</v>
      </c>
      <c r="AW12" s="75">
        <v>0</v>
      </c>
      <c r="AX12" s="75">
        <f t="shared" si="23"/>
        <v>469035</v>
      </c>
      <c r="AY12" s="75">
        <v>219566</v>
      </c>
      <c r="AZ12" s="75">
        <v>237047</v>
      </c>
      <c r="BA12" s="75">
        <v>12422</v>
      </c>
      <c r="BB12" s="75">
        <v>0</v>
      </c>
      <c r="BC12" s="75">
        <v>23642</v>
      </c>
      <c r="BD12" s="75">
        <v>0</v>
      </c>
      <c r="BE12" s="75">
        <v>0</v>
      </c>
      <c r="BF12" s="75">
        <f t="shared" si="24"/>
        <v>695082</v>
      </c>
      <c r="BG12" s="75">
        <f t="shared" si="25"/>
        <v>0</v>
      </c>
      <c r="BH12" s="75">
        <f t="shared" si="26"/>
        <v>0</v>
      </c>
      <c r="BI12" s="75">
        <v>0</v>
      </c>
      <c r="BJ12" s="75">
        <v>0</v>
      </c>
      <c r="BK12" s="75">
        <v>0</v>
      </c>
      <c r="BL12" s="75">
        <v>0</v>
      </c>
      <c r="BM12" s="75">
        <v>0</v>
      </c>
      <c r="BN12" s="75">
        <v>0</v>
      </c>
      <c r="BO12" s="75">
        <f t="shared" si="27"/>
        <v>152230</v>
      </c>
      <c r="BP12" s="75">
        <f t="shared" si="28"/>
        <v>1803</v>
      </c>
      <c r="BQ12" s="75">
        <v>1803</v>
      </c>
      <c r="BR12" s="75">
        <v>0</v>
      </c>
      <c r="BS12" s="75">
        <v>0</v>
      </c>
      <c r="BT12" s="75">
        <v>0</v>
      </c>
      <c r="BU12" s="75">
        <f t="shared" si="29"/>
        <v>0</v>
      </c>
      <c r="BV12" s="75">
        <v>0</v>
      </c>
      <c r="BW12" s="75">
        <v>0</v>
      </c>
      <c r="BX12" s="75">
        <v>0</v>
      </c>
      <c r="BY12" s="75">
        <v>0</v>
      </c>
      <c r="BZ12" s="75">
        <f t="shared" si="30"/>
        <v>150427</v>
      </c>
      <c r="CA12" s="75">
        <v>150427</v>
      </c>
      <c r="CB12" s="75">
        <v>0</v>
      </c>
      <c r="CC12" s="75">
        <v>0</v>
      </c>
      <c r="CD12" s="75">
        <v>0</v>
      </c>
      <c r="CE12" s="75">
        <v>121525</v>
      </c>
      <c r="CF12" s="75">
        <v>0</v>
      </c>
      <c r="CG12" s="75">
        <v>0</v>
      </c>
      <c r="CH12" s="75">
        <f t="shared" si="31"/>
        <v>152230</v>
      </c>
      <c r="CI12" s="75">
        <f t="shared" si="32"/>
        <v>0</v>
      </c>
      <c r="CJ12" s="75">
        <f t="shared" si="33"/>
        <v>0</v>
      </c>
      <c r="CK12" s="75">
        <f t="shared" si="34"/>
        <v>0</v>
      </c>
      <c r="CL12" s="75">
        <f t="shared" si="35"/>
        <v>0</v>
      </c>
      <c r="CM12" s="75">
        <f t="shared" si="36"/>
        <v>0</v>
      </c>
      <c r="CN12" s="75">
        <f t="shared" si="37"/>
        <v>0</v>
      </c>
      <c r="CO12" s="75">
        <f t="shared" si="38"/>
        <v>0</v>
      </c>
      <c r="CP12" s="75">
        <f t="shared" si="39"/>
        <v>18344</v>
      </c>
      <c r="CQ12" s="75">
        <f t="shared" si="40"/>
        <v>847312</v>
      </c>
      <c r="CR12" s="75">
        <f t="shared" si="41"/>
        <v>65933</v>
      </c>
      <c r="CS12" s="75">
        <f t="shared" si="42"/>
        <v>65933</v>
      </c>
      <c r="CT12" s="75">
        <f t="shared" si="43"/>
        <v>0</v>
      </c>
      <c r="CU12" s="75">
        <f t="shared" si="44"/>
        <v>0</v>
      </c>
      <c r="CV12" s="75">
        <f t="shared" si="45"/>
        <v>0</v>
      </c>
      <c r="CW12" s="75">
        <f t="shared" si="46"/>
        <v>161917</v>
      </c>
      <c r="CX12" s="75">
        <f t="shared" si="47"/>
        <v>6724</v>
      </c>
      <c r="CY12" s="75">
        <f t="shared" si="48"/>
        <v>142771</v>
      </c>
      <c r="CZ12" s="75">
        <f t="shared" si="49"/>
        <v>12422</v>
      </c>
      <c r="DA12" s="75">
        <f t="shared" si="50"/>
        <v>0</v>
      </c>
      <c r="DB12" s="75">
        <f t="shared" si="51"/>
        <v>619462</v>
      </c>
      <c r="DC12" s="75">
        <f t="shared" si="52"/>
        <v>369993</v>
      </c>
      <c r="DD12" s="75">
        <f t="shared" si="53"/>
        <v>237047</v>
      </c>
      <c r="DE12" s="75">
        <f t="shared" si="54"/>
        <v>12422</v>
      </c>
      <c r="DF12" s="75">
        <f t="shared" si="55"/>
        <v>0</v>
      </c>
      <c r="DG12" s="75">
        <f t="shared" si="56"/>
        <v>145167</v>
      </c>
      <c r="DH12" s="75">
        <f t="shared" si="57"/>
        <v>0</v>
      </c>
      <c r="DI12" s="75">
        <f t="shared" si="58"/>
        <v>0</v>
      </c>
      <c r="DJ12" s="75">
        <f t="shared" si="59"/>
        <v>847312</v>
      </c>
    </row>
    <row r="13" spans="1:114" s="50" customFormat="1" ht="12" customHeight="1">
      <c r="A13" s="53" t="s">
        <v>134</v>
      </c>
      <c r="B13" s="54" t="s">
        <v>135</v>
      </c>
      <c r="C13" s="53" t="s">
        <v>136</v>
      </c>
      <c r="D13" s="75">
        <f t="shared" si="6"/>
        <v>279341</v>
      </c>
      <c r="E13" s="75">
        <f t="shared" si="7"/>
        <v>0</v>
      </c>
      <c r="F13" s="75">
        <v>0</v>
      </c>
      <c r="G13" s="75">
        <v>0</v>
      </c>
      <c r="H13" s="75">
        <v>0</v>
      </c>
      <c r="I13" s="75">
        <v>0</v>
      </c>
      <c r="J13" s="76" t="s">
        <v>137</v>
      </c>
      <c r="K13" s="75">
        <v>0</v>
      </c>
      <c r="L13" s="75">
        <v>279341</v>
      </c>
      <c r="M13" s="75">
        <f t="shared" si="8"/>
        <v>120363</v>
      </c>
      <c r="N13" s="75">
        <f t="shared" si="9"/>
        <v>0</v>
      </c>
      <c r="O13" s="75">
        <v>0</v>
      </c>
      <c r="P13" s="75">
        <v>0</v>
      </c>
      <c r="Q13" s="75">
        <v>0</v>
      </c>
      <c r="R13" s="75">
        <v>0</v>
      </c>
      <c r="S13" s="76" t="s">
        <v>138</v>
      </c>
      <c r="T13" s="75">
        <v>0</v>
      </c>
      <c r="U13" s="75">
        <v>120363</v>
      </c>
      <c r="V13" s="75">
        <f t="shared" si="10"/>
        <v>399704</v>
      </c>
      <c r="W13" s="75">
        <f t="shared" si="11"/>
        <v>0</v>
      </c>
      <c r="X13" s="75">
        <f t="shared" si="12"/>
        <v>0</v>
      </c>
      <c r="Y13" s="75">
        <f t="shared" si="13"/>
        <v>0</v>
      </c>
      <c r="Z13" s="75">
        <f t="shared" si="14"/>
        <v>0</v>
      </c>
      <c r="AA13" s="75">
        <f t="shared" si="15"/>
        <v>0</v>
      </c>
      <c r="AB13" s="76" t="s">
        <v>138</v>
      </c>
      <c r="AC13" s="75">
        <f t="shared" si="16"/>
        <v>0</v>
      </c>
      <c r="AD13" s="75">
        <f t="shared" si="17"/>
        <v>399704</v>
      </c>
      <c r="AE13" s="75">
        <f t="shared" si="18"/>
        <v>0</v>
      </c>
      <c r="AF13" s="75">
        <f t="shared" si="19"/>
        <v>0</v>
      </c>
      <c r="AG13" s="75"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17998</v>
      </c>
      <c r="AM13" s="75">
        <f t="shared" si="20"/>
        <v>4320</v>
      </c>
      <c r="AN13" s="75">
        <f t="shared" si="21"/>
        <v>4320</v>
      </c>
      <c r="AO13" s="75">
        <v>4320</v>
      </c>
      <c r="AP13" s="75">
        <v>0</v>
      </c>
      <c r="AQ13" s="75">
        <v>0</v>
      </c>
      <c r="AR13" s="75">
        <v>0</v>
      </c>
      <c r="AS13" s="75">
        <f t="shared" si="22"/>
        <v>0</v>
      </c>
      <c r="AT13" s="75">
        <v>0</v>
      </c>
      <c r="AU13" s="75">
        <v>0</v>
      </c>
      <c r="AV13" s="75">
        <v>0</v>
      </c>
      <c r="AW13" s="75">
        <v>0</v>
      </c>
      <c r="AX13" s="75">
        <f t="shared" si="23"/>
        <v>0</v>
      </c>
      <c r="AY13" s="75">
        <v>0</v>
      </c>
      <c r="AZ13" s="75">
        <v>0</v>
      </c>
      <c r="BA13" s="75">
        <v>0</v>
      </c>
      <c r="BB13" s="75">
        <v>0</v>
      </c>
      <c r="BC13" s="75">
        <v>257023</v>
      </c>
      <c r="BD13" s="75">
        <v>0</v>
      </c>
      <c r="BE13" s="75">
        <v>0</v>
      </c>
      <c r="BF13" s="75">
        <f t="shared" si="24"/>
        <v>4320</v>
      </c>
      <c r="BG13" s="75">
        <f t="shared" si="25"/>
        <v>0</v>
      </c>
      <c r="BH13" s="75">
        <f t="shared" si="26"/>
        <v>0</v>
      </c>
      <c r="BI13" s="75">
        <v>0</v>
      </c>
      <c r="BJ13" s="75">
        <v>0</v>
      </c>
      <c r="BK13" s="75">
        <v>0</v>
      </c>
      <c r="BL13" s="75">
        <v>0</v>
      </c>
      <c r="BM13" s="75">
        <v>0</v>
      </c>
      <c r="BN13" s="75">
        <v>0</v>
      </c>
      <c r="BO13" s="75">
        <f t="shared" si="27"/>
        <v>4320</v>
      </c>
      <c r="BP13" s="75">
        <f t="shared" si="28"/>
        <v>4320</v>
      </c>
      <c r="BQ13" s="75">
        <v>4320</v>
      </c>
      <c r="BR13" s="75">
        <v>0</v>
      </c>
      <c r="BS13" s="75">
        <v>0</v>
      </c>
      <c r="BT13" s="75">
        <v>0</v>
      </c>
      <c r="BU13" s="75">
        <f t="shared" si="29"/>
        <v>0</v>
      </c>
      <c r="BV13" s="75">
        <v>0</v>
      </c>
      <c r="BW13" s="75">
        <v>0</v>
      </c>
      <c r="BX13" s="75">
        <v>0</v>
      </c>
      <c r="BY13" s="75">
        <v>0</v>
      </c>
      <c r="BZ13" s="75">
        <f t="shared" si="30"/>
        <v>0</v>
      </c>
      <c r="CA13" s="75">
        <v>0</v>
      </c>
      <c r="CB13" s="75">
        <v>0</v>
      </c>
      <c r="CC13" s="75">
        <v>0</v>
      </c>
      <c r="CD13" s="75">
        <v>0</v>
      </c>
      <c r="CE13" s="75">
        <v>116043</v>
      </c>
      <c r="CF13" s="75">
        <v>0</v>
      </c>
      <c r="CG13" s="75">
        <v>0</v>
      </c>
      <c r="CH13" s="75">
        <f t="shared" si="31"/>
        <v>4320</v>
      </c>
      <c r="CI13" s="75">
        <f t="shared" si="32"/>
        <v>0</v>
      </c>
      <c r="CJ13" s="75">
        <f t="shared" si="33"/>
        <v>0</v>
      </c>
      <c r="CK13" s="75">
        <f t="shared" si="34"/>
        <v>0</v>
      </c>
      <c r="CL13" s="75">
        <f t="shared" si="35"/>
        <v>0</v>
      </c>
      <c r="CM13" s="75">
        <f t="shared" si="36"/>
        <v>0</v>
      </c>
      <c r="CN13" s="75">
        <f t="shared" si="37"/>
        <v>0</v>
      </c>
      <c r="CO13" s="75">
        <f t="shared" si="38"/>
        <v>0</v>
      </c>
      <c r="CP13" s="75">
        <f t="shared" si="39"/>
        <v>17998</v>
      </c>
      <c r="CQ13" s="75">
        <f t="shared" si="40"/>
        <v>8640</v>
      </c>
      <c r="CR13" s="75">
        <f t="shared" si="41"/>
        <v>8640</v>
      </c>
      <c r="CS13" s="75">
        <f t="shared" si="42"/>
        <v>8640</v>
      </c>
      <c r="CT13" s="75">
        <f t="shared" si="43"/>
        <v>0</v>
      </c>
      <c r="CU13" s="75">
        <f t="shared" si="44"/>
        <v>0</v>
      </c>
      <c r="CV13" s="75">
        <f t="shared" si="45"/>
        <v>0</v>
      </c>
      <c r="CW13" s="75">
        <f t="shared" si="46"/>
        <v>0</v>
      </c>
      <c r="CX13" s="75">
        <f t="shared" si="47"/>
        <v>0</v>
      </c>
      <c r="CY13" s="75">
        <f t="shared" si="48"/>
        <v>0</v>
      </c>
      <c r="CZ13" s="75">
        <f t="shared" si="49"/>
        <v>0</v>
      </c>
      <c r="DA13" s="75">
        <f t="shared" si="50"/>
        <v>0</v>
      </c>
      <c r="DB13" s="75">
        <f t="shared" si="51"/>
        <v>0</v>
      </c>
      <c r="DC13" s="75">
        <f t="shared" si="52"/>
        <v>0</v>
      </c>
      <c r="DD13" s="75">
        <f t="shared" si="53"/>
        <v>0</v>
      </c>
      <c r="DE13" s="75">
        <f t="shared" si="54"/>
        <v>0</v>
      </c>
      <c r="DF13" s="75">
        <f t="shared" si="55"/>
        <v>0</v>
      </c>
      <c r="DG13" s="75">
        <f t="shared" si="56"/>
        <v>373066</v>
      </c>
      <c r="DH13" s="75">
        <f t="shared" si="57"/>
        <v>0</v>
      </c>
      <c r="DI13" s="75">
        <f t="shared" si="58"/>
        <v>0</v>
      </c>
      <c r="DJ13" s="75">
        <f t="shared" si="59"/>
        <v>8640</v>
      </c>
    </row>
    <row r="14" spans="1:114" s="50" customFormat="1" ht="12" customHeight="1">
      <c r="A14" s="53" t="s">
        <v>139</v>
      </c>
      <c r="B14" s="54" t="s">
        <v>140</v>
      </c>
      <c r="C14" s="53" t="s">
        <v>141</v>
      </c>
      <c r="D14" s="75">
        <f t="shared" si="6"/>
        <v>314614</v>
      </c>
      <c r="E14" s="75">
        <f t="shared" si="7"/>
        <v>22955</v>
      </c>
      <c r="F14" s="75">
        <v>0</v>
      </c>
      <c r="G14" s="75">
        <v>0</v>
      </c>
      <c r="H14" s="75">
        <v>0</v>
      </c>
      <c r="I14" s="75">
        <v>0</v>
      </c>
      <c r="J14" s="76" t="s">
        <v>142</v>
      </c>
      <c r="K14" s="75">
        <v>22955</v>
      </c>
      <c r="L14" s="75">
        <v>291659</v>
      </c>
      <c r="M14" s="75">
        <f t="shared" si="8"/>
        <v>206547</v>
      </c>
      <c r="N14" s="75">
        <f t="shared" si="9"/>
        <v>99604</v>
      </c>
      <c r="O14" s="75">
        <v>0</v>
      </c>
      <c r="P14" s="75">
        <v>0</v>
      </c>
      <c r="Q14" s="75">
        <v>0</v>
      </c>
      <c r="R14" s="75">
        <v>99588</v>
      </c>
      <c r="S14" s="76" t="s">
        <v>115</v>
      </c>
      <c r="T14" s="75">
        <v>16</v>
      </c>
      <c r="U14" s="75">
        <v>106943</v>
      </c>
      <c r="V14" s="75">
        <f t="shared" si="10"/>
        <v>521161</v>
      </c>
      <c r="W14" s="75">
        <f t="shared" si="11"/>
        <v>122559</v>
      </c>
      <c r="X14" s="75">
        <f t="shared" si="12"/>
        <v>0</v>
      </c>
      <c r="Y14" s="75">
        <f t="shared" si="13"/>
        <v>0</v>
      </c>
      <c r="Z14" s="75">
        <f t="shared" si="14"/>
        <v>0</v>
      </c>
      <c r="AA14" s="75">
        <f t="shared" si="15"/>
        <v>99588</v>
      </c>
      <c r="AB14" s="76" t="s">
        <v>115</v>
      </c>
      <c r="AC14" s="75">
        <f t="shared" si="16"/>
        <v>22971</v>
      </c>
      <c r="AD14" s="75">
        <f t="shared" si="17"/>
        <v>398602</v>
      </c>
      <c r="AE14" s="75">
        <f t="shared" si="18"/>
        <v>0</v>
      </c>
      <c r="AF14" s="75">
        <f t="shared" si="19"/>
        <v>0</v>
      </c>
      <c r="AG14" s="75">
        <v>0</v>
      </c>
      <c r="AH14" s="75">
        <v>0</v>
      </c>
      <c r="AI14" s="75">
        <v>0</v>
      </c>
      <c r="AJ14" s="75">
        <v>0</v>
      </c>
      <c r="AK14" s="75">
        <v>0</v>
      </c>
      <c r="AL14" s="75">
        <v>7775</v>
      </c>
      <c r="AM14" s="75">
        <f t="shared" si="20"/>
        <v>293810</v>
      </c>
      <c r="AN14" s="75">
        <f t="shared" si="21"/>
        <v>55730</v>
      </c>
      <c r="AO14" s="75">
        <v>55730</v>
      </c>
      <c r="AP14" s="75">
        <v>0</v>
      </c>
      <c r="AQ14" s="75">
        <v>0</v>
      </c>
      <c r="AR14" s="75">
        <v>0</v>
      </c>
      <c r="AS14" s="75">
        <f t="shared" si="22"/>
        <v>123138</v>
      </c>
      <c r="AT14" s="75">
        <v>2304</v>
      </c>
      <c r="AU14" s="75">
        <v>117101</v>
      </c>
      <c r="AV14" s="75">
        <v>3733</v>
      </c>
      <c r="AW14" s="75">
        <v>0</v>
      </c>
      <c r="AX14" s="75">
        <f t="shared" si="23"/>
        <v>114942</v>
      </c>
      <c r="AY14" s="75">
        <v>64134</v>
      </c>
      <c r="AZ14" s="75">
        <v>40589</v>
      </c>
      <c r="BA14" s="75">
        <v>10219</v>
      </c>
      <c r="BB14" s="75">
        <v>0</v>
      </c>
      <c r="BC14" s="75">
        <v>10001</v>
      </c>
      <c r="BD14" s="75">
        <v>0</v>
      </c>
      <c r="BE14" s="75">
        <v>3028</v>
      </c>
      <c r="BF14" s="75">
        <f t="shared" si="24"/>
        <v>296838</v>
      </c>
      <c r="BG14" s="75">
        <f t="shared" si="25"/>
        <v>0</v>
      </c>
      <c r="BH14" s="75">
        <f t="shared" si="26"/>
        <v>0</v>
      </c>
      <c r="BI14" s="75">
        <v>0</v>
      </c>
      <c r="BJ14" s="75">
        <v>0</v>
      </c>
      <c r="BK14" s="75">
        <v>0</v>
      </c>
      <c r="BL14" s="75">
        <v>0</v>
      </c>
      <c r="BM14" s="75">
        <v>0</v>
      </c>
      <c r="BN14" s="75">
        <v>0</v>
      </c>
      <c r="BO14" s="75">
        <f t="shared" si="27"/>
        <v>206547</v>
      </c>
      <c r="BP14" s="75">
        <f t="shared" si="28"/>
        <v>40011</v>
      </c>
      <c r="BQ14" s="75">
        <v>40011</v>
      </c>
      <c r="BR14" s="75">
        <v>0</v>
      </c>
      <c r="BS14" s="75">
        <v>0</v>
      </c>
      <c r="BT14" s="75">
        <v>0</v>
      </c>
      <c r="BU14" s="75">
        <f t="shared" si="29"/>
        <v>52587</v>
      </c>
      <c r="BV14" s="75">
        <v>184</v>
      </c>
      <c r="BW14" s="75">
        <v>52403</v>
      </c>
      <c r="BX14" s="75">
        <v>0</v>
      </c>
      <c r="BY14" s="75">
        <v>0</v>
      </c>
      <c r="BZ14" s="75">
        <f t="shared" si="30"/>
        <v>113949</v>
      </c>
      <c r="CA14" s="75">
        <v>103927</v>
      </c>
      <c r="CB14" s="75">
        <v>10022</v>
      </c>
      <c r="CC14" s="75">
        <v>0</v>
      </c>
      <c r="CD14" s="75">
        <v>0</v>
      </c>
      <c r="CE14" s="75">
        <v>0</v>
      </c>
      <c r="CF14" s="75">
        <v>0</v>
      </c>
      <c r="CG14" s="75">
        <v>0</v>
      </c>
      <c r="CH14" s="75">
        <f t="shared" si="31"/>
        <v>206547</v>
      </c>
      <c r="CI14" s="75">
        <f t="shared" si="32"/>
        <v>0</v>
      </c>
      <c r="CJ14" s="75">
        <f t="shared" si="33"/>
        <v>0</v>
      </c>
      <c r="CK14" s="75">
        <f t="shared" si="34"/>
        <v>0</v>
      </c>
      <c r="CL14" s="75">
        <f t="shared" si="35"/>
        <v>0</v>
      </c>
      <c r="CM14" s="75">
        <f t="shared" si="36"/>
        <v>0</v>
      </c>
      <c r="CN14" s="75">
        <f t="shared" si="37"/>
        <v>0</v>
      </c>
      <c r="CO14" s="75">
        <f t="shared" si="38"/>
        <v>0</v>
      </c>
      <c r="CP14" s="75">
        <f t="shared" si="39"/>
        <v>7775</v>
      </c>
      <c r="CQ14" s="75">
        <f t="shared" si="40"/>
        <v>500357</v>
      </c>
      <c r="CR14" s="75">
        <f t="shared" si="41"/>
        <v>95741</v>
      </c>
      <c r="CS14" s="75">
        <f t="shared" si="42"/>
        <v>95741</v>
      </c>
      <c r="CT14" s="75">
        <f t="shared" si="43"/>
        <v>0</v>
      </c>
      <c r="CU14" s="75">
        <f t="shared" si="44"/>
        <v>0</v>
      </c>
      <c r="CV14" s="75">
        <f t="shared" si="45"/>
        <v>0</v>
      </c>
      <c r="CW14" s="75">
        <f t="shared" si="46"/>
        <v>175725</v>
      </c>
      <c r="CX14" s="75">
        <f t="shared" si="47"/>
        <v>2488</v>
      </c>
      <c r="CY14" s="75">
        <f t="shared" si="48"/>
        <v>169504</v>
      </c>
      <c r="CZ14" s="75">
        <f t="shared" si="49"/>
        <v>3733</v>
      </c>
      <c r="DA14" s="75">
        <f t="shared" si="50"/>
        <v>0</v>
      </c>
      <c r="DB14" s="75">
        <f t="shared" si="51"/>
        <v>228891</v>
      </c>
      <c r="DC14" s="75">
        <f t="shared" si="52"/>
        <v>168061</v>
      </c>
      <c r="DD14" s="75">
        <f t="shared" si="53"/>
        <v>50611</v>
      </c>
      <c r="DE14" s="75">
        <f t="shared" si="54"/>
        <v>10219</v>
      </c>
      <c r="DF14" s="75">
        <f t="shared" si="55"/>
        <v>0</v>
      </c>
      <c r="DG14" s="75">
        <f t="shared" si="56"/>
        <v>10001</v>
      </c>
      <c r="DH14" s="75">
        <f t="shared" si="57"/>
        <v>0</v>
      </c>
      <c r="DI14" s="75">
        <f t="shared" si="58"/>
        <v>3028</v>
      </c>
      <c r="DJ14" s="75">
        <f t="shared" si="59"/>
        <v>503385</v>
      </c>
    </row>
    <row r="15" spans="1:114" s="50" customFormat="1" ht="12" customHeight="1">
      <c r="A15" s="53" t="s">
        <v>143</v>
      </c>
      <c r="B15" s="54" t="s">
        <v>144</v>
      </c>
      <c r="C15" s="53" t="s">
        <v>145</v>
      </c>
      <c r="D15" s="75">
        <f t="shared" si="6"/>
        <v>1096332</v>
      </c>
      <c r="E15" s="75">
        <f t="shared" si="7"/>
        <v>0</v>
      </c>
      <c r="F15" s="75">
        <v>0</v>
      </c>
      <c r="G15" s="75">
        <v>0</v>
      </c>
      <c r="H15" s="75">
        <v>0</v>
      </c>
      <c r="I15" s="75">
        <v>0</v>
      </c>
      <c r="J15" s="76" t="s">
        <v>146</v>
      </c>
      <c r="K15" s="75">
        <v>0</v>
      </c>
      <c r="L15" s="75">
        <v>1096332</v>
      </c>
      <c r="M15" s="75">
        <f t="shared" si="8"/>
        <v>367207</v>
      </c>
      <c r="N15" s="75">
        <f t="shared" si="9"/>
        <v>0</v>
      </c>
      <c r="O15" s="75">
        <v>0</v>
      </c>
      <c r="P15" s="75">
        <v>0</v>
      </c>
      <c r="Q15" s="75">
        <v>0</v>
      </c>
      <c r="R15" s="75">
        <v>0</v>
      </c>
      <c r="S15" s="76" t="s">
        <v>115</v>
      </c>
      <c r="T15" s="75">
        <v>0</v>
      </c>
      <c r="U15" s="75">
        <v>367207</v>
      </c>
      <c r="V15" s="75">
        <f t="shared" si="10"/>
        <v>1463539</v>
      </c>
      <c r="W15" s="75">
        <f t="shared" si="11"/>
        <v>0</v>
      </c>
      <c r="X15" s="75">
        <f t="shared" si="12"/>
        <v>0</v>
      </c>
      <c r="Y15" s="75">
        <f t="shared" si="13"/>
        <v>0</v>
      </c>
      <c r="Z15" s="75">
        <f t="shared" si="14"/>
        <v>0</v>
      </c>
      <c r="AA15" s="75">
        <f t="shared" si="15"/>
        <v>0</v>
      </c>
      <c r="AB15" s="76" t="s">
        <v>115</v>
      </c>
      <c r="AC15" s="75">
        <f t="shared" si="16"/>
        <v>0</v>
      </c>
      <c r="AD15" s="75">
        <f t="shared" si="17"/>
        <v>1463539</v>
      </c>
      <c r="AE15" s="75">
        <f t="shared" si="18"/>
        <v>0</v>
      </c>
      <c r="AF15" s="75">
        <f t="shared" si="19"/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5">
        <f t="shared" si="20"/>
        <v>8762</v>
      </c>
      <c r="AN15" s="75">
        <f t="shared" si="21"/>
        <v>8762</v>
      </c>
      <c r="AO15" s="75">
        <v>8762</v>
      </c>
      <c r="AP15" s="75">
        <v>0</v>
      </c>
      <c r="AQ15" s="75">
        <v>0</v>
      </c>
      <c r="AR15" s="75">
        <v>0</v>
      </c>
      <c r="AS15" s="75">
        <f t="shared" si="22"/>
        <v>0</v>
      </c>
      <c r="AT15" s="75">
        <v>0</v>
      </c>
      <c r="AU15" s="75">
        <v>0</v>
      </c>
      <c r="AV15" s="75">
        <v>0</v>
      </c>
      <c r="AW15" s="75">
        <v>0</v>
      </c>
      <c r="AX15" s="75">
        <f t="shared" si="23"/>
        <v>0</v>
      </c>
      <c r="AY15" s="75">
        <v>0</v>
      </c>
      <c r="AZ15" s="75">
        <v>0</v>
      </c>
      <c r="BA15" s="75">
        <v>0</v>
      </c>
      <c r="BB15" s="75">
        <v>0</v>
      </c>
      <c r="BC15" s="75">
        <v>1087570</v>
      </c>
      <c r="BD15" s="75">
        <v>0</v>
      </c>
      <c r="BE15" s="75">
        <v>0</v>
      </c>
      <c r="BF15" s="75">
        <f t="shared" si="24"/>
        <v>8762</v>
      </c>
      <c r="BG15" s="75">
        <f t="shared" si="25"/>
        <v>0</v>
      </c>
      <c r="BH15" s="75">
        <f t="shared" si="26"/>
        <v>0</v>
      </c>
      <c r="BI15" s="75">
        <v>0</v>
      </c>
      <c r="BJ15" s="75">
        <v>0</v>
      </c>
      <c r="BK15" s="75">
        <v>0</v>
      </c>
      <c r="BL15" s="75">
        <v>0</v>
      </c>
      <c r="BM15" s="75">
        <v>0</v>
      </c>
      <c r="BN15" s="75">
        <v>0</v>
      </c>
      <c r="BO15" s="75">
        <f t="shared" si="27"/>
        <v>0</v>
      </c>
      <c r="BP15" s="75">
        <f t="shared" si="28"/>
        <v>0</v>
      </c>
      <c r="BQ15" s="75">
        <v>0</v>
      </c>
      <c r="BR15" s="75">
        <v>0</v>
      </c>
      <c r="BS15" s="75">
        <v>0</v>
      </c>
      <c r="BT15" s="75">
        <v>0</v>
      </c>
      <c r="BU15" s="75">
        <f t="shared" si="29"/>
        <v>0</v>
      </c>
      <c r="BV15" s="75">
        <v>0</v>
      </c>
      <c r="BW15" s="75">
        <v>0</v>
      </c>
      <c r="BX15" s="75">
        <v>0</v>
      </c>
      <c r="BY15" s="75">
        <v>0</v>
      </c>
      <c r="BZ15" s="75">
        <f t="shared" si="30"/>
        <v>0</v>
      </c>
      <c r="CA15" s="75">
        <v>0</v>
      </c>
      <c r="CB15" s="75">
        <v>0</v>
      </c>
      <c r="CC15" s="75">
        <v>0</v>
      </c>
      <c r="CD15" s="75">
        <v>0</v>
      </c>
      <c r="CE15" s="75">
        <v>367207</v>
      </c>
      <c r="CF15" s="75">
        <v>0</v>
      </c>
      <c r="CG15" s="75">
        <v>0</v>
      </c>
      <c r="CH15" s="75">
        <f t="shared" si="31"/>
        <v>0</v>
      </c>
      <c r="CI15" s="75">
        <f t="shared" si="32"/>
        <v>0</v>
      </c>
      <c r="CJ15" s="75">
        <f t="shared" si="33"/>
        <v>0</v>
      </c>
      <c r="CK15" s="75">
        <f t="shared" si="34"/>
        <v>0</v>
      </c>
      <c r="CL15" s="75">
        <f t="shared" si="35"/>
        <v>0</v>
      </c>
      <c r="CM15" s="75">
        <f t="shared" si="36"/>
        <v>0</v>
      </c>
      <c r="CN15" s="75">
        <f t="shared" si="37"/>
        <v>0</v>
      </c>
      <c r="CO15" s="75">
        <f t="shared" si="38"/>
        <v>0</v>
      </c>
      <c r="CP15" s="75">
        <f t="shared" si="39"/>
        <v>0</v>
      </c>
      <c r="CQ15" s="75">
        <f t="shared" si="40"/>
        <v>8762</v>
      </c>
      <c r="CR15" s="75">
        <f t="shared" si="41"/>
        <v>8762</v>
      </c>
      <c r="CS15" s="75">
        <f t="shared" si="42"/>
        <v>8762</v>
      </c>
      <c r="CT15" s="75">
        <f t="shared" si="43"/>
        <v>0</v>
      </c>
      <c r="CU15" s="75">
        <f t="shared" si="44"/>
        <v>0</v>
      </c>
      <c r="CV15" s="75">
        <f t="shared" si="45"/>
        <v>0</v>
      </c>
      <c r="CW15" s="75">
        <f t="shared" si="46"/>
        <v>0</v>
      </c>
      <c r="CX15" s="75">
        <f t="shared" si="47"/>
        <v>0</v>
      </c>
      <c r="CY15" s="75">
        <f t="shared" si="48"/>
        <v>0</v>
      </c>
      <c r="CZ15" s="75">
        <f t="shared" si="49"/>
        <v>0</v>
      </c>
      <c r="DA15" s="75">
        <f t="shared" si="50"/>
        <v>0</v>
      </c>
      <c r="DB15" s="75">
        <f t="shared" si="51"/>
        <v>0</v>
      </c>
      <c r="DC15" s="75">
        <f t="shared" si="52"/>
        <v>0</v>
      </c>
      <c r="DD15" s="75">
        <f t="shared" si="53"/>
        <v>0</v>
      </c>
      <c r="DE15" s="75">
        <f t="shared" si="54"/>
        <v>0</v>
      </c>
      <c r="DF15" s="75">
        <f t="shared" si="55"/>
        <v>0</v>
      </c>
      <c r="DG15" s="75">
        <f t="shared" si="56"/>
        <v>1454777</v>
      </c>
      <c r="DH15" s="75">
        <f t="shared" si="57"/>
        <v>0</v>
      </c>
      <c r="DI15" s="75">
        <f t="shared" si="58"/>
        <v>0</v>
      </c>
      <c r="DJ15" s="75">
        <f t="shared" si="59"/>
        <v>8762</v>
      </c>
    </row>
    <row r="16" spans="1:114" s="50" customFormat="1" ht="12" customHeight="1">
      <c r="A16" s="53" t="s">
        <v>147</v>
      </c>
      <c r="B16" s="54" t="s">
        <v>148</v>
      </c>
      <c r="C16" s="53" t="s">
        <v>149</v>
      </c>
      <c r="D16" s="75">
        <f t="shared" si="6"/>
        <v>275847</v>
      </c>
      <c r="E16" s="75">
        <f t="shared" si="7"/>
        <v>13036</v>
      </c>
      <c r="F16" s="75">
        <v>0</v>
      </c>
      <c r="G16" s="75">
        <v>0</v>
      </c>
      <c r="H16" s="75">
        <v>0</v>
      </c>
      <c r="I16" s="75">
        <v>6503</v>
      </c>
      <c r="J16" s="76" t="s">
        <v>150</v>
      </c>
      <c r="K16" s="75">
        <v>6533</v>
      </c>
      <c r="L16" s="75">
        <v>262811</v>
      </c>
      <c r="M16" s="75">
        <f t="shared" si="8"/>
        <v>20293</v>
      </c>
      <c r="N16" s="75">
        <f t="shared" si="9"/>
        <v>0</v>
      </c>
      <c r="O16" s="75">
        <v>0</v>
      </c>
      <c r="P16" s="75">
        <v>0</v>
      </c>
      <c r="Q16" s="75">
        <v>0</v>
      </c>
      <c r="R16" s="75">
        <v>0</v>
      </c>
      <c r="S16" s="76" t="s">
        <v>130</v>
      </c>
      <c r="T16" s="75">
        <v>0</v>
      </c>
      <c r="U16" s="75">
        <v>20293</v>
      </c>
      <c r="V16" s="75">
        <f t="shared" si="10"/>
        <v>296140</v>
      </c>
      <c r="W16" s="75">
        <f t="shared" si="11"/>
        <v>13036</v>
      </c>
      <c r="X16" s="75">
        <f t="shared" si="12"/>
        <v>0</v>
      </c>
      <c r="Y16" s="75">
        <f t="shared" si="13"/>
        <v>0</v>
      </c>
      <c r="Z16" s="75">
        <f t="shared" si="14"/>
        <v>0</v>
      </c>
      <c r="AA16" s="75">
        <f t="shared" si="15"/>
        <v>6503</v>
      </c>
      <c r="AB16" s="76" t="s">
        <v>130</v>
      </c>
      <c r="AC16" s="75">
        <f t="shared" si="16"/>
        <v>6533</v>
      </c>
      <c r="AD16" s="75">
        <f t="shared" si="17"/>
        <v>283104</v>
      </c>
      <c r="AE16" s="75">
        <f t="shared" si="18"/>
        <v>12251</v>
      </c>
      <c r="AF16" s="75">
        <f t="shared" si="19"/>
        <v>12251</v>
      </c>
      <c r="AG16" s="75">
        <v>0</v>
      </c>
      <c r="AH16" s="75">
        <v>7526</v>
      </c>
      <c r="AI16" s="75">
        <v>4725</v>
      </c>
      <c r="AJ16" s="75">
        <v>0</v>
      </c>
      <c r="AK16" s="75">
        <v>0</v>
      </c>
      <c r="AL16" s="75">
        <v>0</v>
      </c>
      <c r="AM16" s="75">
        <f t="shared" si="20"/>
        <v>149684</v>
      </c>
      <c r="AN16" s="75">
        <f t="shared" si="21"/>
        <v>27959</v>
      </c>
      <c r="AO16" s="75">
        <v>27959</v>
      </c>
      <c r="AP16" s="75">
        <v>0</v>
      </c>
      <c r="AQ16" s="75">
        <v>0</v>
      </c>
      <c r="AR16" s="75">
        <v>0</v>
      </c>
      <c r="AS16" s="75">
        <f t="shared" si="22"/>
        <v>30720</v>
      </c>
      <c r="AT16" s="75">
        <v>21205</v>
      </c>
      <c r="AU16" s="75">
        <v>9515</v>
      </c>
      <c r="AV16" s="75">
        <v>0</v>
      </c>
      <c r="AW16" s="75">
        <v>0</v>
      </c>
      <c r="AX16" s="75">
        <f t="shared" si="23"/>
        <v>91005</v>
      </c>
      <c r="AY16" s="75">
        <v>50170</v>
      </c>
      <c r="AZ16" s="75">
        <v>35290</v>
      </c>
      <c r="BA16" s="75">
        <v>5545</v>
      </c>
      <c r="BB16" s="75">
        <v>0</v>
      </c>
      <c r="BC16" s="75">
        <v>113912</v>
      </c>
      <c r="BD16" s="75">
        <v>0</v>
      </c>
      <c r="BE16" s="75">
        <v>0</v>
      </c>
      <c r="BF16" s="75">
        <f t="shared" si="24"/>
        <v>161935</v>
      </c>
      <c r="BG16" s="75">
        <f t="shared" si="25"/>
        <v>0</v>
      </c>
      <c r="BH16" s="75">
        <f t="shared" si="26"/>
        <v>0</v>
      </c>
      <c r="BI16" s="75">
        <v>0</v>
      </c>
      <c r="BJ16" s="75">
        <v>0</v>
      </c>
      <c r="BK16" s="75">
        <v>0</v>
      </c>
      <c r="BL16" s="75">
        <v>0</v>
      </c>
      <c r="BM16" s="75">
        <v>0</v>
      </c>
      <c r="BN16" s="75">
        <v>0</v>
      </c>
      <c r="BO16" s="75">
        <f t="shared" si="27"/>
        <v>0</v>
      </c>
      <c r="BP16" s="75">
        <f t="shared" si="28"/>
        <v>0</v>
      </c>
      <c r="BQ16" s="75">
        <v>0</v>
      </c>
      <c r="BR16" s="75">
        <v>0</v>
      </c>
      <c r="BS16" s="75">
        <v>0</v>
      </c>
      <c r="BT16" s="75">
        <v>0</v>
      </c>
      <c r="BU16" s="75">
        <f t="shared" si="29"/>
        <v>0</v>
      </c>
      <c r="BV16" s="75">
        <v>0</v>
      </c>
      <c r="BW16" s="75">
        <v>0</v>
      </c>
      <c r="BX16" s="75">
        <v>0</v>
      </c>
      <c r="BY16" s="75">
        <v>0</v>
      </c>
      <c r="BZ16" s="75">
        <f t="shared" si="30"/>
        <v>0</v>
      </c>
      <c r="CA16" s="75">
        <v>0</v>
      </c>
      <c r="CB16" s="75">
        <v>0</v>
      </c>
      <c r="CC16" s="75">
        <v>0</v>
      </c>
      <c r="CD16" s="75">
        <v>0</v>
      </c>
      <c r="CE16" s="75">
        <v>20293</v>
      </c>
      <c r="CF16" s="75">
        <v>0</v>
      </c>
      <c r="CG16" s="75">
        <v>0</v>
      </c>
      <c r="CH16" s="75">
        <f t="shared" si="31"/>
        <v>0</v>
      </c>
      <c r="CI16" s="75">
        <f t="shared" si="32"/>
        <v>12251</v>
      </c>
      <c r="CJ16" s="75">
        <f t="shared" si="33"/>
        <v>12251</v>
      </c>
      <c r="CK16" s="75">
        <f t="shared" si="34"/>
        <v>0</v>
      </c>
      <c r="CL16" s="75">
        <f t="shared" si="35"/>
        <v>7526</v>
      </c>
      <c r="CM16" s="75">
        <f t="shared" si="36"/>
        <v>4725</v>
      </c>
      <c r="CN16" s="75">
        <f t="shared" si="37"/>
        <v>0</v>
      </c>
      <c r="CO16" s="75">
        <f t="shared" si="38"/>
        <v>0</v>
      </c>
      <c r="CP16" s="75">
        <f t="shared" si="39"/>
        <v>0</v>
      </c>
      <c r="CQ16" s="75">
        <f t="shared" si="40"/>
        <v>149684</v>
      </c>
      <c r="CR16" s="75">
        <f t="shared" si="41"/>
        <v>27959</v>
      </c>
      <c r="CS16" s="75">
        <f t="shared" si="42"/>
        <v>27959</v>
      </c>
      <c r="CT16" s="75">
        <f t="shared" si="43"/>
        <v>0</v>
      </c>
      <c r="CU16" s="75">
        <f t="shared" si="44"/>
        <v>0</v>
      </c>
      <c r="CV16" s="75">
        <f t="shared" si="45"/>
        <v>0</v>
      </c>
      <c r="CW16" s="75">
        <f t="shared" si="46"/>
        <v>30720</v>
      </c>
      <c r="CX16" s="75">
        <f t="shared" si="47"/>
        <v>21205</v>
      </c>
      <c r="CY16" s="75">
        <f t="shared" si="48"/>
        <v>9515</v>
      </c>
      <c r="CZ16" s="75">
        <f t="shared" si="49"/>
        <v>0</v>
      </c>
      <c r="DA16" s="75">
        <f t="shared" si="50"/>
        <v>0</v>
      </c>
      <c r="DB16" s="75">
        <f t="shared" si="51"/>
        <v>91005</v>
      </c>
      <c r="DC16" s="75">
        <f t="shared" si="52"/>
        <v>50170</v>
      </c>
      <c r="DD16" s="75">
        <f t="shared" si="53"/>
        <v>35290</v>
      </c>
      <c r="DE16" s="75">
        <f t="shared" si="54"/>
        <v>5545</v>
      </c>
      <c r="DF16" s="75">
        <f t="shared" si="55"/>
        <v>0</v>
      </c>
      <c r="DG16" s="75">
        <f t="shared" si="56"/>
        <v>134205</v>
      </c>
      <c r="DH16" s="75">
        <f t="shared" si="57"/>
        <v>0</v>
      </c>
      <c r="DI16" s="75">
        <f t="shared" si="58"/>
        <v>0</v>
      </c>
      <c r="DJ16" s="75">
        <f t="shared" si="59"/>
        <v>161935</v>
      </c>
    </row>
    <row r="17" spans="1:114" s="50" customFormat="1" ht="12" customHeight="1">
      <c r="A17" s="53" t="s">
        <v>151</v>
      </c>
      <c r="B17" s="54" t="s">
        <v>152</v>
      </c>
      <c r="C17" s="53" t="s">
        <v>153</v>
      </c>
      <c r="D17" s="75">
        <f t="shared" si="6"/>
        <v>366058</v>
      </c>
      <c r="E17" s="75">
        <f t="shared" si="7"/>
        <v>15298</v>
      </c>
      <c r="F17" s="75">
        <v>0</v>
      </c>
      <c r="G17" s="75">
        <v>0</v>
      </c>
      <c r="H17" s="75">
        <v>0</v>
      </c>
      <c r="I17" s="75">
        <v>0</v>
      </c>
      <c r="J17" s="76" t="s">
        <v>154</v>
      </c>
      <c r="K17" s="75">
        <v>15298</v>
      </c>
      <c r="L17" s="75">
        <v>350760</v>
      </c>
      <c r="M17" s="75">
        <f t="shared" si="8"/>
        <v>73859</v>
      </c>
      <c r="N17" s="75">
        <f t="shared" si="9"/>
        <v>0</v>
      </c>
      <c r="O17" s="75">
        <v>0</v>
      </c>
      <c r="P17" s="75">
        <v>0</v>
      </c>
      <c r="Q17" s="75">
        <v>0</v>
      </c>
      <c r="R17" s="75">
        <v>0</v>
      </c>
      <c r="S17" s="76" t="s">
        <v>155</v>
      </c>
      <c r="T17" s="75">
        <v>0</v>
      </c>
      <c r="U17" s="75">
        <v>73859</v>
      </c>
      <c r="V17" s="75">
        <f t="shared" si="10"/>
        <v>439917</v>
      </c>
      <c r="W17" s="75">
        <f t="shared" si="11"/>
        <v>15298</v>
      </c>
      <c r="X17" s="75">
        <f t="shared" si="12"/>
        <v>0</v>
      </c>
      <c r="Y17" s="75">
        <f t="shared" si="13"/>
        <v>0</v>
      </c>
      <c r="Z17" s="75">
        <f t="shared" si="14"/>
        <v>0</v>
      </c>
      <c r="AA17" s="75">
        <f t="shared" si="15"/>
        <v>0</v>
      </c>
      <c r="AB17" s="76" t="s">
        <v>115</v>
      </c>
      <c r="AC17" s="75">
        <f t="shared" si="16"/>
        <v>15298</v>
      </c>
      <c r="AD17" s="75">
        <f t="shared" si="17"/>
        <v>424619</v>
      </c>
      <c r="AE17" s="75">
        <f t="shared" si="18"/>
        <v>0</v>
      </c>
      <c r="AF17" s="75">
        <f t="shared" si="19"/>
        <v>0</v>
      </c>
      <c r="AG17" s="75"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  <c r="AM17" s="75">
        <f t="shared" si="20"/>
        <v>205476</v>
      </c>
      <c r="AN17" s="75">
        <f t="shared" si="21"/>
        <v>23373</v>
      </c>
      <c r="AO17" s="75">
        <v>13071</v>
      </c>
      <c r="AP17" s="75">
        <v>0</v>
      </c>
      <c r="AQ17" s="75">
        <v>10302</v>
      </c>
      <c r="AR17" s="75">
        <v>0</v>
      </c>
      <c r="AS17" s="75">
        <f t="shared" si="22"/>
        <v>0</v>
      </c>
      <c r="AT17" s="75">
        <v>0</v>
      </c>
      <c r="AU17" s="75">
        <v>0</v>
      </c>
      <c r="AV17" s="75">
        <v>0</v>
      </c>
      <c r="AW17" s="75">
        <v>0</v>
      </c>
      <c r="AX17" s="75">
        <f t="shared" si="23"/>
        <v>182103</v>
      </c>
      <c r="AY17" s="75">
        <v>159915</v>
      </c>
      <c r="AZ17" s="75">
        <v>0</v>
      </c>
      <c r="BA17" s="75">
        <v>22188</v>
      </c>
      <c r="BB17" s="75">
        <v>0</v>
      </c>
      <c r="BC17" s="75">
        <v>160582</v>
      </c>
      <c r="BD17" s="75">
        <v>0</v>
      </c>
      <c r="BE17" s="75">
        <v>0</v>
      </c>
      <c r="BF17" s="75">
        <f t="shared" si="24"/>
        <v>205476</v>
      </c>
      <c r="BG17" s="75">
        <f t="shared" si="25"/>
        <v>0</v>
      </c>
      <c r="BH17" s="75">
        <f t="shared" si="26"/>
        <v>0</v>
      </c>
      <c r="BI17" s="75">
        <v>0</v>
      </c>
      <c r="BJ17" s="75">
        <v>0</v>
      </c>
      <c r="BK17" s="75">
        <v>0</v>
      </c>
      <c r="BL17" s="75">
        <v>0</v>
      </c>
      <c r="BM17" s="75">
        <v>0</v>
      </c>
      <c r="BN17" s="75">
        <v>0</v>
      </c>
      <c r="BO17" s="75">
        <f t="shared" si="27"/>
        <v>0</v>
      </c>
      <c r="BP17" s="75">
        <f t="shared" si="28"/>
        <v>0</v>
      </c>
      <c r="BQ17" s="75">
        <v>0</v>
      </c>
      <c r="BR17" s="75">
        <v>0</v>
      </c>
      <c r="BS17" s="75">
        <v>0</v>
      </c>
      <c r="BT17" s="75">
        <v>0</v>
      </c>
      <c r="BU17" s="75">
        <f t="shared" si="29"/>
        <v>0</v>
      </c>
      <c r="BV17" s="75">
        <v>0</v>
      </c>
      <c r="BW17" s="75">
        <v>0</v>
      </c>
      <c r="BX17" s="75">
        <v>0</v>
      </c>
      <c r="BY17" s="75">
        <v>0</v>
      </c>
      <c r="BZ17" s="75">
        <f t="shared" si="30"/>
        <v>0</v>
      </c>
      <c r="CA17" s="75">
        <v>0</v>
      </c>
      <c r="CB17" s="75">
        <v>0</v>
      </c>
      <c r="CC17" s="75">
        <v>0</v>
      </c>
      <c r="CD17" s="75">
        <v>0</v>
      </c>
      <c r="CE17" s="75">
        <v>73859</v>
      </c>
      <c r="CF17" s="75">
        <v>0</v>
      </c>
      <c r="CG17" s="75">
        <v>0</v>
      </c>
      <c r="CH17" s="75">
        <f t="shared" si="31"/>
        <v>0</v>
      </c>
      <c r="CI17" s="75">
        <f t="shared" si="32"/>
        <v>0</v>
      </c>
      <c r="CJ17" s="75">
        <f t="shared" si="33"/>
        <v>0</v>
      </c>
      <c r="CK17" s="75">
        <f t="shared" si="34"/>
        <v>0</v>
      </c>
      <c r="CL17" s="75">
        <f t="shared" si="35"/>
        <v>0</v>
      </c>
      <c r="CM17" s="75">
        <f t="shared" si="36"/>
        <v>0</v>
      </c>
      <c r="CN17" s="75">
        <f t="shared" si="37"/>
        <v>0</v>
      </c>
      <c r="CO17" s="75">
        <f t="shared" si="38"/>
        <v>0</v>
      </c>
      <c r="CP17" s="75">
        <f t="shared" si="39"/>
        <v>0</v>
      </c>
      <c r="CQ17" s="75">
        <f t="shared" si="40"/>
        <v>205476</v>
      </c>
      <c r="CR17" s="75">
        <f t="shared" si="41"/>
        <v>23373</v>
      </c>
      <c r="CS17" s="75">
        <f t="shared" si="42"/>
        <v>13071</v>
      </c>
      <c r="CT17" s="75">
        <f t="shared" si="43"/>
        <v>0</v>
      </c>
      <c r="CU17" s="75">
        <f t="shared" si="44"/>
        <v>10302</v>
      </c>
      <c r="CV17" s="75">
        <f t="shared" si="45"/>
        <v>0</v>
      </c>
      <c r="CW17" s="75">
        <f t="shared" si="46"/>
        <v>0</v>
      </c>
      <c r="CX17" s="75">
        <f t="shared" si="47"/>
        <v>0</v>
      </c>
      <c r="CY17" s="75">
        <f t="shared" si="48"/>
        <v>0</v>
      </c>
      <c r="CZ17" s="75">
        <f t="shared" si="49"/>
        <v>0</v>
      </c>
      <c r="DA17" s="75">
        <f t="shared" si="50"/>
        <v>0</v>
      </c>
      <c r="DB17" s="75">
        <f t="shared" si="51"/>
        <v>182103</v>
      </c>
      <c r="DC17" s="75">
        <f t="shared" si="52"/>
        <v>159915</v>
      </c>
      <c r="DD17" s="75">
        <f t="shared" si="53"/>
        <v>0</v>
      </c>
      <c r="DE17" s="75">
        <f t="shared" si="54"/>
        <v>22188</v>
      </c>
      <c r="DF17" s="75">
        <f t="shared" si="55"/>
        <v>0</v>
      </c>
      <c r="DG17" s="75">
        <f t="shared" si="56"/>
        <v>234441</v>
      </c>
      <c r="DH17" s="75">
        <f t="shared" si="57"/>
        <v>0</v>
      </c>
      <c r="DI17" s="75">
        <f t="shared" si="58"/>
        <v>0</v>
      </c>
      <c r="DJ17" s="75">
        <f t="shared" si="59"/>
        <v>205476</v>
      </c>
    </row>
    <row r="18" spans="1:114" s="50" customFormat="1" ht="12" customHeight="1">
      <c r="A18" s="53" t="s">
        <v>112</v>
      </c>
      <c r="B18" s="54" t="s">
        <v>156</v>
      </c>
      <c r="C18" s="53" t="s">
        <v>157</v>
      </c>
      <c r="D18" s="75">
        <f t="shared" si="6"/>
        <v>366154</v>
      </c>
      <c r="E18" s="75">
        <f t="shared" si="7"/>
        <v>16197</v>
      </c>
      <c r="F18" s="75">
        <v>0</v>
      </c>
      <c r="G18" s="75">
        <v>0</v>
      </c>
      <c r="H18" s="75">
        <v>0</v>
      </c>
      <c r="I18" s="75">
        <v>128</v>
      </c>
      <c r="J18" s="76" t="s">
        <v>158</v>
      </c>
      <c r="K18" s="75">
        <v>16069</v>
      </c>
      <c r="L18" s="75">
        <v>349957</v>
      </c>
      <c r="M18" s="75">
        <f t="shared" si="8"/>
        <v>90208</v>
      </c>
      <c r="N18" s="75">
        <f t="shared" si="9"/>
        <v>0</v>
      </c>
      <c r="O18" s="75">
        <v>0</v>
      </c>
      <c r="P18" s="75">
        <v>0</v>
      </c>
      <c r="Q18" s="75">
        <v>0</v>
      </c>
      <c r="R18" s="75">
        <v>0</v>
      </c>
      <c r="S18" s="76" t="s">
        <v>115</v>
      </c>
      <c r="T18" s="75">
        <v>0</v>
      </c>
      <c r="U18" s="75">
        <v>90208</v>
      </c>
      <c r="V18" s="75">
        <f t="shared" si="10"/>
        <v>456362</v>
      </c>
      <c r="W18" s="75">
        <f t="shared" si="11"/>
        <v>16197</v>
      </c>
      <c r="X18" s="75">
        <f t="shared" si="12"/>
        <v>0</v>
      </c>
      <c r="Y18" s="75">
        <f t="shared" si="13"/>
        <v>0</v>
      </c>
      <c r="Z18" s="75">
        <f t="shared" si="14"/>
        <v>0</v>
      </c>
      <c r="AA18" s="75">
        <f t="shared" si="15"/>
        <v>128</v>
      </c>
      <c r="AB18" s="76" t="s">
        <v>115</v>
      </c>
      <c r="AC18" s="75">
        <f t="shared" si="16"/>
        <v>16069</v>
      </c>
      <c r="AD18" s="75">
        <f t="shared" si="17"/>
        <v>440165</v>
      </c>
      <c r="AE18" s="75">
        <f t="shared" si="18"/>
        <v>12093</v>
      </c>
      <c r="AF18" s="75">
        <f t="shared" si="19"/>
        <v>0</v>
      </c>
      <c r="AG18" s="75">
        <v>0</v>
      </c>
      <c r="AH18" s="75">
        <v>0</v>
      </c>
      <c r="AI18" s="75">
        <v>0</v>
      </c>
      <c r="AJ18" s="75">
        <v>0</v>
      </c>
      <c r="AK18" s="75">
        <v>12093</v>
      </c>
      <c r="AL18" s="75">
        <v>13422</v>
      </c>
      <c r="AM18" s="75">
        <f t="shared" si="20"/>
        <v>162742</v>
      </c>
      <c r="AN18" s="75">
        <f t="shared" si="21"/>
        <v>28557</v>
      </c>
      <c r="AO18" s="75">
        <v>18561</v>
      </c>
      <c r="AP18" s="75">
        <v>0</v>
      </c>
      <c r="AQ18" s="75">
        <v>0</v>
      </c>
      <c r="AR18" s="75">
        <v>9996</v>
      </c>
      <c r="AS18" s="75">
        <f t="shared" si="22"/>
        <v>7219</v>
      </c>
      <c r="AT18" s="75">
        <v>1136</v>
      </c>
      <c r="AU18" s="75">
        <v>1055</v>
      </c>
      <c r="AV18" s="75">
        <v>5028</v>
      </c>
      <c r="AW18" s="75">
        <v>0</v>
      </c>
      <c r="AX18" s="75">
        <f t="shared" si="23"/>
        <v>126966</v>
      </c>
      <c r="AY18" s="75">
        <v>126966</v>
      </c>
      <c r="AZ18" s="75">
        <v>0</v>
      </c>
      <c r="BA18" s="75">
        <v>0</v>
      </c>
      <c r="BB18" s="75">
        <v>0</v>
      </c>
      <c r="BC18" s="75">
        <v>175757</v>
      </c>
      <c r="BD18" s="75">
        <v>0</v>
      </c>
      <c r="BE18" s="75">
        <v>2140</v>
      </c>
      <c r="BF18" s="75">
        <f t="shared" si="24"/>
        <v>176975</v>
      </c>
      <c r="BG18" s="75">
        <f t="shared" si="25"/>
        <v>0</v>
      </c>
      <c r="BH18" s="75">
        <f t="shared" si="26"/>
        <v>0</v>
      </c>
      <c r="BI18" s="75">
        <v>0</v>
      </c>
      <c r="BJ18" s="75">
        <v>0</v>
      </c>
      <c r="BK18" s="75">
        <v>0</v>
      </c>
      <c r="BL18" s="75">
        <v>0</v>
      </c>
      <c r="BM18" s="75">
        <v>0</v>
      </c>
      <c r="BN18" s="75">
        <v>0</v>
      </c>
      <c r="BO18" s="75">
        <f t="shared" si="27"/>
        <v>0</v>
      </c>
      <c r="BP18" s="75">
        <f t="shared" si="28"/>
        <v>0</v>
      </c>
      <c r="BQ18" s="75">
        <v>0</v>
      </c>
      <c r="BR18" s="75">
        <v>0</v>
      </c>
      <c r="BS18" s="75">
        <v>0</v>
      </c>
      <c r="BT18" s="75">
        <v>0</v>
      </c>
      <c r="BU18" s="75">
        <f t="shared" si="29"/>
        <v>0</v>
      </c>
      <c r="BV18" s="75">
        <v>0</v>
      </c>
      <c r="BW18" s="75">
        <v>0</v>
      </c>
      <c r="BX18" s="75">
        <v>0</v>
      </c>
      <c r="BY18" s="75">
        <v>0</v>
      </c>
      <c r="BZ18" s="75">
        <f t="shared" si="30"/>
        <v>0</v>
      </c>
      <c r="CA18" s="75">
        <v>0</v>
      </c>
      <c r="CB18" s="75">
        <v>0</v>
      </c>
      <c r="CC18" s="75">
        <v>0</v>
      </c>
      <c r="CD18" s="75">
        <v>0</v>
      </c>
      <c r="CE18" s="75">
        <v>90208</v>
      </c>
      <c r="CF18" s="75">
        <v>0</v>
      </c>
      <c r="CG18" s="75">
        <v>0</v>
      </c>
      <c r="CH18" s="75">
        <f t="shared" si="31"/>
        <v>0</v>
      </c>
      <c r="CI18" s="75">
        <f t="shared" si="32"/>
        <v>12093</v>
      </c>
      <c r="CJ18" s="75">
        <f t="shared" si="33"/>
        <v>0</v>
      </c>
      <c r="CK18" s="75">
        <f t="shared" si="34"/>
        <v>0</v>
      </c>
      <c r="CL18" s="75">
        <f t="shared" si="35"/>
        <v>0</v>
      </c>
      <c r="CM18" s="75">
        <f t="shared" si="36"/>
        <v>0</v>
      </c>
      <c r="CN18" s="75">
        <f t="shared" si="37"/>
        <v>0</v>
      </c>
      <c r="CO18" s="75">
        <f t="shared" si="38"/>
        <v>12093</v>
      </c>
      <c r="CP18" s="75">
        <f t="shared" si="39"/>
        <v>13422</v>
      </c>
      <c r="CQ18" s="75">
        <f t="shared" si="40"/>
        <v>162742</v>
      </c>
      <c r="CR18" s="75">
        <f t="shared" si="41"/>
        <v>28557</v>
      </c>
      <c r="CS18" s="75">
        <f t="shared" si="42"/>
        <v>18561</v>
      </c>
      <c r="CT18" s="75">
        <f t="shared" si="43"/>
        <v>0</v>
      </c>
      <c r="CU18" s="75">
        <f t="shared" si="44"/>
        <v>0</v>
      </c>
      <c r="CV18" s="75">
        <f t="shared" si="45"/>
        <v>9996</v>
      </c>
      <c r="CW18" s="75">
        <f t="shared" si="46"/>
        <v>7219</v>
      </c>
      <c r="CX18" s="75">
        <f t="shared" si="47"/>
        <v>1136</v>
      </c>
      <c r="CY18" s="75">
        <f t="shared" si="48"/>
        <v>1055</v>
      </c>
      <c r="CZ18" s="75">
        <f t="shared" si="49"/>
        <v>5028</v>
      </c>
      <c r="DA18" s="75">
        <f t="shared" si="50"/>
        <v>0</v>
      </c>
      <c r="DB18" s="75">
        <f t="shared" si="51"/>
        <v>126966</v>
      </c>
      <c r="DC18" s="75">
        <f t="shared" si="52"/>
        <v>126966</v>
      </c>
      <c r="DD18" s="75">
        <f t="shared" si="53"/>
        <v>0</v>
      </c>
      <c r="DE18" s="75">
        <f t="shared" si="54"/>
        <v>0</v>
      </c>
      <c r="DF18" s="75">
        <f t="shared" si="55"/>
        <v>0</v>
      </c>
      <c r="DG18" s="75">
        <f t="shared" si="56"/>
        <v>265965</v>
      </c>
      <c r="DH18" s="75">
        <f t="shared" si="57"/>
        <v>0</v>
      </c>
      <c r="DI18" s="75">
        <f t="shared" si="58"/>
        <v>2140</v>
      </c>
      <c r="DJ18" s="75">
        <f t="shared" si="59"/>
        <v>176975</v>
      </c>
    </row>
    <row r="19" spans="1:114" s="50" customFormat="1" ht="12" customHeight="1">
      <c r="A19" s="53" t="s">
        <v>159</v>
      </c>
      <c r="B19" s="54" t="s">
        <v>160</v>
      </c>
      <c r="C19" s="53" t="s">
        <v>161</v>
      </c>
      <c r="D19" s="75">
        <f t="shared" si="6"/>
        <v>634255</v>
      </c>
      <c r="E19" s="75">
        <f t="shared" si="7"/>
        <v>265989</v>
      </c>
      <c r="F19" s="75">
        <v>58292</v>
      </c>
      <c r="G19" s="75">
        <v>0</v>
      </c>
      <c r="H19" s="75">
        <v>175700</v>
      </c>
      <c r="I19" s="75">
        <v>28274</v>
      </c>
      <c r="J19" s="76" t="s">
        <v>162</v>
      </c>
      <c r="K19" s="75">
        <v>3723</v>
      </c>
      <c r="L19" s="75">
        <v>368266</v>
      </c>
      <c r="M19" s="75">
        <f t="shared" si="8"/>
        <v>122419</v>
      </c>
      <c r="N19" s="75">
        <f t="shared" si="9"/>
        <v>0</v>
      </c>
      <c r="O19" s="75">
        <v>0</v>
      </c>
      <c r="P19" s="75">
        <v>0</v>
      </c>
      <c r="Q19" s="75">
        <v>0</v>
      </c>
      <c r="R19" s="75">
        <v>0</v>
      </c>
      <c r="S19" s="76" t="s">
        <v>115</v>
      </c>
      <c r="T19" s="75">
        <v>0</v>
      </c>
      <c r="U19" s="75">
        <v>122419</v>
      </c>
      <c r="V19" s="75">
        <f t="shared" si="10"/>
        <v>756674</v>
      </c>
      <c r="W19" s="75">
        <f t="shared" si="11"/>
        <v>265989</v>
      </c>
      <c r="X19" s="75">
        <f t="shared" si="12"/>
        <v>58292</v>
      </c>
      <c r="Y19" s="75">
        <f t="shared" si="13"/>
        <v>0</v>
      </c>
      <c r="Z19" s="75">
        <f t="shared" si="14"/>
        <v>175700</v>
      </c>
      <c r="AA19" s="75">
        <f t="shared" si="15"/>
        <v>28274</v>
      </c>
      <c r="AB19" s="76" t="s">
        <v>115</v>
      </c>
      <c r="AC19" s="75">
        <f t="shared" si="16"/>
        <v>3723</v>
      </c>
      <c r="AD19" s="75">
        <f t="shared" si="17"/>
        <v>490685</v>
      </c>
      <c r="AE19" s="75">
        <f t="shared" si="18"/>
        <v>256270</v>
      </c>
      <c r="AF19" s="75">
        <f t="shared" si="19"/>
        <v>256270</v>
      </c>
      <c r="AG19" s="75">
        <v>0</v>
      </c>
      <c r="AH19" s="75">
        <v>0</v>
      </c>
      <c r="AI19" s="75">
        <v>256270</v>
      </c>
      <c r="AJ19" s="75">
        <v>0</v>
      </c>
      <c r="AK19" s="75">
        <v>0</v>
      </c>
      <c r="AL19" s="75">
        <v>0</v>
      </c>
      <c r="AM19" s="75">
        <f t="shared" si="20"/>
        <v>377985</v>
      </c>
      <c r="AN19" s="75">
        <f t="shared" si="21"/>
        <v>27326</v>
      </c>
      <c r="AO19" s="75">
        <v>27326</v>
      </c>
      <c r="AP19" s="75">
        <v>0</v>
      </c>
      <c r="AQ19" s="75">
        <v>0</v>
      </c>
      <c r="AR19" s="75">
        <v>0</v>
      </c>
      <c r="AS19" s="75">
        <f t="shared" si="22"/>
        <v>8312</v>
      </c>
      <c r="AT19" s="75">
        <v>2187</v>
      </c>
      <c r="AU19" s="75">
        <v>6118</v>
      </c>
      <c r="AV19" s="75">
        <v>7</v>
      </c>
      <c r="AW19" s="75">
        <v>0</v>
      </c>
      <c r="AX19" s="75">
        <f t="shared" si="23"/>
        <v>342347</v>
      </c>
      <c r="AY19" s="75">
        <v>105207</v>
      </c>
      <c r="AZ19" s="75">
        <v>212146</v>
      </c>
      <c r="BA19" s="75">
        <v>24994</v>
      </c>
      <c r="BB19" s="75">
        <v>0</v>
      </c>
      <c r="BC19" s="75">
        <v>0</v>
      </c>
      <c r="BD19" s="75">
        <v>0</v>
      </c>
      <c r="BE19" s="75">
        <v>0</v>
      </c>
      <c r="BF19" s="75">
        <f t="shared" si="24"/>
        <v>634255</v>
      </c>
      <c r="BG19" s="75">
        <f t="shared" si="25"/>
        <v>0</v>
      </c>
      <c r="BH19" s="75">
        <f t="shared" si="26"/>
        <v>0</v>
      </c>
      <c r="BI19" s="75">
        <v>0</v>
      </c>
      <c r="BJ19" s="75">
        <v>0</v>
      </c>
      <c r="BK19" s="75">
        <v>0</v>
      </c>
      <c r="BL19" s="75">
        <v>0</v>
      </c>
      <c r="BM19" s="75">
        <v>0</v>
      </c>
      <c r="BN19" s="75">
        <v>0</v>
      </c>
      <c r="BO19" s="75">
        <f t="shared" si="27"/>
        <v>0</v>
      </c>
      <c r="BP19" s="75">
        <f t="shared" si="28"/>
        <v>0</v>
      </c>
      <c r="BQ19" s="75">
        <v>0</v>
      </c>
      <c r="BR19" s="75">
        <v>0</v>
      </c>
      <c r="BS19" s="75">
        <v>0</v>
      </c>
      <c r="BT19" s="75">
        <v>0</v>
      </c>
      <c r="BU19" s="75">
        <f t="shared" si="29"/>
        <v>0</v>
      </c>
      <c r="BV19" s="75">
        <v>0</v>
      </c>
      <c r="BW19" s="75">
        <v>0</v>
      </c>
      <c r="BX19" s="75">
        <v>0</v>
      </c>
      <c r="BY19" s="75">
        <v>0</v>
      </c>
      <c r="BZ19" s="75">
        <f t="shared" si="30"/>
        <v>0</v>
      </c>
      <c r="CA19" s="75">
        <v>0</v>
      </c>
      <c r="CB19" s="75">
        <v>0</v>
      </c>
      <c r="CC19" s="75">
        <v>0</v>
      </c>
      <c r="CD19" s="75">
        <v>0</v>
      </c>
      <c r="CE19" s="75">
        <v>122419</v>
      </c>
      <c r="CF19" s="75">
        <v>0</v>
      </c>
      <c r="CG19" s="75">
        <v>0</v>
      </c>
      <c r="CH19" s="75">
        <f t="shared" si="31"/>
        <v>0</v>
      </c>
      <c r="CI19" s="75">
        <f t="shared" si="32"/>
        <v>256270</v>
      </c>
      <c r="CJ19" s="75">
        <f t="shared" si="33"/>
        <v>256270</v>
      </c>
      <c r="CK19" s="75">
        <f t="shared" si="34"/>
        <v>0</v>
      </c>
      <c r="CL19" s="75">
        <f t="shared" si="35"/>
        <v>0</v>
      </c>
      <c r="CM19" s="75">
        <f t="shared" si="36"/>
        <v>256270</v>
      </c>
      <c r="CN19" s="75">
        <f t="shared" si="37"/>
        <v>0</v>
      </c>
      <c r="CO19" s="75">
        <f t="shared" si="38"/>
        <v>0</v>
      </c>
      <c r="CP19" s="75">
        <f t="shared" si="39"/>
        <v>0</v>
      </c>
      <c r="CQ19" s="75">
        <f t="shared" si="40"/>
        <v>377985</v>
      </c>
      <c r="CR19" s="75">
        <f t="shared" si="41"/>
        <v>27326</v>
      </c>
      <c r="CS19" s="75">
        <f t="shared" si="42"/>
        <v>27326</v>
      </c>
      <c r="CT19" s="75">
        <f t="shared" si="43"/>
        <v>0</v>
      </c>
      <c r="CU19" s="75">
        <f t="shared" si="44"/>
        <v>0</v>
      </c>
      <c r="CV19" s="75">
        <f t="shared" si="45"/>
        <v>0</v>
      </c>
      <c r="CW19" s="75">
        <f t="shared" si="46"/>
        <v>8312</v>
      </c>
      <c r="CX19" s="75">
        <f t="shared" si="47"/>
        <v>2187</v>
      </c>
      <c r="CY19" s="75">
        <f t="shared" si="48"/>
        <v>6118</v>
      </c>
      <c r="CZ19" s="75">
        <f t="shared" si="49"/>
        <v>7</v>
      </c>
      <c r="DA19" s="75">
        <f t="shared" si="50"/>
        <v>0</v>
      </c>
      <c r="DB19" s="75">
        <f t="shared" si="51"/>
        <v>342347</v>
      </c>
      <c r="DC19" s="75">
        <f t="shared" si="52"/>
        <v>105207</v>
      </c>
      <c r="DD19" s="75">
        <f t="shared" si="53"/>
        <v>212146</v>
      </c>
      <c r="DE19" s="75">
        <f t="shared" si="54"/>
        <v>24994</v>
      </c>
      <c r="DF19" s="75">
        <f t="shared" si="55"/>
        <v>0</v>
      </c>
      <c r="DG19" s="75">
        <f t="shared" si="56"/>
        <v>122419</v>
      </c>
      <c r="DH19" s="75">
        <f t="shared" si="57"/>
        <v>0</v>
      </c>
      <c r="DI19" s="75">
        <f t="shared" si="58"/>
        <v>0</v>
      </c>
      <c r="DJ19" s="75">
        <f t="shared" si="59"/>
        <v>634255</v>
      </c>
    </row>
    <row r="20" spans="1:114" s="50" customFormat="1" ht="12" customHeight="1">
      <c r="A20" s="53" t="s">
        <v>163</v>
      </c>
      <c r="B20" s="54" t="s">
        <v>164</v>
      </c>
      <c r="C20" s="53" t="s">
        <v>165</v>
      </c>
      <c r="D20" s="75">
        <f t="shared" si="6"/>
        <v>764496</v>
      </c>
      <c r="E20" s="75">
        <f t="shared" si="7"/>
        <v>30712</v>
      </c>
      <c r="F20" s="75">
        <v>0</v>
      </c>
      <c r="G20" s="75">
        <v>0</v>
      </c>
      <c r="H20" s="75">
        <v>0</v>
      </c>
      <c r="I20" s="75">
        <v>1665</v>
      </c>
      <c r="J20" s="76" t="s">
        <v>166</v>
      </c>
      <c r="K20" s="75">
        <v>29047</v>
      </c>
      <c r="L20" s="75">
        <v>733784</v>
      </c>
      <c r="M20" s="75">
        <f t="shared" si="8"/>
        <v>244794</v>
      </c>
      <c r="N20" s="75">
        <f t="shared" si="9"/>
        <v>68</v>
      </c>
      <c r="O20" s="75">
        <v>0</v>
      </c>
      <c r="P20" s="75">
        <v>0</v>
      </c>
      <c r="Q20" s="75">
        <v>0</v>
      </c>
      <c r="R20" s="75">
        <v>68</v>
      </c>
      <c r="S20" s="76" t="s">
        <v>130</v>
      </c>
      <c r="T20" s="75">
        <v>0</v>
      </c>
      <c r="U20" s="75">
        <v>244726</v>
      </c>
      <c r="V20" s="75">
        <f t="shared" si="10"/>
        <v>1009290</v>
      </c>
      <c r="W20" s="75">
        <f t="shared" si="11"/>
        <v>30780</v>
      </c>
      <c r="X20" s="75">
        <f t="shared" si="12"/>
        <v>0</v>
      </c>
      <c r="Y20" s="75">
        <f t="shared" si="13"/>
        <v>0</v>
      </c>
      <c r="Z20" s="75">
        <f t="shared" si="14"/>
        <v>0</v>
      </c>
      <c r="AA20" s="75">
        <f t="shared" si="15"/>
        <v>1733</v>
      </c>
      <c r="AB20" s="76" t="s">
        <v>130</v>
      </c>
      <c r="AC20" s="75">
        <f t="shared" si="16"/>
        <v>29047</v>
      </c>
      <c r="AD20" s="75">
        <f t="shared" si="17"/>
        <v>978510</v>
      </c>
      <c r="AE20" s="75">
        <f t="shared" si="18"/>
        <v>0</v>
      </c>
      <c r="AF20" s="75">
        <f t="shared" si="19"/>
        <v>0</v>
      </c>
      <c r="AG20" s="75"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75">
        <f t="shared" si="20"/>
        <v>409371</v>
      </c>
      <c r="AN20" s="75">
        <f t="shared" si="21"/>
        <v>89181</v>
      </c>
      <c r="AO20" s="75">
        <v>89181</v>
      </c>
      <c r="AP20" s="75">
        <v>0</v>
      </c>
      <c r="AQ20" s="75">
        <v>0</v>
      </c>
      <c r="AR20" s="75">
        <v>0</v>
      </c>
      <c r="AS20" s="75">
        <f t="shared" si="22"/>
        <v>6289</v>
      </c>
      <c r="AT20" s="75">
        <v>6131</v>
      </c>
      <c r="AU20" s="75">
        <v>0</v>
      </c>
      <c r="AV20" s="75">
        <v>158</v>
      </c>
      <c r="AW20" s="75">
        <v>0</v>
      </c>
      <c r="AX20" s="75">
        <f t="shared" si="23"/>
        <v>313901</v>
      </c>
      <c r="AY20" s="75">
        <v>298006</v>
      </c>
      <c r="AZ20" s="75">
        <v>10595</v>
      </c>
      <c r="BA20" s="75">
        <v>3355</v>
      </c>
      <c r="BB20" s="75">
        <v>1945</v>
      </c>
      <c r="BC20" s="75">
        <v>350719</v>
      </c>
      <c r="BD20" s="75">
        <v>0</v>
      </c>
      <c r="BE20" s="75">
        <v>4406</v>
      </c>
      <c r="BF20" s="75">
        <f t="shared" si="24"/>
        <v>413777</v>
      </c>
      <c r="BG20" s="75">
        <f t="shared" si="25"/>
        <v>0</v>
      </c>
      <c r="BH20" s="75">
        <f t="shared" si="26"/>
        <v>0</v>
      </c>
      <c r="BI20" s="75">
        <v>0</v>
      </c>
      <c r="BJ20" s="75">
        <v>0</v>
      </c>
      <c r="BK20" s="75">
        <v>0</v>
      </c>
      <c r="BL20" s="75">
        <v>0</v>
      </c>
      <c r="BM20" s="75">
        <v>0</v>
      </c>
      <c r="BN20" s="75">
        <v>0</v>
      </c>
      <c r="BO20" s="75">
        <f t="shared" si="27"/>
        <v>0</v>
      </c>
      <c r="BP20" s="75">
        <f t="shared" si="28"/>
        <v>0</v>
      </c>
      <c r="BQ20" s="75">
        <v>0</v>
      </c>
      <c r="BR20" s="75">
        <v>0</v>
      </c>
      <c r="BS20" s="75">
        <v>0</v>
      </c>
      <c r="BT20" s="75">
        <v>0</v>
      </c>
      <c r="BU20" s="75">
        <f t="shared" si="29"/>
        <v>0</v>
      </c>
      <c r="BV20" s="75">
        <v>0</v>
      </c>
      <c r="BW20" s="75">
        <v>0</v>
      </c>
      <c r="BX20" s="75">
        <v>0</v>
      </c>
      <c r="BY20" s="75">
        <v>0</v>
      </c>
      <c r="BZ20" s="75">
        <f t="shared" si="30"/>
        <v>0</v>
      </c>
      <c r="CA20" s="75">
        <v>0</v>
      </c>
      <c r="CB20" s="75">
        <v>0</v>
      </c>
      <c r="CC20" s="75">
        <v>0</v>
      </c>
      <c r="CD20" s="75">
        <v>0</v>
      </c>
      <c r="CE20" s="75">
        <v>244794</v>
      </c>
      <c r="CF20" s="75">
        <v>0</v>
      </c>
      <c r="CG20" s="75">
        <v>0</v>
      </c>
      <c r="CH20" s="75">
        <f t="shared" si="31"/>
        <v>0</v>
      </c>
      <c r="CI20" s="75">
        <f t="shared" si="32"/>
        <v>0</v>
      </c>
      <c r="CJ20" s="75">
        <f t="shared" si="33"/>
        <v>0</v>
      </c>
      <c r="CK20" s="75">
        <f t="shared" si="34"/>
        <v>0</v>
      </c>
      <c r="CL20" s="75">
        <f t="shared" si="35"/>
        <v>0</v>
      </c>
      <c r="CM20" s="75">
        <f t="shared" si="36"/>
        <v>0</v>
      </c>
      <c r="CN20" s="75">
        <f t="shared" si="37"/>
        <v>0</v>
      </c>
      <c r="CO20" s="75">
        <f t="shared" si="38"/>
        <v>0</v>
      </c>
      <c r="CP20" s="75">
        <f t="shared" si="39"/>
        <v>0</v>
      </c>
      <c r="CQ20" s="75">
        <f t="shared" si="40"/>
        <v>409371</v>
      </c>
      <c r="CR20" s="75">
        <f t="shared" si="41"/>
        <v>89181</v>
      </c>
      <c r="CS20" s="75">
        <f t="shared" si="42"/>
        <v>89181</v>
      </c>
      <c r="CT20" s="75">
        <f t="shared" si="43"/>
        <v>0</v>
      </c>
      <c r="CU20" s="75">
        <f t="shared" si="44"/>
        <v>0</v>
      </c>
      <c r="CV20" s="75">
        <f t="shared" si="45"/>
        <v>0</v>
      </c>
      <c r="CW20" s="75">
        <f t="shared" si="46"/>
        <v>6289</v>
      </c>
      <c r="CX20" s="75">
        <f t="shared" si="47"/>
        <v>6131</v>
      </c>
      <c r="CY20" s="75">
        <f t="shared" si="48"/>
        <v>0</v>
      </c>
      <c r="CZ20" s="75">
        <f t="shared" si="49"/>
        <v>158</v>
      </c>
      <c r="DA20" s="75">
        <f t="shared" si="50"/>
        <v>0</v>
      </c>
      <c r="DB20" s="75">
        <f t="shared" si="51"/>
        <v>313901</v>
      </c>
      <c r="DC20" s="75">
        <f t="shared" si="52"/>
        <v>298006</v>
      </c>
      <c r="DD20" s="75">
        <f t="shared" si="53"/>
        <v>10595</v>
      </c>
      <c r="DE20" s="75">
        <f t="shared" si="54"/>
        <v>3355</v>
      </c>
      <c r="DF20" s="75">
        <f t="shared" si="55"/>
        <v>1945</v>
      </c>
      <c r="DG20" s="75">
        <f t="shared" si="56"/>
        <v>595513</v>
      </c>
      <c r="DH20" s="75">
        <f t="shared" si="57"/>
        <v>0</v>
      </c>
      <c r="DI20" s="75">
        <f t="shared" si="58"/>
        <v>4406</v>
      </c>
      <c r="DJ20" s="75">
        <f t="shared" si="59"/>
        <v>413777</v>
      </c>
    </row>
    <row r="21" spans="1:114" s="50" customFormat="1" ht="12" customHeight="1">
      <c r="A21" s="53" t="s">
        <v>112</v>
      </c>
      <c r="B21" s="54" t="s">
        <v>167</v>
      </c>
      <c r="C21" s="53" t="s">
        <v>168</v>
      </c>
      <c r="D21" s="75">
        <f t="shared" si="6"/>
        <v>317619</v>
      </c>
      <c r="E21" s="75">
        <f t="shared" si="7"/>
        <v>1027</v>
      </c>
      <c r="F21" s="75">
        <v>0</v>
      </c>
      <c r="G21" s="75">
        <v>0</v>
      </c>
      <c r="H21" s="75">
        <v>0</v>
      </c>
      <c r="I21" s="75">
        <v>0</v>
      </c>
      <c r="J21" s="76" t="s">
        <v>115</v>
      </c>
      <c r="K21" s="75">
        <v>1027</v>
      </c>
      <c r="L21" s="75">
        <v>316592</v>
      </c>
      <c r="M21" s="75">
        <f t="shared" si="8"/>
        <v>65539</v>
      </c>
      <c r="N21" s="75">
        <f t="shared" si="9"/>
        <v>0</v>
      </c>
      <c r="O21" s="75">
        <v>0</v>
      </c>
      <c r="P21" s="75">
        <v>0</v>
      </c>
      <c r="Q21" s="75">
        <v>0</v>
      </c>
      <c r="R21" s="75">
        <v>0</v>
      </c>
      <c r="S21" s="76" t="s">
        <v>169</v>
      </c>
      <c r="T21" s="75">
        <v>0</v>
      </c>
      <c r="U21" s="75">
        <v>65539</v>
      </c>
      <c r="V21" s="75">
        <f t="shared" si="10"/>
        <v>383158</v>
      </c>
      <c r="W21" s="75">
        <f t="shared" si="11"/>
        <v>1027</v>
      </c>
      <c r="X21" s="75">
        <f t="shared" si="12"/>
        <v>0</v>
      </c>
      <c r="Y21" s="75">
        <f t="shared" si="13"/>
        <v>0</v>
      </c>
      <c r="Z21" s="75">
        <f t="shared" si="14"/>
        <v>0</v>
      </c>
      <c r="AA21" s="75">
        <f t="shared" si="15"/>
        <v>0</v>
      </c>
      <c r="AB21" s="76" t="s">
        <v>169</v>
      </c>
      <c r="AC21" s="75">
        <f t="shared" si="16"/>
        <v>1027</v>
      </c>
      <c r="AD21" s="75">
        <f t="shared" si="17"/>
        <v>382131</v>
      </c>
      <c r="AE21" s="75">
        <f t="shared" si="18"/>
        <v>0</v>
      </c>
      <c r="AF21" s="75">
        <f t="shared" si="19"/>
        <v>0</v>
      </c>
      <c r="AG21" s="75"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0</v>
      </c>
      <c r="AM21" s="75">
        <f t="shared" si="20"/>
        <v>132915</v>
      </c>
      <c r="AN21" s="75">
        <f t="shared" si="21"/>
        <v>16940</v>
      </c>
      <c r="AO21" s="75">
        <v>16563</v>
      </c>
      <c r="AP21" s="75">
        <v>377</v>
      </c>
      <c r="AQ21" s="75">
        <v>0</v>
      </c>
      <c r="AR21" s="75">
        <v>0</v>
      </c>
      <c r="AS21" s="75">
        <f t="shared" si="22"/>
        <v>0</v>
      </c>
      <c r="AT21" s="75">
        <v>0</v>
      </c>
      <c r="AU21" s="75">
        <v>0</v>
      </c>
      <c r="AV21" s="75">
        <v>0</v>
      </c>
      <c r="AW21" s="75">
        <v>0</v>
      </c>
      <c r="AX21" s="75">
        <f t="shared" si="23"/>
        <v>115975</v>
      </c>
      <c r="AY21" s="75">
        <v>78292</v>
      </c>
      <c r="AZ21" s="75">
        <v>37065</v>
      </c>
      <c r="BA21" s="75">
        <v>239</v>
      </c>
      <c r="BB21" s="75">
        <v>379</v>
      </c>
      <c r="BC21" s="75">
        <v>181080</v>
      </c>
      <c r="BD21" s="75">
        <v>0</v>
      </c>
      <c r="BE21" s="75">
        <v>3624</v>
      </c>
      <c r="BF21" s="75">
        <f t="shared" si="24"/>
        <v>136539</v>
      </c>
      <c r="BG21" s="75">
        <f t="shared" si="25"/>
        <v>0</v>
      </c>
      <c r="BH21" s="75">
        <f t="shared" si="26"/>
        <v>0</v>
      </c>
      <c r="BI21" s="75">
        <v>0</v>
      </c>
      <c r="BJ21" s="75">
        <v>0</v>
      </c>
      <c r="BK21" s="75">
        <v>0</v>
      </c>
      <c r="BL21" s="75">
        <v>0</v>
      </c>
      <c r="BM21" s="75">
        <v>0</v>
      </c>
      <c r="BN21" s="75">
        <v>0</v>
      </c>
      <c r="BO21" s="75">
        <f t="shared" si="27"/>
        <v>0</v>
      </c>
      <c r="BP21" s="75">
        <f t="shared" si="28"/>
        <v>0</v>
      </c>
      <c r="BQ21" s="75">
        <v>0</v>
      </c>
      <c r="BR21" s="75">
        <v>0</v>
      </c>
      <c r="BS21" s="75">
        <v>0</v>
      </c>
      <c r="BT21" s="75">
        <v>0</v>
      </c>
      <c r="BU21" s="75">
        <f t="shared" si="29"/>
        <v>0</v>
      </c>
      <c r="BV21" s="75">
        <v>0</v>
      </c>
      <c r="BW21" s="75">
        <v>0</v>
      </c>
      <c r="BX21" s="75">
        <v>0</v>
      </c>
      <c r="BY21" s="75">
        <v>0</v>
      </c>
      <c r="BZ21" s="75">
        <f t="shared" si="30"/>
        <v>0</v>
      </c>
      <c r="CA21" s="75">
        <v>0</v>
      </c>
      <c r="CB21" s="75">
        <v>0</v>
      </c>
      <c r="CC21" s="75">
        <v>0</v>
      </c>
      <c r="CD21" s="75">
        <v>0</v>
      </c>
      <c r="CE21" s="75">
        <v>65539</v>
      </c>
      <c r="CF21" s="75">
        <v>0</v>
      </c>
      <c r="CG21" s="75">
        <v>0</v>
      </c>
      <c r="CH21" s="75">
        <f t="shared" si="31"/>
        <v>0</v>
      </c>
      <c r="CI21" s="75">
        <f t="shared" si="32"/>
        <v>0</v>
      </c>
      <c r="CJ21" s="75">
        <f t="shared" si="33"/>
        <v>0</v>
      </c>
      <c r="CK21" s="75">
        <f t="shared" si="34"/>
        <v>0</v>
      </c>
      <c r="CL21" s="75">
        <f t="shared" si="35"/>
        <v>0</v>
      </c>
      <c r="CM21" s="75">
        <f t="shared" si="36"/>
        <v>0</v>
      </c>
      <c r="CN21" s="75">
        <f t="shared" si="37"/>
        <v>0</v>
      </c>
      <c r="CO21" s="75">
        <f t="shared" si="38"/>
        <v>0</v>
      </c>
      <c r="CP21" s="75">
        <f t="shared" si="39"/>
        <v>0</v>
      </c>
      <c r="CQ21" s="75">
        <f t="shared" si="40"/>
        <v>132915</v>
      </c>
      <c r="CR21" s="75">
        <f t="shared" si="41"/>
        <v>16940</v>
      </c>
      <c r="CS21" s="75">
        <f t="shared" si="42"/>
        <v>16563</v>
      </c>
      <c r="CT21" s="75">
        <f t="shared" si="43"/>
        <v>377</v>
      </c>
      <c r="CU21" s="75">
        <f t="shared" si="44"/>
        <v>0</v>
      </c>
      <c r="CV21" s="75">
        <f t="shared" si="45"/>
        <v>0</v>
      </c>
      <c r="CW21" s="75">
        <f t="shared" si="46"/>
        <v>0</v>
      </c>
      <c r="CX21" s="75">
        <f t="shared" si="47"/>
        <v>0</v>
      </c>
      <c r="CY21" s="75">
        <f t="shared" si="48"/>
        <v>0</v>
      </c>
      <c r="CZ21" s="75">
        <f t="shared" si="49"/>
        <v>0</v>
      </c>
      <c r="DA21" s="75">
        <f t="shared" si="50"/>
        <v>0</v>
      </c>
      <c r="DB21" s="75">
        <f t="shared" si="51"/>
        <v>115975</v>
      </c>
      <c r="DC21" s="75">
        <f t="shared" si="52"/>
        <v>78292</v>
      </c>
      <c r="DD21" s="75">
        <f t="shared" si="53"/>
        <v>37065</v>
      </c>
      <c r="DE21" s="75">
        <f t="shared" si="54"/>
        <v>239</v>
      </c>
      <c r="DF21" s="75">
        <f t="shared" si="55"/>
        <v>379</v>
      </c>
      <c r="DG21" s="75">
        <f t="shared" si="56"/>
        <v>246619</v>
      </c>
      <c r="DH21" s="75">
        <f t="shared" si="57"/>
        <v>0</v>
      </c>
      <c r="DI21" s="75">
        <f t="shared" si="58"/>
        <v>3624</v>
      </c>
      <c r="DJ21" s="75">
        <f t="shared" si="59"/>
        <v>136539</v>
      </c>
    </row>
    <row r="22" spans="1:114" s="50" customFormat="1" ht="12" customHeight="1">
      <c r="A22" s="53" t="s">
        <v>112</v>
      </c>
      <c r="B22" s="54" t="s">
        <v>170</v>
      </c>
      <c r="C22" s="53" t="s">
        <v>171</v>
      </c>
      <c r="D22" s="75">
        <f t="shared" si="6"/>
        <v>74892</v>
      </c>
      <c r="E22" s="75">
        <f t="shared" si="7"/>
        <v>7068</v>
      </c>
      <c r="F22" s="75">
        <v>0</v>
      </c>
      <c r="G22" s="75">
        <v>0</v>
      </c>
      <c r="H22" s="75">
        <v>0</v>
      </c>
      <c r="I22" s="75">
        <v>2506</v>
      </c>
      <c r="J22" s="76" t="s">
        <v>115</v>
      </c>
      <c r="K22" s="75">
        <v>4562</v>
      </c>
      <c r="L22" s="75">
        <v>67824</v>
      </c>
      <c r="M22" s="75">
        <f t="shared" si="8"/>
        <v>22577</v>
      </c>
      <c r="N22" s="75">
        <f t="shared" si="9"/>
        <v>0</v>
      </c>
      <c r="O22" s="75">
        <v>0</v>
      </c>
      <c r="P22" s="75">
        <v>0</v>
      </c>
      <c r="Q22" s="75">
        <v>0</v>
      </c>
      <c r="R22" s="75">
        <v>0</v>
      </c>
      <c r="S22" s="76" t="s">
        <v>115</v>
      </c>
      <c r="T22" s="75">
        <v>0</v>
      </c>
      <c r="U22" s="75">
        <v>22577</v>
      </c>
      <c r="V22" s="75">
        <f t="shared" si="10"/>
        <v>97469</v>
      </c>
      <c r="W22" s="75">
        <f t="shared" si="11"/>
        <v>7068</v>
      </c>
      <c r="X22" s="75">
        <f t="shared" si="12"/>
        <v>0</v>
      </c>
      <c r="Y22" s="75">
        <f t="shared" si="13"/>
        <v>0</v>
      </c>
      <c r="Z22" s="75">
        <f t="shared" si="14"/>
        <v>0</v>
      </c>
      <c r="AA22" s="75">
        <f t="shared" si="15"/>
        <v>2506</v>
      </c>
      <c r="AB22" s="76" t="s">
        <v>115</v>
      </c>
      <c r="AC22" s="75">
        <f t="shared" si="16"/>
        <v>4562</v>
      </c>
      <c r="AD22" s="75">
        <f t="shared" si="17"/>
        <v>90401</v>
      </c>
      <c r="AE22" s="75">
        <f t="shared" si="18"/>
        <v>0</v>
      </c>
      <c r="AF22" s="75">
        <f t="shared" si="19"/>
        <v>0</v>
      </c>
      <c r="AG22" s="75"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5">
        <f t="shared" si="20"/>
        <v>74713</v>
      </c>
      <c r="AN22" s="75">
        <f t="shared" si="21"/>
        <v>8073</v>
      </c>
      <c r="AO22" s="75">
        <v>8073</v>
      </c>
      <c r="AP22" s="75">
        <v>0</v>
      </c>
      <c r="AQ22" s="75">
        <v>0</v>
      </c>
      <c r="AR22" s="75">
        <v>0</v>
      </c>
      <c r="AS22" s="75">
        <f t="shared" si="22"/>
        <v>26918</v>
      </c>
      <c r="AT22" s="75">
        <v>0</v>
      </c>
      <c r="AU22" s="75">
        <v>24186</v>
      </c>
      <c r="AV22" s="75">
        <v>2732</v>
      </c>
      <c r="AW22" s="75">
        <v>0</v>
      </c>
      <c r="AX22" s="75">
        <f t="shared" si="23"/>
        <v>39722</v>
      </c>
      <c r="AY22" s="75">
        <v>20772</v>
      </c>
      <c r="AZ22" s="75">
        <v>15450</v>
      </c>
      <c r="BA22" s="75">
        <v>3500</v>
      </c>
      <c r="BB22" s="75">
        <v>0</v>
      </c>
      <c r="BC22" s="75">
        <v>0</v>
      </c>
      <c r="BD22" s="75">
        <v>0</v>
      </c>
      <c r="BE22" s="75">
        <v>179</v>
      </c>
      <c r="BF22" s="75">
        <f t="shared" si="24"/>
        <v>74892</v>
      </c>
      <c r="BG22" s="75">
        <f t="shared" si="25"/>
        <v>0</v>
      </c>
      <c r="BH22" s="75">
        <f t="shared" si="26"/>
        <v>0</v>
      </c>
      <c r="BI22" s="75">
        <v>0</v>
      </c>
      <c r="BJ22" s="75">
        <v>0</v>
      </c>
      <c r="BK22" s="75">
        <v>0</v>
      </c>
      <c r="BL22" s="75">
        <v>0</v>
      </c>
      <c r="BM22" s="75">
        <v>0</v>
      </c>
      <c r="BN22" s="75">
        <v>0</v>
      </c>
      <c r="BO22" s="75">
        <f t="shared" si="27"/>
        <v>0</v>
      </c>
      <c r="BP22" s="75">
        <f t="shared" si="28"/>
        <v>0</v>
      </c>
      <c r="BQ22" s="75">
        <v>0</v>
      </c>
      <c r="BR22" s="75">
        <v>0</v>
      </c>
      <c r="BS22" s="75">
        <v>0</v>
      </c>
      <c r="BT22" s="75">
        <v>0</v>
      </c>
      <c r="BU22" s="75">
        <f t="shared" si="29"/>
        <v>0</v>
      </c>
      <c r="BV22" s="75">
        <v>0</v>
      </c>
      <c r="BW22" s="75">
        <v>0</v>
      </c>
      <c r="BX22" s="75">
        <v>0</v>
      </c>
      <c r="BY22" s="75">
        <v>0</v>
      </c>
      <c r="BZ22" s="75">
        <f t="shared" si="30"/>
        <v>0</v>
      </c>
      <c r="CA22" s="75">
        <v>0</v>
      </c>
      <c r="CB22" s="75">
        <v>0</v>
      </c>
      <c r="CC22" s="75">
        <v>0</v>
      </c>
      <c r="CD22" s="75">
        <v>0</v>
      </c>
      <c r="CE22" s="75">
        <v>22577</v>
      </c>
      <c r="CF22" s="75">
        <v>0</v>
      </c>
      <c r="CG22" s="75">
        <v>0</v>
      </c>
      <c r="CH22" s="75">
        <f t="shared" si="31"/>
        <v>0</v>
      </c>
      <c r="CI22" s="75">
        <f t="shared" si="32"/>
        <v>0</v>
      </c>
      <c r="CJ22" s="75">
        <f t="shared" si="33"/>
        <v>0</v>
      </c>
      <c r="CK22" s="75">
        <f t="shared" si="34"/>
        <v>0</v>
      </c>
      <c r="CL22" s="75">
        <f t="shared" si="35"/>
        <v>0</v>
      </c>
      <c r="CM22" s="75">
        <f t="shared" si="36"/>
        <v>0</v>
      </c>
      <c r="CN22" s="75">
        <f t="shared" si="37"/>
        <v>0</v>
      </c>
      <c r="CO22" s="75">
        <f t="shared" si="38"/>
        <v>0</v>
      </c>
      <c r="CP22" s="75">
        <f t="shared" si="39"/>
        <v>0</v>
      </c>
      <c r="CQ22" s="75">
        <f t="shared" si="40"/>
        <v>74713</v>
      </c>
      <c r="CR22" s="75">
        <f t="shared" si="41"/>
        <v>8073</v>
      </c>
      <c r="CS22" s="75">
        <f t="shared" si="42"/>
        <v>8073</v>
      </c>
      <c r="CT22" s="75">
        <f t="shared" si="43"/>
        <v>0</v>
      </c>
      <c r="CU22" s="75">
        <f t="shared" si="44"/>
        <v>0</v>
      </c>
      <c r="CV22" s="75">
        <f t="shared" si="45"/>
        <v>0</v>
      </c>
      <c r="CW22" s="75">
        <f t="shared" si="46"/>
        <v>26918</v>
      </c>
      <c r="CX22" s="75">
        <f t="shared" si="47"/>
        <v>0</v>
      </c>
      <c r="CY22" s="75">
        <f t="shared" si="48"/>
        <v>24186</v>
      </c>
      <c r="CZ22" s="75">
        <f t="shared" si="49"/>
        <v>2732</v>
      </c>
      <c r="DA22" s="75">
        <f t="shared" si="50"/>
        <v>0</v>
      </c>
      <c r="DB22" s="75">
        <f t="shared" si="51"/>
        <v>39722</v>
      </c>
      <c r="DC22" s="75">
        <f t="shared" si="52"/>
        <v>20772</v>
      </c>
      <c r="DD22" s="75">
        <f t="shared" si="53"/>
        <v>15450</v>
      </c>
      <c r="DE22" s="75">
        <f t="shared" si="54"/>
        <v>3500</v>
      </c>
      <c r="DF22" s="75">
        <f t="shared" si="55"/>
        <v>0</v>
      </c>
      <c r="DG22" s="75">
        <f t="shared" si="56"/>
        <v>22577</v>
      </c>
      <c r="DH22" s="75">
        <f t="shared" si="57"/>
        <v>0</v>
      </c>
      <c r="DI22" s="75">
        <f t="shared" si="58"/>
        <v>179</v>
      </c>
      <c r="DJ22" s="75">
        <f t="shared" si="59"/>
        <v>74892</v>
      </c>
    </row>
    <row r="23" spans="1:114" s="50" customFormat="1" ht="12" customHeight="1">
      <c r="A23" s="53" t="s">
        <v>112</v>
      </c>
      <c r="B23" s="54" t="s">
        <v>172</v>
      </c>
      <c r="C23" s="53" t="s">
        <v>173</v>
      </c>
      <c r="D23" s="75">
        <f t="shared" si="6"/>
        <v>103192</v>
      </c>
      <c r="E23" s="75">
        <f t="shared" si="7"/>
        <v>0</v>
      </c>
      <c r="F23" s="75">
        <v>0</v>
      </c>
      <c r="G23" s="75">
        <v>0</v>
      </c>
      <c r="H23" s="75">
        <v>0</v>
      </c>
      <c r="I23" s="75">
        <v>0</v>
      </c>
      <c r="J23" s="76" t="s">
        <v>115</v>
      </c>
      <c r="K23" s="75">
        <v>0</v>
      </c>
      <c r="L23" s="75">
        <v>103192</v>
      </c>
      <c r="M23" s="75">
        <f t="shared" si="8"/>
        <v>51951</v>
      </c>
      <c r="N23" s="75">
        <f t="shared" si="9"/>
        <v>0</v>
      </c>
      <c r="O23" s="75">
        <v>0</v>
      </c>
      <c r="P23" s="75">
        <v>0</v>
      </c>
      <c r="Q23" s="75">
        <v>0</v>
      </c>
      <c r="R23" s="75">
        <v>0</v>
      </c>
      <c r="S23" s="76" t="s">
        <v>115</v>
      </c>
      <c r="T23" s="75">
        <v>0</v>
      </c>
      <c r="U23" s="75">
        <v>51951</v>
      </c>
      <c r="V23" s="75">
        <f t="shared" si="10"/>
        <v>155143</v>
      </c>
      <c r="W23" s="75">
        <f t="shared" si="11"/>
        <v>0</v>
      </c>
      <c r="X23" s="75">
        <f t="shared" si="12"/>
        <v>0</v>
      </c>
      <c r="Y23" s="75">
        <f t="shared" si="13"/>
        <v>0</v>
      </c>
      <c r="Z23" s="75">
        <f t="shared" si="14"/>
        <v>0</v>
      </c>
      <c r="AA23" s="75">
        <f t="shared" si="15"/>
        <v>0</v>
      </c>
      <c r="AB23" s="76" t="s">
        <v>115</v>
      </c>
      <c r="AC23" s="75">
        <f t="shared" si="16"/>
        <v>0</v>
      </c>
      <c r="AD23" s="75">
        <f t="shared" si="17"/>
        <v>155143</v>
      </c>
      <c r="AE23" s="75">
        <f t="shared" si="18"/>
        <v>0</v>
      </c>
      <c r="AF23" s="75">
        <f t="shared" si="19"/>
        <v>0</v>
      </c>
      <c r="AG23" s="75"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5">
        <f t="shared" si="20"/>
        <v>5500</v>
      </c>
      <c r="AN23" s="75">
        <f t="shared" si="21"/>
        <v>5500</v>
      </c>
      <c r="AO23" s="75">
        <v>5500</v>
      </c>
      <c r="AP23" s="75">
        <v>0</v>
      </c>
      <c r="AQ23" s="75">
        <v>0</v>
      </c>
      <c r="AR23" s="75">
        <v>0</v>
      </c>
      <c r="AS23" s="75">
        <f t="shared" si="22"/>
        <v>0</v>
      </c>
      <c r="AT23" s="75">
        <v>0</v>
      </c>
      <c r="AU23" s="75">
        <v>0</v>
      </c>
      <c r="AV23" s="75">
        <v>0</v>
      </c>
      <c r="AW23" s="75">
        <v>0</v>
      </c>
      <c r="AX23" s="75">
        <f t="shared" si="23"/>
        <v>0</v>
      </c>
      <c r="AY23" s="75">
        <v>0</v>
      </c>
      <c r="AZ23" s="75">
        <v>0</v>
      </c>
      <c r="BA23" s="75">
        <v>0</v>
      </c>
      <c r="BB23" s="75">
        <v>0</v>
      </c>
      <c r="BC23" s="75">
        <v>97692</v>
      </c>
      <c r="BD23" s="75">
        <v>0</v>
      </c>
      <c r="BE23" s="75">
        <v>0</v>
      </c>
      <c r="BF23" s="75">
        <f t="shared" si="24"/>
        <v>5500</v>
      </c>
      <c r="BG23" s="75">
        <f t="shared" si="25"/>
        <v>0</v>
      </c>
      <c r="BH23" s="75">
        <f t="shared" si="26"/>
        <v>0</v>
      </c>
      <c r="BI23" s="75">
        <v>0</v>
      </c>
      <c r="BJ23" s="75">
        <v>0</v>
      </c>
      <c r="BK23" s="75">
        <v>0</v>
      </c>
      <c r="BL23" s="75">
        <v>0</v>
      </c>
      <c r="BM23" s="75">
        <v>0</v>
      </c>
      <c r="BN23" s="75">
        <v>0</v>
      </c>
      <c r="BO23" s="75">
        <f t="shared" si="27"/>
        <v>0</v>
      </c>
      <c r="BP23" s="75">
        <f t="shared" si="28"/>
        <v>0</v>
      </c>
      <c r="BQ23" s="75">
        <v>0</v>
      </c>
      <c r="BR23" s="75">
        <v>0</v>
      </c>
      <c r="BS23" s="75">
        <v>0</v>
      </c>
      <c r="BT23" s="75">
        <v>0</v>
      </c>
      <c r="BU23" s="75">
        <f t="shared" si="29"/>
        <v>0</v>
      </c>
      <c r="BV23" s="75">
        <v>0</v>
      </c>
      <c r="BW23" s="75">
        <v>0</v>
      </c>
      <c r="BX23" s="75">
        <v>0</v>
      </c>
      <c r="BY23" s="75">
        <v>0</v>
      </c>
      <c r="BZ23" s="75">
        <f t="shared" si="30"/>
        <v>0</v>
      </c>
      <c r="CA23" s="75">
        <v>0</v>
      </c>
      <c r="CB23" s="75">
        <v>0</v>
      </c>
      <c r="CC23" s="75">
        <v>0</v>
      </c>
      <c r="CD23" s="75">
        <v>0</v>
      </c>
      <c r="CE23" s="75">
        <v>51951</v>
      </c>
      <c r="CF23" s="75">
        <v>0</v>
      </c>
      <c r="CG23" s="75">
        <v>0</v>
      </c>
      <c r="CH23" s="75">
        <f t="shared" si="31"/>
        <v>0</v>
      </c>
      <c r="CI23" s="75">
        <f t="shared" si="32"/>
        <v>0</v>
      </c>
      <c r="CJ23" s="75">
        <f t="shared" si="33"/>
        <v>0</v>
      </c>
      <c r="CK23" s="75">
        <f t="shared" si="34"/>
        <v>0</v>
      </c>
      <c r="CL23" s="75">
        <f t="shared" si="35"/>
        <v>0</v>
      </c>
      <c r="CM23" s="75">
        <f t="shared" si="36"/>
        <v>0</v>
      </c>
      <c r="CN23" s="75">
        <f t="shared" si="37"/>
        <v>0</v>
      </c>
      <c r="CO23" s="75">
        <f t="shared" si="38"/>
        <v>0</v>
      </c>
      <c r="CP23" s="75">
        <f t="shared" si="39"/>
        <v>0</v>
      </c>
      <c r="CQ23" s="75">
        <f t="shared" si="40"/>
        <v>5500</v>
      </c>
      <c r="CR23" s="75">
        <f t="shared" si="41"/>
        <v>5500</v>
      </c>
      <c r="CS23" s="75">
        <f t="shared" si="42"/>
        <v>5500</v>
      </c>
      <c r="CT23" s="75">
        <f t="shared" si="43"/>
        <v>0</v>
      </c>
      <c r="CU23" s="75">
        <f t="shared" si="44"/>
        <v>0</v>
      </c>
      <c r="CV23" s="75">
        <f t="shared" si="45"/>
        <v>0</v>
      </c>
      <c r="CW23" s="75">
        <f t="shared" si="46"/>
        <v>0</v>
      </c>
      <c r="CX23" s="75">
        <f t="shared" si="47"/>
        <v>0</v>
      </c>
      <c r="CY23" s="75">
        <f t="shared" si="48"/>
        <v>0</v>
      </c>
      <c r="CZ23" s="75">
        <f t="shared" si="49"/>
        <v>0</v>
      </c>
      <c r="DA23" s="75">
        <f t="shared" si="50"/>
        <v>0</v>
      </c>
      <c r="DB23" s="75">
        <f t="shared" si="51"/>
        <v>0</v>
      </c>
      <c r="DC23" s="75">
        <f t="shared" si="52"/>
        <v>0</v>
      </c>
      <c r="DD23" s="75">
        <f t="shared" si="53"/>
        <v>0</v>
      </c>
      <c r="DE23" s="75">
        <f t="shared" si="54"/>
        <v>0</v>
      </c>
      <c r="DF23" s="75">
        <f t="shared" si="55"/>
        <v>0</v>
      </c>
      <c r="DG23" s="75">
        <f t="shared" si="56"/>
        <v>149643</v>
      </c>
      <c r="DH23" s="75">
        <f t="shared" si="57"/>
        <v>0</v>
      </c>
      <c r="DI23" s="75">
        <f t="shared" si="58"/>
        <v>0</v>
      </c>
      <c r="DJ23" s="75">
        <f t="shared" si="59"/>
        <v>5500</v>
      </c>
    </row>
    <row r="24" spans="1:114" s="50" customFormat="1" ht="12" customHeight="1">
      <c r="A24" s="53" t="s">
        <v>112</v>
      </c>
      <c r="B24" s="54" t="s">
        <v>174</v>
      </c>
      <c r="C24" s="53" t="s">
        <v>175</v>
      </c>
      <c r="D24" s="75">
        <f t="shared" si="6"/>
        <v>672123</v>
      </c>
      <c r="E24" s="75">
        <f t="shared" si="7"/>
        <v>93185</v>
      </c>
      <c r="F24" s="75">
        <v>3233</v>
      </c>
      <c r="G24" s="75">
        <v>0</v>
      </c>
      <c r="H24" s="75">
        <v>59700</v>
      </c>
      <c r="I24" s="75">
        <v>0</v>
      </c>
      <c r="J24" s="76" t="s">
        <v>115</v>
      </c>
      <c r="K24" s="75">
        <v>30252</v>
      </c>
      <c r="L24" s="75">
        <v>578938</v>
      </c>
      <c r="M24" s="75">
        <f t="shared" si="8"/>
        <v>170974</v>
      </c>
      <c r="N24" s="75">
        <f t="shared" si="9"/>
        <v>0</v>
      </c>
      <c r="O24" s="75">
        <v>0</v>
      </c>
      <c r="P24" s="75">
        <v>0</v>
      </c>
      <c r="Q24" s="75">
        <v>0</v>
      </c>
      <c r="R24" s="75">
        <v>0</v>
      </c>
      <c r="S24" s="76" t="s">
        <v>115</v>
      </c>
      <c r="T24" s="75">
        <v>0</v>
      </c>
      <c r="U24" s="75">
        <v>170974</v>
      </c>
      <c r="V24" s="75">
        <f t="shared" si="10"/>
        <v>843097</v>
      </c>
      <c r="W24" s="75">
        <f t="shared" si="11"/>
        <v>93185</v>
      </c>
      <c r="X24" s="75">
        <f t="shared" si="12"/>
        <v>3233</v>
      </c>
      <c r="Y24" s="75">
        <f t="shared" si="13"/>
        <v>0</v>
      </c>
      <c r="Z24" s="75">
        <f t="shared" si="14"/>
        <v>59700</v>
      </c>
      <c r="AA24" s="75">
        <f t="shared" si="15"/>
        <v>0</v>
      </c>
      <c r="AB24" s="76" t="s">
        <v>115</v>
      </c>
      <c r="AC24" s="75">
        <f t="shared" si="16"/>
        <v>30252</v>
      </c>
      <c r="AD24" s="75">
        <f t="shared" si="17"/>
        <v>749912</v>
      </c>
      <c r="AE24" s="75">
        <f t="shared" si="18"/>
        <v>56868</v>
      </c>
      <c r="AF24" s="75">
        <f t="shared" si="19"/>
        <v>56868</v>
      </c>
      <c r="AG24" s="75">
        <v>0</v>
      </c>
      <c r="AH24" s="75">
        <v>0</v>
      </c>
      <c r="AI24" s="75">
        <v>0</v>
      </c>
      <c r="AJ24" s="75">
        <v>56868</v>
      </c>
      <c r="AK24" s="75">
        <v>0</v>
      </c>
      <c r="AL24" s="75">
        <v>0</v>
      </c>
      <c r="AM24" s="75">
        <f t="shared" si="20"/>
        <v>35913</v>
      </c>
      <c r="AN24" s="75">
        <f t="shared" si="21"/>
        <v>16065</v>
      </c>
      <c r="AO24" s="75">
        <v>16065</v>
      </c>
      <c r="AP24" s="75">
        <v>0</v>
      </c>
      <c r="AQ24" s="75">
        <v>0</v>
      </c>
      <c r="AR24" s="75">
        <v>0</v>
      </c>
      <c r="AS24" s="75">
        <f t="shared" si="22"/>
        <v>0</v>
      </c>
      <c r="AT24" s="75">
        <v>0</v>
      </c>
      <c r="AU24" s="75">
        <v>0</v>
      </c>
      <c r="AV24" s="75">
        <v>0</v>
      </c>
      <c r="AW24" s="75">
        <v>0</v>
      </c>
      <c r="AX24" s="75">
        <f t="shared" si="23"/>
        <v>19848</v>
      </c>
      <c r="AY24" s="75">
        <v>0</v>
      </c>
      <c r="AZ24" s="75">
        <v>0</v>
      </c>
      <c r="BA24" s="75">
        <v>2113</v>
      </c>
      <c r="BB24" s="75">
        <v>17735</v>
      </c>
      <c r="BC24" s="75">
        <v>578938</v>
      </c>
      <c r="BD24" s="75">
        <v>0</v>
      </c>
      <c r="BE24" s="75">
        <v>404</v>
      </c>
      <c r="BF24" s="75">
        <f t="shared" si="24"/>
        <v>93185</v>
      </c>
      <c r="BG24" s="75">
        <f t="shared" si="25"/>
        <v>0</v>
      </c>
      <c r="BH24" s="75">
        <f t="shared" si="26"/>
        <v>0</v>
      </c>
      <c r="BI24" s="75">
        <v>0</v>
      </c>
      <c r="BJ24" s="75">
        <v>0</v>
      </c>
      <c r="BK24" s="75">
        <v>0</v>
      </c>
      <c r="BL24" s="75">
        <v>0</v>
      </c>
      <c r="BM24" s="75">
        <v>0</v>
      </c>
      <c r="BN24" s="75">
        <v>0</v>
      </c>
      <c r="BO24" s="75">
        <f t="shared" si="27"/>
        <v>0</v>
      </c>
      <c r="BP24" s="75">
        <f t="shared" si="28"/>
        <v>0</v>
      </c>
      <c r="BQ24" s="75">
        <v>0</v>
      </c>
      <c r="BR24" s="75">
        <v>0</v>
      </c>
      <c r="BS24" s="75">
        <v>0</v>
      </c>
      <c r="BT24" s="75">
        <v>0</v>
      </c>
      <c r="BU24" s="75">
        <f t="shared" si="29"/>
        <v>0</v>
      </c>
      <c r="BV24" s="75">
        <v>0</v>
      </c>
      <c r="BW24" s="75">
        <v>0</v>
      </c>
      <c r="BX24" s="75">
        <v>0</v>
      </c>
      <c r="BY24" s="75">
        <v>0</v>
      </c>
      <c r="BZ24" s="75">
        <f t="shared" si="30"/>
        <v>0</v>
      </c>
      <c r="CA24" s="75">
        <v>0</v>
      </c>
      <c r="CB24" s="75">
        <v>0</v>
      </c>
      <c r="CC24" s="75">
        <v>0</v>
      </c>
      <c r="CD24" s="75">
        <v>0</v>
      </c>
      <c r="CE24" s="75">
        <v>170974</v>
      </c>
      <c r="CF24" s="75">
        <v>0</v>
      </c>
      <c r="CG24" s="75">
        <v>0</v>
      </c>
      <c r="CH24" s="75">
        <f t="shared" si="31"/>
        <v>0</v>
      </c>
      <c r="CI24" s="75">
        <f t="shared" si="32"/>
        <v>56868</v>
      </c>
      <c r="CJ24" s="75">
        <f t="shared" si="33"/>
        <v>56868</v>
      </c>
      <c r="CK24" s="75">
        <f t="shared" si="34"/>
        <v>0</v>
      </c>
      <c r="CL24" s="75">
        <f t="shared" si="35"/>
        <v>0</v>
      </c>
      <c r="CM24" s="75">
        <f t="shared" si="36"/>
        <v>0</v>
      </c>
      <c r="CN24" s="75">
        <f t="shared" si="37"/>
        <v>56868</v>
      </c>
      <c r="CO24" s="75">
        <f t="shared" si="38"/>
        <v>0</v>
      </c>
      <c r="CP24" s="75">
        <f t="shared" si="39"/>
        <v>0</v>
      </c>
      <c r="CQ24" s="75">
        <f t="shared" si="40"/>
        <v>35913</v>
      </c>
      <c r="CR24" s="75">
        <f t="shared" si="41"/>
        <v>16065</v>
      </c>
      <c r="CS24" s="75">
        <f t="shared" si="42"/>
        <v>16065</v>
      </c>
      <c r="CT24" s="75">
        <f t="shared" si="43"/>
        <v>0</v>
      </c>
      <c r="CU24" s="75">
        <f t="shared" si="44"/>
        <v>0</v>
      </c>
      <c r="CV24" s="75">
        <f t="shared" si="45"/>
        <v>0</v>
      </c>
      <c r="CW24" s="75">
        <f t="shared" si="46"/>
        <v>0</v>
      </c>
      <c r="CX24" s="75">
        <f t="shared" si="47"/>
        <v>0</v>
      </c>
      <c r="CY24" s="75">
        <f t="shared" si="48"/>
        <v>0</v>
      </c>
      <c r="CZ24" s="75">
        <f t="shared" si="49"/>
        <v>0</v>
      </c>
      <c r="DA24" s="75">
        <f t="shared" si="50"/>
        <v>0</v>
      </c>
      <c r="DB24" s="75">
        <f t="shared" si="51"/>
        <v>19848</v>
      </c>
      <c r="DC24" s="75">
        <f t="shared" si="52"/>
        <v>0</v>
      </c>
      <c r="DD24" s="75">
        <f t="shared" si="53"/>
        <v>0</v>
      </c>
      <c r="DE24" s="75">
        <f t="shared" si="54"/>
        <v>2113</v>
      </c>
      <c r="DF24" s="75">
        <f t="shared" si="55"/>
        <v>17735</v>
      </c>
      <c r="DG24" s="75">
        <f t="shared" si="56"/>
        <v>749912</v>
      </c>
      <c r="DH24" s="75">
        <f t="shared" si="57"/>
        <v>0</v>
      </c>
      <c r="DI24" s="75">
        <f t="shared" si="58"/>
        <v>404</v>
      </c>
      <c r="DJ24" s="75">
        <f t="shared" si="59"/>
        <v>93185</v>
      </c>
    </row>
    <row r="25" spans="1:114" s="50" customFormat="1" ht="12" customHeight="1">
      <c r="A25" s="53" t="s">
        <v>112</v>
      </c>
      <c r="B25" s="54" t="s">
        <v>176</v>
      </c>
      <c r="C25" s="53" t="s">
        <v>177</v>
      </c>
      <c r="D25" s="75">
        <f t="shared" si="6"/>
        <v>289141</v>
      </c>
      <c r="E25" s="75">
        <f t="shared" si="7"/>
        <v>825</v>
      </c>
      <c r="F25" s="75">
        <v>0</v>
      </c>
      <c r="G25" s="75">
        <v>0</v>
      </c>
      <c r="H25" s="75">
        <v>0</v>
      </c>
      <c r="I25" s="75">
        <v>825</v>
      </c>
      <c r="J25" s="76" t="s">
        <v>115</v>
      </c>
      <c r="K25" s="75">
        <v>0</v>
      </c>
      <c r="L25" s="75">
        <v>288316</v>
      </c>
      <c r="M25" s="75">
        <f t="shared" si="8"/>
        <v>78852</v>
      </c>
      <c r="N25" s="75">
        <f t="shared" si="9"/>
        <v>0</v>
      </c>
      <c r="O25" s="75">
        <v>0</v>
      </c>
      <c r="P25" s="75">
        <v>0</v>
      </c>
      <c r="Q25" s="75">
        <v>0</v>
      </c>
      <c r="R25" s="75">
        <v>0</v>
      </c>
      <c r="S25" s="76" t="s">
        <v>115</v>
      </c>
      <c r="T25" s="75">
        <v>0</v>
      </c>
      <c r="U25" s="75">
        <v>78852</v>
      </c>
      <c r="V25" s="75">
        <f t="shared" si="10"/>
        <v>367993</v>
      </c>
      <c r="W25" s="75">
        <f t="shared" si="11"/>
        <v>825</v>
      </c>
      <c r="X25" s="75">
        <f t="shared" si="12"/>
        <v>0</v>
      </c>
      <c r="Y25" s="75">
        <f t="shared" si="13"/>
        <v>0</v>
      </c>
      <c r="Z25" s="75">
        <f t="shared" si="14"/>
        <v>0</v>
      </c>
      <c r="AA25" s="75">
        <f t="shared" si="15"/>
        <v>825</v>
      </c>
      <c r="AB25" s="76" t="s">
        <v>115</v>
      </c>
      <c r="AC25" s="75">
        <f t="shared" si="16"/>
        <v>0</v>
      </c>
      <c r="AD25" s="75">
        <f t="shared" si="17"/>
        <v>367168</v>
      </c>
      <c r="AE25" s="75">
        <f t="shared" si="18"/>
        <v>0</v>
      </c>
      <c r="AF25" s="75">
        <f t="shared" si="19"/>
        <v>0</v>
      </c>
      <c r="AG25" s="75"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0</v>
      </c>
      <c r="AM25" s="75">
        <f t="shared" si="20"/>
        <v>9306</v>
      </c>
      <c r="AN25" s="75">
        <f t="shared" si="21"/>
        <v>7129</v>
      </c>
      <c r="AO25" s="75">
        <v>5335</v>
      </c>
      <c r="AP25" s="75">
        <v>0</v>
      </c>
      <c r="AQ25" s="75">
        <v>1794</v>
      </c>
      <c r="AR25" s="75">
        <v>0</v>
      </c>
      <c r="AS25" s="75">
        <f t="shared" si="22"/>
        <v>2177</v>
      </c>
      <c r="AT25" s="75">
        <v>0</v>
      </c>
      <c r="AU25" s="75">
        <v>2177</v>
      </c>
      <c r="AV25" s="75">
        <v>0</v>
      </c>
      <c r="AW25" s="75">
        <v>0</v>
      </c>
      <c r="AX25" s="75">
        <f t="shared" si="23"/>
        <v>0</v>
      </c>
      <c r="AY25" s="75">
        <v>0</v>
      </c>
      <c r="AZ25" s="75">
        <v>0</v>
      </c>
      <c r="BA25" s="75">
        <v>0</v>
      </c>
      <c r="BB25" s="75">
        <v>0</v>
      </c>
      <c r="BC25" s="75">
        <v>279835</v>
      </c>
      <c r="BD25" s="75">
        <v>0</v>
      </c>
      <c r="BE25" s="75">
        <v>0</v>
      </c>
      <c r="BF25" s="75">
        <f t="shared" si="24"/>
        <v>9306</v>
      </c>
      <c r="BG25" s="75">
        <f t="shared" si="25"/>
        <v>0</v>
      </c>
      <c r="BH25" s="75">
        <f t="shared" si="26"/>
        <v>0</v>
      </c>
      <c r="BI25" s="75">
        <v>0</v>
      </c>
      <c r="BJ25" s="75">
        <v>0</v>
      </c>
      <c r="BK25" s="75">
        <v>0</v>
      </c>
      <c r="BL25" s="75">
        <v>0</v>
      </c>
      <c r="BM25" s="75">
        <v>0</v>
      </c>
      <c r="BN25" s="75">
        <v>25888</v>
      </c>
      <c r="BO25" s="75">
        <f t="shared" si="27"/>
        <v>222</v>
      </c>
      <c r="BP25" s="75">
        <f t="shared" si="28"/>
        <v>222</v>
      </c>
      <c r="BQ25" s="75">
        <v>222</v>
      </c>
      <c r="BR25" s="75">
        <v>0</v>
      </c>
      <c r="BS25" s="75">
        <v>0</v>
      </c>
      <c r="BT25" s="75">
        <v>0</v>
      </c>
      <c r="BU25" s="75">
        <f t="shared" si="29"/>
        <v>0</v>
      </c>
      <c r="BV25" s="75">
        <v>0</v>
      </c>
      <c r="BW25" s="75">
        <v>0</v>
      </c>
      <c r="BX25" s="75">
        <v>0</v>
      </c>
      <c r="BY25" s="75">
        <v>0</v>
      </c>
      <c r="BZ25" s="75">
        <f t="shared" si="30"/>
        <v>0</v>
      </c>
      <c r="CA25" s="75">
        <v>0</v>
      </c>
      <c r="CB25" s="75">
        <v>0</v>
      </c>
      <c r="CC25" s="75">
        <v>0</v>
      </c>
      <c r="CD25" s="75">
        <v>0</v>
      </c>
      <c r="CE25" s="75">
        <v>52742</v>
      </c>
      <c r="CF25" s="75">
        <v>0</v>
      </c>
      <c r="CG25" s="75">
        <v>0</v>
      </c>
      <c r="CH25" s="75">
        <f t="shared" si="31"/>
        <v>222</v>
      </c>
      <c r="CI25" s="75">
        <f t="shared" si="32"/>
        <v>0</v>
      </c>
      <c r="CJ25" s="75">
        <f t="shared" si="33"/>
        <v>0</v>
      </c>
      <c r="CK25" s="75">
        <f t="shared" si="34"/>
        <v>0</v>
      </c>
      <c r="CL25" s="75">
        <f t="shared" si="35"/>
        <v>0</v>
      </c>
      <c r="CM25" s="75">
        <f t="shared" si="36"/>
        <v>0</v>
      </c>
      <c r="CN25" s="75">
        <f t="shared" si="37"/>
        <v>0</v>
      </c>
      <c r="CO25" s="75">
        <f t="shared" si="38"/>
        <v>0</v>
      </c>
      <c r="CP25" s="75">
        <f t="shared" si="39"/>
        <v>25888</v>
      </c>
      <c r="CQ25" s="75">
        <f t="shared" si="40"/>
        <v>9528</v>
      </c>
      <c r="CR25" s="75">
        <f t="shared" si="41"/>
        <v>7351</v>
      </c>
      <c r="CS25" s="75">
        <f t="shared" si="42"/>
        <v>5557</v>
      </c>
      <c r="CT25" s="75">
        <f t="shared" si="43"/>
        <v>0</v>
      </c>
      <c r="CU25" s="75">
        <f t="shared" si="44"/>
        <v>1794</v>
      </c>
      <c r="CV25" s="75">
        <f t="shared" si="45"/>
        <v>0</v>
      </c>
      <c r="CW25" s="75">
        <f t="shared" si="46"/>
        <v>2177</v>
      </c>
      <c r="CX25" s="75">
        <f t="shared" si="47"/>
        <v>0</v>
      </c>
      <c r="CY25" s="75">
        <f t="shared" si="48"/>
        <v>2177</v>
      </c>
      <c r="CZ25" s="75">
        <f t="shared" si="49"/>
        <v>0</v>
      </c>
      <c r="DA25" s="75">
        <f t="shared" si="50"/>
        <v>0</v>
      </c>
      <c r="DB25" s="75">
        <f t="shared" si="51"/>
        <v>0</v>
      </c>
      <c r="DC25" s="75">
        <f t="shared" si="52"/>
        <v>0</v>
      </c>
      <c r="DD25" s="75">
        <f t="shared" si="53"/>
        <v>0</v>
      </c>
      <c r="DE25" s="75">
        <f t="shared" si="54"/>
        <v>0</v>
      </c>
      <c r="DF25" s="75">
        <f t="shared" si="55"/>
        <v>0</v>
      </c>
      <c r="DG25" s="75">
        <f t="shared" si="56"/>
        <v>332577</v>
      </c>
      <c r="DH25" s="75">
        <f t="shared" si="57"/>
        <v>0</v>
      </c>
      <c r="DI25" s="75">
        <f t="shared" si="58"/>
        <v>0</v>
      </c>
      <c r="DJ25" s="75">
        <f t="shared" si="59"/>
        <v>9528</v>
      </c>
    </row>
    <row r="26" spans="1:114" s="50" customFormat="1" ht="12" customHeight="1">
      <c r="A26" s="53" t="s">
        <v>112</v>
      </c>
      <c r="B26" s="54" t="s">
        <v>178</v>
      </c>
      <c r="C26" s="53" t="s">
        <v>179</v>
      </c>
      <c r="D26" s="75">
        <f t="shared" si="6"/>
        <v>242496</v>
      </c>
      <c r="E26" s="75">
        <f t="shared" si="7"/>
        <v>0</v>
      </c>
      <c r="F26" s="75">
        <v>0</v>
      </c>
      <c r="G26" s="75">
        <v>0</v>
      </c>
      <c r="H26" s="75">
        <v>0</v>
      </c>
      <c r="I26" s="75">
        <v>0</v>
      </c>
      <c r="J26" s="76" t="s">
        <v>115</v>
      </c>
      <c r="K26" s="75">
        <v>0</v>
      </c>
      <c r="L26" s="75">
        <v>242496</v>
      </c>
      <c r="M26" s="75">
        <f t="shared" si="8"/>
        <v>48251</v>
      </c>
      <c r="N26" s="75">
        <f t="shared" si="9"/>
        <v>0</v>
      </c>
      <c r="O26" s="75">
        <v>0</v>
      </c>
      <c r="P26" s="75">
        <v>0</v>
      </c>
      <c r="Q26" s="75">
        <v>0</v>
      </c>
      <c r="R26" s="75">
        <v>0</v>
      </c>
      <c r="S26" s="76" t="s">
        <v>115</v>
      </c>
      <c r="T26" s="75">
        <v>0</v>
      </c>
      <c r="U26" s="75">
        <v>48251</v>
      </c>
      <c r="V26" s="75">
        <f t="shared" si="10"/>
        <v>290747</v>
      </c>
      <c r="W26" s="75">
        <f t="shared" si="11"/>
        <v>0</v>
      </c>
      <c r="X26" s="75">
        <f t="shared" si="12"/>
        <v>0</v>
      </c>
      <c r="Y26" s="75">
        <f t="shared" si="13"/>
        <v>0</v>
      </c>
      <c r="Z26" s="75">
        <f t="shared" si="14"/>
        <v>0</v>
      </c>
      <c r="AA26" s="75">
        <f t="shared" si="15"/>
        <v>0</v>
      </c>
      <c r="AB26" s="76" t="s">
        <v>115</v>
      </c>
      <c r="AC26" s="75">
        <f t="shared" si="16"/>
        <v>0</v>
      </c>
      <c r="AD26" s="75">
        <f t="shared" si="17"/>
        <v>290747</v>
      </c>
      <c r="AE26" s="75">
        <f t="shared" si="18"/>
        <v>0</v>
      </c>
      <c r="AF26" s="75">
        <f t="shared" si="19"/>
        <v>0</v>
      </c>
      <c r="AG26" s="75">
        <v>0</v>
      </c>
      <c r="AH26" s="75">
        <v>0</v>
      </c>
      <c r="AI26" s="75">
        <v>0</v>
      </c>
      <c r="AJ26" s="75">
        <v>0</v>
      </c>
      <c r="AK26" s="75">
        <v>0</v>
      </c>
      <c r="AL26" s="75">
        <v>0</v>
      </c>
      <c r="AM26" s="75">
        <f t="shared" si="20"/>
        <v>926</v>
      </c>
      <c r="AN26" s="75">
        <f t="shared" si="21"/>
        <v>926</v>
      </c>
      <c r="AO26" s="75">
        <v>926</v>
      </c>
      <c r="AP26" s="75">
        <v>0</v>
      </c>
      <c r="AQ26" s="75">
        <v>0</v>
      </c>
      <c r="AR26" s="75">
        <v>0</v>
      </c>
      <c r="AS26" s="75">
        <f t="shared" si="22"/>
        <v>0</v>
      </c>
      <c r="AT26" s="75">
        <v>0</v>
      </c>
      <c r="AU26" s="75">
        <v>0</v>
      </c>
      <c r="AV26" s="75">
        <v>0</v>
      </c>
      <c r="AW26" s="75">
        <v>0</v>
      </c>
      <c r="AX26" s="75">
        <f t="shared" si="23"/>
        <v>0</v>
      </c>
      <c r="AY26" s="75">
        <v>0</v>
      </c>
      <c r="AZ26" s="75">
        <v>0</v>
      </c>
      <c r="BA26" s="75">
        <v>0</v>
      </c>
      <c r="BB26" s="75">
        <v>0</v>
      </c>
      <c r="BC26" s="75">
        <v>241570</v>
      </c>
      <c r="BD26" s="75">
        <v>0</v>
      </c>
      <c r="BE26" s="75">
        <v>0</v>
      </c>
      <c r="BF26" s="75">
        <f t="shared" si="24"/>
        <v>926</v>
      </c>
      <c r="BG26" s="75">
        <f t="shared" si="25"/>
        <v>0</v>
      </c>
      <c r="BH26" s="75">
        <f t="shared" si="26"/>
        <v>0</v>
      </c>
      <c r="BI26" s="75">
        <v>0</v>
      </c>
      <c r="BJ26" s="75">
        <v>0</v>
      </c>
      <c r="BK26" s="75">
        <v>0</v>
      </c>
      <c r="BL26" s="75">
        <v>0</v>
      </c>
      <c r="BM26" s="75">
        <v>0</v>
      </c>
      <c r="BN26" s="75">
        <v>15581</v>
      </c>
      <c r="BO26" s="75">
        <f t="shared" si="27"/>
        <v>926</v>
      </c>
      <c r="BP26" s="75">
        <f t="shared" si="28"/>
        <v>926</v>
      </c>
      <c r="BQ26" s="75">
        <v>926</v>
      </c>
      <c r="BR26" s="75">
        <v>0</v>
      </c>
      <c r="BS26" s="75">
        <v>0</v>
      </c>
      <c r="BT26" s="75">
        <v>0</v>
      </c>
      <c r="BU26" s="75">
        <f t="shared" si="29"/>
        <v>0</v>
      </c>
      <c r="BV26" s="75">
        <v>0</v>
      </c>
      <c r="BW26" s="75">
        <v>0</v>
      </c>
      <c r="BX26" s="75">
        <v>0</v>
      </c>
      <c r="BY26" s="75">
        <v>0</v>
      </c>
      <c r="BZ26" s="75">
        <f t="shared" si="30"/>
        <v>0</v>
      </c>
      <c r="CA26" s="75">
        <v>0</v>
      </c>
      <c r="CB26" s="75">
        <v>0</v>
      </c>
      <c r="CC26" s="75">
        <v>0</v>
      </c>
      <c r="CD26" s="75">
        <v>0</v>
      </c>
      <c r="CE26" s="75">
        <v>31744</v>
      </c>
      <c r="CF26" s="75">
        <v>0</v>
      </c>
      <c r="CG26" s="75">
        <v>0</v>
      </c>
      <c r="CH26" s="75">
        <f t="shared" si="31"/>
        <v>926</v>
      </c>
      <c r="CI26" s="75">
        <f t="shared" si="32"/>
        <v>0</v>
      </c>
      <c r="CJ26" s="75">
        <f t="shared" si="33"/>
        <v>0</v>
      </c>
      <c r="CK26" s="75">
        <f t="shared" si="34"/>
        <v>0</v>
      </c>
      <c r="CL26" s="75">
        <f t="shared" si="35"/>
        <v>0</v>
      </c>
      <c r="CM26" s="75">
        <f t="shared" si="36"/>
        <v>0</v>
      </c>
      <c r="CN26" s="75">
        <f t="shared" si="37"/>
        <v>0</v>
      </c>
      <c r="CO26" s="75">
        <f t="shared" si="38"/>
        <v>0</v>
      </c>
      <c r="CP26" s="75">
        <f t="shared" si="39"/>
        <v>15581</v>
      </c>
      <c r="CQ26" s="75">
        <f t="shared" si="40"/>
        <v>1852</v>
      </c>
      <c r="CR26" s="75">
        <f t="shared" si="41"/>
        <v>1852</v>
      </c>
      <c r="CS26" s="75">
        <f t="shared" si="42"/>
        <v>1852</v>
      </c>
      <c r="CT26" s="75">
        <f t="shared" si="43"/>
        <v>0</v>
      </c>
      <c r="CU26" s="75">
        <f t="shared" si="44"/>
        <v>0</v>
      </c>
      <c r="CV26" s="75">
        <f t="shared" si="45"/>
        <v>0</v>
      </c>
      <c r="CW26" s="75">
        <f t="shared" si="46"/>
        <v>0</v>
      </c>
      <c r="CX26" s="75">
        <f t="shared" si="47"/>
        <v>0</v>
      </c>
      <c r="CY26" s="75">
        <f t="shared" si="48"/>
        <v>0</v>
      </c>
      <c r="CZ26" s="75">
        <f t="shared" si="49"/>
        <v>0</v>
      </c>
      <c r="DA26" s="75">
        <f t="shared" si="50"/>
        <v>0</v>
      </c>
      <c r="DB26" s="75">
        <f t="shared" si="51"/>
        <v>0</v>
      </c>
      <c r="DC26" s="75">
        <f t="shared" si="52"/>
        <v>0</v>
      </c>
      <c r="DD26" s="75">
        <f t="shared" si="53"/>
        <v>0</v>
      </c>
      <c r="DE26" s="75">
        <f t="shared" si="54"/>
        <v>0</v>
      </c>
      <c r="DF26" s="75">
        <f t="shared" si="55"/>
        <v>0</v>
      </c>
      <c r="DG26" s="75">
        <f t="shared" si="56"/>
        <v>273314</v>
      </c>
      <c r="DH26" s="75">
        <f t="shared" si="57"/>
        <v>0</v>
      </c>
      <c r="DI26" s="75">
        <f t="shared" si="58"/>
        <v>0</v>
      </c>
      <c r="DJ26" s="75">
        <f t="shared" si="59"/>
        <v>1852</v>
      </c>
    </row>
    <row r="27" spans="1:114" s="50" customFormat="1" ht="12" customHeight="1">
      <c r="A27" s="53" t="s">
        <v>112</v>
      </c>
      <c r="B27" s="54" t="s">
        <v>180</v>
      </c>
      <c r="C27" s="53" t="s">
        <v>181</v>
      </c>
      <c r="D27" s="75">
        <f t="shared" si="6"/>
        <v>89659</v>
      </c>
      <c r="E27" s="75">
        <f t="shared" si="7"/>
        <v>3684</v>
      </c>
      <c r="F27" s="75">
        <v>0</v>
      </c>
      <c r="G27" s="75">
        <v>0</v>
      </c>
      <c r="H27" s="75">
        <v>0</v>
      </c>
      <c r="I27" s="75">
        <v>1885</v>
      </c>
      <c r="J27" s="76" t="s">
        <v>115</v>
      </c>
      <c r="K27" s="75">
        <v>1799</v>
      </c>
      <c r="L27" s="75">
        <v>85975</v>
      </c>
      <c r="M27" s="75">
        <f t="shared" si="8"/>
        <v>34852</v>
      </c>
      <c r="N27" s="75">
        <f t="shared" si="9"/>
        <v>7561</v>
      </c>
      <c r="O27" s="75">
        <v>0</v>
      </c>
      <c r="P27" s="75">
        <v>0</v>
      </c>
      <c r="Q27" s="75">
        <v>0</v>
      </c>
      <c r="R27" s="75">
        <v>7561</v>
      </c>
      <c r="S27" s="76" t="s">
        <v>115</v>
      </c>
      <c r="T27" s="75">
        <v>0</v>
      </c>
      <c r="U27" s="75">
        <v>27291</v>
      </c>
      <c r="V27" s="75">
        <f t="shared" si="10"/>
        <v>124511</v>
      </c>
      <c r="W27" s="75">
        <f t="shared" si="11"/>
        <v>11245</v>
      </c>
      <c r="X27" s="75">
        <f t="shared" si="12"/>
        <v>0</v>
      </c>
      <c r="Y27" s="75">
        <f t="shared" si="13"/>
        <v>0</v>
      </c>
      <c r="Z27" s="75">
        <f t="shared" si="14"/>
        <v>0</v>
      </c>
      <c r="AA27" s="75">
        <f t="shared" si="15"/>
        <v>9446</v>
      </c>
      <c r="AB27" s="76" t="s">
        <v>115</v>
      </c>
      <c r="AC27" s="75">
        <f t="shared" si="16"/>
        <v>1799</v>
      </c>
      <c r="AD27" s="75">
        <f t="shared" si="17"/>
        <v>113266</v>
      </c>
      <c r="AE27" s="75">
        <f t="shared" si="18"/>
        <v>12787</v>
      </c>
      <c r="AF27" s="75">
        <f t="shared" si="19"/>
        <v>11233</v>
      </c>
      <c r="AG27" s="75">
        <v>0</v>
      </c>
      <c r="AH27" s="75">
        <v>0</v>
      </c>
      <c r="AI27" s="75">
        <v>11233</v>
      </c>
      <c r="AJ27" s="75">
        <v>0</v>
      </c>
      <c r="AK27" s="75">
        <v>1554</v>
      </c>
      <c r="AL27" s="75">
        <v>3739</v>
      </c>
      <c r="AM27" s="75">
        <f t="shared" si="20"/>
        <v>68104</v>
      </c>
      <c r="AN27" s="75">
        <f t="shared" si="21"/>
        <v>2885</v>
      </c>
      <c r="AO27" s="75">
        <v>2885</v>
      </c>
      <c r="AP27" s="75">
        <v>0</v>
      </c>
      <c r="AQ27" s="75">
        <v>0</v>
      </c>
      <c r="AR27" s="75">
        <v>0</v>
      </c>
      <c r="AS27" s="75">
        <f t="shared" si="22"/>
        <v>3717</v>
      </c>
      <c r="AT27" s="75">
        <v>1000</v>
      </c>
      <c r="AU27" s="75">
        <v>1750</v>
      </c>
      <c r="AV27" s="75">
        <v>967</v>
      </c>
      <c r="AW27" s="75">
        <v>0</v>
      </c>
      <c r="AX27" s="75">
        <f t="shared" si="23"/>
        <v>57412</v>
      </c>
      <c r="AY27" s="75">
        <v>26163</v>
      </c>
      <c r="AZ27" s="75">
        <v>28371</v>
      </c>
      <c r="BA27" s="75">
        <v>2876</v>
      </c>
      <c r="BB27" s="75">
        <v>2</v>
      </c>
      <c r="BC27" s="75">
        <v>4766</v>
      </c>
      <c r="BD27" s="75">
        <v>4090</v>
      </c>
      <c r="BE27" s="75">
        <v>263</v>
      </c>
      <c r="BF27" s="75">
        <f t="shared" si="24"/>
        <v>81154</v>
      </c>
      <c r="BG27" s="75">
        <f t="shared" si="25"/>
        <v>0</v>
      </c>
      <c r="BH27" s="75">
        <f t="shared" si="26"/>
        <v>0</v>
      </c>
      <c r="BI27" s="75">
        <v>0</v>
      </c>
      <c r="BJ27" s="75">
        <v>0</v>
      </c>
      <c r="BK27" s="75">
        <v>0</v>
      </c>
      <c r="BL27" s="75">
        <v>0</v>
      </c>
      <c r="BM27" s="75">
        <v>0</v>
      </c>
      <c r="BN27" s="75">
        <v>0</v>
      </c>
      <c r="BO27" s="75">
        <f t="shared" si="27"/>
        <v>10446</v>
      </c>
      <c r="BP27" s="75">
        <f t="shared" si="28"/>
        <v>2885</v>
      </c>
      <c r="BQ27" s="75">
        <v>2885</v>
      </c>
      <c r="BR27" s="75">
        <v>0</v>
      </c>
      <c r="BS27" s="75">
        <v>0</v>
      </c>
      <c r="BT27" s="75">
        <v>0</v>
      </c>
      <c r="BU27" s="75">
        <f t="shared" si="29"/>
        <v>0</v>
      </c>
      <c r="BV27" s="75">
        <v>0</v>
      </c>
      <c r="BW27" s="75">
        <v>0</v>
      </c>
      <c r="BX27" s="75">
        <v>0</v>
      </c>
      <c r="BY27" s="75">
        <v>0</v>
      </c>
      <c r="BZ27" s="75">
        <f t="shared" si="30"/>
        <v>7561</v>
      </c>
      <c r="CA27" s="75">
        <v>7561</v>
      </c>
      <c r="CB27" s="75">
        <v>0</v>
      </c>
      <c r="CC27" s="75">
        <v>0</v>
      </c>
      <c r="CD27" s="75">
        <v>0</v>
      </c>
      <c r="CE27" s="75">
        <v>20965</v>
      </c>
      <c r="CF27" s="75">
        <v>0</v>
      </c>
      <c r="CG27" s="75">
        <v>3441</v>
      </c>
      <c r="CH27" s="75">
        <f t="shared" si="31"/>
        <v>13887</v>
      </c>
      <c r="CI27" s="75">
        <f t="shared" si="32"/>
        <v>12787</v>
      </c>
      <c r="CJ27" s="75">
        <f t="shared" si="33"/>
        <v>11233</v>
      </c>
      <c r="CK27" s="75">
        <f t="shared" si="34"/>
        <v>0</v>
      </c>
      <c r="CL27" s="75">
        <f t="shared" si="35"/>
        <v>0</v>
      </c>
      <c r="CM27" s="75">
        <f t="shared" si="36"/>
        <v>11233</v>
      </c>
      <c r="CN27" s="75">
        <f t="shared" si="37"/>
        <v>0</v>
      </c>
      <c r="CO27" s="75">
        <f t="shared" si="38"/>
        <v>1554</v>
      </c>
      <c r="CP27" s="75">
        <f t="shared" si="39"/>
        <v>3739</v>
      </c>
      <c r="CQ27" s="75">
        <f t="shared" si="40"/>
        <v>78550</v>
      </c>
      <c r="CR27" s="75">
        <f t="shared" si="41"/>
        <v>5770</v>
      </c>
      <c r="CS27" s="75">
        <f t="shared" si="42"/>
        <v>5770</v>
      </c>
      <c r="CT27" s="75">
        <f t="shared" si="43"/>
        <v>0</v>
      </c>
      <c r="CU27" s="75">
        <f t="shared" si="44"/>
        <v>0</v>
      </c>
      <c r="CV27" s="75">
        <f t="shared" si="45"/>
        <v>0</v>
      </c>
      <c r="CW27" s="75">
        <f t="shared" si="46"/>
        <v>3717</v>
      </c>
      <c r="CX27" s="75">
        <f t="shared" si="47"/>
        <v>1000</v>
      </c>
      <c r="CY27" s="75">
        <f t="shared" si="48"/>
        <v>1750</v>
      </c>
      <c r="CZ27" s="75">
        <f t="shared" si="49"/>
        <v>967</v>
      </c>
      <c r="DA27" s="75">
        <f t="shared" si="50"/>
        <v>0</v>
      </c>
      <c r="DB27" s="75">
        <f t="shared" si="51"/>
        <v>64973</v>
      </c>
      <c r="DC27" s="75">
        <f t="shared" si="52"/>
        <v>33724</v>
      </c>
      <c r="DD27" s="75">
        <f t="shared" si="53"/>
        <v>28371</v>
      </c>
      <c r="DE27" s="75">
        <f t="shared" si="54"/>
        <v>2876</v>
      </c>
      <c r="DF27" s="75">
        <f t="shared" si="55"/>
        <v>2</v>
      </c>
      <c r="DG27" s="75">
        <f t="shared" si="56"/>
        <v>25731</v>
      </c>
      <c r="DH27" s="75">
        <f t="shared" si="57"/>
        <v>4090</v>
      </c>
      <c r="DI27" s="75">
        <f t="shared" si="58"/>
        <v>3704</v>
      </c>
      <c r="DJ27" s="75">
        <f t="shared" si="59"/>
        <v>95041</v>
      </c>
    </row>
    <row r="28" spans="1:114" s="50" customFormat="1" ht="12" customHeight="1">
      <c r="A28" s="53" t="s">
        <v>112</v>
      </c>
      <c r="B28" s="54" t="s">
        <v>182</v>
      </c>
      <c r="C28" s="53" t="s">
        <v>183</v>
      </c>
      <c r="D28" s="75">
        <f t="shared" si="6"/>
        <v>87118</v>
      </c>
      <c r="E28" s="75">
        <f t="shared" si="7"/>
        <v>810</v>
      </c>
      <c r="F28" s="75">
        <v>0</v>
      </c>
      <c r="G28" s="75">
        <v>0</v>
      </c>
      <c r="H28" s="75">
        <v>0</v>
      </c>
      <c r="I28" s="75">
        <v>0</v>
      </c>
      <c r="J28" s="76" t="s">
        <v>115</v>
      </c>
      <c r="K28" s="75">
        <v>810</v>
      </c>
      <c r="L28" s="75">
        <v>86308</v>
      </c>
      <c r="M28" s="75">
        <f t="shared" si="8"/>
        <v>21938</v>
      </c>
      <c r="N28" s="75">
        <f t="shared" si="9"/>
        <v>0</v>
      </c>
      <c r="O28" s="75">
        <v>0</v>
      </c>
      <c r="P28" s="75">
        <v>0</v>
      </c>
      <c r="Q28" s="75">
        <v>0</v>
      </c>
      <c r="R28" s="75">
        <v>0</v>
      </c>
      <c r="S28" s="76" t="s">
        <v>115</v>
      </c>
      <c r="T28" s="75">
        <v>0</v>
      </c>
      <c r="U28" s="75">
        <v>21938</v>
      </c>
      <c r="V28" s="75">
        <f t="shared" si="10"/>
        <v>109056</v>
      </c>
      <c r="W28" s="75">
        <f t="shared" si="11"/>
        <v>810</v>
      </c>
      <c r="X28" s="75">
        <f t="shared" si="12"/>
        <v>0</v>
      </c>
      <c r="Y28" s="75">
        <f t="shared" si="13"/>
        <v>0</v>
      </c>
      <c r="Z28" s="75">
        <f t="shared" si="14"/>
        <v>0</v>
      </c>
      <c r="AA28" s="75">
        <f t="shared" si="15"/>
        <v>0</v>
      </c>
      <c r="AB28" s="76" t="s">
        <v>115</v>
      </c>
      <c r="AC28" s="75">
        <f t="shared" si="16"/>
        <v>810</v>
      </c>
      <c r="AD28" s="75">
        <f t="shared" si="17"/>
        <v>108246</v>
      </c>
      <c r="AE28" s="75">
        <f t="shared" si="18"/>
        <v>0</v>
      </c>
      <c r="AF28" s="75">
        <f t="shared" si="19"/>
        <v>0</v>
      </c>
      <c r="AG28" s="75">
        <v>0</v>
      </c>
      <c r="AH28" s="75">
        <v>0</v>
      </c>
      <c r="AI28" s="75">
        <v>0</v>
      </c>
      <c r="AJ28" s="75">
        <v>0</v>
      </c>
      <c r="AK28" s="75">
        <v>0</v>
      </c>
      <c r="AL28" s="75">
        <v>0</v>
      </c>
      <c r="AM28" s="75">
        <f t="shared" si="20"/>
        <v>50907</v>
      </c>
      <c r="AN28" s="75">
        <f t="shared" si="21"/>
        <v>15167</v>
      </c>
      <c r="AO28" s="75">
        <v>15167</v>
      </c>
      <c r="AP28" s="75">
        <v>0</v>
      </c>
      <c r="AQ28" s="75">
        <v>0</v>
      </c>
      <c r="AR28" s="75">
        <v>0</v>
      </c>
      <c r="AS28" s="75">
        <f t="shared" si="22"/>
        <v>0</v>
      </c>
      <c r="AT28" s="75">
        <v>0</v>
      </c>
      <c r="AU28" s="75">
        <v>0</v>
      </c>
      <c r="AV28" s="75">
        <v>0</v>
      </c>
      <c r="AW28" s="75">
        <v>0</v>
      </c>
      <c r="AX28" s="75">
        <f t="shared" si="23"/>
        <v>35740</v>
      </c>
      <c r="AY28" s="75">
        <v>31952</v>
      </c>
      <c r="AZ28" s="75">
        <v>2213</v>
      </c>
      <c r="BA28" s="75">
        <v>1575</v>
      </c>
      <c r="BB28" s="75">
        <v>0</v>
      </c>
      <c r="BC28" s="75">
        <v>36211</v>
      </c>
      <c r="BD28" s="75">
        <v>0</v>
      </c>
      <c r="BE28" s="75">
        <v>0</v>
      </c>
      <c r="BF28" s="75">
        <f t="shared" si="24"/>
        <v>50907</v>
      </c>
      <c r="BG28" s="75">
        <f t="shared" si="25"/>
        <v>0</v>
      </c>
      <c r="BH28" s="75">
        <f t="shared" si="26"/>
        <v>0</v>
      </c>
      <c r="BI28" s="75">
        <v>0</v>
      </c>
      <c r="BJ28" s="75">
        <v>0</v>
      </c>
      <c r="BK28" s="75">
        <v>0</v>
      </c>
      <c r="BL28" s="75">
        <v>0</v>
      </c>
      <c r="BM28" s="75">
        <v>0</v>
      </c>
      <c r="BN28" s="75">
        <v>0</v>
      </c>
      <c r="BO28" s="75">
        <f t="shared" si="27"/>
        <v>574</v>
      </c>
      <c r="BP28" s="75">
        <f t="shared" si="28"/>
        <v>574</v>
      </c>
      <c r="BQ28" s="75">
        <v>574</v>
      </c>
      <c r="BR28" s="75">
        <v>0</v>
      </c>
      <c r="BS28" s="75">
        <v>0</v>
      </c>
      <c r="BT28" s="75">
        <v>0</v>
      </c>
      <c r="BU28" s="75">
        <f t="shared" si="29"/>
        <v>0</v>
      </c>
      <c r="BV28" s="75">
        <v>0</v>
      </c>
      <c r="BW28" s="75">
        <v>0</v>
      </c>
      <c r="BX28" s="75">
        <v>0</v>
      </c>
      <c r="BY28" s="75">
        <v>0</v>
      </c>
      <c r="BZ28" s="75">
        <f t="shared" si="30"/>
        <v>0</v>
      </c>
      <c r="CA28" s="75">
        <v>0</v>
      </c>
      <c r="CB28" s="75">
        <v>0</v>
      </c>
      <c r="CC28" s="75">
        <v>0</v>
      </c>
      <c r="CD28" s="75">
        <v>0</v>
      </c>
      <c r="CE28" s="75">
        <v>21364</v>
      </c>
      <c r="CF28" s="75">
        <v>0</v>
      </c>
      <c r="CG28" s="75">
        <v>0</v>
      </c>
      <c r="CH28" s="75">
        <f t="shared" si="31"/>
        <v>574</v>
      </c>
      <c r="CI28" s="75">
        <f t="shared" si="32"/>
        <v>0</v>
      </c>
      <c r="CJ28" s="75">
        <f t="shared" si="33"/>
        <v>0</v>
      </c>
      <c r="CK28" s="75">
        <f t="shared" si="34"/>
        <v>0</v>
      </c>
      <c r="CL28" s="75">
        <f t="shared" si="35"/>
        <v>0</v>
      </c>
      <c r="CM28" s="75">
        <f t="shared" si="36"/>
        <v>0</v>
      </c>
      <c r="CN28" s="75">
        <f t="shared" si="37"/>
        <v>0</v>
      </c>
      <c r="CO28" s="75">
        <f t="shared" si="38"/>
        <v>0</v>
      </c>
      <c r="CP28" s="75">
        <f t="shared" si="39"/>
        <v>0</v>
      </c>
      <c r="CQ28" s="75">
        <f t="shared" si="40"/>
        <v>51481</v>
      </c>
      <c r="CR28" s="75">
        <f t="shared" si="41"/>
        <v>15741</v>
      </c>
      <c r="CS28" s="75">
        <f t="shared" si="42"/>
        <v>15741</v>
      </c>
      <c r="CT28" s="75">
        <f t="shared" si="43"/>
        <v>0</v>
      </c>
      <c r="CU28" s="75">
        <f t="shared" si="44"/>
        <v>0</v>
      </c>
      <c r="CV28" s="75">
        <f t="shared" si="45"/>
        <v>0</v>
      </c>
      <c r="CW28" s="75">
        <f t="shared" si="46"/>
        <v>0</v>
      </c>
      <c r="CX28" s="75">
        <f t="shared" si="47"/>
        <v>0</v>
      </c>
      <c r="CY28" s="75">
        <f t="shared" si="48"/>
        <v>0</v>
      </c>
      <c r="CZ28" s="75">
        <f t="shared" si="49"/>
        <v>0</v>
      </c>
      <c r="DA28" s="75">
        <f t="shared" si="50"/>
        <v>0</v>
      </c>
      <c r="DB28" s="75">
        <f t="shared" si="51"/>
        <v>35740</v>
      </c>
      <c r="DC28" s="75">
        <f t="shared" si="52"/>
        <v>31952</v>
      </c>
      <c r="DD28" s="75">
        <f t="shared" si="53"/>
        <v>2213</v>
      </c>
      <c r="DE28" s="75">
        <f t="shared" si="54"/>
        <v>1575</v>
      </c>
      <c r="DF28" s="75">
        <f t="shared" si="55"/>
        <v>0</v>
      </c>
      <c r="DG28" s="75">
        <f t="shared" si="56"/>
        <v>57575</v>
      </c>
      <c r="DH28" s="75">
        <f t="shared" si="57"/>
        <v>0</v>
      </c>
      <c r="DI28" s="75">
        <f t="shared" si="58"/>
        <v>0</v>
      </c>
      <c r="DJ28" s="75">
        <f t="shared" si="59"/>
        <v>51481</v>
      </c>
    </row>
    <row r="29" spans="1:114" s="50" customFormat="1" ht="12" customHeight="1">
      <c r="A29" s="53" t="s">
        <v>112</v>
      </c>
      <c r="B29" s="54" t="s">
        <v>184</v>
      </c>
      <c r="C29" s="53" t="s">
        <v>185</v>
      </c>
      <c r="D29" s="75">
        <f t="shared" si="6"/>
        <v>78316</v>
      </c>
      <c r="E29" s="75">
        <f t="shared" si="7"/>
        <v>0</v>
      </c>
      <c r="F29" s="75">
        <v>0</v>
      </c>
      <c r="G29" s="75">
        <v>0</v>
      </c>
      <c r="H29" s="75">
        <v>0</v>
      </c>
      <c r="I29" s="75">
        <v>0</v>
      </c>
      <c r="J29" s="76" t="s">
        <v>115</v>
      </c>
      <c r="K29" s="75">
        <v>0</v>
      </c>
      <c r="L29" s="75">
        <v>78316</v>
      </c>
      <c r="M29" s="75">
        <f t="shared" si="8"/>
        <v>23394</v>
      </c>
      <c r="N29" s="75">
        <f t="shared" si="9"/>
        <v>0</v>
      </c>
      <c r="O29" s="75">
        <v>0</v>
      </c>
      <c r="P29" s="75">
        <v>0</v>
      </c>
      <c r="Q29" s="75">
        <v>0</v>
      </c>
      <c r="R29" s="75">
        <v>0</v>
      </c>
      <c r="S29" s="76" t="s">
        <v>115</v>
      </c>
      <c r="T29" s="75">
        <v>0</v>
      </c>
      <c r="U29" s="75">
        <v>23394</v>
      </c>
      <c r="V29" s="75">
        <f t="shared" si="10"/>
        <v>101710</v>
      </c>
      <c r="W29" s="75">
        <f t="shared" si="11"/>
        <v>0</v>
      </c>
      <c r="X29" s="75">
        <f t="shared" si="12"/>
        <v>0</v>
      </c>
      <c r="Y29" s="75">
        <f t="shared" si="13"/>
        <v>0</v>
      </c>
      <c r="Z29" s="75">
        <f t="shared" si="14"/>
        <v>0</v>
      </c>
      <c r="AA29" s="75">
        <f t="shared" si="15"/>
        <v>0</v>
      </c>
      <c r="AB29" s="76" t="s">
        <v>115</v>
      </c>
      <c r="AC29" s="75">
        <f t="shared" si="16"/>
        <v>0</v>
      </c>
      <c r="AD29" s="75">
        <f t="shared" si="17"/>
        <v>101710</v>
      </c>
      <c r="AE29" s="75">
        <f t="shared" si="18"/>
        <v>0</v>
      </c>
      <c r="AF29" s="75">
        <f t="shared" si="19"/>
        <v>0</v>
      </c>
      <c r="AG29" s="75">
        <v>0</v>
      </c>
      <c r="AH29" s="75">
        <v>0</v>
      </c>
      <c r="AI29" s="75">
        <v>0</v>
      </c>
      <c r="AJ29" s="75">
        <v>0</v>
      </c>
      <c r="AK29" s="75">
        <v>0</v>
      </c>
      <c r="AL29" s="75">
        <v>0</v>
      </c>
      <c r="AM29" s="75">
        <f t="shared" si="20"/>
        <v>2000</v>
      </c>
      <c r="AN29" s="75">
        <f t="shared" si="21"/>
        <v>2000</v>
      </c>
      <c r="AO29" s="75">
        <v>2000</v>
      </c>
      <c r="AP29" s="75">
        <v>0</v>
      </c>
      <c r="AQ29" s="75">
        <v>0</v>
      </c>
      <c r="AR29" s="75">
        <v>0</v>
      </c>
      <c r="AS29" s="75">
        <f t="shared" si="22"/>
        <v>0</v>
      </c>
      <c r="AT29" s="75">
        <v>0</v>
      </c>
      <c r="AU29" s="75">
        <v>0</v>
      </c>
      <c r="AV29" s="75">
        <v>0</v>
      </c>
      <c r="AW29" s="75">
        <v>0</v>
      </c>
      <c r="AX29" s="75">
        <f t="shared" si="23"/>
        <v>0</v>
      </c>
      <c r="AY29" s="75">
        <v>0</v>
      </c>
      <c r="AZ29" s="75">
        <v>0</v>
      </c>
      <c r="BA29" s="75">
        <v>0</v>
      </c>
      <c r="BB29" s="75">
        <v>0</v>
      </c>
      <c r="BC29" s="75">
        <v>76316</v>
      </c>
      <c r="BD29" s="75">
        <v>0</v>
      </c>
      <c r="BE29" s="75">
        <v>0</v>
      </c>
      <c r="BF29" s="75">
        <f t="shared" si="24"/>
        <v>2000</v>
      </c>
      <c r="BG29" s="75">
        <f t="shared" si="25"/>
        <v>0</v>
      </c>
      <c r="BH29" s="75">
        <f t="shared" si="26"/>
        <v>0</v>
      </c>
      <c r="BI29" s="75">
        <v>0</v>
      </c>
      <c r="BJ29" s="75">
        <v>0</v>
      </c>
      <c r="BK29" s="75">
        <v>0</v>
      </c>
      <c r="BL29" s="75">
        <v>0</v>
      </c>
      <c r="BM29" s="75">
        <v>0</v>
      </c>
      <c r="BN29" s="75">
        <v>0</v>
      </c>
      <c r="BO29" s="75">
        <f t="shared" si="27"/>
        <v>0</v>
      </c>
      <c r="BP29" s="75">
        <f t="shared" si="28"/>
        <v>0</v>
      </c>
      <c r="BQ29" s="75">
        <v>0</v>
      </c>
      <c r="BR29" s="75">
        <v>0</v>
      </c>
      <c r="BS29" s="75">
        <v>0</v>
      </c>
      <c r="BT29" s="75">
        <v>0</v>
      </c>
      <c r="BU29" s="75">
        <f t="shared" si="29"/>
        <v>0</v>
      </c>
      <c r="BV29" s="75">
        <v>0</v>
      </c>
      <c r="BW29" s="75">
        <v>0</v>
      </c>
      <c r="BX29" s="75">
        <v>0</v>
      </c>
      <c r="BY29" s="75">
        <v>0</v>
      </c>
      <c r="BZ29" s="75">
        <f t="shared" si="30"/>
        <v>0</v>
      </c>
      <c r="CA29" s="75">
        <v>0</v>
      </c>
      <c r="CB29" s="75">
        <v>0</v>
      </c>
      <c r="CC29" s="75">
        <v>0</v>
      </c>
      <c r="CD29" s="75">
        <v>0</v>
      </c>
      <c r="CE29" s="75">
        <v>23394</v>
      </c>
      <c r="CF29" s="75">
        <v>0</v>
      </c>
      <c r="CG29" s="75">
        <v>0</v>
      </c>
      <c r="CH29" s="75">
        <f t="shared" si="31"/>
        <v>0</v>
      </c>
      <c r="CI29" s="75">
        <f t="shared" si="32"/>
        <v>0</v>
      </c>
      <c r="CJ29" s="75">
        <f t="shared" si="33"/>
        <v>0</v>
      </c>
      <c r="CK29" s="75">
        <f t="shared" si="34"/>
        <v>0</v>
      </c>
      <c r="CL29" s="75">
        <f t="shared" si="35"/>
        <v>0</v>
      </c>
      <c r="CM29" s="75">
        <f t="shared" si="36"/>
        <v>0</v>
      </c>
      <c r="CN29" s="75">
        <f t="shared" si="37"/>
        <v>0</v>
      </c>
      <c r="CO29" s="75">
        <f t="shared" si="38"/>
        <v>0</v>
      </c>
      <c r="CP29" s="75">
        <f t="shared" si="39"/>
        <v>0</v>
      </c>
      <c r="CQ29" s="75">
        <f t="shared" si="40"/>
        <v>2000</v>
      </c>
      <c r="CR29" s="75">
        <f t="shared" si="41"/>
        <v>2000</v>
      </c>
      <c r="CS29" s="75">
        <f t="shared" si="42"/>
        <v>2000</v>
      </c>
      <c r="CT29" s="75">
        <f t="shared" si="43"/>
        <v>0</v>
      </c>
      <c r="CU29" s="75">
        <f t="shared" si="44"/>
        <v>0</v>
      </c>
      <c r="CV29" s="75">
        <f t="shared" si="45"/>
        <v>0</v>
      </c>
      <c r="CW29" s="75">
        <f t="shared" si="46"/>
        <v>0</v>
      </c>
      <c r="CX29" s="75">
        <f t="shared" si="47"/>
        <v>0</v>
      </c>
      <c r="CY29" s="75">
        <f t="shared" si="48"/>
        <v>0</v>
      </c>
      <c r="CZ29" s="75">
        <f t="shared" si="49"/>
        <v>0</v>
      </c>
      <c r="DA29" s="75">
        <f t="shared" si="50"/>
        <v>0</v>
      </c>
      <c r="DB29" s="75">
        <f t="shared" si="51"/>
        <v>0</v>
      </c>
      <c r="DC29" s="75">
        <f t="shared" si="52"/>
        <v>0</v>
      </c>
      <c r="DD29" s="75">
        <f t="shared" si="53"/>
        <v>0</v>
      </c>
      <c r="DE29" s="75">
        <f t="shared" si="54"/>
        <v>0</v>
      </c>
      <c r="DF29" s="75">
        <f t="shared" si="55"/>
        <v>0</v>
      </c>
      <c r="DG29" s="75">
        <f t="shared" si="56"/>
        <v>99710</v>
      </c>
      <c r="DH29" s="75">
        <f t="shared" si="57"/>
        <v>0</v>
      </c>
      <c r="DI29" s="75">
        <f t="shared" si="58"/>
        <v>0</v>
      </c>
      <c r="DJ29" s="75">
        <f t="shared" si="59"/>
        <v>2000</v>
      </c>
    </row>
    <row r="30" spans="1:114" s="50" customFormat="1" ht="12" customHeight="1">
      <c r="A30" s="53" t="s">
        <v>112</v>
      </c>
      <c r="B30" s="54" t="s">
        <v>186</v>
      </c>
      <c r="C30" s="53" t="s">
        <v>187</v>
      </c>
      <c r="D30" s="75">
        <f t="shared" si="6"/>
        <v>54812</v>
      </c>
      <c r="E30" s="75">
        <f t="shared" si="7"/>
        <v>0</v>
      </c>
      <c r="F30" s="75">
        <v>0</v>
      </c>
      <c r="G30" s="75">
        <v>0</v>
      </c>
      <c r="H30" s="75">
        <v>0</v>
      </c>
      <c r="I30" s="75">
        <v>0</v>
      </c>
      <c r="J30" s="76" t="s">
        <v>115</v>
      </c>
      <c r="K30" s="75">
        <v>0</v>
      </c>
      <c r="L30" s="75">
        <v>54812</v>
      </c>
      <c r="M30" s="75">
        <f t="shared" si="8"/>
        <v>6952</v>
      </c>
      <c r="N30" s="75">
        <f t="shared" si="9"/>
        <v>0</v>
      </c>
      <c r="O30" s="75">
        <v>0</v>
      </c>
      <c r="P30" s="75">
        <v>0</v>
      </c>
      <c r="Q30" s="75">
        <v>0</v>
      </c>
      <c r="R30" s="75">
        <v>0</v>
      </c>
      <c r="S30" s="76" t="s">
        <v>115</v>
      </c>
      <c r="T30" s="75">
        <v>0</v>
      </c>
      <c r="U30" s="75">
        <v>6952</v>
      </c>
      <c r="V30" s="75">
        <f t="shared" si="10"/>
        <v>61764</v>
      </c>
      <c r="W30" s="75">
        <f t="shared" si="11"/>
        <v>0</v>
      </c>
      <c r="X30" s="75">
        <f t="shared" si="12"/>
        <v>0</v>
      </c>
      <c r="Y30" s="75">
        <f t="shared" si="13"/>
        <v>0</v>
      </c>
      <c r="Z30" s="75">
        <f t="shared" si="14"/>
        <v>0</v>
      </c>
      <c r="AA30" s="75">
        <f t="shared" si="15"/>
        <v>0</v>
      </c>
      <c r="AB30" s="76" t="s">
        <v>115</v>
      </c>
      <c r="AC30" s="75">
        <f t="shared" si="16"/>
        <v>0</v>
      </c>
      <c r="AD30" s="75">
        <f t="shared" si="17"/>
        <v>61764</v>
      </c>
      <c r="AE30" s="75">
        <f t="shared" si="18"/>
        <v>0</v>
      </c>
      <c r="AF30" s="75">
        <f t="shared" si="19"/>
        <v>0</v>
      </c>
      <c r="AG30" s="75">
        <v>0</v>
      </c>
      <c r="AH30" s="75">
        <v>0</v>
      </c>
      <c r="AI30" s="75">
        <v>0</v>
      </c>
      <c r="AJ30" s="75">
        <v>0</v>
      </c>
      <c r="AK30" s="75">
        <v>0</v>
      </c>
      <c r="AL30" s="75">
        <v>1297</v>
      </c>
      <c r="AM30" s="75">
        <f t="shared" si="20"/>
        <v>731</v>
      </c>
      <c r="AN30" s="75">
        <f t="shared" si="21"/>
        <v>731</v>
      </c>
      <c r="AO30" s="75">
        <v>731</v>
      </c>
      <c r="AP30" s="75">
        <v>0</v>
      </c>
      <c r="AQ30" s="75">
        <v>0</v>
      </c>
      <c r="AR30" s="75">
        <v>0</v>
      </c>
      <c r="AS30" s="75">
        <f t="shared" si="22"/>
        <v>0</v>
      </c>
      <c r="AT30" s="75">
        <v>0</v>
      </c>
      <c r="AU30" s="75">
        <v>0</v>
      </c>
      <c r="AV30" s="75">
        <v>0</v>
      </c>
      <c r="AW30" s="75">
        <v>0</v>
      </c>
      <c r="AX30" s="75">
        <f t="shared" si="23"/>
        <v>0</v>
      </c>
      <c r="AY30" s="75">
        <v>0</v>
      </c>
      <c r="AZ30" s="75">
        <v>0</v>
      </c>
      <c r="BA30" s="75">
        <v>0</v>
      </c>
      <c r="BB30" s="75">
        <v>0</v>
      </c>
      <c r="BC30" s="75">
        <v>52784</v>
      </c>
      <c r="BD30" s="75">
        <v>0</v>
      </c>
      <c r="BE30" s="75">
        <v>0</v>
      </c>
      <c r="BF30" s="75">
        <f t="shared" si="24"/>
        <v>731</v>
      </c>
      <c r="BG30" s="75">
        <f t="shared" si="25"/>
        <v>0</v>
      </c>
      <c r="BH30" s="75">
        <f t="shared" si="26"/>
        <v>0</v>
      </c>
      <c r="BI30" s="75">
        <v>0</v>
      </c>
      <c r="BJ30" s="75">
        <v>0</v>
      </c>
      <c r="BK30" s="75">
        <v>0</v>
      </c>
      <c r="BL30" s="75">
        <v>0</v>
      </c>
      <c r="BM30" s="75">
        <v>0</v>
      </c>
      <c r="BN30" s="75">
        <v>0</v>
      </c>
      <c r="BO30" s="75">
        <f t="shared" si="27"/>
        <v>731</v>
      </c>
      <c r="BP30" s="75">
        <f t="shared" si="28"/>
        <v>731</v>
      </c>
      <c r="BQ30" s="75">
        <v>731</v>
      </c>
      <c r="BR30" s="75">
        <v>0</v>
      </c>
      <c r="BS30" s="75">
        <v>0</v>
      </c>
      <c r="BT30" s="75">
        <v>0</v>
      </c>
      <c r="BU30" s="75">
        <f t="shared" si="29"/>
        <v>0</v>
      </c>
      <c r="BV30" s="75">
        <v>0</v>
      </c>
      <c r="BW30" s="75">
        <v>0</v>
      </c>
      <c r="BX30" s="75">
        <v>0</v>
      </c>
      <c r="BY30" s="75">
        <v>0</v>
      </c>
      <c r="BZ30" s="75">
        <f t="shared" si="30"/>
        <v>0</v>
      </c>
      <c r="CA30" s="75">
        <v>0</v>
      </c>
      <c r="CB30" s="75">
        <v>0</v>
      </c>
      <c r="CC30" s="75">
        <v>0</v>
      </c>
      <c r="CD30" s="75">
        <v>0</v>
      </c>
      <c r="CE30" s="75">
        <v>6221</v>
      </c>
      <c r="CF30" s="75">
        <v>0</v>
      </c>
      <c r="CG30" s="75">
        <v>0</v>
      </c>
      <c r="CH30" s="75">
        <f t="shared" si="31"/>
        <v>731</v>
      </c>
      <c r="CI30" s="75">
        <f t="shared" si="32"/>
        <v>0</v>
      </c>
      <c r="CJ30" s="75">
        <f t="shared" si="33"/>
        <v>0</v>
      </c>
      <c r="CK30" s="75">
        <f t="shared" si="34"/>
        <v>0</v>
      </c>
      <c r="CL30" s="75">
        <f t="shared" si="35"/>
        <v>0</v>
      </c>
      <c r="CM30" s="75">
        <f t="shared" si="36"/>
        <v>0</v>
      </c>
      <c r="CN30" s="75">
        <f t="shared" si="37"/>
        <v>0</v>
      </c>
      <c r="CO30" s="75">
        <f t="shared" si="38"/>
        <v>0</v>
      </c>
      <c r="CP30" s="75">
        <f t="shared" si="39"/>
        <v>1297</v>
      </c>
      <c r="CQ30" s="75">
        <f t="shared" si="40"/>
        <v>1462</v>
      </c>
      <c r="CR30" s="75">
        <f t="shared" si="41"/>
        <v>1462</v>
      </c>
      <c r="CS30" s="75">
        <f t="shared" si="42"/>
        <v>1462</v>
      </c>
      <c r="CT30" s="75">
        <f t="shared" si="43"/>
        <v>0</v>
      </c>
      <c r="CU30" s="75">
        <f t="shared" si="44"/>
        <v>0</v>
      </c>
      <c r="CV30" s="75">
        <f t="shared" si="45"/>
        <v>0</v>
      </c>
      <c r="CW30" s="75">
        <f t="shared" si="46"/>
        <v>0</v>
      </c>
      <c r="CX30" s="75">
        <f t="shared" si="47"/>
        <v>0</v>
      </c>
      <c r="CY30" s="75">
        <f t="shared" si="48"/>
        <v>0</v>
      </c>
      <c r="CZ30" s="75">
        <f t="shared" si="49"/>
        <v>0</v>
      </c>
      <c r="DA30" s="75">
        <f t="shared" si="50"/>
        <v>0</v>
      </c>
      <c r="DB30" s="75">
        <f t="shared" si="51"/>
        <v>0</v>
      </c>
      <c r="DC30" s="75">
        <f t="shared" si="52"/>
        <v>0</v>
      </c>
      <c r="DD30" s="75">
        <f t="shared" si="53"/>
        <v>0</v>
      </c>
      <c r="DE30" s="75">
        <f t="shared" si="54"/>
        <v>0</v>
      </c>
      <c r="DF30" s="75">
        <f t="shared" si="55"/>
        <v>0</v>
      </c>
      <c r="DG30" s="75">
        <f t="shared" si="56"/>
        <v>59005</v>
      </c>
      <c r="DH30" s="75">
        <f t="shared" si="57"/>
        <v>0</v>
      </c>
      <c r="DI30" s="75">
        <f t="shared" si="58"/>
        <v>0</v>
      </c>
      <c r="DJ30" s="75">
        <f t="shared" si="59"/>
        <v>1462</v>
      </c>
    </row>
    <row r="31" spans="1:114" s="50" customFormat="1" ht="12" customHeight="1">
      <c r="A31" s="53" t="s">
        <v>112</v>
      </c>
      <c r="B31" s="54" t="s">
        <v>188</v>
      </c>
      <c r="C31" s="53" t="s">
        <v>189</v>
      </c>
      <c r="D31" s="75">
        <f t="shared" si="6"/>
        <v>229413</v>
      </c>
      <c r="E31" s="75">
        <f t="shared" si="7"/>
        <v>38250</v>
      </c>
      <c r="F31" s="75">
        <v>3064</v>
      </c>
      <c r="G31" s="75">
        <v>0</v>
      </c>
      <c r="H31" s="75">
        <v>0</v>
      </c>
      <c r="I31" s="75">
        <v>23539</v>
      </c>
      <c r="J31" s="76" t="s">
        <v>115</v>
      </c>
      <c r="K31" s="75">
        <v>11647</v>
      </c>
      <c r="L31" s="75">
        <v>191163</v>
      </c>
      <c r="M31" s="75">
        <f t="shared" si="8"/>
        <v>35305</v>
      </c>
      <c r="N31" s="75">
        <f t="shared" si="9"/>
        <v>0</v>
      </c>
      <c r="O31" s="75">
        <v>0</v>
      </c>
      <c r="P31" s="75">
        <v>0</v>
      </c>
      <c r="Q31" s="75">
        <v>0</v>
      </c>
      <c r="R31" s="75">
        <v>0</v>
      </c>
      <c r="S31" s="76" t="s">
        <v>115</v>
      </c>
      <c r="T31" s="75">
        <v>0</v>
      </c>
      <c r="U31" s="75">
        <v>35305</v>
      </c>
      <c r="V31" s="75">
        <f t="shared" si="10"/>
        <v>264718</v>
      </c>
      <c r="W31" s="75">
        <f t="shared" si="11"/>
        <v>38250</v>
      </c>
      <c r="X31" s="75">
        <f t="shared" si="12"/>
        <v>3064</v>
      </c>
      <c r="Y31" s="75">
        <f t="shared" si="13"/>
        <v>0</v>
      </c>
      <c r="Z31" s="75">
        <f t="shared" si="14"/>
        <v>0</v>
      </c>
      <c r="AA31" s="75">
        <f t="shared" si="15"/>
        <v>23539</v>
      </c>
      <c r="AB31" s="76" t="s">
        <v>115</v>
      </c>
      <c r="AC31" s="75">
        <f t="shared" si="16"/>
        <v>11647</v>
      </c>
      <c r="AD31" s="75">
        <f t="shared" si="17"/>
        <v>226468</v>
      </c>
      <c r="AE31" s="75">
        <f t="shared" si="18"/>
        <v>35095</v>
      </c>
      <c r="AF31" s="75">
        <f t="shared" si="19"/>
        <v>35095</v>
      </c>
      <c r="AG31" s="75">
        <v>0</v>
      </c>
      <c r="AH31" s="75">
        <v>35095</v>
      </c>
      <c r="AI31" s="75">
        <v>0</v>
      </c>
      <c r="AJ31" s="75">
        <v>0</v>
      </c>
      <c r="AK31" s="75">
        <v>0</v>
      </c>
      <c r="AL31" s="75">
        <v>0</v>
      </c>
      <c r="AM31" s="75">
        <f t="shared" si="20"/>
        <v>120550</v>
      </c>
      <c r="AN31" s="75">
        <f t="shared" si="21"/>
        <v>34464</v>
      </c>
      <c r="AO31" s="75">
        <v>15920</v>
      </c>
      <c r="AP31" s="75">
        <v>0</v>
      </c>
      <c r="AQ31" s="75">
        <v>17544</v>
      </c>
      <c r="AR31" s="75">
        <v>1000</v>
      </c>
      <c r="AS31" s="75">
        <f t="shared" si="22"/>
        <v>34456</v>
      </c>
      <c r="AT31" s="75">
        <v>0</v>
      </c>
      <c r="AU31" s="75">
        <v>29521</v>
      </c>
      <c r="AV31" s="75">
        <v>4935</v>
      </c>
      <c r="AW31" s="75">
        <v>25830</v>
      </c>
      <c r="AX31" s="75">
        <f t="shared" si="23"/>
        <v>25800</v>
      </c>
      <c r="AY31" s="75">
        <v>25800</v>
      </c>
      <c r="AZ31" s="75">
        <v>0</v>
      </c>
      <c r="BA31" s="75">
        <v>0</v>
      </c>
      <c r="BB31" s="75">
        <v>0</v>
      </c>
      <c r="BC31" s="75">
        <v>73768</v>
      </c>
      <c r="BD31" s="75">
        <v>0</v>
      </c>
      <c r="BE31" s="75">
        <v>0</v>
      </c>
      <c r="BF31" s="75">
        <f t="shared" si="24"/>
        <v>155645</v>
      </c>
      <c r="BG31" s="75">
        <f t="shared" si="25"/>
        <v>0</v>
      </c>
      <c r="BH31" s="75">
        <f t="shared" si="26"/>
        <v>0</v>
      </c>
      <c r="BI31" s="75">
        <v>0</v>
      </c>
      <c r="BJ31" s="75">
        <v>0</v>
      </c>
      <c r="BK31" s="75">
        <v>0</v>
      </c>
      <c r="BL31" s="75">
        <v>0</v>
      </c>
      <c r="BM31" s="75">
        <v>0</v>
      </c>
      <c r="BN31" s="75">
        <v>0</v>
      </c>
      <c r="BO31" s="75">
        <f t="shared" si="27"/>
        <v>0</v>
      </c>
      <c r="BP31" s="75">
        <f t="shared" si="28"/>
        <v>0</v>
      </c>
      <c r="BQ31" s="75">
        <v>0</v>
      </c>
      <c r="BR31" s="75">
        <v>0</v>
      </c>
      <c r="BS31" s="75">
        <v>0</v>
      </c>
      <c r="BT31" s="75">
        <v>0</v>
      </c>
      <c r="BU31" s="75">
        <f t="shared" si="29"/>
        <v>0</v>
      </c>
      <c r="BV31" s="75">
        <v>0</v>
      </c>
      <c r="BW31" s="75">
        <v>0</v>
      </c>
      <c r="BX31" s="75">
        <v>0</v>
      </c>
      <c r="BY31" s="75">
        <v>0</v>
      </c>
      <c r="BZ31" s="75">
        <f t="shared" si="30"/>
        <v>0</v>
      </c>
      <c r="CA31" s="75">
        <v>0</v>
      </c>
      <c r="CB31" s="75">
        <v>0</v>
      </c>
      <c r="CC31" s="75">
        <v>0</v>
      </c>
      <c r="CD31" s="75">
        <v>0</v>
      </c>
      <c r="CE31" s="75">
        <v>35305</v>
      </c>
      <c r="CF31" s="75">
        <v>0</v>
      </c>
      <c r="CG31" s="75">
        <v>0</v>
      </c>
      <c r="CH31" s="75">
        <f t="shared" si="31"/>
        <v>0</v>
      </c>
      <c r="CI31" s="75">
        <f t="shared" si="32"/>
        <v>35095</v>
      </c>
      <c r="CJ31" s="75">
        <f t="shared" si="33"/>
        <v>35095</v>
      </c>
      <c r="CK31" s="75">
        <f t="shared" si="34"/>
        <v>0</v>
      </c>
      <c r="CL31" s="75">
        <f t="shared" si="35"/>
        <v>35095</v>
      </c>
      <c r="CM31" s="75">
        <f t="shared" si="36"/>
        <v>0</v>
      </c>
      <c r="CN31" s="75">
        <f t="shared" si="37"/>
        <v>0</v>
      </c>
      <c r="CO31" s="75">
        <f t="shared" si="38"/>
        <v>0</v>
      </c>
      <c r="CP31" s="75">
        <f t="shared" si="39"/>
        <v>0</v>
      </c>
      <c r="CQ31" s="75">
        <f t="shared" si="40"/>
        <v>120550</v>
      </c>
      <c r="CR31" s="75">
        <f t="shared" si="41"/>
        <v>34464</v>
      </c>
      <c r="CS31" s="75">
        <f t="shared" si="42"/>
        <v>15920</v>
      </c>
      <c r="CT31" s="75">
        <f t="shared" si="43"/>
        <v>0</v>
      </c>
      <c r="CU31" s="75">
        <f t="shared" si="44"/>
        <v>17544</v>
      </c>
      <c r="CV31" s="75">
        <f t="shared" si="45"/>
        <v>1000</v>
      </c>
      <c r="CW31" s="75">
        <f t="shared" si="46"/>
        <v>34456</v>
      </c>
      <c r="CX31" s="75">
        <f t="shared" si="47"/>
        <v>0</v>
      </c>
      <c r="CY31" s="75">
        <f t="shared" si="48"/>
        <v>29521</v>
      </c>
      <c r="CZ31" s="75">
        <f t="shared" si="49"/>
        <v>4935</v>
      </c>
      <c r="DA31" s="75">
        <f t="shared" si="50"/>
        <v>25830</v>
      </c>
      <c r="DB31" s="75">
        <f t="shared" si="51"/>
        <v>25800</v>
      </c>
      <c r="DC31" s="75">
        <f t="shared" si="52"/>
        <v>25800</v>
      </c>
      <c r="DD31" s="75">
        <f t="shared" si="53"/>
        <v>0</v>
      </c>
      <c r="DE31" s="75">
        <f t="shared" si="54"/>
        <v>0</v>
      </c>
      <c r="DF31" s="75">
        <f t="shared" si="55"/>
        <v>0</v>
      </c>
      <c r="DG31" s="75">
        <f t="shared" si="56"/>
        <v>109073</v>
      </c>
      <c r="DH31" s="75">
        <f t="shared" si="57"/>
        <v>0</v>
      </c>
      <c r="DI31" s="75">
        <f t="shared" si="58"/>
        <v>0</v>
      </c>
      <c r="DJ31" s="75">
        <f t="shared" si="59"/>
        <v>155645</v>
      </c>
    </row>
    <row r="32" spans="1:114" s="50" customFormat="1" ht="12" customHeight="1">
      <c r="A32" s="53" t="s">
        <v>112</v>
      </c>
      <c r="B32" s="54" t="s">
        <v>190</v>
      </c>
      <c r="C32" s="53" t="s">
        <v>191</v>
      </c>
      <c r="D32" s="75">
        <f t="shared" si="6"/>
        <v>138856</v>
      </c>
      <c r="E32" s="75">
        <f t="shared" si="7"/>
        <v>0</v>
      </c>
      <c r="F32" s="75">
        <v>0</v>
      </c>
      <c r="G32" s="75">
        <v>0</v>
      </c>
      <c r="H32" s="75">
        <v>0</v>
      </c>
      <c r="I32" s="75">
        <v>0</v>
      </c>
      <c r="J32" s="76" t="s">
        <v>115</v>
      </c>
      <c r="K32" s="75">
        <v>0</v>
      </c>
      <c r="L32" s="75">
        <v>138856</v>
      </c>
      <c r="M32" s="75">
        <f t="shared" si="8"/>
        <v>41665</v>
      </c>
      <c r="N32" s="75">
        <f t="shared" si="9"/>
        <v>0</v>
      </c>
      <c r="O32" s="75">
        <v>0</v>
      </c>
      <c r="P32" s="75">
        <v>0</v>
      </c>
      <c r="Q32" s="75">
        <v>0</v>
      </c>
      <c r="R32" s="75">
        <v>0</v>
      </c>
      <c r="S32" s="76" t="s">
        <v>115</v>
      </c>
      <c r="T32" s="75">
        <v>0</v>
      </c>
      <c r="U32" s="75">
        <v>41665</v>
      </c>
      <c r="V32" s="75">
        <f t="shared" si="10"/>
        <v>180521</v>
      </c>
      <c r="W32" s="75">
        <f t="shared" si="11"/>
        <v>0</v>
      </c>
      <c r="X32" s="75">
        <f t="shared" si="12"/>
        <v>0</v>
      </c>
      <c r="Y32" s="75">
        <f t="shared" si="13"/>
        <v>0</v>
      </c>
      <c r="Z32" s="75">
        <f t="shared" si="14"/>
        <v>0</v>
      </c>
      <c r="AA32" s="75">
        <f t="shared" si="15"/>
        <v>0</v>
      </c>
      <c r="AB32" s="76" t="s">
        <v>115</v>
      </c>
      <c r="AC32" s="75">
        <f t="shared" si="16"/>
        <v>0</v>
      </c>
      <c r="AD32" s="75">
        <f t="shared" si="17"/>
        <v>180521</v>
      </c>
      <c r="AE32" s="75">
        <f t="shared" si="18"/>
        <v>0</v>
      </c>
      <c r="AF32" s="75">
        <f t="shared" si="19"/>
        <v>0</v>
      </c>
      <c r="AG32" s="75">
        <v>0</v>
      </c>
      <c r="AH32" s="75">
        <v>0</v>
      </c>
      <c r="AI32" s="75">
        <v>0</v>
      </c>
      <c r="AJ32" s="75">
        <v>0</v>
      </c>
      <c r="AK32" s="75">
        <v>0</v>
      </c>
      <c r="AL32" s="75">
        <v>4259</v>
      </c>
      <c r="AM32" s="75">
        <f t="shared" si="20"/>
        <v>3564</v>
      </c>
      <c r="AN32" s="75">
        <f t="shared" si="21"/>
        <v>3564</v>
      </c>
      <c r="AO32" s="75">
        <v>3564</v>
      </c>
      <c r="AP32" s="75">
        <v>0</v>
      </c>
      <c r="AQ32" s="75">
        <v>0</v>
      </c>
      <c r="AR32" s="75">
        <v>0</v>
      </c>
      <c r="AS32" s="75">
        <f t="shared" si="22"/>
        <v>0</v>
      </c>
      <c r="AT32" s="75">
        <v>0</v>
      </c>
      <c r="AU32" s="75">
        <v>0</v>
      </c>
      <c r="AV32" s="75">
        <v>0</v>
      </c>
      <c r="AW32" s="75">
        <v>0</v>
      </c>
      <c r="AX32" s="75">
        <f t="shared" si="23"/>
        <v>0</v>
      </c>
      <c r="AY32" s="75">
        <v>0</v>
      </c>
      <c r="AZ32" s="75">
        <v>0</v>
      </c>
      <c r="BA32" s="75">
        <v>0</v>
      </c>
      <c r="BB32" s="75">
        <v>0</v>
      </c>
      <c r="BC32" s="75">
        <v>131033</v>
      </c>
      <c r="BD32" s="75">
        <v>0</v>
      </c>
      <c r="BE32" s="75">
        <v>0</v>
      </c>
      <c r="BF32" s="75">
        <f t="shared" si="24"/>
        <v>3564</v>
      </c>
      <c r="BG32" s="75">
        <f t="shared" si="25"/>
        <v>0</v>
      </c>
      <c r="BH32" s="75">
        <f t="shared" si="26"/>
        <v>0</v>
      </c>
      <c r="BI32" s="75">
        <v>0</v>
      </c>
      <c r="BJ32" s="75">
        <v>0</v>
      </c>
      <c r="BK32" s="75">
        <v>0</v>
      </c>
      <c r="BL32" s="75">
        <v>0</v>
      </c>
      <c r="BM32" s="75">
        <v>0</v>
      </c>
      <c r="BN32" s="75">
        <v>547</v>
      </c>
      <c r="BO32" s="75">
        <f t="shared" si="27"/>
        <v>0</v>
      </c>
      <c r="BP32" s="75">
        <f t="shared" si="28"/>
        <v>0</v>
      </c>
      <c r="BQ32" s="75">
        <v>0</v>
      </c>
      <c r="BR32" s="75">
        <v>0</v>
      </c>
      <c r="BS32" s="75">
        <v>0</v>
      </c>
      <c r="BT32" s="75">
        <v>0</v>
      </c>
      <c r="BU32" s="75">
        <f t="shared" si="29"/>
        <v>0</v>
      </c>
      <c r="BV32" s="75">
        <v>0</v>
      </c>
      <c r="BW32" s="75">
        <v>0</v>
      </c>
      <c r="BX32" s="75">
        <v>0</v>
      </c>
      <c r="BY32" s="75">
        <v>0</v>
      </c>
      <c r="BZ32" s="75">
        <f t="shared" si="30"/>
        <v>0</v>
      </c>
      <c r="CA32" s="75">
        <v>0</v>
      </c>
      <c r="CB32" s="75">
        <v>0</v>
      </c>
      <c r="CC32" s="75">
        <v>0</v>
      </c>
      <c r="CD32" s="75">
        <v>0</v>
      </c>
      <c r="CE32" s="75">
        <v>41118</v>
      </c>
      <c r="CF32" s="75">
        <v>0</v>
      </c>
      <c r="CG32" s="75">
        <v>0</v>
      </c>
      <c r="CH32" s="75">
        <f t="shared" si="31"/>
        <v>0</v>
      </c>
      <c r="CI32" s="75">
        <f t="shared" si="32"/>
        <v>0</v>
      </c>
      <c r="CJ32" s="75">
        <f t="shared" si="33"/>
        <v>0</v>
      </c>
      <c r="CK32" s="75">
        <f t="shared" si="34"/>
        <v>0</v>
      </c>
      <c r="CL32" s="75">
        <f t="shared" si="35"/>
        <v>0</v>
      </c>
      <c r="CM32" s="75">
        <f t="shared" si="36"/>
        <v>0</v>
      </c>
      <c r="CN32" s="75">
        <f t="shared" si="37"/>
        <v>0</v>
      </c>
      <c r="CO32" s="75">
        <f t="shared" si="38"/>
        <v>0</v>
      </c>
      <c r="CP32" s="75">
        <f t="shared" si="39"/>
        <v>4806</v>
      </c>
      <c r="CQ32" s="75">
        <f t="shared" si="40"/>
        <v>3564</v>
      </c>
      <c r="CR32" s="75">
        <f t="shared" si="41"/>
        <v>3564</v>
      </c>
      <c r="CS32" s="75">
        <f t="shared" si="42"/>
        <v>3564</v>
      </c>
      <c r="CT32" s="75">
        <f t="shared" si="43"/>
        <v>0</v>
      </c>
      <c r="CU32" s="75">
        <f t="shared" si="44"/>
        <v>0</v>
      </c>
      <c r="CV32" s="75">
        <f t="shared" si="45"/>
        <v>0</v>
      </c>
      <c r="CW32" s="75">
        <f t="shared" si="46"/>
        <v>0</v>
      </c>
      <c r="CX32" s="75">
        <f t="shared" si="47"/>
        <v>0</v>
      </c>
      <c r="CY32" s="75">
        <f t="shared" si="48"/>
        <v>0</v>
      </c>
      <c r="CZ32" s="75">
        <f t="shared" si="49"/>
        <v>0</v>
      </c>
      <c r="DA32" s="75">
        <f t="shared" si="50"/>
        <v>0</v>
      </c>
      <c r="DB32" s="75">
        <f t="shared" si="51"/>
        <v>0</v>
      </c>
      <c r="DC32" s="75">
        <f t="shared" si="52"/>
        <v>0</v>
      </c>
      <c r="DD32" s="75">
        <f t="shared" si="53"/>
        <v>0</v>
      </c>
      <c r="DE32" s="75">
        <f t="shared" si="54"/>
        <v>0</v>
      </c>
      <c r="DF32" s="75">
        <f t="shared" si="55"/>
        <v>0</v>
      </c>
      <c r="DG32" s="75">
        <f t="shared" si="56"/>
        <v>172151</v>
      </c>
      <c r="DH32" s="75">
        <f t="shared" si="57"/>
        <v>0</v>
      </c>
      <c r="DI32" s="75">
        <f t="shared" si="58"/>
        <v>0</v>
      </c>
      <c r="DJ32" s="75">
        <f t="shared" si="59"/>
        <v>3564</v>
      </c>
    </row>
    <row r="33" spans="1:114" s="50" customFormat="1" ht="12" customHeight="1">
      <c r="A33" s="53" t="s">
        <v>112</v>
      </c>
      <c r="B33" s="54" t="s">
        <v>192</v>
      </c>
      <c r="C33" s="53" t="s">
        <v>193</v>
      </c>
      <c r="D33" s="75">
        <f t="shared" si="6"/>
        <v>108900</v>
      </c>
      <c r="E33" s="75">
        <f t="shared" si="7"/>
        <v>0</v>
      </c>
      <c r="F33" s="75">
        <v>0</v>
      </c>
      <c r="G33" s="75">
        <v>0</v>
      </c>
      <c r="H33" s="75">
        <v>0</v>
      </c>
      <c r="I33" s="75">
        <v>0</v>
      </c>
      <c r="J33" s="76" t="s">
        <v>115</v>
      </c>
      <c r="K33" s="75">
        <v>0</v>
      </c>
      <c r="L33" s="75">
        <v>108900</v>
      </c>
      <c r="M33" s="75">
        <f t="shared" si="8"/>
        <v>23129</v>
      </c>
      <c r="N33" s="75">
        <f t="shared" si="9"/>
        <v>0</v>
      </c>
      <c r="O33" s="75">
        <v>0</v>
      </c>
      <c r="P33" s="75">
        <v>0</v>
      </c>
      <c r="Q33" s="75">
        <v>0</v>
      </c>
      <c r="R33" s="75">
        <v>0</v>
      </c>
      <c r="S33" s="76" t="s">
        <v>115</v>
      </c>
      <c r="T33" s="75">
        <v>0</v>
      </c>
      <c r="U33" s="75">
        <v>23129</v>
      </c>
      <c r="V33" s="75">
        <f t="shared" si="10"/>
        <v>132029</v>
      </c>
      <c r="W33" s="75">
        <f t="shared" si="11"/>
        <v>0</v>
      </c>
      <c r="X33" s="75">
        <f t="shared" si="12"/>
        <v>0</v>
      </c>
      <c r="Y33" s="75">
        <f t="shared" si="13"/>
        <v>0</v>
      </c>
      <c r="Z33" s="75">
        <f t="shared" si="14"/>
        <v>0</v>
      </c>
      <c r="AA33" s="75">
        <f t="shared" si="15"/>
        <v>0</v>
      </c>
      <c r="AB33" s="76" t="s">
        <v>115</v>
      </c>
      <c r="AC33" s="75">
        <f t="shared" si="16"/>
        <v>0</v>
      </c>
      <c r="AD33" s="75">
        <f t="shared" si="17"/>
        <v>132029</v>
      </c>
      <c r="AE33" s="75">
        <f t="shared" si="18"/>
        <v>0</v>
      </c>
      <c r="AF33" s="75">
        <f t="shared" si="19"/>
        <v>0</v>
      </c>
      <c r="AG33" s="75">
        <v>0</v>
      </c>
      <c r="AH33" s="75">
        <v>0</v>
      </c>
      <c r="AI33" s="75">
        <v>0</v>
      </c>
      <c r="AJ33" s="75">
        <v>0</v>
      </c>
      <c r="AK33" s="75">
        <v>0</v>
      </c>
      <c r="AL33" s="75">
        <v>2377</v>
      </c>
      <c r="AM33" s="75">
        <f t="shared" si="20"/>
        <v>6162</v>
      </c>
      <c r="AN33" s="75">
        <f t="shared" si="21"/>
        <v>6162</v>
      </c>
      <c r="AO33" s="75">
        <v>6162</v>
      </c>
      <c r="AP33" s="75">
        <v>0</v>
      </c>
      <c r="AQ33" s="75">
        <v>0</v>
      </c>
      <c r="AR33" s="75">
        <v>0</v>
      </c>
      <c r="AS33" s="75">
        <f t="shared" si="22"/>
        <v>0</v>
      </c>
      <c r="AT33" s="75">
        <v>0</v>
      </c>
      <c r="AU33" s="75">
        <v>0</v>
      </c>
      <c r="AV33" s="75">
        <v>0</v>
      </c>
      <c r="AW33" s="75">
        <v>0</v>
      </c>
      <c r="AX33" s="75">
        <f t="shared" si="23"/>
        <v>0</v>
      </c>
      <c r="AY33" s="75">
        <v>0</v>
      </c>
      <c r="AZ33" s="75">
        <v>0</v>
      </c>
      <c r="BA33" s="75">
        <v>0</v>
      </c>
      <c r="BB33" s="75">
        <v>0</v>
      </c>
      <c r="BC33" s="75">
        <v>100361</v>
      </c>
      <c r="BD33" s="75">
        <v>0</v>
      </c>
      <c r="BE33" s="75">
        <v>0</v>
      </c>
      <c r="BF33" s="75">
        <f t="shared" si="24"/>
        <v>6162</v>
      </c>
      <c r="BG33" s="75">
        <f t="shared" si="25"/>
        <v>0</v>
      </c>
      <c r="BH33" s="75">
        <f t="shared" si="26"/>
        <v>0</v>
      </c>
      <c r="BI33" s="75">
        <v>0</v>
      </c>
      <c r="BJ33" s="75">
        <v>0</v>
      </c>
      <c r="BK33" s="75">
        <v>0</v>
      </c>
      <c r="BL33" s="75">
        <v>0</v>
      </c>
      <c r="BM33" s="75">
        <v>0</v>
      </c>
      <c r="BN33" s="75">
        <v>0</v>
      </c>
      <c r="BO33" s="75">
        <f t="shared" si="27"/>
        <v>600</v>
      </c>
      <c r="BP33" s="75">
        <f t="shared" si="28"/>
        <v>600</v>
      </c>
      <c r="BQ33" s="75">
        <v>600</v>
      </c>
      <c r="BR33" s="75">
        <v>0</v>
      </c>
      <c r="BS33" s="75">
        <v>0</v>
      </c>
      <c r="BT33" s="75">
        <v>0</v>
      </c>
      <c r="BU33" s="75">
        <f t="shared" si="29"/>
        <v>0</v>
      </c>
      <c r="BV33" s="75">
        <v>0</v>
      </c>
      <c r="BW33" s="75">
        <v>0</v>
      </c>
      <c r="BX33" s="75">
        <v>0</v>
      </c>
      <c r="BY33" s="75">
        <v>0</v>
      </c>
      <c r="BZ33" s="75">
        <f t="shared" si="30"/>
        <v>0</v>
      </c>
      <c r="CA33" s="75">
        <v>0</v>
      </c>
      <c r="CB33" s="75">
        <v>0</v>
      </c>
      <c r="CC33" s="75">
        <v>0</v>
      </c>
      <c r="CD33" s="75">
        <v>0</v>
      </c>
      <c r="CE33" s="75">
        <v>22529</v>
      </c>
      <c r="CF33" s="75">
        <v>0</v>
      </c>
      <c r="CG33" s="75">
        <v>0</v>
      </c>
      <c r="CH33" s="75">
        <f t="shared" si="31"/>
        <v>600</v>
      </c>
      <c r="CI33" s="75">
        <f t="shared" si="32"/>
        <v>0</v>
      </c>
      <c r="CJ33" s="75">
        <f t="shared" si="33"/>
        <v>0</v>
      </c>
      <c r="CK33" s="75">
        <f t="shared" si="34"/>
        <v>0</v>
      </c>
      <c r="CL33" s="75">
        <f t="shared" si="35"/>
        <v>0</v>
      </c>
      <c r="CM33" s="75">
        <f t="shared" si="36"/>
        <v>0</v>
      </c>
      <c r="CN33" s="75">
        <f t="shared" si="37"/>
        <v>0</v>
      </c>
      <c r="CO33" s="75">
        <f t="shared" si="38"/>
        <v>0</v>
      </c>
      <c r="CP33" s="75">
        <f t="shared" si="39"/>
        <v>2377</v>
      </c>
      <c r="CQ33" s="75">
        <f t="shared" si="40"/>
        <v>6762</v>
      </c>
      <c r="CR33" s="75">
        <f t="shared" si="41"/>
        <v>6762</v>
      </c>
      <c r="CS33" s="75">
        <f t="shared" si="42"/>
        <v>6762</v>
      </c>
      <c r="CT33" s="75">
        <f t="shared" si="43"/>
        <v>0</v>
      </c>
      <c r="CU33" s="75">
        <f t="shared" si="44"/>
        <v>0</v>
      </c>
      <c r="CV33" s="75">
        <f t="shared" si="45"/>
        <v>0</v>
      </c>
      <c r="CW33" s="75">
        <f t="shared" si="46"/>
        <v>0</v>
      </c>
      <c r="CX33" s="75">
        <f t="shared" si="47"/>
        <v>0</v>
      </c>
      <c r="CY33" s="75">
        <f t="shared" si="48"/>
        <v>0</v>
      </c>
      <c r="CZ33" s="75">
        <f t="shared" si="49"/>
        <v>0</v>
      </c>
      <c r="DA33" s="75">
        <f t="shared" si="50"/>
        <v>0</v>
      </c>
      <c r="DB33" s="75">
        <f t="shared" si="51"/>
        <v>0</v>
      </c>
      <c r="DC33" s="75">
        <f t="shared" si="52"/>
        <v>0</v>
      </c>
      <c r="DD33" s="75">
        <f t="shared" si="53"/>
        <v>0</v>
      </c>
      <c r="DE33" s="75">
        <f t="shared" si="54"/>
        <v>0</v>
      </c>
      <c r="DF33" s="75">
        <f t="shared" si="55"/>
        <v>0</v>
      </c>
      <c r="DG33" s="75">
        <f t="shared" si="56"/>
        <v>122890</v>
      </c>
      <c r="DH33" s="75">
        <f t="shared" si="57"/>
        <v>0</v>
      </c>
      <c r="DI33" s="75">
        <f t="shared" si="58"/>
        <v>0</v>
      </c>
      <c r="DJ33" s="75">
        <f t="shared" si="59"/>
        <v>6762</v>
      </c>
    </row>
    <row r="34" spans="1:114" s="50" customFormat="1" ht="12" customHeight="1">
      <c r="A34" s="53" t="s">
        <v>112</v>
      </c>
      <c r="B34" s="54" t="s">
        <v>194</v>
      </c>
      <c r="C34" s="53" t="s">
        <v>195</v>
      </c>
      <c r="D34" s="75">
        <f t="shared" si="6"/>
        <v>40376</v>
      </c>
      <c r="E34" s="75">
        <f t="shared" si="7"/>
        <v>0</v>
      </c>
      <c r="F34" s="75">
        <v>0</v>
      </c>
      <c r="G34" s="75">
        <v>0</v>
      </c>
      <c r="H34" s="75">
        <v>0</v>
      </c>
      <c r="I34" s="75">
        <v>0</v>
      </c>
      <c r="J34" s="76" t="s">
        <v>115</v>
      </c>
      <c r="K34" s="75">
        <v>0</v>
      </c>
      <c r="L34" s="75">
        <v>40376</v>
      </c>
      <c r="M34" s="75">
        <f t="shared" si="8"/>
        <v>9192</v>
      </c>
      <c r="N34" s="75">
        <f t="shared" si="9"/>
        <v>0</v>
      </c>
      <c r="O34" s="75">
        <v>0</v>
      </c>
      <c r="P34" s="75">
        <v>0</v>
      </c>
      <c r="Q34" s="75">
        <v>0</v>
      </c>
      <c r="R34" s="75">
        <v>0</v>
      </c>
      <c r="S34" s="76" t="s">
        <v>115</v>
      </c>
      <c r="T34" s="75">
        <v>0</v>
      </c>
      <c r="U34" s="75">
        <v>9192</v>
      </c>
      <c r="V34" s="75">
        <f t="shared" si="10"/>
        <v>49568</v>
      </c>
      <c r="W34" s="75">
        <f t="shared" si="11"/>
        <v>0</v>
      </c>
      <c r="X34" s="75">
        <f t="shared" si="12"/>
        <v>0</v>
      </c>
      <c r="Y34" s="75">
        <f t="shared" si="13"/>
        <v>0</v>
      </c>
      <c r="Z34" s="75">
        <f t="shared" si="14"/>
        <v>0</v>
      </c>
      <c r="AA34" s="75">
        <f t="shared" si="15"/>
        <v>0</v>
      </c>
      <c r="AB34" s="76" t="s">
        <v>115</v>
      </c>
      <c r="AC34" s="75">
        <f t="shared" si="16"/>
        <v>0</v>
      </c>
      <c r="AD34" s="75">
        <f t="shared" si="17"/>
        <v>49568</v>
      </c>
      <c r="AE34" s="75">
        <f t="shared" si="18"/>
        <v>0</v>
      </c>
      <c r="AF34" s="75">
        <f t="shared" si="19"/>
        <v>0</v>
      </c>
      <c r="AG34" s="75">
        <v>0</v>
      </c>
      <c r="AH34" s="75">
        <v>0</v>
      </c>
      <c r="AI34" s="75">
        <v>0</v>
      </c>
      <c r="AJ34" s="75">
        <v>0</v>
      </c>
      <c r="AK34" s="75">
        <v>0</v>
      </c>
      <c r="AL34" s="75">
        <v>1198</v>
      </c>
      <c r="AM34" s="75">
        <f t="shared" si="20"/>
        <v>1992</v>
      </c>
      <c r="AN34" s="75">
        <f t="shared" si="21"/>
        <v>1992</v>
      </c>
      <c r="AO34" s="75">
        <v>1992</v>
      </c>
      <c r="AP34" s="75">
        <v>0</v>
      </c>
      <c r="AQ34" s="75">
        <v>0</v>
      </c>
      <c r="AR34" s="75">
        <v>0</v>
      </c>
      <c r="AS34" s="75">
        <f t="shared" si="22"/>
        <v>0</v>
      </c>
      <c r="AT34" s="75">
        <v>0</v>
      </c>
      <c r="AU34" s="75">
        <v>0</v>
      </c>
      <c r="AV34" s="75">
        <v>0</v>
      </c>
      <c r="AW34" s="75">
        <v>0</v>
      </c>
      <c r="AX34" s="75">
        <f t="shared" si="23"/>
        <v>0</v>
      </c>
      <c r="AY34" s="75">
        <v>0</v>
      </c>
      <c r="AZ34" s="75">
        <v>0</v>
      </c>
      <c r="BA34" s="75">
        <v>0</v>
      </c>
      <c r="BB34" s="75">
        <v>0</v>
      </c>
      <c r="BC34" s="75">
        <v>37186</v>
      </c>
      <c r="BD34" s="75">
        <v>0</v>
      </c>
      <c r="BE34" s="75">
        <v>0</v>
      </c>
      <c r="BF34" s="75">
        <f t="shared" si="24"/>
        <v>1992</v>
      </c>
      <c r="BG34" s="75">
        <f t="shared" si="25"/>
        <v>0</v>
      </c>
      <c r="BH34" s="75">
        <f t="shared" si="26"/>
        <v>0</v>
      </c>
      <c r="BI34" s="75">
        <v>0</v>
      </c>
      <c r="BJ34" s="75">
        <v>0</v>
      </c>
      <c r="BK34" s="75">
        <v>0</v>
      </c>
      <c r="BL34" s="75">
        <v>0</v>
      </c>
      <c r="BM34" s="75">
        <v>0</v>
      </c>
      <c r="BN34" s="75">
        <v>112</v>
      </c>
      <c r="BO34" s="75">
        <f t="shared" si="27"/>
        <v>0</v>
      </c>
      <c r="BP34" s="75">
        <f t="shared" si="28"/>
        <v>0</v>
      </c>
      <c r="BQ34" s="75">
        <v>0</v>
      </c>
      <c r="BR34" s="75">
        <v>0</v>
      </c>
      <c r="BS34" s="75">
        <v>0</v>
      </c>
      <c r="BT34" s="75">
        <v>0</v>
      </c>
      <c r="BU34" s="75">
        <f t="shared" si="29"/>
        <v>0</v>
      </c>
      <c r="BV34" s="75">
        <v>0</v>
      </c>
      <c r="BW34" s="75">
        <v>0</v>
      </c>
      <c r="BX34" s="75">
        <v>0</v>
      </c>
      <c r="BY34" s="75">
        <v>0</v>
      </c>
      <c r="BZ34" s="75">
        <f t="shared" si="30"/>
        <v>0</v>
      </c>
      <c r="CA34" s="75">
        <v>0</v>
      </c>
      <c r="CB34" s="75">
        <v>0</v>
      </c>
      <c r="CC34" s="75">
        <v>0</v>
      </c>
      <c r="CD34" s="75">
        <v>0</v>
      </c>
      <c r="CE34" s="75">
        <v>9080</v>
      </c>
      <c r="CF34" s="75">
        <v>0</v>
      </c>
      <c r="CG34" s="75">
        <v>0</v>
      </c>
      <c r="CH34" s="75">
        <f t="shared" si="31"/>
        <v>0</v>
      </c>
      <c r="CI34" s="75">
        <f t="shared" si="32"/>
        <v>0</v>
      </c>
      <c r="CJ34" s="75">
        <f t="shared" si="33"/>
        <v>0</v>
      </c>
      <c r="CK34" s="75">
        <f t="shared" si="34"/>
        <v>0</v>
      </c>
      <c r="CL34" s="75">
        <f t="shared" si="35"/>
        <v>0</v>
      </c>
      <c r="CM34" s="75">
        <f t="shared" si="36"/>
        <v>0</v>
      </c>
      <c r="CN34" s="75">
        <f t="shared" si="37"/>
        <v>0</v>
      </c>
      <c r="CO34" s="75">
        <f t="shared" si="38"/>
        <v>0</v>
      </c>
      <c r="CP34" s="75">
        <f t="shared" si="39"/>
        <v>1310</v>
      </c>
      <c r="CQ34" s="75">
        <f t="shared" si="40"/>
        <v>1992</v>
      </c>
      <c r="CR34" s="75">
        <f t="shared" si="41"/>
        <v>1992</v>
      </c>
      <c r="CS34" s="75">
        <f t="shared" si="42"/>
        <v>1992</v>
      </c>
      <c r="CT34" s="75">
        <f t="shared" si="43"/>
        <v>0</v>
      </c>
      <c r="CU34" s="75">
        <f t="shared" si="44"/>
        <v>0</v>
      </c>
      <c r="CV34" s="75">
        <f t="shared" si="45"/>
        <v>0</v>
      </c>
      <c r="CW34" s="75">
        <f t="shared" si="46"/>
        <v>0</v>
      </c>
      <c r="CX34" s="75">
        <f t="shared" si="47"/>
        <v>0</v>
      </c>
      <c r="CY34" s="75">
        <f t="shared" si="48"/>
        <v>0</v>
      </c>
      <c r="CZ34" s="75">
        <f t="shared" si="49"/>
        <v>0</v>
      </c>
      <c r="DA34" s="75">
        <f t="shared" si="50"/>
        <v>0</v>
      </c>
      <c r="DB34" s="75">
        <f t="shared" si="51"/>
        <v>0</v>
      </c>
      <c r="DC34" s="75">
        <f t="shared" si="52"/>
        <v>0</v>
      </c>
      <c r="DD34" s="75">
        <f t="shared" si="53"/>
        <v>0</v>
      </c>
      <c r="DE34" s="75">
        <f t="shared" si="54"/>
        <v>0</v>
      </c>
      <c r="DF34" s="75">
        <f t="shared" si="55"/>
        <v>0</v>
      </c>
      <c r="DG34" s="75">
        <f t="shared" si="56"/>
        <v>46266</v>
      </c>
      <c r="DH34" s="75">
        <f t="shared" si="57"/>
        <v>0</v>
      </c>
      <c r="DI34" s="75">
        <f t="shared" si="58"/>
        <v>0</v>
      </c>
      <c r="DJ34" s="75">
        <f t="shared" si="59"/>
        <v>1992</v>
      </c>
    </row>
    <row r="35" spans="1:114" s="50" customFormat="1" ht="12" customHeight="1">
      <c r="A35" s="53" t="s">
        <v>112</v>
      </c>
      <c r="B35" s="54" t="s">
        <v>196</v>
      </c>
      <c r="C35" s="53" t="s">
        <v>197</v>
      </c>
      <c r="D35" s="75">
        <f t="shared" si="6"/>
        <v>32882</v>
      </c>
      <c r="E35" s="75">
        <f t="shared" si="7"/>
        <v>0</v>
      </c>
      <c r="F35" s="75">
        <v>0</v>
      </c>
      <c r="G35" s="75">
        <v>0</v>
      </c>
      <c r="H35" s="75">
        <v>0</v>
      </c>
      <c r="I35" s="75">
        <v>0</v>
      </c>
      <c r="J35" s="76" t="s">
        <v>115</v>
      </c>
      <c r="K35" s="75">
        <v>0</v>
      </c>
      <c r="L35" s="75">
        <v>32882</v>
      </c>
      <c r="M35" s="75">
        <f t="shared" si="8"/>
        <v>14640</v>
      </c>
      <c r="N35" s="75">
        <f t="shared" si="9"/>
        <v>0</v>
      </c>
      <c r="O35" s="75">
        <v>0</v>
      </c>
      <c r="P35" s="75">
        <v>0</v>
      </c>
      <c r="Q35" s="75">
        <v>0</v>
      </c>
      <c r="R35" s="75">
        <v>0</v>
      </c>
      <c r="S35" s="76" t="s">
        <v>115</v>
      </c>
      <c r="T35" s="75">
        <v>0</v>
      </c>
      <c r="U35" s="75">
        <v>14640</v>
      </c>
      <c r="V35" s="75">
        <f t="shared" si="10"/>
        <v>47522</v>
      </c>
      <c r="W35" s="75">
        <f t="shared" si="11"/>
        <v>0</v>
      </c>
      <c r="X35" s="75">
        <f t="shared" si="12"/>
        <v>0</v>
      </c>
      <c r="Y35" s="75">
        <f t="shared" si="13"/>
        <v>0</v>
      </c>
      <c r="Z35" s="75">
        <f t="shared" si="14"/>
        <v>0</v>
      </c>
      <c r="AA35" s="75">
        <f t="shared" si="15"/>
        <v>0</v>
      </c>
      <c r="AB35" s="76" t="s">
        <v>115</v>
      </c>
      <c r="AC35" s="75">
        <f t="shared" si="16"/>
        <v>0</v>
      </c>
      <c r="AD35" s="75">
        <f t="shared" si="17"/>
        <v>47522</v>
      </c>
      <c r="AE35" s="75">
        <f t="shared" si="18"/>
        <v>0</v>
      </c>
      <c r="AF35" s="75">
        <f t="shared" si="19"/>
        <v>0</v>
      </c>
      <c r="AG35" s="75">
        <v>0</v>
      </c>
      <c r="AH35" s="75">
        <v>0</v>
      </c>
      <c r="AI35" s="75">
        <v>0</v>
      </c>
      <c r="AJ35" s="75">
        <v>0</v>
      </c>
      <c r="AK35" s="75">
        <v>0</v>
      </c>
      <c r="AL35" s="75">
        <v>1810</v>
      </c>
      <c r="AM35" s="75">
        <f t="shared" si="20"/>
        <v>4387</v>
      </c>
      <c r="AN35" s="75">
        <f t="shared" si="21"/>
        <v>4387</v>
      </c>
      <c r="AO35" s="75">
        <v>4387</v>
      </c>
      <c r="AP35" s="75">
        <v>0</v>
      </c>
      <c r="AQ35" s="75">
        <v>0</v>
      </c>
      <c r="AR35" s="75">
        <v>0</v>
      </c>
      <c r="AS35" s="75">
        <f t="shared" si="22"/>
        <v>0</v>
      </c>
      <c r="AT35" s="75">
        <v>0</v>
      </c>
      <c r="AU35" s="75">
        <v>0</v>
      </c>
      <c r="AV35" s="75">
        <v>0</v>
      </c>
      <c r="AW35" s="75">
        <v>0</v>
      </c>
      <c r="AX35" s="75">
        <f t="shared" si="23"/>
        <v>0</v>
      </c>
      <c r="AY35" s="75">
        <v>0</v>
      </c>
      <c r="AZ35" s="75">
        <v>0</v>
      </c>
      <c r="BA35" s="75">
        <v>0</v>
      </c>
      <c r="BB35" s="75">
        <v>0</v>
      </c>
      <c r="BC35" s="75">
        <v>26685</v>
      </c>
      <c r="BD35" s="75">
        <v>0</v>
      </c>
      <c r="BE35" s="75">
        <v>0</v>
      </c>
      <c r="BF35" s="75">
        <f t="shared" si="24"/>
        <v>4387</v>
      </c>
      <c r="BG35" s="75">
        <f t="shared" si="25"/>
        <v>0</v>
      </c>
      <c r="BH35" s="75">
        <f t="shared" si="26"/>
        <v>0</v>
      </c>
      <c r="BI35" s="75">
        <v>0</v>
      </c>
      <c r="BJ35" s="75">
        <v>0</v>
      </c>
      <c r="BK35" s="75">
        <v>0</v>
      </c>
      <c r="BL35" s="75">
        <v>0</v>
      </c>
      <c r="BM35" s="75">
        <v>0</v>
      </c>
      <c r="BN35" s="75">
        <v>0</v>
      </c>
      <c r="BO35" s="75">
        <f t="shared" si="27"/>
        <v>2064</v>
      </c>
      <c r="BP35" s="75">
        <f t="shared" si="28"/>
        <v>2064</v>
      </c>
      <c r="BQ35" s="75">
        <v>2064</v>
      </c>
      <c r="BR35" s="75">
        <v>0</v>
      </c>
      <c r="BS35" s="75">
        <v>0</v>
      </c>
      <c r="BT35" s="75">
        <v>0</v>
      </c>
      <c r="BU35" s="75">
        <f t="shared" si="29"/>
        <v>0</v>
      </c>
      <c r="BV35" s="75">
        <v>0</v>
      </c>
      <c r="BW35" s="75">
        <v>0</v>
      </c>
      <c r="BX35" s="75">
        <v>0</v>
      </c>
      <c r="BY35" s="75">
        <v>0</v>
      </c>
      <c r="BZ35" s="75">
        <f t="shared" si="30"/>
        <v>0</v>
      </c>
      <c r="CA35" s="75">
        <v>0</v>
      </c>
      <c r="CB35" s="75">
        <v>0</v>
      </c>
      <c r="CC35" s="75">
        <v>0</v>
      </c>
      <c r="CD35" s="75">
        <v>0</v>
      </c>
      <c r="CE35" s="75">
        <v>12576</v>
      </c>
      <c r="CF35" s="75">
        <v>0</v>
      </c>
      <c r="CG35" s="75">
        <v>0</v>
      </c>
      <c r="CH35" s="75">
        <f t="shared" si="31"/>
        <v>2064</v>
      </c>
      <c r="CI35" s="75">
        <f t="shared" si="32"/>
        <v>0</v>
      </c>
      <c r="CJ35" s="75">
        <f t="shared" si="33"/>
        <v>0</v>
      </c>
      <c r="CK35" s="75">
        <f t="shared" si="34"/>
        <v>0</v>
      </c>
      <c r="CL35" s="75">
        <f t="shared" si="35"/>
        <v>0</v>
      </c>
      <c r="CM35" s="75">
        <f t="shared" si="36"/>
        <v>0</v>
      </c>
      <c r="CN35" s="75">
        <f t="shared" si="37"/>
        <v>0</v>
      </c>
      <c r="CO35" s="75">
        <f t="shared" si="38"/>
        <v>0</v>
      </c>
      <c r="CP35" s="75">
        <f t="shared" si="39"/>
        <v>1810</v>
      </c>
      <c r="CQ35" s="75">
        <f t="shared" si="40"/>
        <v>6451</v>
      </c>
      <c r="CR35" s="75">
        <f t="shared" si="41"/>
        <v>6451</v>
      </c>
      <c r="CS35" s="75">
        <f t="shared" si="42"/>
        <v>6451</v>
      </c>
      <c r="CT35" s="75">
        <f t="shared" si="43"/>
        <v>0</v>
      </c>
      <c r="CU35" s="75">
        <f t="shared" si="44"/>
        <v>0</v>
      </c>
      <c r="CV35" s="75">
        <f t="shared" si="45"/>
        <v>0</v>
      </c>
      <c r="CW35" s="75">
        <f t="shared" si="46"/>
        <v>0</v>
      </c>
      <c r="CX35" s="75">
        <f t="shared" si="47"/>
        <v>0</v>
      </c>
      <c r="CY35" s="75">
        <f t="shared" si="48"/>
        <v>0</v>
      </c>
      <c r="CZ35" s="75">
        <f t="shared" si="49"/>
        <v>0</v>
      </c>
      <c r="DA35" s="75">
        <f t="shared" si="50"/>
        <v>0</v>
      </c>
      <c r="DB35" s="75">
        <f t="shared" si="51"/>
        <v>0</v>
      </c>
      <c r="DC35" s="75">
        <f t="shared" si="52"/>
        <v>0</v>
      </c>
      <c r="DD35" s="75">
        <f t="shared" si="53"/>
        <v>0</v>
      </c>
      <c r="DE35" s="75">
        <f t="shared" si="54"/>
        <v>0</v>
      </c>
      <c r="DF35" s="75">
        <f t="shared" si="55"/>
        <v>0</v>
      </c>
      <c r="DG35" s="75">
        <f t="shared" si="56"/>
        <v>39261</v>
      </c>
      <c r="DH35" s="75">
        <f t="shared" si="57"/>
        <v>0</v>
      </c>
      <c r="DI35" s="75">
        <f t="shared" si="58"/>
        <v>0</v>
      </c>
      <c r="DJ35" s="75">
        <f t="shared" si="59"/>
        <v>6451</v>
      </c>
    </row>
    <row r="36" spans="1:114" s="50" customFormat="1" ht="12" customHeight="1">
      <c r="A36" s="53" t="s">
        <v>112</v>
      </c>
      <c r="B36" s="54" t="s">
        <v>198</v>
      </c>
      <c r="C36" s="53" t="s">
        <v>199</v>
      </c>
      <c r="D36" s="75">
        <f t="shared" si="6"/>
        <v>78640</v>
      </c>
      <c r="E36" s="75">
        <f t="shared" si="7"/>
        <v>0</v>
      </c>
      <c r="F36" s="75">
        <v>0</v>
      </c>
      <c r="G36" s="75">
        <v>0</v>
      </c>
      <c r="H36" s="75">
        <v>0</v>
      </c>
      <c r="I36" s="75">
        <v>0</v>
      </c>
      <c r="J36" s="76" t="s">
        <v>115</v>
      </c>
      <c r="K36" s="75">
        <v>0</v>
      </c>
      <c r="L36" s="75">
        <v>78640</v>
      </c>
      <c r="M36" s="75">
        <f t="shared" si="8"/>
        <v>32112</v>
      </c>
      <c r="N36" s="75">
        <f t="shared" si="9"/>
        <v>0</v>
      </c>
      <c r="O36" s="75">
        <v>0</v>
      </c>
      <c r="P36" s="75">
        <v>0</v>
      </c>
      <c r="Q36" s="75">
        <v>0</v>
      </c>
      <c r="R36" s="75">
        <v>0</v>
      </c>
      <c r="S36" s="76" t="s">
        <v>115</v>
      </c>
      <c r="T36" s="75">
        <v>0</v>
      </c>
      <c r="U36" s="75">
        <v>32112</v>
      </c>
      <c r="V36" s="75">
        <f t="shared" si="10"/>
        <v>110752</v>
      </c>
      <c r="W36" s="75">
        <f t="shared" si="11"/>
        <v>0</v>
      </c>
      <c r="X36" s="75">
        <f t="shared" si="12"/>
        <v>0</v>
      </c>
      <c r="Y36" s="75">
        <f t="shared" si="13"/>
        <v>0</v>
      </c>
      <c r="Z36" s="75">
        <f t="shared" si="14"/>
        <v>0</v>
      </c>
      <c r="AA36" s="75">
        <f t="shared" si="15"/>
        <v>0</v>
      </c>
      <c r="AB36" s="76" t="s">
        <v>115</v>
      </c>
      <c r="AC36" s="75">
        <f t="shared" si="16"/>
        <v>0</v>
      </c>
      <c r="AD36" s="75">
        <f t="shared" si="17"/>
        <v>110752</v>
      </c>
      <c r="AE36" s="75">
        <f t="shared" si="18"/>
        <v>0</v>
      </c>
      <c r="AF36" s="75">
        <f t="shared" si="19"/>
        <v>0</v>
      </c>
      <c r="AG36" s="75">
        <v>0</v>
      </c>
      <c r="AH36" s="75">
        <v>0</v>
      </c>
      <c r="AI36" s="75">
        <v>0</v>
      </c>
      <c r="AJ36" s="75">
        <v>0</v>
      </c>
      <c r="AK36" s="75">
        <v>0</v>
      </c>
      <c r="AL36" s="75">
        <v>3571</v>
      </c>
      <c r="AM36" s="75">
        <f t="shared" si="20"/>
        <v>26876</v>
      </c>
      <c r="AN36" s="75">
        <f t="shared" si="21"/>
        <v>21077</v>
      </c>
      <c r="AO36" s="75">
        <v>2268</v>
      </c>
      <c r="AP36" s="75">
        <v>18809</v>
      </c>
      <c r="AQ36" s="75">
        <v>0</v>
      </c>
      <c r="AR36" s="75">
        <v>0</v>
      </c>
      <c r="AS36" s="75">
        <f t="shared" si="22"/>
        <v>5799</v>
      </c>
      <c r="AT36" s="75">
        <v>5799</v>
      </c>
      <c r="AU36" s="75">
        <v>0</v>
      </c>
      <c r="AV36" s="75">
        <v>0</v>
      </c>
      <c r="AW36" s="75">
        <v>0</v>
      </c>
      <c r="AX36" s="75">
        <f t="shared" si="23"/>
        <v>0</v>
      </c>
      <c r="AY36" s="75">
        <v>0</v>
      </c>
      <c r="AZ36" s="75">
        <v>0</v>
      </c>
      <c r="BA36" s="75">
        <v>0</v>
      </c>
      <c r="BB36" s="75">
        <v>0</v>
      </c>
      <c r="BC36" s="75">
        <v>48193</v>
      </c>
      <c r="BD36" s="75">
        <v>0</v>
      </c>
      <c r="BE36" s="75">
        <v>0</v>
      </c>
      <c r="BF36" s="75">
        <f t="shared" si="24"/>
        <v>26876</v>
      </c>
      <c r="BG36" s="75">
        <f t="shared" si="25"/>
        <v>0</v>
      </c>
      <c r="BH36" s="75">
        <f t="shared" si="26"/>
        <v>0</v>
      </c>
      <c r="BI36" s="75">
        <v>0</v>
      </c>
      <c r="BJ36" s="75">
        <v>0</v>
      </c>
      <c r="BK36" s="75">
        <v>0</v>
      </c>
      <c r="BL36" s="75">
        <v>0</v>
      </c>
      <c r="BM36" s="75">
        <v>0</v>
      </c>
      <c r="BN36" s="75">
        <v>0</v>
      </c>
      <c r="BO36" s="75">
        <f t="shared" si="27"/>
        <v>0</v>
      </c>
      <c r="BP36" s="75">
        <f t="shared" si="28"/>
        <v>0</v>
      </c>
      <c r="BQ36" s="75">
        <v>0</v>
      </c>
      <c r="BR36" s="75">
        <v>0</v>
      </c>
      <c r="BS36" s="75">
        <v>0</v>
      </c>
      <c r="BT36" s="75">
        <v>0</v>
      </c>
      <c r="BU36" s="75">
        <f t="shared" si="29"/>
        <v>0</v>
      </c>
      <c r="BV36" s="75">
        <v>0</v>
      </c>
      <c r="BW36" s="75">
        <v>0</v>
      </c>
      <c r="BX36" s="75">
        <v>0</v>
      </c>
      <c r="BY36" s="75">
        <v>0</v>
      </c>
      <c r="BZ36" s="75">
        <f t="shared" si="30"/>
        <v>0</v>
      </c>
      <c r="CA36" s="75">
        <v>0</v>
      </c>
      <c r="CB36" s="75">
        <v>0</v>
      </c>
      <c r="CC36" s="75">
        <v>0</v>
      </c>
      <c r="CD36" s="75">
        <v>0</v>
      </c>
      <c r="CE36" s="75">
        <v>32112</v>
      </c>
      <c r="CF36" s="75">
        <v>0</v>
      </c>
      <c r="CG36" s="75">
        <v>0</v>
      </c>
      <c r="CH36" s="75">
        <f t="shared" si="31"/>
        <v>0</v>
      </c>
      <c r="CI36" s="75">
        <f t="shared" si="32"/>
        <v>0</v>
      </c>
      <c r="CJ36" s="75">
        <f t="shared" si="33"/>
        <v>0</v>
      </c>
      <c r="CK36" s="75">
        <f t="shared" si="34"/>
        <v>0</v>
      </c>
      <c r="CL36" s="75">
        <f t="shared" si="35"/>
        <v>0</v>
      </c>
      <c r="CM36" s="75">
        <f t="shared" si="36"/>
        <v>0</v>
      </c>
      <c r="CN36" s="75">
        <f t="shared" si="37"/>
        <v>0</v>
      </c>
      <c r="CO36" s="75">
        <f t="shared" si="38"/>
        <v>0</v>
      </c>
      <c r="CP36" s="75">
        <f t="shared" si="39"/>
        <v>3571</v>
      </c>
      <c r="CQ36" s="75">
        <f t="shared" si="40"/>
        <v>26876</v>
      </c>
      <c r="CR36" s="75">
        <f t="shared" si="41"/>
        <v>21077</v>
      </c>
      <c r="CS36" s="75">
        <f t="shared" si="42"/>
        <v>2268</v>
      </c>
      <c r="CT36" s="75">
        <f t="shared" si="43"/>
        <v>18809</v>
      </c>
      <c r="CU36" s="75">
        <f t="shared" si="44"/>
        <v>0</v>
      </c>
      <c r="CV36" s="75">
        <f t="shared" si="45"/>
        <v>0</v>
      </c>
      <c r="CW36" s="75">
        <f t="shared" si="46"/>
        <v>5799</v>
      </c>
      <c r="CX36" s="75">
        <f t="shared" si="47"/>
        <v>5799</v>
      </c>
      <c r="CY36" s="75">
        <f t="shared" si="48"/>
        <v>0</v>
      </c>
      <c r="CZ36" s="75">
        <f t="shared" si="49"/>
        <v>0</v>
      </c>
      <c r="DA36" s="75">
        <f t="shared" si="50"/>
        <v>0</v>
      </c>
      <c r="DB36" s="75">
        <f t="shared" si="51"/>
        <v>0</v>
      </c>
      <c r="DC36" s="75">
        <f t="shared" si="52"/>
        <v>0</v>
      </c>
      <c r="DD36" s="75">
        <f t="shared" si="53"/>
        <v>0</v>
      </c>
      <c r="DE36" s="75">
        <f t="shared" si="54"/>
        <v>0</v>
      </c>
      <c r="DF36" s="75">
        <f t="shared" si="55"/>
        <v>0</v>
      </c>
      <c r="DG36" s="75">
        <f t="shared" si="56"/>
        <v>80305</v>
      </c>
      <c r="DH36" s="75">
        <f t="shared" si="57"/>
        <v>0</v>
      </c>
      <c r="DI36" s="75">
        <f t="shared" si="58"/>
        <v>0</v>
      </c>
      <c r="DJ36" s="75">
        <f t="shared" si="59"/>
        <v>26876</v>
      </c>
    </row>
    <row r="37" spans="1:114" s="50" customFormat="1" ht="12" customHeight="1">
      <c r="A37" s="53" t="s">
        <v>112</v>
      </c>
      <c r="B37" s="54" t="s">
        <v>200</v>
      </c>
      <c r="C37" s="53" t="s">
        <v>201</v>
      </c>
      <c r="D37" s="75">
        <f t="shared" si="6"/>
        <v>40352</v>
      </c>
      <c r="E37" s="75">
        <f t="shared" si="7"/>
        <v>0</v>
      </c>
      <c r="F37" s="75">
        <v>0</v>
      </c>
      <c r="G37" s="75">
        <v>0</v>
      </c>
      <c r="H37" s="75">
        <v>0</v>
      </c>
      <c r="I37" s="75">
        <v>0</v>
      </c>
      <c r="J37" s="76" t="s">
        <v>115</v>
      </c>
      <c r="K37" s="75">
        <v>0</v>
      </c>
      <c r="L37" s="75">
        <v>40352</v>
      </c>
      <c r="M37" s="75">
        <f t="shared" si="8"/>
        <v>13429</v>
      </c>
      <c r="N37" s="75">
        <f t="shared" si="9"/>
        <v>0</v>
      </c>
      <c r="O37" s="75">
        <v>0</v>
      </c>
      <c r="P37" s="75">
        <v>0</v>
      </c>
      <c r="Q37" s="75">
        <v>0</v>
      </c>
      <c r="R37" s="75">
        <v>0</v>
      </c>
      <c r="S37" s="76" t="s">
        <v>115</v>
      </c>
      <c r="T37" s="75">
        <v>0</v>
      </c>
      <c r="U37" s="75">
        <v>13429</v>
      </c>
      <c r="V37" s="75">
        <f t="shared" si="10"/>
        <v>53781</v>
      </c>
      <c r="W37" s="75">
        <f t="shared" si="11"/>
        <v>0</v>
      </c>
      <c r="X37" s="75">
        <f t="shared" si="12"/>
        <v>0</v>
      </c>
      <c r="Y37" s="75">
        <f t="shared" si="13"/>
        <v>0</v>
      </c>
      <c r="Z37" s="75">
        <f t="shared" si="14"/>
        <v>0</v>
      </c>
      <c r="AA37" s="75">
        <f t="shared" si="15"/>
        <v>0</v>
      </c>
      <c r="AB37" s="76" t="s">
        <v>115</v>
      </c>
      <c r="AC37" s="75">
        <f t="shared" si="16"/>
        <v>0</v>
      </c>
      <c r="AD37" s="75">
        <f t="shared" si="17"/>
        <v>53781</v>
      </c>
      <c r="AE37" s="75">
        <f t="shared" si="18"/>
        <v>0</v>
      </c>
      <c r="AF37" s="75">
        <f t="shared" si="19"/>
        <v>0</v>
      </c>
      <c r="AG37" s="75">
        <v>0</v>
      </c>
      <c r="AH37" s="75">
        <v>0</v>
      </c>
      <c r="AI37" s="75">
        <v>0</v>
      </c>
      <c r="AJ37" s="75">
        <v>0</v>
      </c>
      <c r="AK37" s="75">
        <v>0</v>
      </c>
      <c r="AL37" s="75">
        <v>2570</v>
      </c>
      <c r="AM37" s="75">
        <f t="shared" si="20"/>
        <v>1000</v>
      </c>
      <c r="AN37" s="75">
        <f t="shared" si="21"/>
        <v>1000</v>
      </c>
      <c r="AO37" s="75">
        <v>1000</v>
      </c>
      <c r="AP37" s="75">
        <v>0</v>
      </c>
      <c r="AQ37" s="75">
        <v>0</v>
      </c>
      <c r="AR37" s="75">
        <v>0</v>
      </c>
      <c r="AS37" s="75">
        <f t="shared" si="22"/>
        <v>0</v>
      </c>
      <c r="AT37" s="75">
        <v>0</v>
      </c>
      <c r="AU37" s="75">
        <v>0</v>
      </c>
      <c r="AV37" s="75">
        <v>0</v>
      </c>
      <c r="AW37" s="75">
        <v>0</v>
      </c>
      <c r="AX37" s="75">
        <f t="shared" si="23"/>
        <v>0</v>
      </c>
      <c r="AY37" s="75">
        <v>0</v>
      </c>
      <c r="AZ37" s="75">
        <v>0</v>
      </c>
      <c r="BA37" s="75">
        <v>0</v>
      </c>
      <c r="BB37" s="75">
        <v>0</v>
      </c>
      <c r="BC37" s="75">
        <v>36782</v>
      </c>
      <c r="BD37" s="75">
        <v>0</v>
      </c>
      <c r="BE37" s="75">
        <v>0</v>
      </c>
      <c r="BF37" s="75">
        <f t="shared" si="24"/>
        <v>1000</v>
      </c>
      <c r="BG37" s="75">
        <f t="shared" si="25"/>
        <v>0</v>
      </c>
      <c r="BH37" s="75">
        <f t="shared" si="26"/>
        <v>0</v>
      </c>
      <c r="BI37" s="75">
        <v>0</v>
      </c>
      <c r="BJ37" s="75">
        <v>0</v>
      </c>
      <c r="BK37" s="75">
        <v>0</v>
      </c>
      <c r="BL37" s="75">
        <v>0</v>
      </c>
      <c r="BM37" s="75">
        <v>0</v>
      </c>
      <c r="BN37" s="75">
        <v>0</v>
      </c>
      <c r="BO37" s="75">
        <f t="shared" si="27"/>
        <v>0</v>
      </c>
      <c r="BP37" s="75">
        <f t="shared" si="28"/>
        <v>0</v>
      </c>
      <c r="BQ37" s="75">
        <v>0</v>
      </c>
      <c r="BR37" s="75">
        <v>0</v>
      </c>
      <c r="BS37" s="75">
        <v>0</v>
      </c>
      <c r="BT37" s="75">
        <v>0</v>
      </c>
      <c r="BU37" s="75">
        <f t="shared" si="29"/>
        <v>0</v>
      </c>
      <c r="BV37" s="75">
        <v>0</v>
      </c>
      <c r="BW37" s="75">
        <v>0</v>
      </c>
      <c r="BX37" s="75">
        <v>0</v>
      </c>
      <c r="BY37" s="75">
        <v>0</v>
      </c>
      <c r="BZ37" s="75">
        <f t="shared" si="30"/>
        <v>0</v>
      </c>
      <c r="CA37" s="75">
        <v>0</v>
      </c>
      <c r="CB37" s="75">
        <v>0</v>
      </c>
      <c r="CC37" s="75">
        <v>0</v>
      </c>
      <c r="CD37" s="75">
        <v>0</v>
      </c>
      <c r="CE37" s="75">
        <v>13429</v>
      </c>
      <c r="CF37" s="75">
        <v>0</v>
      </c>
      <c r="CG37" s="75">
        <v>0</v>
      </c>
      <c r="CH37" s="75">
        <f t="shared" si="31"/>
        <v>0</v>
      </c>
      <c r="CI37" s="75">
        <f t="shared" si="32"/>
        <v>0</v>
      </c>
      <c r="CJ37" s="75">
        <f t="shared" si="33"/>
        <v>0</v>
      </c>
      <c r="CK37" s="75">
        <f t="shared" si="34"/>
        <v>0</v>
      </c>
      <c r="CL37" s="75">
        <f t="shared" si="35"/>
        <v>0</v>
      </c>
      <c r="CM37" s="75">
        <f t="shared" si="36"/>
        <v>0</v>
      </c>
      <c r="CN37" s="75">
        <f t="shared" si="37"/>
        <v>0</v>
      </c>
      <c r="CO37" s="75">
        <f t="shared" si="38"/>
        <v>0</v>
      </c>
      <c r="CP37" s="75">
        <f t="shared" si="39"/>
        <v>2570</v>
      </c>
      <c r="CQ37" s="75">
        <f t="shared" si="40"/>
        <v>1000</v>
      </c>
      <c r="CR37" s="75">
        <f t="shared" si="41"/>
        <v>1000</v>
      </c>
      <c r="CS37" s="75">
        <f t="shared" si="42"/>
        <v>1000</v>
      </c>
      <c r="CT37" s="75">
        <f t="shared" si="43"/>
        <v>0</v>
      </c>
      <c r="CU37" s="75">
        <f t="shared" si="44"/>
        <v>0</v>
      </c>
      <c r="CV37" s="75">
        <f t="shared" si="45"/>
        <v>0</v>
      </c>
      <c r="CW37" s="75">
        <f t="shared" si="46"/>
        <v>0</v>
      </c>
      <c r="CX37" s="75">
        <f t="shared" si="47"/>
        <v>0</v>
      </c>
      <c r="CY37" s="75">
        <f t="shared" si="48"/>
        <v>0</v>
      </c>
      <c r="CZ37" s="75">
        <f t="shared" si="49"/>
        <v>0</v>
      </c>
      <c r="DA37" s="75">
        <f t="shared" si="50"/>
        <v>0</v>
      </c>
      <c r="DB37" s="75">
        <f t="shared" si="51"/>
        <v>0</v>
      </c>
      <c r="DC37" s="75">
        <f t="shared" si="52"/>
        <v>0</v>
      </c>
      <c r="DD37" s="75">
        <f t="shared" si="53"/>
        <v>0</v>
      </c>
      <c r="DE37" s="75">
        <f t="shared" si="54"/>
        <v>0</v>
      </c>
      <c r="DF37" s="75">
        <f t="shared" si="55"/>
        <v>0</v>
      </c>
      <c r="DG37" s="75">
        <f t="shared" si="56"/>
        <v>50211</v>
      </c>
      <c r="DH37" s="75">
        <f t="shared" si="57"/>
        <v>0</v>
      </c>
      <c r="DI37" s="75">
        <f t="shared" si="58"/>
        <v>0</v>
      </c>
      <c r="DJ37" s="75">
        <f t="shared" si="59"/>
        <v>1000</v>
      </c>
    </row>
    <row r="38" spans="1:114" s="50" customFormat="1" ht="12" customHeight="1">
      <c r="A38" s="53" t="s">
        <v>112</v>
      </c>
      <c r="B38" s="54" t="s">
        <v>202</v>
      </c>
      <c r="C38" s="53" t="s">
        <v>203</v>
      </c>
      <c r="D38" s="75">
        <f t="shared" si="6"/>
        <v>59969</v>
      </c>
      <c r="E38" s="75">
        <f t="shared" si="7"/>
        <v>0</v>
      </c>
      <c r="F38" s="75">
        <v>0</v>
      </c>
      <c r="G38" s="75">
        <v>0</v>
      </c>
      <c r="H38" s="75">
        <v>0</v>
      </c>
      <c r="I38" s="75">
        <v>0</v>
      </c>
      <c r="J38" s="76" t="s">
        <v>115</v>
      </c>
      <c r="K38" s="75">
        <v>0</v>
      </c>
      <c r="L38" s="75">
        <v>59969</v>
      </c>
      <c r="M38" s="75">
        <f t="shared" si="8"/>
        <v>17400</v>
      </c>
      <c r="N38" s="75">
        <f t="shared" si="9"/>
        <v>0</v>
      </c>
      <c r="O38" s="75">
        <v>0</v>
      </c>
      <c r="P38" s="75">
        <v>0</v>
      </c>
      <c r="Q38" s="75">
        <v>0</v>
      </c>
      <c r="R38" s="75">
        <v>0</v>
      </c>
      <c r="S38" s="76" t="s">
        <v>115</v>
      </c>
      <c r="T38" s="75">
        <v>0</v>
      </c>
      <c r="U38" s="75">
        <v>17400</v>
      </c>
      <c r="V38" s="75">
        <f t="shared" si="10"/>
        <v>77369</v>
      </c>
      <c r="W38" s="75">
        <f t="shared" si="11"/>
        <v>0</v>
      </c>
      <c r="X38" s="75">
        <f t="shared" si="12"/>
        <v>0</v>
      </c>
      <c r="Y38" s="75">
        <f t="shared" si="13"/>
        <v>0</v>
      </c>
      <c r="Z38" s="75">
        <f t="shared" si="14"/>
        <v>0</v>
      </c>
      <c r="AA38" s="75">
        <f t="shared" si="15"/>
        <v>0</v>
      </c>
      <c r="AB38" s="76" t="s">
        <v>115</v>
      </c>
      <c r="AC38" s="75">
        <f t="shared" si="16"/>
        <v>0</v>
      </c>
      <c r="AD38" s="75">
        <f t="shared" si="17"/>
        <v>77369</v>
      </c>
      <c r="AE38" s="75">
        <f t="shared" si="18"/>
        <v>0</v>
      </c>
      <c r="AF38" s="75">
        <f t="shared" si="19"/>
        <v>0</v>
      </c>
      <c r="AG38" s="75">
        <v>0</v>
      </c>
      <c r="AH38" s="75">
        <v>0</v>
      </c>
      <c r="AI38" s="75">
        <v>0</v>
      </c>
      <c r="AJ38" s="75">
        <v>0</v>
      </c>
      <c r="AK38" s="75">
        <v>0</v>
      </c>
      <c r="AL38" s="75">
        <v>2504</v>
      </c>
      <c r="AM38" s="75">
        <f t="shared" si="20"/>
        <v>24659</v>
      </c>
      <c r="AN38" s="75">
        <f t="shared" si="21"/>
        <v>3024</v>
      </c>
      <c r="AO38" s="75">
        <v>3024</v>
      </c>
      <c r="AP38" s="75">
        <v>0</v>
      </c>
      <c r="AQ38" s="75">
        <v>0</v>
      </c>
      <c r="AR38" s="75">
        <v>0</v>
      </c>
      <c r="AS38" s="75">
        <f t="shared" si="22"/>
        <v>0</v>
      </c>
      <c r="AT38" s="75">
        <v>0</v>
      </c>
      <c r="AU38" s="75">
        <v>0</v>
      </c>
      <c r="AV38" s="75">
        <v>0</v>
      </c>
      <c r="AW38" s="75">
        <v>0</v>
      </c>
      <c r="AX38" s="75">
        <f t="shared" si="23"/>
        <v>16700</v>
      </c>
      <c r="AY38" s="75">
        <v>16700</v>
      </c>
      <c r="AZ38" s="75">
        <v>0</v>
      </c>
      <c r="BA38" s="75">
        <v>0</v>
      </c>
      <c r="BB38" s="75">
        <v>0</v>
      </c>
      <c r="BC38" s="75">
        <v>32806</v>
      </c>
      <c r="BD38" s="75">
        <v>4935</v>
      </c>
      <c r="BE38" s="75">
        <v>0</v>
      </c>
      <c r="BF38" s="75">
        <f t="shared" si="24"/>
        <v>24659</v>
      </c>
      <c r="BG38" s="75">
        <f t="shared" si="25"/>
        <v>0</v>
      </c>
      <c r="BH38" s="75">
        <f t="shared" si="26"/>
        <v>0</v>
      </c>
      <c r="BI38" s="75">
        <v>0</v>
      </c>
      <c r="BJ38" s="75">
        <v>0</v>
      </c>
      <c r="BK38" s="75">
        <v>0</v>
      </c>
      <c r="BL38" s="75">
        <v>0</v>
      </c>
      <c r="BM38" s="75">
        <v>0</v>
      </c>
      <c r="BN38" s="75">
        <v>0</v>
      </c>
      <c r="BO38" s="75">
        <f t="shared" si="27"/>
        <v>336</v>
      </c>
      <c r="BP38" s="75">
        <f t="shared" si="28"/>
        <v>336</v>
      </c>
      <c r="BQ38" s="75">
        <v>336</v>
      </c>
      <c r="BR38" s="75">
        <v>0</v>
      </c>
      <c r="BS38" s="75">
        <v>0</v>
      </c>
      <c r="BT38" s="75">
        <v>0</v>
      </c>
      <c r="BU38" s="75">
        <f t="shared" si="29"/>
        <v>0</v>
      </c>
      <c r="BV38" s="75">
        <v>0</v>
      </c>
      <c r="BW38" s="75">
        <v>0</v>
      </c>
      <c r="BX38" s="75">
        <v>0</v>
      </c>
      <c r="BY38" s="75">
        <v>0</v>
      </c>
      <c r="BZ38" s="75">
        <f t="shared" si="30"/>
        <v>0</v>
      </c>
      <c r="CA38" s="75">
        <v>0</v>
      </c>
      <c r="CB38" s="75">
        <v>0</v>
      </c>
      <c r="CC38" s="75">
        <v>0</v>
      </c>
      <c r="CD38" s="75">
        <v>0</v>
      </c>
      <c r="CE38" s="75">
        <v>17064</v>
      </c>
      <c r="CF38" s="75">
        <v>0</v>
      </c>
      <c r="CG38" s="75">
        <v>0</v>
      </c>
      <c r="CH38" s="75">
        <f t="shared" si="31"/>
        <v>336</v>
      </c>
      <c r="CI38" s="75">
        <f t="shared" si="32"/>
        <v>0</v>
      </c>
      <c r="CJ38" s="75">
        <f t="shared" si="33"/>
        <v>0</v>
      </c>
      <c r="CK38" s="75">
        <f t="shared" si="34"/>
        <v>0</v>
      </c>
      <c r="CL38" s="75">
        <f t="shared" si="35"/>
        <v>0</v>
      </c>
      <c r="CM38" s="75">
        <f t="shared" si="36"/>
        <v>0</v>
      </c>
      <c r="CN38" s="75">
        <f t="shared" si="37"/>
        <v>0</v>
      </c>
      <c r="CO38" s="75">
        <f t="shared" si="38"/>
        <v>0</v>
      </c>
      <c r="CP38" s="75">
        <f t="shared" si="39"/>
        <v>2504</v>
      </c>
      <c r="CQ38" s="75">
        <f t="shared" si="40"/>
        <v>24995</v>
      </c>
      <c r="CR38" s="75">
        <f t="shared" si="41"/>
        <v>3360</v>
      </c>
      <c r="CS38" s="75">
        <f t="shared" si="42"/>
        <v>3360</v>
      </c>
      <c r="CT38" s="75">
        <f t="shared" si="43"/>
        <v>0</v>
      </c>
      <c r="CU38" s="75">
        <f t="shared" si="44"/>
        <v>0</v>
      </c>
      <c r="CV38" s="75">
        <f t="shared" si="45"/>
        <v>0</v>
      </c>
      <c r="CW38" s="75">
        <f t="shared" si="46"/>
        <v>0</v>
      </c>
      <c r="CX38" s="75">
        <f t="shared" si="47"/>
        <v>0</v>
      </c>
      <c r="CY38" s="75">
        <f t="shared" si="48"/>
        <v>0</v>
      </c>
      <c r="CZ38" s="75">
        <f t="shared" si="49"/>
        <v>0</v>
      </c>
      <c r="DA38" s="75">
        <f t="shared" si="50"/>
        <v>0</v>
      </c>
      <c r="DB38" s="75">
        <f t="shared" si="51"/>
        <v>16700</v>
      </c>
      <c r="DC38" s="75">
        <f t="shared" si="52"/>
        <v>16700</v>
      </c>
      <c r="DD38" s="75">
        <f t="shared" si="53"/>
        <v>0</v>
      </c>
      <c r="DE38" s="75">
        <f t="shared" si="54"/>
        <v>0</v>
      </c>
      <c r="DF38" s="75">
        <f t="shared" si="55"/>
        <v>0</v>
      </c>
      <c r="DG38" s="75">
        <f t="shared" si="56"/>
        <v>49870</v>
      </c>
      <c r="DH38" s="75">
        <f t="shared" si="57"/>
        <v>4935</v>
      </c>
      <c r="DI38" s="75">
        <f t="shared" si="58"/>
        <v>0</v>
      </c>
      <c r="DJ38" s="75">
        <f t="shared" si="59"/>
        <v>24995</v>
      </c>
    </row>
    <row r="39" spans="1:114" s="50" customFormat="1" ht="12" customHeight="1">
      <c r="A39" s="53" t="s">
        <v>112</v>
      </c>
      <c r="B39" s="54" t="s">
        <v>204</v>
      </c>
      <c r="C39" s="53" t="s">
        <v>205</v>
      </c>
      <c r="D39" s="75">
        <f t="shared" si="6"/>
        <v>96591</v>
      </c>
      <c r="E39" s="75">
        <f t="shared" si="7"/>
        <v>0</v>
      </c>
      <c r="F39" s="75">
        <v>0</v>
      </c>
      <c r="G39" s="75">
        <v>0</v>
      </c>
      <c r="H39" s="75">
        <v>0</v>
      </c>
      <c r="I39" s="75">
        <v>0</v>
      </c>
      <c r="J39" s="76" t="s">
        <v>115</v>
      </c>
      <c r="K39" s="75">
        <v>0</v>
      </c>
      <c r="L39" s="75">
        <v>96591</v>
      </c>
      <c r="M39" s="75">
        <f t="shared" si="8"/>
        <v>51696</v>
      </c>
      <c r="N39" s="75">
        <f t="shared" si="9"/>
        <v>0</v>
      </c>
      <c r="O39" s="75">
        <v>0</v>
      </c>
      <c r="P39" s="75">
        <v>0</v>
      </c>
      <c r="Q39" s="75">
        <v>0</v>
      </c>
      <c r="R39" s="75">
        <v>0</v>
      </c>
      <c r="S39" s="76" t="s">
        <v>115</v>
      </c>
      <c r="T39" s="75">
        <v>0</v>
      </c>
      <c r="U39" s="75">
        <v>51696</v>
      </c>
      <c r="V39" s="75">
        <f t="shared" si="10"/>
        <v>148287</v>
      </c>
      <c r="W39" s="75">
        <f t="shared" si="11"/>
        <v>0</v>
      </c>
      <c r="X39" s="75">
        <f t="shared" si="12"/>
        <v>0</v>
      </c>
      <c r="Y39" s="75">
        <f t="shared" si="13"/>
        <v>0</v>
      </c>
      <c r="Z39" s="75">
        <f t="shared" si="14"/>
        <v>0</v>
      </c>
      <c r="AA39" s="75">
        <f t="shared" si="15"/>
        <v>0</v>
      </c>
      <c r="AB39" s="76" t="s">
        <v>115</v>
      </c>
      <c r="AC39" s="75">
        <f t="shared" si="16"/>
        <v>0</v>
      </c>
      <c r="AD39" s="75">
        <f t="shared" si="17"/>
        <v>148287</v>
      </c>
      <c r="AE39" s="75">
        <f t="shared" si="18"/>
        <v>0</v>
      </c>
      <c r="AF39" s="75">
        <f t="shared" si="19"/>
        <v>0</v>
      </c>
      <c r="AG39" s="75">
        <v>0</v>
      </c>
      <c r="AH39" s="75">
        <v>0</v>
      </c>
      <c r="AI39" s="75">
        <v>0</v>
      </c>
      <c r="AJ39" s="75">
        <v>0</v>
      </c>
      <c r="AK39" s="75">
        <v>0</v>
      </c>
      <c r="AL39" s="75">
        <v>6187</v>
      </c>
      <c r="AM39" s="75">
        <f t="shared" si="20"/>
        <v>1908</v>
      </c>
      <c r="AN39" s="75">
        <f t="shared" si="21"/>
        <v>1908</v>
      </c>
      <c r="AO39" s="75">
        <v>1908</v>
      </c>
      <c r="AP39" s="75">
        <v>0</v>
      </c>
      <c r="AQ39" s="75">
        <v>0</v>
      </c>
      <c r="AR39" s="75">
        <v>0</v>
      </c>
      <c r="AS39" s="75">
        <f t="shared" si="22"/>
        <v>0</v>
      </c>
      <c r="AT39" s="75">
        <v>0</v>
      </c>
      <c r="AU39" s="75">
        <v>0</v>
      </c>
      <c r="AV39" s="75">
        <v>0</v>
      </c>
      <c r="AW39" s="75">
        <v>0</v>
      </c>
      <c r="AX39" s="75">
        <f t="shared" si="23"/>
        <v>0</v>
      </c>
      <c r="AY39" s="75">
        <v>0</v>
      </c>
      <c r="AZ39" s="75">
        <v>0</v>
      </c>
      <c r="BA39" s="75">
        <v>0</v>
      </c>
      <c r="BB39" s="75">
        <v>0</v>
      </c>
      <c r="BC39" s="75">
        <v>88496</v>
      </c>
      <c r="BD39" s="75">
        <v>0</v>
      </c>
      <c r="BE39" s="75">
        <v>0</v>
      </c>
      <c r="BF39" s="75">
        <f t="shared" si="24"/>
        <v>1908</v>
      </c>
      <c r="BG39" s="75">
        <f t="shared" si="25"/>
        <v>0</v>
      </c>
      <c r="BH39" s="75">
        <f t="shared" si="26"/>
        <v>0</v>
      </c>
      <c r="BI39" s="75">
        <v>0</v>
      </c>
      <c r="BJ39" s="75">
        <v>0</v>
      </c>
      <c r="BK39" s="75">
        <v>0</v>
      </c>
      <c r="BL39" s="75">
        <v>0</v>
      </c>
      <c r="BM39" s="75">
        <v>0</v>
      </c>
      <c r="BN39" s="75">
        <v>0</v>
      </c>
      <c r="BO39" s="75">
        <f t="shared" si="27"/>
        <v>1092</v>
      </c>
      <c r="BP39" s="75">
        <f t="shared" si="28"/>
        <v>1092</v>
      </c>
      <c r="BQ39" s="75">
        <v>1092</v>
      </c>
      <c r="BR39" s="75">
        <v>0</v>
      </c>
      <c r="BS39" s="75">
        <v>0</v>
      </c>
      <c r="BT39" s="75">
        <v>0</v>
      </c>
      <c r="BU39" s="75">
        <f t="shared" si="29"/>
        <v>0</v>
      </c>
      <c r="BV39" s="75">
        <v>0</v>
      </c>
      <c r="BW39" s="75">
        <v>0</v>
      </c>
      <c r="BX39" s="75">
        <v>0</v>
      </c>
      <c r="BY39" s="75">
        <v>0</v>
      </c>
      <c r="BZ39" s="75">
        <f t="shared" si="30"/>
        <v>0</v>
      </c>
      <c r="CA39" s="75">
        <v>0</v>
      </c>
      <c r="CB39" s="75">
        <v>0</v>
      </c>
      <c r="CC39" s="75">
        <v>0</v>
      </c>
      <c r="CD39" s="75">
        <v>0</v>
      </c>
      <c r="CE39" s="75">
        <v>50604</v>
      </c>
      <c r="CF39" s="75">
        <v>0</v>
      </c>
      <c r="CG39" s="75">
        <v>0</v>
      </c>
      <c r="CH39" s="75">
        <f t="shared" si="31"/>
        <v>1092</v>
      </c>
      <c r="CI39" s="75">
        <f t="shared" si="32"/>
        <v>0</v>
      </c>
      <c r="CJ39" s="75">
        <f t="shared" si="33"/>
        <v>0</v>
      </c>
      <c r="CK39" s="75">
        <f t="shared" si="34"/>
        <v>0</v>
      </c>
      <c r="CL39" s="75">
        <f t="shared" si="35"/>
        <v>0</v>
      </c>
      <c r="CM39" s="75">
        <f t="shared" si="36"/>
        <v>0</v>
      </c>
      <c r="CN39" s="75">
        <f t="shared" si="37"/>
        <v>0</v>
      </c>
      <c r="CO39" s="75">
        <f t="shared" si="38"/>
        <v>0</v>
      </c>
      <c r="CP39" s="75">
        <f t="shared" si="39"/>
        <v>6187</v>
      </c>
      <c r="CQ39" s="75">
        <f t="shared" si="40"/>
        <v>3000</v>
      </c>
      <c r="CR39" s="75">
        <f t="shared" si="41"/>
        <v>3000</v>
      </c>
      <c r="CS39" s="75">
        <f t="shared" si="42"/>
        <v>3000</v>
      </c>
      <c r="CT39" s="75">
        <f t="shared" si="43"/>
        <v>0</v>
      </c>
      <c r="CU39" s="75">
        <f t="shared" si="44"/>
        <v>0</v>
      </c>
      <c r="CV39" s="75">
        <f t="shared" si="45"/>
        <v>0</v>
      </c>
      <c r="CW39" s="75">
        <f t="shared" si="46"/>
        <v>0</v>
      </c>
      <c r="CX39" s="75">
        <f t="shared" si="47"/>
        <v>0</v>
      </c>
      <c r="CY39" s="75">
        <f t="shared" si="48"/>
        <v>0</v>
      </c>
      <c r="CZ39" s="75">
        <f t="shared" si="49"/>
        <v>0</v>
      </c>
      <c r="DA39" s="75">
        <f t="shared" si="50"/>
        <v>0</v>
      </c>
      <c r="DB39" s="75">
        <f t="shared" si="51"/>
        <v>0</v>
      </c>
      <c r="DC39" s="75">
        <f t="shared" si="52"/>
        <v>0</v>
      </c>
      <c r="DD39" s="75">
        <f t="shared" si="53"/>
        <v>0</v>
      </c>
      <c r="DE39" s="75">
        <f t="shared" si="54"/>
        <v>0</v>
      </c>
      <c r="DF39" s="75">
        <f t="shared" si="55"/>
        <v>0</v>
      </c>
      <c r="DG39" s="75">
        <f t="shared" si="56"/>
        <v>139100</v>
      </c>
      <c r="DH39" s="75">
        <f t="shared" si="57"/>
        <v>0</v>
      </c>
      <c r="DI39" s="75">
        <f t="shared" si="58"/>
        <v>0</v>
      </c>
      <c r="DJ39" s="75">
        <f t="shared" si="59"/>
        <v>3000</v>
      </c>
    </row>
    <row r="40" spans="1:114" s="50" customFormat="1" ht="12" customHeight="1">
      <c r="A40" s="53" t="s">
        <v>112</v>
      </c>
      <c r="B40" s="54" t="s">
        <v>206</v>
      </c>
      <c r="C40" s="53" t="s">
        <v>207</v>
      </c>
      <c r="D40" s="75">
        <f t="shared" si="6"/>
        <v>143940</v>
      </c>
      <c r="E40" s="75">
        <f t="shared" si="7"/>
        <v>0</v>
      </c>
      <c r="F40" s="75">
        <v>0</v>
      </c>
      <c r="G40" s="75">
        <v>0</v>
      </c>
      <c r="H40" s="75">
        <v>0</v>
      </c>
      <c r="I40" s="75">
        <v>0</v>
      </c>
      <c r="J40" s="76" t="s">
        <v>115</v>
      </c>
      <c r="K40" s="75">
        <v>0</v>
      </c>
      <c r="L40" s="75">
        <v>143940</v>
      </c>
      <c r="M40" s="75">
        <f t="shared" si="8"/>
        <v>40237</v>
      </c>
      <c r="N40" s="75">
        <f t="shared" si="9"/>
        <v>0</v>
      </c>
      <c r="O40" s="75">
        <v>0</v>
      </c>
      <c r="P40" s="75">
        <v>0</v>
      </c>
      <c r="Q40" s="75">
        <v>0</v>
      </c>
      <c r="R40" s="75">
        <v>0</v>
      </c>
      <c r="S40" s="76" t="s">
        <v>115</v>
      </c>
      <c r="T40" s="75">
        <v>0</v>
      </c>
      <c r="U40" s="75">
        <v>40237</v>
      </c>
      <c r="V40" s="75">
        <f t="shared" si="10"/>
        <v>184177</v>
      </c>
      <c r="W40" s="75">
        <f t="shared" si="11"/>
        <v>0</v>
      </c>
      <c r="X40" s="75">
        <f t="shared" si="12"/>
        <v>0</v>
      </c>
      <c r="Y40" s="75">
        <f t="shared" si="13"/>
        <v>0</v>
      </c>
      <c r="Z40" s="75">
        <f t="shared" si="14"/>
        <v>0</v>
      </c>
      <c r="AA40" s="75">
        <f t="shared" si="15"/>
        <v>0</v>
      </c>
      <c r="AB40" s="76" t="s">
        <v>119</v>
      </c>
      <c r="AC40" s="75">
        <f t="shared" si="16"/>
        <v>0</v>
      </c>
      <c r="AD40" s="75">
        <f t="shared" si="17"/>
        <v>184177</v>
      </c>
      <c r="AE40" s="75">
        <f t="shared" si="18"/>
        <v>0</v>
      </c>
      <c r="AF40" s="75">
        <f t="shared" si="19"/>
        <v>0</v>
      </c>
      <c r="AG40" s="75"/>
      <c r="AH40" s="75">
        <v>0</v>
      </c>
      <c r="AI40" s="75">
        <v>0</v>
      </c>
      <c r="AJ40" s="75">
        <v>0</v>
      </c>
      <c r="AK40" s="75"/>
      <c r="AL40" s="75">
        <v>5536</v>
      </c>
      <c r="AM40" s="75">
        <f t="shared" si="20"/>
        <v>65907</v>
      </c>
      <c r="AN40" s="75">
        <f t="shared" si="21"/>
        <v>17771</v>
      </c>
      <c r="AO40" s="75">
        <v>14352</v>
      </c>
      <c r="AP40" s="75">
        <v>3419</v>
      </c>
      <c r="AQ40" s="75">
        <v>0</v>
      </c>
      <c r="AR40" s="75">
        <v>0</v>
      </c>
      <c r="AS40" s="75">
        <f t="shared" si="22"/>
        <v>3680</v>
      </c>
      <c r="AT40" s="75">
        <v>3680</v>
      </c>
      <c r="AU40" s="75">
        <v>0</v>
      </c>
      <c r="AV40" s="75">
        <v>0</v>
      </c>
      <c r="AW40" s="75">
        <v>0</v>
      </c>
      <c r="AX40" s="75">
        <f t="shared" si="23"/>
        <v>41580</v>
      </c>
      <c r="AY40" s="75">
        <v>41580</v>
      </c>
      <c r="AZ40" s="75">
        <v>0</v>
      </c>
      <c r="BA40" s="75">
        <v>0</v>
      </c>
      <c r="BB40" s="75">
        <v>0</v>
      </c>
      <c r="BC40" s="75">
        <v>72497</v>
      </c>
      <c r="BD40" s="75">
        <v>2876</v>
      </c>
      <c r="BE40" s="75">
        <v>0</v>
      </c>
      <c r="BF40" s="75">
        <f t="shared" si="24"/>
        <v>65907</v>
      </c>
      <c r="BG40" s="75">
        <f t="shared" si="25"/>
        <v>0</v>
      </c>
      <c r="BH40" s="75">
        <f t="shared" si="26"/>
        <v>0</v>
      </c>
      <c r="BI40" s="75">
        <v>0</v>
      </c>
      <c r="BJ40" s="75">
        <v>0</v>
      </c>
      <c r="BK40" s="75">
        <v>0</v>
      </c>
      <c r="BL40" s="75">
        <v>0</v>
      </c>
      <c r="BM40" s="75">
        <v>0</v>
      </c>
      <c r="BN40" s="75">
        <v>0</v>
      </c>
      <c r="BO40" s="75">
        <f t="shared" si="27"/>
        <v>0</v>
      </c>
      <c r="BP40" s="75">
        <f t="shared" si="28"/>
        <v>0</v>
      </c>
      <c r="BQ40" s="75">
        <v>0</v>
      </c>
      <c r="BR40" s="75">
        <v>0</v>
      </c>
      <c r="BS40" s="75">
        <v>0</v>
      </c>
      <c r="BT40" s="75">
        <v>0</v>
      </c>
      <c r="BU40" s="75">
        <f t="shared" si="29"/>
        <v>0</v>
      </c>
      <c r="BV40" s="75">
        <v>0</v>
      </c>
      <c r="BW40" s="75">
        <v>0</v>
      </c>
      <c r="BX40" s="75">
        <v>0</v>
      </c>
      <c r="BY40" s="75">
        <v>0</v>
      </c>
      <c r="BZ40" s="75">
        <f t="shared" si="30"/>
        <v>0</v>
      </c>
      <c r="CA40" s="75">
        <v>0</v>
      </c>
      <c r="CB40" s="75">
        <v>0</v>
      </c>
      <c r="CC40" s="75">
        <v>0</v>
      </c>
      <c r="CD40" s="75">
        <v>0</v>
      </c>
      <c r="CE40" s="75">
        <v>40237</v>
      </c>
      <c r="CF40" s="75">
        <v>0</v>
      </c>
      <c r="CG40" s="75">
        <v>0</v>
      </c>
      <c r="CH40" s="75">
        <f t="shared" si="31"/>
        <v>0</v>
      </c>
      <c r="CI40" s="75">
        <f t="shared" si="32"/>
        <v>0</v>
      </c>
      <c r="CJ40" s="75">
        <f t="shared" si="33"/>
        <v>0</v>
      </c>
      <c r="CK40" s="75">
        <f t="shared" si="34"/>
        <v>0</v>
      </c>
      <c r="CL40" s="75">
        <f t="shared" si="35"/>
        <v>0</v>
      </c>
      <c r="CM40" s="75">
        <f t="shared" si="36"/>
        <v>0</v>
      </c>
      <c r="CN40" s="75">
        <f t="shared" si="37"/>
        <v>0</v>
      </c>
      <c r="CO40" s="75">
        <f t="shared" si="38"/>
        <v>0</v>
      </c>
      <c r="CP40" s="75">
        <f t="shared" si="39"/>
        <v>5536</v>
      </c>
      <c r="CQ40" s="75">
        <f t="shared" si="40"/>
        <v>65907</v>
      </c>
      <c r="CR40" s="75">
        <f t="shared" si="41"/>
        <v>17771</v>
      </c>
      <c r="CS40" s="75">
        <f t="shared" si="42"/>
        <v>14352</v>
      </c>
      <c r="CT40" s="75">
        <f t="shared" si="43"/>
        <v>3419</v>
      </c>
      <c r="CU40" s="75">
        <f t="shared" si="44"/>
        <v>0</v>
      </c>
      <c r="CV40" s="75">
        <f t="shared" si="45"/>
        <v>0</v>
      </c>
      <c r="CW40" s="75">
        <f t="shared" si="46"/>
        <v>3680</v>
      </c>
      <c r="CX40" s="75">
        <f t="shared" si="47"/>
        <v>3680</v>
      </c>
      <c r="CY40" s="75">
        <f t="shared" si="48"/>
        <v>0</v>
      </c>
      <c r="CZ40" s="75">
        <f t="shared" si="49"/>
        <v>0</v>
      </c>
      <c r="DA40" s="75">
        <f t="shared" si="50"/>
        <v>0</v>
      </c>
      <c r="DB40" s="75">
        <f t="shared" si="51"/>
        <v>41580</v>
      </c>
      <c r="DC40" s="75">
        <f t="shared" si="52"/>
        <v>41580</v>
      </c>
      <c r="DD40" s="75">
        <f t="shared" si="53"/>
        <v>0</v>
      </c>
      <c r="DE40" s="75">
        <f t="shared" si="54"/>
        <v>0</v>
      </c>
      <c r="DF40" s="75">
        <f t="shared" si="55"/>
        <v>0</v>
      </c>
      <c r="DG40" s="75">
        <f t="shared" si="56"/>
        <v>112734</v>
      </c>
      <c r="DH40" s="75">
        <f t="shared" si="57"/>
        <v>2876</v>
      </c>
      <c r="DI40" s="75">
        <f t="shared" si="58"/>
        <v>0</v>
      </c>
      <c r="DJ40" s="75">
        <f t="shared" si="59"/>
        <v>65907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ゴシック,標準"&amp;14廃棄物処理事業経費（市区町村の合計）（平成23年度実績）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4.69921875" style="77" customWidth="1"/>
    <col min="115" max="16384" width="9" style="47" customWidth="1"/>
  </cols>
  <sheetData>
    <row r="1" spans="1:114" s="55" customFormat="1" ht="17.25">
      <c r="A1" s="123" t="s">
        <v>208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8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5" t="s">
        <v>209</v>
      </c>
      <c r="B2" s="145" t="s">
        <v>210</v>
      </c>
      <c r="C2" s="148" t="s">
        <v>211</v>
      </c>
      <c r="D2" s="129" t="s">
        <v>212</v>
      </c>
      <c r="E2" s="79"/>
      <c r="F2" s="79"/>
      <c r="G2" s="79"/>
      <c r="H2" s="79"/>
      <c r="I2" s="79"/>
      <c r="J2" s="79"/>
      <c r="K2" s="79"/>
      <c r="L2" s="80"/>
      <c r="M2" s="129" t="s">
        <v>213</v>
      </c>
      <c r="N2" s="79"/>
      <c r="O2" s="79"/>
      <c r="P2" s="79"/>
      <c r="Q2" s="79"/>
      <c r="R2" s="79"/>
      <c r="S2" s="79"/>
      <c r="T2" s="79"/>
      <c r="U2" s="80"/>
      <c r="V2" s="129" t="s">
        <v>214</v>
      </c>
      <c r="W2" s="79"/>
      <c r="X2" s="79"/>
      <c r="Y2" s="79"/>
      <c r="Z2" s="79"/>
      <c r="AA2" s="79"/>
      <c r="AB2" s="79"/>
      <c r="AC2" s="79"/>
      <c r="AD2" s="80"/>
      <c r="AE2" s="130" t="s">
        <v>215</v>
      </c>
      <c r="AF2" s="81"/>
      <c r="AG2" s="81"/>
      <c r="AH2" s="81"/>
      <c r="AI2" s="81"/>
      <c r="AJ2" s="81"/>
      <c r="AK2" s="81"/>
      <c r="AL2" s="82"/>
      <c r="AM2" s="81"/>
      <c r="AN2" s="81"/>
      <c r="AO2" s="81"/>
      <c r="AP2" s="81"/>
      <c r="AQ2" s="81"/>
      <c r="AR2" s="81"/>
      <c r="AS2" s="81"/>
      <c r="AT2" s="81"/>
      <c r="AU2" s="81"/>
      <c r="AV2" s="82"/>
      <c r="AW2" s="82"/>
      <c r="AX2" s="82"/>
      <c r="AY2" s="81"/>
      <c r="AZ2" s="81"/>
      <c r="BA2" s="81"/>
      <c r="BB2" s="81"/>
      <c r="BC2" s="81"/>
      <c r="BD2" s="81"/>
      <c r="BE2" s="81"/>
      <c r="BF2" s="83"/>
      <c r="BG2" s="130" t="s">
        <v>216</v>
      </c>
      <c r="BH2" s="81"/>
      <c r="BI2" s="81"/>
      <c r="BJ2" s="81"/>
      <c r="BK2" s="81"/>
      <c r="BL2" s="81"/>
      <c r="BM2" s="81"/>
      <c r="BN2" s="82"/>
      <c r="BO2" s="81"/>
      <c r="BP2" s="81"/>
      <c r="BQ2" s="81"/>
      <c r="BR2" s="81"/>
      <c r="BS2" s="81"/>
      <c r="BT2" s="81"/>
      <c r="BU2" s="81"/>
      <c r="BV2" s="81"/>
      <c r="BW2" s="81"/>
      <c r="BX2" s="82"/>
      <c r="BY2" s="82"/>
      <c r="BZ2" s="82"/>
      <c r="CA2" s="82"/>
      <c r="CB2" s="82"/>
      <c r="CC2" s="82"/>
      <c r="CD2" s="81"/>
      <c r="CE2" s="81"/>
      <c r="CF2" s="81"/>
      <c r="CG2" s="81"/>
      <c r="CH2" s="83"/>
      <c r="CI2" s="130" t="s">
        <v>217</v>
      </c>
      <c r="CJ2" s="81"/>
      <c r="CK2" s="81"/>
      <c r="CL2" s="81"/>
      <c r="CM2" s="81"/>
      <c r="CN2" s="81"/>
      <c r="CO2" s="81"/>
      <c r="CP2" s="82"/>
      <c r="CQ2" s="81"/>
      <c r="CR2" s="81"/>
      <c r="CS2" s="81"/>
      <c r="CT2" s="81"/>
      <c r="CU2" s="81"/>
      <c r="CV2" s="81"/>
      <c r="CW2" s="81"/>
      <c r="CX2" s="81"/>
      <c r="CY2" s="81"/>
      <c r="CZ2" s="82"/>
      <c r="DA2" s="82"/>
      <c r="DB2" s="82"/>
      <c r="DC2" s="82"/>
      <c r="DD2" s="82"/>
      <c r="DE2" s="82"/>
      <c r="DF2" s="81"/>
      <c r="DG2" s="81"/>
      <c r="DH2" s="81"/>
      <c r="DI2" s="81"/>
      <c r="DJ2" s="83"/>
    </row>
    <row r="3" spans="1:114" s="55" customFormat="1" ht="13.5">
      <c r="A3" s="146"/>
      <c r="B3" s="146"/>
      <c r="C3" s="149"/>
      <c r="D3" s="131" t="s">
        <v>218</v>
      </c>
      <c r="E3" s="84"/>
      <c r="F3" s="84"/>
      <c r="G3" s="84"/>
      <c r="H3" s="84"/>
      <c r="I3" s="84"/>
      <c r="J3" s="84"/>
      <c r="K3" s="84"/>
      <c r="L3" s="85"/>
      <c r="M3" s="131" t="s">
        <v>218</v>
      </c>
      <c r="N3" s="84"/>
      <c r="O3" s="84"/>
      <c r="P3" s="84"/>
      <c r="Q3" s="84"/>
      <c r="R3" s="84"/>
      <c r="S3" s="84"/>
      <c r="T3" s="84"/>
      <c r="U3" s="85"/>
      <c r="V3" s="131" t="s">
        <v>218</v>
      </c>
      <c r="W3" s="84"/>
      <c r="X3" s="84"/>
      <c r="Y3" s="84"/>
      <c r="Z3" s="84"/>
      <c r="AA3" s="84"/>
      <c r="AB3" s="84"/>
      <c r="AC3" s="84"/>
      <c r="AD3" s="85"/>
      <c r="AE3" s="132" t="s">
        <v>219</v>
      </c>
      <c r="AF3" s="81"/>
      <c r="AG3" s="81"/>
      <c r="AH3" s="81"/>
      <c r="AI3" s="81"/>
      <c r="AJ3" s="81"/>
      <c r="AK3" s="81"/>
      <c r="AL3" s="86"/>
      <c r="AM3" s="82" t="s">
        <v>220</v>
      </c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8"/>
      <c r="BD3" s="89"/>
      <c r="BE3" s="96" t="s">
        <v>221</v>
      </c>
      <c r="BF3" s="91" t="s">
        <v>214</v>
      </c>
      <c r="BG3" s="132" t="s">
        <v>219</v>
      </c>
      <c r="BH3" s="81"/>
      <c r="BI3" s="81"/>
      <c r="BJ3" s="81"/>
      <c r="BK3" s="81"/>
      <c r="BL3" s="81"/>
      <c r="BM3" s="81"/>
      <c r="BN3" s="86"/>
      <c r="BO3" s="82" t="s">
        <v>220</v>
      </c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8"/>
      <c r="CF3" s="89"/>
      <c r="CG3" s="96" t="s">
        <v>221</v>
      </c>
      <c r="CH3" s="91" t="s">
        <v>214</v>
      </c>
      <c r="CI3" s="132" t="s">
        <v>219</v>
      </c>
      <c r="CJ3" s="81"/>
      <c r="CK3" s="81"/>
      <c r="CL3" s="81"/>
      <c r="CM3" s="81"/>
      <c r="CN3" s="81"/>
      <c r="CO3" s="81"/>
      <c r="CP3" s="86"/>
      <c r="CQ3" s="82" t="s">
        <v>220</v>
      </c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8"/>
      <c r="DH3" s="89"/>
      <c r="DI3" s="96" t="s">
        <v>221</v>
      </c>
      <c r="DJ3" s="91" t="s">
        <v>214</v>
      </c>
    </row>
    <row r="4" spans="1:114" s="55" customFormat="1" ht="13.5" customHeight="1">
      <c r="A4" s="146"/>
      <c r="B4" s="146"/>
      <c r="C4" s="149"/>
      <c r="D4" s="68"/>
      <c r="E4" s="131" t="s">
        <v>222</v>
      </c>
      <c r="F4" s="92"/>
      <c r="G4" s="92"/>
      <c r="H4" s="92"/>
      <c r="I4" s="92"/>
      <c r="J4" s="92"/>
      <c r="K4" s="93"/>
      <c r="L4" s="67" t="s">
        <v>223</v>
      </c>
      <c r="M4" s="68"/>
      <c r="N4" s="131" t="s">
        <v>222</v>
      </c>
      <c r="O4" s="92"/>
      <c r="P4" s="92"/>
      <c r="Q4" s="92"/>
      <c r="R4" s="92"/>
      <c r="S4" s="92"/>
      <c r="T4" s="93"/>
      <c r="U4" s="67" t="s">
        <v>223</v>
      </c>
      <c r="V4" s="68"/>
      <c r="W4" s="131" t="s">
        <v>222</v>
      </c>
      <c r="X4" s="92"/>
      <c r="Y4" s="92"/>
      <c r="Z4" s="92"/>
      <c r="AA4" s="92"/>
      <c r="AB4" s="92"/>
      <c r="AC4" s="93"/>
      <c r="AD4" s="67" t="s">
        <v>223</v>
      </c>
      <c r="AE4" s="91" t="s">
        <v>214</v>
      </c>
      <c r="AF4" s="96" t="s">
        <v>224</v>
      </c>
      <c r="AG4" s="90"/>
      <c r="AH4" s="94"/>
      <c r="AI4" s="81"/>
      <c r="AJ4" s="95"/>
      <c r="AK4" s="133" t="s">
        <v>225</v>
      </c>
      <c r="AL4" s="143" t="s">
        <v>226</v>
      </c>
      <c r="AM4" s="91" t="s">
        <v>214</v>
      </c>
      <c r="AN4" s="132" t="s">
        <v>227</v>
      </c>
      <c r="AO4" s="88"/>
      <c r="AP4" s="88"/>
      <c r="AQ4" s="88"/>
      <c r="AR4" s="89"/>
      <c r="AS4" s="132" t="s">
        <v>228</v>
      </c>
      <c r="AT4" s="81"/>
      <c r="AU4" s="81"/>
      <c r="AV4" s="95"/>
      <c r="AW4" s="96" t="s">
        <v>229</v>
      </c>
      <c r="AX4" s="132" t="s">
        <v>230</v>
      </c>
      <c r="AY4" s="87"/>
      <c r="AZ4" s="88"/>
      <c r="BA4" s="88"/>
      <c r="BB4" s="89"/>
      <c r="BC4" s="96" t="s">
        <v>231</v>
      </c>
      <c r="BD4" s="96" t="s">
        <v>232</v>
      </c>
      <c r="BE4" s="91"/>
      <c r="BF4" s="91"/>
      <c r="BG4" s="91" t="s">
        <v>214</v>
      </c>
      <c r="BH4" s="96" t="s">
        <v>224</v>
      </c>
      <c r="BI4" s="90"/>
      <c r="BJ4" s="94"/>
      <c r="BK4" s="81"/>
      <c r="BL4" s="95"/>
      <c r="BM4" s="133" t="s">
        <v>225</v>
      </c>
      <c r="BN4" s="143" t="s">
        <v>226</v>
      </c>
      <c r="BO4" s="91" t="s">
        <v>214</v>
      </c>
      <c r="BP4" s="132" t="s">
        <v>227</v>
      </c>
      <c r="BQ4" s="88"/>
      <c r="BR4" s="88"/>
      <c r="BS4" s="88"/>
      <c r="BT4" s="89"/>
      <c r="BU4" s="132" t="s">
        <v>228</v>
      </c>
      <c r="BV4" s="81"/>
      <c r="BW4" s="81"/>
      <c r="BX4" s="95"/>
      <c r="BY4" s="96" t="s">
        <v>229</v>
      </c>
      <c r="BZ4" s="132" t="s">
        <v>230</v>
      </c>
      <c r="CA4" s="97"/>
      <c r="CB4" s="97"/>
      <c r="CC4" s="98"/>
      <c r="CD4" s="89"/>
      <c r="CE4" s="96" t="s">
        <v>231</v>
      </c>
      <c r="CF4" s="96" t="s">
        <v>232</v>
      </c>
      <c r="CG4" s="91"/>
      <c r="CH4" s="91"/>
      <c r="CI4" s="91" t="s">
        <v>214</v>
      </c>
      <c r="CJ4" s="96" t="s">
        <v>224</v>
      </c>
      <c r="CK4" s="90"/>
      <c r="CL4" s="94"/>
      <c r="CM4" s="81"/>
      <c r="CN4" s="95"/>
      <c r="CO4" s="133" t="s">
        <v>225</v>
      </c>
      <c r="CP4" s="143" t="s">
        <v>226</v>
      </c>
      <c r="CQ4" s="91" t="s">
        <v>214</v>
      </c>
      <c r="CR4" s="132" t="s">
        <v>227</v>
      </c>
      <c r="CS4" s="88"/>
      <c r="CT4" s="88"/>
      <c r="CU4" s="88"/>
      <c r="CV4" s="89"/>
      <c r="CW4" s="132" t="s">
        <v>228</v>
      </c>
      <c r="CX4" s="81"/>
      <c r="CY4" s="81"/>
      <c r="CZ4" s="95"/>
      <c r="DA4" s="96" t="s">
        <v>229</v>
      </c>
      <c r="DB4" s="132" t="s">
        <v>230</v>
      </c>
      <c r="DC4" s="88"/>
      <c r="DD4" s="88"/>
      <c r="DE4" s="88"/>
      <c r="DF4" s="89"/>
      <c r="DG4" s="96" t="s">
        <v>231</v>
      </c>
      <c r="DH4" s="96" t="s">
        <v>232</v>
      </c>
      <c r="DI4" s="91"/>
      <c r="DJ4" s="91"/>
    </row>
    <row r="5" spans="1:114" s="55" customFormat="1" ht="22.5">
      <c r="A5" s="146"/>
      <c r="B5" s="146"/>
      <c r="C5" s="149"/>
      <c r="D5" s="68"/>
      <c r="E5" s="68" t="s">
        <v>214</v>
      </c>
      <c r="F5" s="125" t="s">
        <v>233</v>
      </c>
      <c r="G5" s="125" t="s">
        <v>234</v>
      </c>
      <c r="H5" s="125" t="s">
        <v>235</v>
      </c>
      <c r="I5" s="125" t="s">
        <v>236</v>
      </c>
      <c r="J5" s="125" t="s">
        <v>237</v>
      </c>
      <c r="K5" s="125" t="s">
        <v>221</v>
      </c>
      <c r="L5" s="67"/>
      <c r="M5" s="68"/>
      <c r="N5" s="68" t="s">
        <v>214</v>
      </c>
      <c r="O5" s="125" t="s">
        <v>233</v>
      </c>
      <c r="P5" s="125" t="s">
        <v>234</v>
      </c>
      <c r="Q5" s="125" t="s">
        <v>235</v>
      </c>
      <c r="R5" s="125" t="s">
        <v>236</v>
      </c>
      <c r="S5" s="125" t="s">
        <v>237</v>
      </c>
      <c r="T5" s="125" t="s">
        <v>221</v>
      </c>
      <c r="U5" s="67"/>
      <c r="V5" s="68"/>
      <c r="W5" s="68" t="s">
        <v>214</v>
      </c>
      <c r="X5" s="125" t="s">
        <v>233</v>
      </c>
      <c r="Y5" s="125" t="s">
        <v>234</v>
      </c>
      <c r="Z5" s="125" t="s">
        <v>235</v>
      </c>
      <c r="AA5" s="125" t="s">
        <v>236</v>
      </c>
      <c r="AB5" s="125" t="s">
        <v>237</v>
      </c>
      <c r="AC5" s="125" t="s">
        <v>221</v>
      </c>
      <c r="AD5" s="67"/>
      <c r="AE5" s="91"/>
      <c r="AF5" s="91" t="s">
        <v>214</v>
      </c>
      <c r="AG5" s="133" t="s">
        <v>238</v>
      </c>
      <c r="AH5" s="133" t="s">
        <v>239</v>
      </c>
      <c r="AI5" s="133" t="s">
        <v>240</v>
      </c>
      <c r="AJ5" s="133" t="s">
        <v>221</v>
      </c>
      <c r="AK5" s="99"/>
      <c r="AL5" s="144"/>
      <c r="AM5" s="91"/>
      <c r="AN5" s="91" t="s">
        <v>214</v>
      </c>
      <c r="AO5" s="91" t="s">
        <v>241</v>
      </c>
      <c r="AP5" s="91" t="s">
        <v>242</v>
      </c>
      <c r="AQ5" s="91" t="s">
        <v>243</v>
      </c>
      <c r="AR5" s="91" t="s">
        <v>244</v>
      </c>
      <c r="AS5" s="91" t="s">
        <v>214</v>
      </c>
      <c r="AT5" s="96" t="s">
        <v>245</v>
      </c>
      <c r="AU5" s="96" t="s">
        <v>246</v>
      </c>
      <c r="AV5" s="96" t="s">
        <v>247</v>
      </c>
      <c r="AW5" s="91"/>
      <c r="AX5" s="91" t="s">
        <v>214</v>
      </c>
      <c r="AY5" s="96" t="s">
        <v>245</v>
      </c>
      <c r="AZ5" s="96" t="s">
        <v>246</v>
      </c>
      <c r="BA5" s="96" t="s">
        <v>247</v>
      </c>
      <c r="BB5" s="96" t="s">
        <v>221</v>
      </c>
      <c r="BC5" s="91"/>
      <c r="BD5" s="91"/>
      <c r="BE5" s="91"/>
      <c r="BF5" s="91"/>
      <c r="BG5" s="91"/>
      <c r="BH5" s="91" t="s">
        <v>214</v>
      </c>
      <c r="BI5" s="133" t="s">
        <v>238</v>
      </c>
      <c r="BJ5" s="133" t="s">
        <v>239</v>
      </c>
      <c r="BK5" s="133" t="s">
        <v>240</v>
      </c>
      <c r="BL5" s="133" t="s">
        <v>221</v>
      </c>
      <c r="BM5" s="99"/>
      <c r="BN5" s="144"/>
      <c r="BO5" s="91"/>
      <c r="BP5" s="91" t="s">
        <v>214</v>
      </c>
      <c r="BQ5" s="91" t="s">
        <v>241</v>
      </c>
      <c r="BR5" s="91" t="s">
        <v>242</v>
      </c>
      <c r="BS5" s="91" t="s">
        <v>243</v>
      </c>
      <c r="BT5" s="91" t="s">
        <v>244</v>
      </c>
      <c r="BU5" s="91" t="s">
        <v>214</v>
      </c>
      <c r="BV5" s="96" t="s">
        <v>245</v>
      </c>
      <c r="BW5" s="96" t="s">
        <v>246</v>
      </c>
      <c r="BX5" s="96" t="s">
        <v>247</v>
      </c>
      <c r="BY5" s="91"/>
      <c r="BZ5" s="91" t="s">
        <v>214</v>
      </c>
      <c r="CA5" s="96" t="s">
        <v>245</v>
      </c>
      <c r="CB5" s="96" t="s">
        <v>246</v>
      </c>
      <c r="CC5" s="96" t="s">
        <v>247</v>
      </c>
      <c r="CD5" s="96" t="s">
        <v>221</v>
      </c>
      <c r="CE5" s="91"/>
      <c r="CF5" s="91"/>
      <c r="CG5" s="91"/>
      <c r="CH5" s="91"/>
      <c r="CI5" s="91"/>
      <c r="CJ5" s="91" t="s">
        <v>214</v>
      </c>
      <c r="CK5" s="133" t="s">
        <v>238</v>
      </c>
      <c r="CL5" s="133" t="s">
        <v>239</v>
      </c>
      <c r="CM5" s="133" t="s">
        <v>240</v>
      </c>
      <c r="CN5" s="133" t="s">
        <v>221</v>
      </c>
      <c r="CO5" s="99"/>
      <c r="CP5" s="144"/>
      <c r="CQ5" s="91"/>
      <c r="CR5" s="91" t="s">
        <v>214</v>
      </c>
      <c r="CS5" s="91" t="s">
        <v>241</v>
      </c>
      <c r="CT5" s="91" t="s">
        <v>242</v>
      </c>
      <c r="CU5" s="91" t="s">
        <v>243</v>
      </c>
      <c r="CV5" s="91" t="s">
        <v>244</v>
      </c>
      <c r="CW5" s="91" t="s">
        <v>214</v>
      </c>
      <c r="CX5" s="96" t="s">
        <v>245</v>
      </c>
      <c r="CY5" s="96" t="s">
        <v>246</v>
      </c>
      <c r="CZ5" s="96" t="s">
        <v>247</v>
      </c>
      <c r="DA5" s="91"/>
      <c r="DB5" s="91" t="s">
        <v>214</v>
      </c>
      <c r="DC5" s="96" t="s">
        <v>245</v>
      </c>
      <c r="DD5" s="96" t="s">
        <v>246</v>
      </c>
      <c r="DE5" s="96" t="s">
        <v>247</v>
      </c>
      <c r="DF5" s="96" t="s">
        <v>221</v>
      </c>
      <c r="DG5" s="91"/>
      <c r="DH5" s="91"/>
      <c r="DI5" s="91"/>
      <c r="DJ5" s="91"/>
    </row>
    <row r="6" spans="1:114" s="56" customFormat="1" ht="13.5">
      <c r="A6" s="147"/>
      <c r="B6" s="147"/>
      <c r="C6" s="150"/>
      <c r="D6" s="100" t="s">
        <v>248</v>
      </c>
      <c r="E6" s="100" t="s">
        <v>248</v>
      </c>
      <c r="F6" s="101" t="s">
        <v>248</v>
      </c>
      <c r="G6" s="101" t="s">
        <v>248</v>
      </c>
      <c r="H6" s="101" t="s">
        <v>248</v>
      </c>
      <c r="I6" s="101" t="s">
        <v>248</v>
      </c>
      <c r="J6" s="101" t="s">
        <v>248</v>
      </c>
      <c r="K6" s="101" t="s">
        <v>248</v>
      </c>
      <c r="L6" s="101" t="s">
        <v>248</v>
      </c>
      <c r="M6" s="100" t="s">
        <v>248</v>
      </c>
      <c r="N6" s="100" t="s">
        <v>248</v>
      </c>
      <c r="O6" s="101" t="s">
        <v>248</v>
      </c>
      <c r="P6" s="101" t="s">
        <v>248</v>
      </c>
      <c r="Q6" s="101" t="s">
        <v>248</v>
      </c>
      <c r="R6" s="101" t="s">
        <v>248</v>
      </c>
      <c r="S6" s="101" t="s">
        <v>248</v>
      </c>
      <c r="T6" s="101" t="s">
        <v>248</v>
      </c>
      <c r="U6" s="101" t="s">
        <v>248</v>
      </c>
      <c r="V6" s="100" t="s">
        <v>248</v>
      </c>
      <c r="W6" s="100" t="s">
        <v>248</v>
      </c>
      <c r="X6" s="101" t="s">
        <v>248</v>
      </c>
      <c r="Y6" s="101" t="s">
        <v>248</v>
      </c>
      <c r="Z6" s="101" t="s">
        <v>248</v>
      </c>
      <c r="AA6" s="101" t="s">
        <v>248</v>
      </c>
      <c r="AB6" s="101" t="s">
        <v>248</v>
      </c>
      <c r="AC6" s="101" t="s">
        <v>248</v>
      </c>
      <c r="AD6" s="101" t="s">
        <v>248</v>
      </c>
      <c r="AE6" s="102" t="s">
        <v>248</v>
      </c>
      <c r="AF6" s="102" t="s">
        <v>248</v>
      </c>
      <c r="AG6" s="103" t="s">
        <v>248</v>
      </c>
      <c r="AH6" s="103" t="s">
        <v>248</v>
      </c>
      <c r="AI6" s="103" t="s">
        <v>248</v>
      </c>
      <c r="AJ6" s="103" t="s">
        <v>248</v>
      </c>
      <c r="AK6" s="103" t="s">
        <v>248</v>
      </c>
      <c r="AL6" s="103" t="s">
        <v>248</v>
      </c>
      <c r="AM6" s="102" t="s">
        <v>248</v>
      </c>
      <c r="AN6" s="102" t="s">
        <v>248</v>
      </c>
      <c r="AO6" s="102" t="s">
        <v>248</v>
      </c>
      <c r="AP6" s="102" t="s">
        <v>248</v>
      </c>
      <c r="AQ6" s="102" t="s">
        <v>248</v>
      </c>
      <c r="AR6" s="102" t="s">
        <v>248</v>
      </c>
      <c r="AS6" s="102" t="s">
        <v>248</v>
      </c>
      <c r="AT6" s="102" t="s">
        <v>248</v>
      </c>
      <c r="AU6" s="102" t="s">
        <v>248</v>
      </c>
      <c r="AV6" s="102" t="s">
        <v>248</v>
      </c>
      <c r="AW6" s="102" t="s">
        <v>248</v>
      </c>
      <c r="AX6" s="102" t="s">
        <v>248</v>
      </c>
      <c r="AY6" s="102" t="s">
        <v>248</v>
      </c>
      <c r="AZ6" s="102" t="s">
        <v>248</v>
      </c>
      <c r="BA6" s="102" t="s">
        <v>248</v>
      </c>
      <c r="BB6" s="102" t="s">
        <v>248</v>
      </c>
      <c r="BC6" s="102" t="s">
        <v>248</v>
      </c>
      <c r="BD6" s="102" t="s">
        <v>248</v>
      </c>
      <c r="BE6" s="102" t="s">
        <v>248</v>
      </c>
      <c r="BF6" s="102" t="s">
        <v>248</v>
      </c>
      <c r="BG6" s="102" t="s">
        <v>248</v>
      </c>
      <c r="BH6" s="102" t="s">
        <v>248</v>
      </c>
      <c r="BI6" s="103" t="s">
        <v>248</v>
      </c>
      <c r="BJ6" s="103" t="s">
        <v>248</v>
      </c>
      <c r="BK6" s="103" t="s">
        <v>248</v>
      </c>
      <c r="BL6" s="103" t="s">
        <v>248</v>
      </c>
      <c r="BM6" s="103" t="s">
        <v>248</v>
      </c>
      <c r="BN6" s="103" t="s">
        <v>248</v>
      </c>
      <c r="BO6" s="102" t="s">
        <v>248</v>
      </c>
      <c r="BP6" s="102" t="s">
        <v>248</v>
      </c>
      <c r="BQ6" s="102" t="s">
        <v>248</v>
      </c>
      <c r="BR6" s="102" t="s">
        <v>248</v>
      </c>
      <c r="BS6" s="102" t="s">
        <v>248</v>
      </c>
      <c r="BT6" s="102" t="s">
        <v>248</v>
      </c>
      <c r="BU6" s="102" t="s">
        <v>248</v>
      </c>
      <c r="BV6" s="102" t="s">
        <v>248</v>
      </c>
      <c r="BW6" s="102" t="s">
        <v>248</v>
      </c>
      <c r="BX6" s="102" t="s">
        <v>248</v>
      </c>
      <c r="BY6" s="102" t="s">
        <v>248</v>
      </c>
      <c r="BZ6" s="102" t="s">
        <v>248</v>
      </c>
      <c r="CA6" s="102" t="s">
        <v>248</v>
      </c>
      <c r="CB6" s="102" t="s">
        <v>248</v>
      </c>
      <c r="CC6" s="102" t="s">
        <v>248</v>
      </c>
      <c r="CD6" s="102" t="s">
        <v>248</v>
      </c>
      <c r="CE6" s="102" t="s">
        <v>248</v>
      </c>
      <c r="CF6" s="102" t="s">
        <v>248</v>
      </c>
      <c r="CG6" s="102" t="s">
        <v>248</v>
      </c>
      <c r="CH6" s="102" t="s">
        <v>248</v>
      </c>
      <c r="CI6" s="102" t="s">
        <v>248</v>
      </c>
      <c r="CJ6" s="102" t="s">
        <v>248</v>
      </c>
      <c r="CK6" s="103" t="s">
        <v>248</v>
      </c>
      <c r="CL6" s="103" t="s">
        <v>248</v>
      </c>
      <c r="CM6" s="103" t="s">
        <v>248</v>
      </c>
      <c r="CN6" s="103" t="s">
        <v>248</v>
      </c>
      <c r="CO6" s="103" t="s">
        <v>248</v>
      </c>
      <c r="CP6" s="103" t="s">
        <v>248</v>
      </c>
      <c r="CQ6" s="102" t="s">
        <v>248</v>
      </c>
      <c r="CR6" s="102" t="s">
        <v>248</v>
      </c>
      <c r="CS6" s="103" t="s">
        <v>248</v>
      </c>
      <c r="CT6" s="103" t="s">
        <v>248</v>
      </c>
      <c r="CU6" s="103" t="s">
        <v>248</v>
      </c>
      <c r="CV6" s="103" t="s">
        <v>248</v>
      </c>
      <c r="CW6" s="102" t="s">
        <v>248</v>
      </c>
      <c r="CX6" s="102" t="s">
        <v>248</v>
      </c>
      <c r="CY6" s="102" t="s">
        <v>248</v>
      </c>
      <c r="CZ6" s="102" t="s">
        <v>248</v>
      </c>
      <c r="DA6" s="102" t="s">
        <v>248</v>
      </c>
      <c r="DB6" s="102" t="s">
        <v>248</v>
      </c>
      <c r="DC6" s="102" t="s">
        <v>248</v>
      </c>
      <c r="DD6" s="102" t="s">
        <v>248</v>
      </c>
      <c r="DE6" s="102" t="s">
        <v>248</v>
      </c>
      <c r="DF6" s="102" t="s">
        <v>248</v>
      </c>
      <c r="DG6" s="102" t="s">
        <v>248</v>
      </c>
      <c r="DH6" s="102" t="s">
        <v>248</v>
      </c>
      <c r="DI6" s="102" t="s">
        <v>248</v>
      </c>
      <c r="DJ6" s="102" t="s">
        <v>248</v>
      </c>
    </row>
    <row r="7" spans="1:114" s="50" customFormat="1" ht="12" customHeight="1">
      <c r="A7" s="48" t="s">
        <v>249</v>
      </c>
      <c r="B7" s="63" t="s">
        <v>250</v>
      </c>
      <c r="C7" s="48" t="s">
        <v>214</v>
      </c>
      <c r="D7" s="71">
        <f aca="true" t="shared" si="0" ref="D7:AK7">SUM(D8:D25)</f>
        <v>1520958</v>
      </c>
      <c r="E7" s="71">
        <f t="shared" si="0"/>
        <v>1117528</v>
      </c>
      <c r="F7" s="71">
        <f t="shared" si="0"/>
        <v>25833</v>
      </c>
      <c r="G7" s="71">
        <f t="shared" si="0"/>
        <v>27</v>
      </c>
      <c r="H7" s="71">
        <f t="shared" si="0"/>
        <v>56400</v>
      </c>
      <c r="I7" s="71">
        <f t="shared" si="0"/>
        <v>762531</v>
      </c>
      <c r="J7" s="71">
        <f t="shared" si="0"/>
        <v>5646196</v>
      </c>
      <c r="K7" s="71">
        <f t="shared" si="0"/>
        <v>272737</v>
      </c>
      <c r="L7" s="71">
        <f t="shared" si="0"/>
        <v>403430</v>
      </c>
      <c r="M7" s="71">
        <f t="shared" si="0"/>
        <v>1095028</v>
      </c>
      <c r="N7" s="71">
        <f t="shared" si="0"/>
        <v>915639</v>
      </c>
      <c r="O7" s="71">
        <f t="shared" si="0"/>
        <v>0</v>
      </c>
      <c r="P7" s="71">
        <f t="shared" si="0"/>
        <v>100</v>
      </c>
      <c r="Q7" s="71">
        <f t="shared" si="0"/>
        <v>24700</v>
      </c>
      <c r="R7" s="71">
        <f t="shared" si="0"/>
        <v>855619</v>
      </c>
      <c r="S7" s="71">
        <f t="shared" si="0"/>
        <v>2594684</v>
      </c>
      <c r="T7" s="71">
        <f t="shared" si="0"/>
        <v>35220</v>
      </c>
      <c r="U7" s="71">
        <f t="shared" si="0"/>
        <v>179389</v>
      </c>
      <c r="V7" s="71">
        <f t="shared" si="0"/>
        <v>2615986</v>
      </c>
      <c r="W7" s="71">
        <f t="shared" si="0"/>
        <v>2033167</v>
      </c>
      <c r="X7" s="71">
        <f t="shared" si="0"/>
        <v>25833</v>
      </c>
      <c r="Y7" s="71">
        <f t="shared" si="0"/>
        <v>127</v>
      </c>
      <c r="Z7" s="71">
        <f t="shared" si="0"/>
        <v>81100</v>
      </c>
      <c r="AA7" s="71">
        <f t="shared" si="0"/>
        <v>1618150</v>
      </c>
      <c r="AB7" s="71">
        <f t="shared" si="0"/>
        <v>8240880</v>
      </c>
      <c r="AC7" s="71">
        <f t="shared" si="0"/>
        <v>307957</v>
      </c>
      <c r="AD7" s="71">
        <f t="shared" si="0"/>
        <v>582819</v>
      </c>
      <c r="AE7" s="71">
        <f t="shared" si="0"/>
        <v>356468</v>
      </c>
      <c r="AF7" s="71">
        <f t="shared" si="0"/>
        <v>266846</v>
      </c>
      <c r="AG7" s="71">
        <f t="shared" si="0"/>
        <v>0</v>
      </c>
      <c r="AH7" s="71">
        <f t="shared" si="0"/>
        <v>201844</v>
      </c>
      <c r="AI7" s="71">
        <f t="shared" si="0"/>
        <v>57710</v>
      </c>
      <c r="AJ7" s="71">
        <f t="shared" si="0"/>
        <v>7292</v>
      </c>
      <c r="AK7" s="71">
        <f t="shared" si="0"/>
        <v>89622</v>
      </c>
      <c r="AL7" s="72" t="s">
        <v>115</v>
      </c>
      <c r="AM7" s="71">
        <f aca="true" t="shared" si="1" ref="AM7:BB7">SUM(AM8:AM25)</f>
        <v>6607946</v>
      </c>
      <c r="AN7" s="71">
        <f t="shared" si="1"/>
        <v>941277</v>
      </c>
      <c r="AO7" s="71">
        <f t="shared" si="1"/>
        <v>750003</v>
      </c>
      <c r="AP7" s="71">
        <f t="shared" si="1"/>
        <v>24575</v>
      </c>
      <c r="AQ7" s="71">
        <f t="shared" si="1"/>
        <v>138856</v>
      </c>
      <c r="AR7" s="71">
        <f t="shared" si="1"/>
        <v>27843</v>
      </c>
      <c r="AS7" s="71">
        <f t="shared" si="1"/>
        <v>2066608</v>
      </c>
      <c r="AT7" s="71">
        <f t="shared" si="1"/>
        <v>11200</v>
      </c>
      <c r="AU7" s="71">
        <f t="shared" si="1"/>
        <v>1937749</v>
      </c>
      <c r="AV7" s="71">
        <f t="shared" si="1"/>
        <v>117659</v>
      </c>
      <c r="AW7" s="71">
        <f t="shared" si="1"/>
        <v>0</v>
      </c>
      <c r="AX7" s="71">
        <f t="shared" si="1"/>
        <v>3591313</v>
      </c>
      <c r="AY7" s="71">
        <f t="shared" si="1"/>
        <v>882974</v>
      </c>
      <c r="AZ7" s="71">
        <f t="shared" si="1"/>
        <v>2609857</v>
      </c>
      <c r="BA7" s="71">
        <f t="shared" si="1"/>
        <v>81680</v>
      </c>
      <c r="BB7" s="71">
        <f t="shared" si="1"/>
        <v>16802</v>
      </c>
      <c r="BC7" s="72" t="s">
        <v>115</v>
      </c>
      <c r="BD7" s="71">
        <f aca="true" t="shared" si="2" ref="BD7:BM7">SUM(BD8:BD25)</f>
        <v>8748</v>
      </c>
      <c r="BE7" s="71">
        <f t="shared" si="2"/>
        <v>202740</v>
      </c>
      <c r="BF7" s="71">
        <f t="shared" si="2"/>
        <v>7167154</v>
      </c>
      <c r="BG7" s="71">
        <f t="shared" si="2"/>
        <v>281009</v>
      </c>
      <c r="BH7" s="71">
        <f t="shared" si="2"/>
        <v>280011</v>
      </c>
      <c r="BI7" s="71">
        <f t="shared" si="2"/>
        <v>0</v>
      </c>
      <c r="BJ7" s="71">
        <f t="shared" si="2"/>
        <v>179011</v>
      </c>
      <c r="BK7" s="71">
        <f t="shared" si="2"/>
        <v>0</v>
      </c>
      <c r="BL7" s="71">
        <f t="shared" si="2"/>
        <v>101000</v>
      </c>
      <c r="BM7" s="71">
        <f t="shared" si="2"/>
        <v>998</v>
      </c>
      <c r="BN7" s="72" t="s">
        <v>115</v>
      </c>
      <c r="BO7" s="71">
        <f aca="true" t="shared" si="3" ref="BO7:CD7">SUM(BO8:BO25)</f>
        <v>3315190</v>
      </c>
      <c r="BP7" s="71">
        <f t="shared" si="3"/>
        <v>592492</v>
      </c>
      <c r="BQ7" s="71">
        <f t="shared" si="3"/>
        <v>516550</v>
      </c>
      <c r="BR7" s="71">
        <f t="shared" si="3"/>
        <v>0</v>
      </c>
      <c r="BS7" s="71">
        <f t="shared" si="3"/>
        <v>75942</v>
      </c>
      <c r="BT7" s="71">
        <f t="shared" si="3"/>
        <v>0</v>
      </c>
      <c r="BU7" s="71">
        <f t="shared" si="3"/>
        <v>1214912</v>
      </c>
      <c r="BV7" s="71">
        <f t="shared" si="3"/>
        <v>65</v>
      </c>
      <c r="BW7" s="71">
        <f t="shared" si="3"/>
        <v>1213817</v>
      </c>
      <c r="BX7" s="71">
        <f t="shared" si="3"/>
        <v>1030</v>
      </c>
      <c r="BY7" s="71">
        <f t="shared" si="3"/>
        <v>0</v>
      </c>
      <c r="BZ7" s="71">
        <f t="shared" si="3"/>
        <v>1507786</v>
      </c>
      <c r="CA7" s="71">
        <f t="shared" si="3"/>
        <v>692810</v>
      </c>
      <c r="CB7" s="71">
        <f t="shared" si="3"/>
        <v>792986</v>
      </c>
      <c r="CC7" s="71">
        <f t="shared" si="3"/>
        <v>19712</v>
      </c>
      <c r="CD7" s="71">
        <f t="shared" si="3"/>
        <v>2278</v>
      </c>
      <c r="CE7" s="72" t="s">
        <v>115</v>
      </c>
      <c r="CF7" s="71">
        <f aca="true" t="shared" si="4" ref="CF7:CO7">SUM(CF8:CF25)</f>
        <v>0</v>
      </c>
      <c r="CG7" s="71">
        <f t="shared" si="4"/>
        <v>93513</v>
      </c>
      <c r="CH7" s="71">
        <f t="shared" si="4"/>
        <v>3689712</v>
      </c>
      <c r="CI7" s="71">
        <f t="shared" si="4"/>
        <v>637477</v>
      </c>
      <c r="CJ7" s="71">
        <f t="shared" si="4"/>
        <v>546857</v>
      </c>
      <c r="CK7" s="71">
        <f t="shared" si="4"/>
        <v>0</v>
      </c>
      <c r="CL7" s="71">
        <f t="shared" si="4"/>
        <v>380855</v>
      </c>
      <c r="CM7" s="71">
        <f t="shared" si="4"/>
        <v>57710</v>
      </c>
      <c r="CN7" s="71">
        <f t="shared" si="4"/>
        <v>108292</v>
      </c>
      <c r="CO7" s="71">
        <f t="shared" si="4"/>
        <v>90620</v>
      </c>
      <c r="CP7" s="72" t="s">
        <v>115</v>
      </c>
      <c r="CQ7" s="71">
        <f aca="true" t="shared" si="5" ref="CQ7:DF7">SUM(CQ8:CQ25)</f>
        <v>9923136</v>
      </c>
      <c r="CR7" s="71">
        <f t="shared" si="5"/>
        <v>1533769</v>
      </c>
      <c r="CS7" s="71">
        <f t="shared" si="5"/>
        <v>1266553</v>
      </c>
      <c r="CT7" s="71">
        <f t="shared" si="5"/>
        <v>24575</v>
      </c>
      <c r="CU7" s="71">
        <f t="shared" si="5"/>
        <v>214798</v>
      </c>
      <c r="CV7" s="71">
        <f t="shared" si="5"/>
        <v>27843</v>
      </c>
      <c r="CW7" s="71">
        <f t="shared" si="5"/>
        <v>3281520</v>
      </c>
      <c r="CX7" s="71">
        <f t="shared" si="5"/>
        <v>11265</v>
      </c>
      <c r="CY7" s="71">
        <f t="shared" si="5"/>
        <v>3151566</v>
      </c>
      <c r="CZ7" s="71">
        <f t="shared" si="5"/>
        <v>118689</v>
      </c>
      <c r="DA7" s="71">
        <f t="shared" si="5"/>
        <v>0</v>
      </c>
      <c r="DB7" s="71">
        <f t="shared" si="5"/>
        <v>5099099</v>
      </c>
      <c r="DC7" s="71">
        <f t="shared" si="5"/>
        <v>1575784</v>
      </c>
      <c r="DD7" s="71">
        <f t="shared" si="5"/>
        <v>3402843</v>
      </c>
      <c r="DE7" s="71">
        <f t="shared" si="5"/>
        <v>101392</v>
      </c>
      <c r="DF7" s="71">
        <f t="shared" si="5"/>
        <v>19080</v>
      </c>
      <c r="DG7" s="72" t="s">
        <v>251</v>
      </c>
      <c r="DH7" s="71">
        <f>SUM(DH8:DH25)</f>
        <v>8748</v>
      </c>
      <c r="DI7" s="71">
        <f>SUM(DI8:DI25)</f>
        <v>296253</v>
      </c>
      <c r="DJ7" s="71">
        <f>SUM(DJ8:DJ25)</f>
        <v>10856866</v>
      </c>
    </row>
    <row r="8" spans="1:114" s="50" customFormat="1" ht="12" customHeight="1">
      <c r="A8" s="51" t="s">
        <v>112</v>
      </c>
      <c r="B8" s="64" t="s">
        <v>252</v>
      </c>
      <c r="C8" s="51" t="s">
        <v>253</v>
      </c>
      <c r="D8" s="73">
        <f aca="true" t="shared" si="6" ref="D8:D25">SUM(E8,+L8)</f>
        <v>0</v>
      </c>
      <c r="E8" s="73">
        <f aca="true" t="shared" si="7" ref="E8:E25">SUM(F8:I8)+K8</f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f aca="true" t="shared" si="8" ref="M8:M25">SUM(N8,+U8)</f>
        <v>44876</v>
      </c>
      <c r="N8" s="73">
        <f aca="true" t="shared" si="9" ref="N8:N25">SUM(O8:R8)+T8</f>
        <v>28192</v>
      </c>
      <c r="O8" s="73">
        <v>0</v>
      </c>
      <c r="P8" s="73">
        <v>0</v>
      </c>
      <c r="Q8" s="73">
        <v>0</v>
      </c>
      <c r="R8" s="73">
        <v>28192</v>
      </c>
      <c r="S8" s="73">
        <v>267841</v>
      </c>
      <c r="T8" s="73">
        <v>0</v>
      </c>
      <c r="U8" s="73">
        <v>16684</v>
      </c>
      <c r="V8" s="73">
        <f aca="true" t="shared" si="10" ref="V8:V25">+SUM(D8,M8)</f>
        <v>44876</v>
      </c>
      <c r="W8" s="73">
        <f aca="true" t="shared" si="11" ref="W8:W25">+SUM(E8,N8)</f>
        <v>28192</v>
      </c>
      <c r="X8" s="73">
        <f aca="true" t="shared" si="12" ref="X8:X25">+SUM(F8,O8)</f>
        <v>0</v>
      </c>
      <c r="Y8" s="73">
        <f aca="true" t="shared" si="13" ref="Y8:Y25">+SUM(G8,P8)</f>
        <v>0</v>
      </c>
      <c r="Z8" s="73">
        <f aca="true" t="shared" si="14" ref="Z8:Z25">+SUM(H8,Q8)</f>
        <v>0</v>
      </c>
      <c r="AA8" s="73">
        <f aca="true" t="shared" si="15" ref="AA8:AA25">+SUM(I8,R8)</f>
        <v>28192</v>
      </c>
      <c r="AB8" s="73">
        <f aca="true" t="shared" si="16" ref="AB8:AB25">+SUM(J8,S8)</f>
        <v>267841</v>
      </c>
      <c r="AC8" s="73">
        <f aca="true" t="shared" si="17" ref="AC8:AC25">+SUM(K8,T8)</f>
        <v>0</v>
      </c>
      <c r="AD8" s="73">
        <f aca="true" t="shared" si="18" ref="AD8:AD25">+SUM(L8,U8)</f>
        <v>16684</v>
      </c>
      <c r="AE8" s="73">
        <f aca="true" t="shared" si="19" ref="AE8:AE25">SUM(AF8,+AK8)</f>
        <v>0</v>
      </c>
      <c r="AF8" s="73">
        <f aca="true" t="shared" si="20" ref="AF8:AF25">SUM(AG8:AJ8)</f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4" t="s">
        <v>115</v>
      </c>
      <c r="AM8" s="73">
        <f aca="true" t="shared" si="21" ref="AM8:AM25">SUM(AN8,AS8,AW8,AX8,BD8)</f>
        <v>0</v>
      </c>
      <c r="AN8" s="73">
        <f aca="true" t="shared" si="22" ref="AN8:AN25">SUM(AO8:AR8)</f>
        <v>0</v>
      </c>
      <c r="AO8" s="73">
        <v>0</v>
      </c>
      <c r="AP8" s="73">
        <v>0</v>
      </c>
      <c r="AQ8" s="73">
        <v>0</v>
      </c>
      <c r="AR8" s="73">
        <v>0</v>
      </c>
      <c r="AS8" s="73">
        <f aca="true" t="shared" si="23" ref="AS8:AS25">SUM(AT8:AV8)</f>
        <v>0</v>
      </c>
      <c r="AT8" s="73">
        <v>0</v>
      </c>
      <c r="AU8" s="73">
        <v>0</v>
      </c>
      <c r="AV8" s="73">
        <v>0</v>
      </c>
      <c r="AW8" s="73">
        <v>0</v>
      </c>
      <c r="AX8" s="73">
        <f aca="true" t="shared" si="24" ref="AX8:AX25">SUM(AY8:BB8)</f>
        <v>0</v>
      </c>
      <c r="AY8" s="73">
        <v>0</v>
      </c>
      <c r="AZ8" s="73">
        <v>0</v>
      </c>
      <c r="BA8" s="73">
        <v>0</v>
      </c>
      <c r="BB8" s="73">
        <v>0</v>
      </c>
      <c r="BC8" s="74" t="s">
        <v>254</v>
      </c>
      <c r="BD8" s="73">
        <v>0</v>
      </c>
      <c r="BE8" s="73">
        <v>0</v>
      </c>
      <c r="BF8" s="73">
        <f aca="true" t="shared" si="25" ref="BF8:BF25">SUM(AE8,+AM8,+BE8)</f>
        <v>0</v>
      </c>
      <c r="BG8" s="73">
        <f aca="true" t="shared" si="26" ref="BG8:BG25">SUM(BH8,+BM8)</f>
        <v>0</v>
      </c>
      <c r="BH8" s="73">
        <f aca="true" t="shared" si="27" ref="BH8:BH25">SUM(BI8:BL8)</f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4" t="s">
        <v>255</v>
      </c>
      <c r="BO8" s="73">
        <f aca="true" t="shared" si="28" ref="BO8:BO25">SUM(BP8,BU8,BY8,BZ8,CF8)</f>
        <v>312717</v>
      </c>
      <c r="BP8" s="73">
        <f aca="true" t="shared" si="29" ref="BP8:BP25">SUM(BQ8:BT8)</f>
        <v>40832</v>
      </c>
      <c r="BQ8" s="73">
        <v>40832</v>
      </c>
      <c r="BR8" s="73">
        <v>0</v>
      </c>
      <c r="BS8" s="73"/>
      <c r="BT8" s="73">
        <v>0</v>
      </c>
      <c r="BU8" s="73">
        <f aca="true" t="shared" si="30" ref="BU8:BU25">SUM(BV8:BX8)</f>
        <v>140613</v>
      </c>
      <c r="BV8" s="73">
        <v>0</v>
      </c>
      <c r="BW8" s="73">
        <v>140613</v>
      </c>
      <c r="BX8" s="73">
        <v>0</v>
      </c>
      <c r="BY8" s="73">
        <v>0</v>
      </c>
      <c r="BZ8" s="73">
        <f aca="true" t="shared" si="31" ref="BZ8:BZ25">SUM(CA8:CD8)</f>
        <v>131272</v>
      </c>
      <c r="CA8" s="73">
        <v>0</v>
      </c>
      <c r="CB8" s="73">
        <v>131272</v>
      </c>
      <c r="CC8" s="73">
        <v>0</v>
      </c>
      <c r="CD8" s="73">
        <v>0</v>
      </c>
      <c r="CE8" s="74" t="s">
        <v>115</v>
      </c>
      <c r="CF8" s="73">
        <v>0</v>
      </c>
      <c r="CG8" s="73">
        <v>0</v>
      </c>
      <c r="CH8" s="73">
        <f aca="true" t="shared" si="32" ref="CH8:CH25">SUM(BG8,+BO8,+CG8)</f>
        <v>312717</v>
      </c>
      <c r="CI8" s="73">
        <f aca="true" t="shared" si="33" ref="CI8:CI25">SUM(AE8,+BG8)</f>
        <v>0</v>
      </c>
      <c r="CJ8" s="73">
        <f aca="true" t="shared" si="34" ref="CJ8:CJ25">SUM(AF8,+BH8)</f>
        <v>0</v>
      </c>
      <c r="CK8" s="73">
        <f aca="true" t="shared" si="35" ref="CK8:CK25">SUM(AG8,+BI8)</f>
        <v>0</v>
      </c>
      <c r="CL8" s="73">
        <f aca="true" t="shared" si="36" ref="CL8:CL25">SUM(AH8,+BJ8)</f>
        <v>0</v>
      </c>
      <c r="CM8" s="73">
        <f aca="true" t="shared" si="37" ref="CM8:CM25">SUM(AI8,+BK8)</f>
        <v>0</v>
      </c>
      <c r="CN8" s="73">
        <f aca="true" t="shared" si="38" ref="CN8:CN25">SUM(AJ8,+BL8)</f>
        <v>0</v>
      </c>
      <c r="CO8" s="73">
        <f aca="true" t="shared" si="39" ref="CO8:CO25">SUM(AK8,+BM8)</f>
        <v>0</v>
      </c>
      <c r="CP8" s="74" t="s">
        <v>115</v>
      </c>
      <c r="CQ8" s="73">
        <f aca="true" t="shared" si="40" ref="CQ8:CQ25">SUM(AM8,+BO8)</f>
        <v>312717</v>
      </c>
      <c r="CR8" s="73">
        <f aca="true" t="shared" si="41" ref="CR8:CR25">SUM(AN8,+BP8)</f>
        <v>40832</v>
      </c>
      <c r="CS8" s="73">
        <f aca="true" t="shared" si="42" ref="CS8:CS25">SUM(AO8,+BQ8)</f>
        <v>40832</v>
      </c>
      <c r="CT8" s="73">
        <f aca="true" t="shared" si="43" ref="CT8:CT25">SUM(AP8,+BR8)</f>
        <v>0</v>
      </c>
      <c r="CU8" s="73">
        <f aca="true" t="shared" si="44" ref="CU8:CU25">SUM(AQ8,+BS8)</f>
        <v>0</v>
      </c>
      <c r="CV8" s="73">
        <f aca="true" t="shared" si="45" ref="CV8:CV25">SUM(AR8,+BT8)</f>
        <v>0</v>
      </c>
      <c r="CW8" s="73">
        <f aca="true" t="shared" si="46" ref="CW8:CW25">SUM(AS8,+BU8)</f>
        <v>140613</v>
      </c>
      <c r="CX8" s="73">
        <f aca="true" t="shared" si="47" ref="CX8:CX25">SUM(AT8,+BV8)</f>
        <v>0</v>
      </c>
      <c r="CY8" s="73">
        <f aca="true" t="shared" si="48" ref="CY8:CY25">SUM(AU8,+BW8)</f>
        <v>140613</v>
      </c>
      <c r="CZ8" s="73">
        <f aca="true" t="shared" si="49" ref="CZ8:CZ25">SUM(AV8,+BX8)</f>
        <v>0</v>
      </c>
      <c r="DA8" s="73">
        <f aca="true" t="shared" si="50" ref="DA8:DA25">SUM(AW8,+BY8)</f>
        <v>0</v>
      </c>
      <c r="DB8" s="73">
        <f aca="true" t="shared" si="51" ref="DB8:DB25">SUM(AX8,+BZ8)</f>
        <v>131272</v>
      </c>
      <c r="DC8" s="73">
        <f aca="true" t="shared" si="52" ref="DC8:DC25">SUM(AY8,+CA8)</f>
        <v>0</v>
      </c>
      <c r="DD8" s="73">
        <f aca="true" t="shared" si="53" ref="DD8:DD25">SUM(AZ8,+CB8)</f>
        <v>131272</v>
      </c>
      <c r="DE8" s="73">
        <f aca="true" t="shared" si="54" ref="DE8:DE25">SUM(BA8,+CC8)</f>
        <v>0</v>
      </c>
      <c r="DF8" s="73">
        <f aca="true" t="shared" si="55" ref="DF8:DF25">SUM(BB8,+CD8)</f>
        <v>0</v>
      </c>
      <c r="DG8" s="74" t="s">
        <v>115</v>
      </c>
      <c r="DH8" s="73">
        <f aca="true" t="shared" si="56" ref="DH8:DH25">SUM(BD8,+CF8)</f>
        <v>0</v>
      </c>
      <c r="DI8" s="73">
        <f aca="true" t="shared" si="57" ref="DI8:DI25">SUM(BE8,+CG8)</f>
        <v>0</v>
      </c>
      <c r="DJ8" s="73">
        <f aca="true" t="shared" si="58" ref="DJ8:DJ25">SUM(BF8,+CH8)</f>
        <v>312717</v>
      </c>
    </row>
    <row r="9" spans="1:114" s="50" customFormat="1" ht="12" customHeight="1">
      <c r="A9" s="51" t="s">
        <v>112</v>
      </c>
      <c r="B9" s="64" t="s">
        <v>256</v>
      </c>
      <c r="C9" s="51" t="s">
        <v>257</v>
      </c>
      <c r="D9" s="73">
        <f t="shared" si="6"/>
        <v>74510</v>
      </c>
      <c r="E9" s="73">
        <f t="shared" si="7"/>
        <v>74510</v>
      </c>
      <c r="F9" s="73">
        <v>0</v>
      </c>
      <c r="G9" s="73">
        <v>0</v>
      </c>
      <c r="H9" s="73">
        <v>0</v>
      </c>
      <c r="I9" s="73">
        <v>26463</v>
      </c>
      <c r="J9" s="73">
        <v>329253</v>
      </c>
      <c r="K9" s="73">
        <v>48047</v>
      </c>
      <c r="L9" s="73">
        <v>0</v>
      </c>
      <c r="M9" s="73">
        <f t="shared" si="8"/>
        <v>191601</v>
      </c>
      <c r="N9" s="73">
        <f t="shared" si="9"/>
        <v>191601</v>
      </c>
      <c r="O9" s="73">
        <v>0</v>
      </c>
      <c r="P9" s="73">
        <v>0</v>
      </c>
      <c r="Q9" s="73">
        <v>24700</v>
      </c>
      <c r="R9" s="73">
        <v>166007</v>
      </c>
      <c r="S9" s="73">
        <v>179621</v>
      </c>
      <c r="T9" s="73">
        <v>894</v>
      </c>
      <c r="U9" s="73">
        <v>0</v>
      </c>
      <c r="V9" s="73">
        <f t="shared" si="10"/>
        <v>266111</v>
      </c>
      <c r="W9" s="73">
        <f t="shared" si="11"/>
        <v>266111</v>
      </c>
      <c r="X9" s="73">
        <f t="shared" si="12"/>
        <v>0</v>
      </c>
      <c r="Y9" s="73">
        <f t="shared" si="13"/>
        <v>0</v>
      </c>
      <c r="Z9" s="73">
        <f t="shared" si="14"/>
        <v>24700</v>
      </c>
      <c r="AA9" s="73">
        <f t="shared" si="15"/>
        <v>192470</v>
      </c>
      <c r="AB9" s="73">
        <f t="shared" si="16"/>
        <v>508874</v>
      </c>
      <c r="AC9" s="73">
        <f t="shared" si="17"/>
        <v>48941</v>
      </c>
      <c r="AD9" s="73">
        <f t="shared" si="18"/>
        <v>0</v>
      </c>
      <c r="AE9" s="73">
        <f t="shared" si="19"/>
        <v>2415</v>
      </c>
      <c r="AF9" s="73">
        <f t="shared" si="20"/>
        <v>0</v>
      </c>
      <c r="AG9" s="73">
        <v>0</v>
      </c>
      <c r="AH9" s="73">
        <v>0</v>
      </c>
      <c r="AI9" s="73">
        <v>0</v>
      </c>
      <c r="AJ9" s="73">
        <v>0</v>
      </c>
      <c r="AK9" s="73">
        <v>2415</v>
      </c>
      <c r="AL9" s="74" t="s">
        <v>258</v>
      </c>
      <c r="AM9" s="73">
        <f t="shared" si="21"/>
        <v>381195</v>
      </c>
      <c r="AN9" s="73">
        <f t="shared" si="22"/>
        <v>36348</v>
      </c>
      <c r="AO9" s="73">
        <v>34531</v>
      </c>
      <c r="AP9" s="73">
        <v>0</v>
      </c>
      <c r="AQ9" s="73">
        <v>1817</v>
      </c>
      <c r="AR9" s="73">
        <v>0</v>
      </c>
      <c r="AS9" s="73">
        <f t="shared" si="23"/>
        <v>98363</v>
      </c>
      <c r="AT9" s="73">
        <v>0</v>
      </c>
      <c r="AU9" s="73">
        <v>97230</v>
      </c>
      <c r="AV9" s="73">
        <v>1133</v>
      </c>
      <c r="AW9" s="73">
        <v>0</v>
      </c>
      <c r="AX9" s="73">
        <f t="shared" si="24"/>
        <v>246484</v>
      </c>
      <c r="AY9" s="73">
        <v>0</v>
      </c>
      <c r="AZ9" s="73">
        <v>221255</v>
      </c>
      <c r="BA9" s="73">
        <v>15740</v>
      </c>
      <c r="BB9" s="73">
        <v>9489</v>
      </c>
      <c r="BC9" s="74" t="s">
        <v>115</v>
      </c>
      <c r="BD9" s="73">
        <v>0</v>
      </c>
      <c r="BE9" s="73">
        <v>20153</v>
      </c>
      <c r="BF9" s="73">
        <f t="shared" si="25"/>
        <v>403763</v>
      </c>
      <c r="BG9" s="73">
        <f t="shared" si="26"/>
        <v>33968</v>
      </c>
      <c r="BH9" s="73">
        <f t="shared" si="27"/>
        <v>32970</v>
      </c>
      <c r="BI9" s="73">
        <v>0</v>
      </c>
      <c r="BJ9" s="73">
        <v>32970</v>
      </c>
      <c r="BK9" s="73">
        <v>0</v>
      </c>
      <c r="BL9" s="73">
        <v>0</v>
      </c>
      <c r="BM9" s="73">
        <v>998</v>
      </c>
      <c r="BN9" s="74" t="s">
        <v>259</v>
      </c>
      <c r="BO9" s="73">
        <f t="shared" si="28"/>
        <v>332806</v>
      </c>
      <c r="BP9" s="73">
        <f t="shared" si="29"/>
        <v>49300</v>
      </c>
      <c r="BQ9" s="73">
        <v>36490</v>
      </c>
      <c r="BR9" s="73">
        <v>0</v>
      </c>
      <c r="BS9" s="73">
        <v>12810</v>
      </c>
      <c r="BT9" s="73">
        <v>0</v>
      </c>
      <c r="BU9" s="73">
        <f t="shared" si="30"/>
        <v>71137</v>
      </c>
      <c r="BV9" s="73">
        <v>0</v>
      </c>
      <c r="BW9" s="73">
        <v>71137</v>
      </c>
      <c r="BX9" s="73">
        <v>0</v>
      </c>
      <c r="BY9" s="73">
        <v>0</v>
      </c>
      <c r="BZ9" s="73">
        <f t="shared" si="31"/>
        <v>212369</v>
      </c>
      <c r="CA9" s="73">
        <v>152071</v>
      </c>
      <c r="CB9" s="73">
        <v>59095</v>
      </c>
      <c r="CC9" s="73">
        <v>0</v>
      </c>
      <c r="CD9" s="73">
        <v>1203</v>
      </c>
      <c r="CE9" s="74" t="s">
        <v>258</v>
      </c>
      <c r="CF9" s="73">
        <v>0</v>
      </c>
      <c r="CG9" s="73">
        <v>4448</v>
      </c>
      <c r="CH9" s="73">
        <f t="shared" si="32"/>
        <v>371222</v>
      </c>
      <c r="CI9" s="73">
        <f t="shared" si="33"/>
        <v>36383</v>
      </c>
      <c r="CJ9" s="73">
        <f t="shared" si="34"/>
        <v>32970</v>
      </c>
      <c r="CK9" s="73">
        <f t="shared" si="35"/>
        <v>0</v>
      </c>
      <c r="CL9" s="73">
        <f t="shared" si="36"/>
        <v>32970</v>
      </c>
      <c r="CM9" s="73">
        <f t="shared" si="37"/>
        <v>0</v>
      </c>
      <c r="CN9" s="73">
        <f t="shared" si="38"/>
        <v>0</v>
      </c>
      <c r="CO9" s="73">
        <f t="shared" si="39"/>
        <v>3413</v>
      </c>
      <c r="CP9" s="74" t="s">
        <v>258</v>
      </c>
      <c r="CQ9" s="73">
        <f t="shared" si="40"/>
        <v>714001</v>
      </c>
      <c r="CR9" s="73">
        <f t="shared" si="41"/>
        <v>85648</v>
      </c>
      <c r="CS9" s="73">
        <f t="shared" si="42"/>
        <v>71021</v>
      </c>
      <c r="CT9" s="73">
        <f t="shared" si="43"/>
        <v>0</v>
      </c>
      <c r="CU9" s="73">
        <f t="shared" si="44"/>
        <v>14627</v>
      </c>
      <c r="CV9" s="73">
        <f t="shared" si="45"/>
        <v>0</v>
      </c>
      <c r="CW9" s="73">
        <f t="shared" si="46"/>
        <v>169500</v>
      </c>
      <c r="CX9" s="73">
        <f t="shared" si="47"/>
        <v>0</v>
      </c>
      <c r="CY9" s="73">
        <f t="shared" si="48"/>
        <v>168367</v>
      </c>
      <c r="CZ9" s="73">
        <f t="shared" si="49"/>
        <v>1133</v>
      </c>
      <c r="DA9" s="73">
        <f t="shared" si="50"/>
        <v>0</v>
      </c>
      <c r="DB9" s="73">
        <f t="shared" si="51"/>
        <v>458853</v>
      </c>
      <c r="DC9" s="73">
        <f t="shared" si="52"/>
        <v>152071</v>
      </c>
      <c r="DD9" s="73">
        <f t="shared" si="53"/>
        <v>280350</v>
      </c>
      <c r="DE9" s="73">
        <f t="shared" si="54"/>
        <v>15740</v>
      </c>
      <c r="DF9" s="73">
        <f t="shared" si="55"/>
        <v>10692</v>
      </c>
      <c r="DG9" s="74" t="s">
        <v>258</v>
      </c>
      <c r="DH9" s="73">
        <f t="shared" si="56"/>
        <v>0</v>
      </c>
      <c r="DI9" s="73">
        <f t="shared" si="57"/>
        <v>24601</v>
      </c>
      <c r="DJ9" s="73">
        <f t="shared" si="58"/>
        <v>774985</v>
      </c>
    </row>
    <row r="10" spans="1:114" s="50" customFormat="1" ht="12" customHeight="1">
      <c r="A10" s="51" t="s">
        <v>260</v>
      </c>
      <c r="B10" s="64" t="s">
        <v>261</v>
      </c>
      <c r="C10" s="51" t="s">
        <v>262</v>
      </c>
      <c r="D10" s="73">
        <f t="shared" si="6"/>
        <v>0</v>
      </c>
      <c r="E10" s="73">
        <f t="shared" si="7"/>
        <v>0</v>
      </c>
      <c r="F10" s="73">
        <v>0</v>
      </c>
      <c r="G10" s="73">
        <v>0</v>
      </c>
      <c r="H10" s="73">
        <v>0</v>
      </c>
      <c r="I10" s="73"/>
      <c r="J10" s="73">
        <v>0</v>
      </c>
      <c r="K10" s="73">
        <v>0</v>
      </c>
      <c r="L10" s="73">
        <v>0</v>
      </c>
      <c r="M10" s="73">
        <f t="shared" si="8"/>
        <v>229339</v>
      </c>
      <c r="N10" s="73">
        <f t="shared" si="9"/>
        <v>229339</v>
      </c>
      <c r="O10" s="73">
        <v>0</v>
      </c>
      <c r="P10" s="73">
        <v>0</v>
      </c>
      <c r="Q10" s="73">
        <v>0</v>
      </c>
      <c r="R10" s="73">
        <v>196186</v>
      </c>
      <c r="S10" s="73">
        <v>243883</v>
      </c>
      <c r="T10" s="73">
        <v>33153</v>
      </c>
      <c r="U10" s="73">
        <v>0</v>
      </c>
      <c r="V10" s="73">
        <f t="shared" si="10"/>
        <v>229339</v>
      </c>
      <c r="W10" s="73">
        <f t="shared" si="11"/>
        <v>229339</v>
      </c>
      <c r="X10" s="73">
        <f t="shared" si="12"/>
        <v>0</v>
      </c>
      <c r="Y10" s="73">
        <f t="shared" si="13"/>
        <v>0</v>
      </c>
      <c r="Z10" s="73">
        <f t="shared" si="14"/>
        <v>0</v>
      </c>
      <c r="AA10" s="73">
        <f t="shared" si="15"/>
        <v>196186</v>
      </c>
      <c r="AB10" s="73">
        <f t="shared" si="16"/>
        <v>243883</v>
      </c>
      <c r="AC10" s="73">
        <f t="shared" si="17"/>
        <v>33153</v>
      </c>
      <c r="AD10" s="73">
        <f t="shared" si="18"/>
        <v>0</v>
      </c>
      <c r="AE10" s="73">
        <f t="shared" si="19"/>
        <v>0</v>
      </c>
      <c r="AF10" s="73">
        <f t="shared" si="20"/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4" t="s">
        <v>138</v>
      </c>
      <c r="AM10" s="73">
        <f t="shared" si="21"/>
        <v>0</v>
      </c>
      <c r="AN10" s="73">
        <f t="shared" si="22"/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f t="shared" si="23"/>
        <v>0</v>
      </c>
      <c r="AT10" s="73">
        <v>0</v>
      </c>
      <c r="AU10" s="73">
        <v>0</v>
      </c>
      <c r="AV10" s="73">
        <v>0</v>
      </c>
      <c r="AW10" s="73">
        <v>0</v>
      </c>
      <c r="AX10" s="73">
        <f t="shared" si="24"/>
        <v>0</v>
      </c>
      <c r="AY10" s="73">
        <v>0</v>
      </c>
      <c r="AZ10" s="73">
        <v>0</v>
      </c>
      <c r="BA10" s="73">
        <v>0</v>
      </c>
      <c r="BB10" s="73">
        <v>0</v>
      </c>
      <c r="BC10" s="74" t="s">
        <v>263</v>
      </c>
      <c r="BD10" s="73">
        <v>0</v>
      </c>
      <c r="BE10" s="73">
        <v>0</v>
      </c>
      <c r="BF10" s="73">
        <f t="shared" si="25"/>
        <v>0</v>
      </c>
      <c r="BG10" s="73">
        <f t="shared" si="26"/>
        <v>0</v>
      </c>
      <c r="BH10" s="73">
        <f t="shared" si="27"/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4" t="s">
        <v>130</v>
      </c>
      <c r="BO10" s="73">
        <f t="shared" si="28"/>
        <v>449179</v>
      </c>
      <c r="BP10" s="73">
        <f t="shared" si="29"/>
        <v>39242</v>
      </c>
      <c r="BQ10" s="73">
        <v>28458</v>
      </c>
      <c r="BR10" s="73">
        <v>0</v>
      </c>
      <c r="BS10" s="73">
        <v>10784</v>
      </c>
      <c r="BT10" s="73">
        <v>0</v>
      </c>
      <c r="BU10" s="73">
        <f t="shared" si="30"/>
        <v>193487</v>
      </c>
      <c r="BV10" s="73">
        <v>0</v>
      </c>
      <c r="BW10" s="73">
        <v>193487</v>
      </c>
      <c r="BX10" s="73">
        <v>0</v>
      </c>
      <c r="BY10" s="73">
        <v>0</v>
      </c>
      <c r="BZ10" s="73">
        <f t="shared" si="31"/>
        <v>216450</v>
      </c>
      <c r="CA10" s="73">
        <v>186959</v>
      </c>
      <c r="CB10" s="73">
        <v>29491</v>
      </c>
      <c r="CC10" s="73">
        <v>0</v>
      </c>
      <c r="CD10" s="73">
        <v>0</v>
      </c>
      <c r="CE10" s="74" t="s">
        <v>264</v>
      </c>
      <c r="CF10" s="73">
        <v>0</v>
      </c>
      <c r="CG10" s="73">
        <v>24043</v>
      </c>
      <c r="CH10" s="73">
        <f t="shared" si="32"/>
        <v>473222</v>
      </c>
      <c r="CI10" s="73">
        <f t="shared" si="33"/>
        <v>0</v>
      </c>
      <c r="CJ10" s="73">
        <f t="shared" si="34"/>
        <v>0</v>
      </c>
      <c r="CK10" s="73">
        <f t="shared" si="35"/>
        <v>0</v>
      </c>
      <c r="CL10" s="73">
        <f t="shared" si="36"/>
        <v>0</v>
      </c>
      <c r="CM10" s="73">
        <f t="shared" si="37"/>
        <v>0</v>
      </c>
      <c r="CN10" s="73">
        <f t="shared" si="38"/>
        <v>0</v>
      </c>
      <c r="CO10" s="73">
        <f t="shared" si="39"/>
        <v>0</v>
      </c>
      <c r="CP10" s="74" t="s">
        <v>264</v>
      </c>
      <c r="CQ10" s="73">
        <f t="shared" si="40"/>
        <v>449179</v>
      </c>
      <c r="CR10" s="73">
        <f t="shared" si="41"/>
        <v>39242</v>
      </c>
      <c r="CS10" s="73">
        <f t="shared" si="42"/>
        <v>28458</v>
      </c>
      <c r="CT10" s="73">
        <f t="shared" si="43"/>
        <v>0</v>
      </c>
      <c r="CU10" s="73">
        <f t="shared" si="44"/>
        <v>10784</v>
      </c>
      <c r="CV10" s="73">
        <f t="shared" si="45"/>
        <v>0</v>
      </c>
      <c r="CW10" s="73">
        <f t="shared" si="46"/>
        <v>193487</v>
      </c>
      <c r="CX10" s="73">
        <f t="shared" si="47"/>
        <v>0</v>
      </c>
      <c r="CY10" s="73">
        <f t="shared" si="48"/>
        <v>193487</v>
      </c>
      <c r="CZ10" s="73">
        <f t="shared" si="49"/>
        <v>0</v>
      </c>
      <c r="DA10" s="73">
        <f t="shared" si="50"/>
        <v>0</v>
      </c>
      <c r="DB10" s="73">
        <f t="shared" si="51"/>
        <v>216450</v>
      </c>
      <c r="DC10" s="73">
        <f t="shared" si="52"/>
        <v>186959</v>
      </c>
      <c r="DD10" s="73">
        <f t="shared" si="53"/>
        <v>29491</v>
      </c>
      <c r="DE10" s="73">
        <f t="shared" si="54"/>
        <v>0</v>
      </c>
      <c r="DF10" s="73">
        <f t="shared" si="55"/>
        <v>0</v>
      </c>
      <c r="DG10" s="74" t="s">
        <v>264</v>
      </c>
      <c r="DH10" s="73">
        <f t="shared" si="56"/>
        <v>0</v>
      </c>
      <c r="DI10" s="73">
        <f t="shared" si="57"/>
        <v>24043</v>
      </c>
      <c r="DJ10" s="73">
        <f t="shared" si="58"/>
        <v>473222</v>
      </c>
    </row>
    <row r="11" spans="1:114" s="50" customFormat="1" ht="12" customHeight="1">
      <c r="A11" s="51" t="s">
        <v>265</v>
      </c>
      <c r="B11" s="64" t="s">
        <v>266</v>
      </c>
      <c r="C11" s="51" t="s">
        <v>267</v>
      </c>
      <c r="D11" s="73">
        <f t="shared" si="6"/>
        <v>0</v>
      </c>
      <c r="E11" s="73">
        <f t="shared" si="7"/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f t="shared" si="8"/>
        <v>156495</v>
      </c>
      <c r="N11" s="73">
        <f t="shared" si="9"/>
        <v>146851</v>
      </c>
      <c r="O11" s="73">
        <v>0</v>
      </c>
      <c r="P11" s="73">
        <v>87</v>
      </c>
      <c r="Q11" s="73">
        <v>0</v>
      </c>
      <c r="R11" s="73">
        <v>146764</v>
      </c>
      <c r="S11" s="73">
        <v>306767</v>
      </c>
      <c r="T11" s="73">
        <v>0</v>
      </c>
      <c r="U11" s="73">
        <v>9644</v>
      </c>
      <c r="V11" s="73">
        <f t="shared" si="10"/>
        <v>156495</v>
      </c>
      <c r="W11" s="73">
        <f t="shared" si="11"/>
        <v>146851</v>
      </c>
      <c r="X11" s="73">
        <f t="shared" si="12"/>
        <v>0</v>
      </c>
      <c r="Y11" s="73">
        <f t="shared" si="13"/>
        <v>87</v>
      </c>
      <c r="Z11" s="73">
        <f t="shared" si="14"/>
        <v>0</v>
      </c>
      <c r="AA11" s="73">
        <f t="shared" si="15"/>
        <v>146764</v>
      </c>
      <c r="AB11" s="73">
        <f t="shared" si="16"/>
        <v>306767</v>
      </c>
      <c r="AC11" s="73">
        <f t="shared" si="17"/>
        <v>0</v>
      </c>
      <c r="AD11" s="73">
        <f t="shared" si="18"/>
        <v>9644</v>
      </c>
      <c r="AE11" s="73">
        <f t="shared" si="19"/>
        <v>0</v>
      </c>
      <c r="AF11" s="73">
        <f t="shared" si="20"/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4" t="s">
        <v>268</v>
      </c>
      <c r="AM11" s="73">
        <f t="shared" si="21"/>
        <v>0</v>
      </c>
      <c r="AN11" s="73">
        <f t="shared" si="22"/>
        <v>0</v>
      </c>
      <c r="AO11" s="73">
        <v>0</v>
      </c>
      <c r="AP11" s="73">
        <v>0</v>
      </c>
      <c r="AQ11" s="73">
        <v>0</v>
      </c>
      <c r="AR11" s="73">
        <v>0</v>
      </c>
      <c r="AS11" s="73">
        <f t="shared" si="23"/>
        <v>0</v>
      </c>
      <c r="AT11" s="73">
        <v>0</v>
      </c>
      <c r="AU11" s="73">
        <v>0</v>
      </c>
      <c r="AV11" s="73">
        <v>0</v>
      </c>
      <c r="AW11" s="73">
        <v>0</v>
      </c>
      <c r="AX11" s="73">
        <f t="shared" si="24"/>
        <v>0</v>
      </c>
      <c r="AY11" s="73">
        <v>0</v>
      </c>
      <c r="AZ11" s="73">
        <v>0</v>
      </c>
      <c r="BA11" s="73">
        <v>0</v>
      </c>
      <c r="BB11" s="73">
        <v>0</v>
      </c>
      <c r="BC11" s="74" t="s">
        <v>269</v>
      </c>
      <c r="BD11" s="73">
        <v>0</v>
      </c>
      <c r="BE11" s="73">
        <v>0</v>
      </c>
      <c r="BF11" s="73">
        <f t="shared" si="25"/>
        <v>0</v>
      </c>
      <c r="BG11" s="73">
        <f t="shared" si="26"/>
        <v>102407</v>
      </c>
      <c r="BH11" s="73">
        <f t="shared" si="27"/>
        <v>102407</v>
      </c>
      <c r="BI11" s="73">
        <v>0</v>
      </c>
      <c r="BJ11" s="73">
        <v>1407</v>
      </c>
      <c r="BK11" s="73">
        <v>0</v>
      </c>
      <c r="BL11" s="73">
        <v>101000</v>
      </c>
      <c r="BM11" s="73">
        <v>0</v>
      </c>
      <c r="BN11" s="74" t="s">
        <v>115</v>
      </c>
      <c r="BO11" s="73">
        <f t="shared" si="28"/>
        <v>322082</v>
      </c>
      <c r="BP11" s="73">
        <f t="shared" si="29"/>
        <v>57482</v>
      </c>
      <c r="BQ11" s="73">
        <v>57482</v>
      </c>
      <c r="BR11" s="73">
        <v>0</v>
      </c>
      <c r="BS11" s="73">
        <v>0</v>
      </c>
      <c r="BT11" s="73">
        <v>0</v>
      </c>
      <c r="BU11" s="73">
        <f t="shared" si="30"/>
        <v>70632</v>
      </c>
      <c r="BV11" s="73">
        <v>65</v>
      </c>
      <c r="BW11" s="73">
        <v>70567</v>
      </c>
      <c r="BX11" s="73">
        <v>0</v>
      </c>
      <c r="BY11" s="73">
        <v>0</v>
      </c>
      <c r="BZ11" s="73">
        <f t="shared" si="31"/>
        <v>193968</v>
      </c>
      <c r="CA11" s="73">
        <v>154750</v>
      </c>
      <c r="CB11" s="73">
        <v>39218</v>
      </c>
      <c r="CC11" s="73">
        <v>0</v>
      </c>
      <c r="CD11" s="73">
        <v>0</v>
      </c>
      <c r="CE11" s="74" t="s">
        <v>270</v>
      </c>
      <c r="CF11" s="73">
        <v>0</v>
      </c>
      <c r="CG11" s="73">
        <v>38773</v>
      </c>
      <c r="CH11" s="73">
        <f t="shared" si="32"/>
        <v>463262</v>
      </c>
      <c r="CI11" s="73">
        <f t="shared" si="33"/>
        <v>102407</v>
      </c>
      <c r="CJ11" s="73">
        <f t="shared" si="34"/>
        <v>102407</v>
      </c>
      <c r="CK11" s="73">
        <f t="shared" si="35"/>
        <v>0</v>
      </c>
      <c r="CL11" s="73">
        <f t="shared" si="36"/>
        <v>1407</v>
      </c>
      <c r="CM11" s="73">
        <f t="shared" si="37"/>
        <v>0</v>
      </c>
      <c r="CN11" s="73">
        <f t="shared" si="38"/>
        <v>101000</v>
      </c>
      <c r="CO11" s="73">
        <f t="shared" si="39"/>
        <v>0</v>
      </c>
      <c r="CP11" s="74" t="s">
        <v>270</v>
      </c>
      <c r="CQ11" s="73">
        <f t="shared" si="40"/>
        <v>322082</v>
      </c>
      <c r="CR11" s="73">
        <f t="shared" si="41"/>
        <v>57482</v>
      </c>
      <c r="CS11" s="73">
        <f t="shared" si="42"/>
        <v>57482</v>
      </c>
      <c r="CT11" s="73">
        <f t="shared" si="43"/>
        <v>0</v>
      </c>
      <c r="CU11" s="73">
        <f t="shared" si="44"/>
        <v>0</v>
      </c>
      <c r="CV11" s="73">
        <f t="shared" si="45"/>
        <v>0</v>
      </c>
      <c r="CW11" s="73">
        <f t="shared" si="46"/>
        <v>70632</v>
      </c>
      <c r="CX11" s="73">
        <f t="shared" si="47"/>
        <v>65</v>
      </c>
      <c r="CY11" s="73">
        <f t="shared" si="48"/>
        <v>70567</v>
      </c>
      <c r="CZ11" s="73">
        <f t="shared" si="49"/>
        <v>0</v>
      </c>
      <c r="DA11" s="73">
        <f t="shared" si="50"/>
        <v>0</v>
      </c>
      <c r="DB11" s="73">
        <f t="shared" si="51"/>
        <v>193968</v>
      </c>
      <c r="DC11" s="73">
        <f t="shared" si="52"/>
        <v>154750</v>
      </c>
      <c r="DD11" s="73">
        <f t="shared" si="53"/>
        <v>39218</v>
      </c>
      <c r="DE11" s="73">
        <f t="shared" si="54"/>
        <v>0</v>
      </c>
      <c r="DF11" s="73">
        <f t="shared" si="55"/>
        <v>0</v>
      </c>
      <c r="DG11" s="74" t="s">
        <v>270</v>
      </c>
      <c r="DH11" s="73">
        <f t="shared" si="56"/>
        <v>0</v>
      </c>
      <c r="DI11" s="73">
        <f t="shared" si="57"/>
        <v>38773</v>
      </c>
      <c r="DJ11" s="73">
        <f t="shared" si="58"/>
        <v>463262</v>
      </c>
    </row>
    <row r="12" spans="1:114" s="50" customFormat="1" ht="12" customHeight="1">
      <c r="A12" s="53" t="s">
        <v>271</v>
      </c>
      <c r="B12" s="54" t="s">
        <v>272</v>
      </c>
      <c r="C12" s="53" t="s">
        <v>273</v>
      </c>
      <c r="D12" s="75">
        <f t="shared" si="6"/>
        <v>33822</v>
      </c>
      <c r="E12" s="75">
        <f t="shared" si="7"/>
        <v>33822</v>
      </c>
      <c r="F12" s="75">
        <v>0</v>
      </c>
      <c r="G12" s="75">
        <v>0</v>
      </c>
      <c r="H12" s="75">
        <v>0</v>
      </c>
      <c r="I12" s="75">
        <v>18614</v>
      </c>
      <c r="J12" s="75">
        <v>184006</v>
      </c>
      <c r="K12" s="75">
        <v>15208</v>
      </c>
      <c r="L12" s="75">
        <v>0</v>
      </c>
      <c r="M12" s="75">
        <f t="shared" si="8"/>
        <v>0</v>
      </c>
      <c r="N12" s="75">
        <f t="shared" si="9"/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f t="shared" si="10"/>
        <v>33822</v>
      </c>
      <c r="W12" s="75">
        <f t="shared" si="11"/>
        <v>33822</v>
      </c>
      <c r="X12" s="75">
        <f t="shared" si="12"/>
        <v>0</v>
      </c>
      <c r="Y12" s="75">
        <f t="shared" si="13"/>
        <v>0</v>
      </c>
      <c r="Z12" s="75">
        <f t="shared" si="14"/>
        <v>0</v>
      </c>
      <c r="AA12" s="75">
        <f t="shared" si="15"/>
        <v>18614</v>
      </c>
      <c r="AB12" s="75">
        <f t="shared" si="16"/>
        <v>184006</v>
      </c>
      <c r="AC12" s="75">
        <f t="shared" si="17"/>
        <v>15208</v>
      </c>
      <c r="AD12" s="75">
        <f t="shared" si="18"/>
        <v>0</v>
      </c>
      <c r="AE12" s="75">
        <f t="shared" si="19"/>
        <v>0</v>
      </c>
      <c r="AF12" s="75">
        <f t="shared" si="20"/>
        <v>0</v>
      </c>
      <c r="AG12" s="75">
        <v>0</v>
      </c>
      <c r="AH12" s="75">
        <v>0</v>
      </c>
      <c r="AI12" s="75">
        <v>0</v>
      </c>
      <c r="AJ12" s="75">
        <v>0</v>
      </c>
      <c r="AK12" s="75">
        <v>0</v>
      </c>
      <c r="AL12" s="76" t="s">
        <v>115</v>
      </c>
      <c r="AM12" s="75">
        <f t="shared" si="21"/>
        <v>217828</v>
      </c>
      <c r="AN12" s="75">
        <f t="shared" si="22"/>
        <v>73709</v>
      </c>
      <c r="AO12" s="75">
        <v>25283</v>
      </c>
      <c r="AP12" s="75">
        <v>0</v>
      </c>
      <c r="AQ12" s="75">
        <v>48426</v>
      </c>
      <c r="AR12" s="75">
        <v>0</v>
      </c>
      <c r="AS12" s="75">
        <f t="shared" si="23"/>
        <v>144119</v>
      </c>
      <c r="AT12" s="75">
        <v>0</v>
      </c>
      <c r="AU12" s="75">
        <v>144119</v>
      </c>
      <c r="AV12" s="75">
        <v>0</v>
      </c>
      <c r="AW12" s="75">
        <v>0</v>
      </c>
      <c r="AX12" s="75">
        <f t="shared" si="24"/>
        <v>0</v>
      </c>
      <c r="AY12" s="75">
        <v>0</v>
      </c>
      <c r="AZ12" s="75">
        <v>0</v>
      </c>
      <c r="BA12" s="75">
        <v>0</v>
      </c>
      <c r="BB12" s="75">
        <v>0</v>
      </c>
      <c r="BC12" s="76" t="s">
        <v>115</v>
      </c>
      <c r="BD12" s="75">
        <v>0</v>
      </c>
      <c r="BE12" s="75">
        <v>0</v>
      </c>
      <c r="BF12" s="75">
        <f t="shared" si="25"/>
        <v>217828</v>
      </c>
      <c r="BG12" s="75">
        <f t="shared" si="26"/>
        <v>0</v>
      </c>
      <c r="BH12" s="75">
        <f t="shared" si="27"/>
        <v>0</v>
      </c>
      <c r="BI12" s="75">
        <v>0</v>
      </c>
      <c r="BJ12" s="75">
        <v>0</v>
      </c>
      <c r="BK12" s="75">
        <v>0</v>
      </c>
      <c r="BL12" s="75">
        <v>0</v>
      </c>
      <c r="BM12" s="75">
        <v>0</v>
      </c>
      <c r="BN12" s="76" t="s">
        <v>274</v>
      </c>
      <c r="BO12" s="75">
        <f t="shared" si="28"/>
        <v>0</v>
      </c>
      <c r="BP12" s="75">
        <f t="shared" si="29"/>
        <v>0</v>
      </c>
      <c r="BQ12" s="75">
        <v>0</v>
      </c>
      <c r="BR12" s="75">
        <v>0</v>
      </c>
      <c r="BS12" s="75">
        <v>0</v>
      </c>
      <c r="BT12" s="75">
        <v>0</v>
      </c>
      <c r="BU12" s="75">
        <f t="shared" si="30"/>
        <v>0</v>
      </c>
      <c r="BV12" s="75">
        <v>0</v>
      </c>
      <c r="BW12" s="75">
        <v>0</v>
      </c>
      <c r="BX12" s="75">
        <v>0</v>
      </c>
      <c r="BY12" s="75">
        <v>0</v>
      </c>
      <c r="BZ12" s="75">
        <f t="shared" si="31"/>
        <v>0</v>
      </c>
      <c r="CA12" s="75">
        <v>0</v>
      </c>
      <c r="CB12" s="75">
        <v>0</v>
      </c>
      <c r="CC12" s="75">
        <v>0</v>
      </c>
      <c r="CD12" s="75">
        <v>0</v>
      </c>
      <c r="CE12" s="76" t="s">
        <v>130</v>
      </c>
      <c r="CF12" s="75">
        <v>0</v>
      </c>
      <c r="CG12" s="75">
        <v>0</v>
      </c>
      <c r="CH12" s="75">
        <f t="shared" si="32"/>
        <v>0</v>
      </c>
      <c r="CI12" s="75">
        <f t="shared" si="33"/>
        <v>0</v>
      </c>
      <c r="CJ12" s="75">
        <f t="shared" si="34"/>
        <v>0</v>
      </c>
      <c r="CK12" s="75">
        <f t="shared" si="35"/>
        <v>0</v>
      </c>
      <c r="CL12" s="75">
        <f t="shared" si="36"/>
        <v>0</v>
      </c>
      <c r="CM12" s="75">
        <f t="shared" si="37"/>
        <v>0</v>
      </c>
      <c r="CN12" s="75">
        <f t="shared" si="38"/>
        <v>0</v>
      </c>
      <c r="CO12" s="75">
        <f t="shared" si="39"/>
        <v>0</v>
      </c>
      <c r="CP12" s="76" t="s">
        <v>130</v>
      </c>
      <c r="CQ12" s="75">
        <f t="shared" si="40"/>
        <v>217828</v>
      </c>
      <c r="CR12" s="75">
        <f t="shared" si="41"/>
        <v>73709</v>
      </c>
      <c r="CS12" s="75">
        <f t="shared" si="42"/>
        <v>25283</v>
      </c>
      <c r="CT12" s="75">
        <f t="shared" si="43"/>
        <v>0</v>
      </c>
      <c r="CU12" s="75">
        <f t="shared" si="44"/>
        <v>48426</v>
      </c>
      <c r="CV12" s="75">
        <f t="shared" si="45"/>
        <v>0</v>
      </c>
      <c r="CW12" s="75">
        <f t="shared" si="46"/>
        <v>144119</v>
      </c>
      <c r="CX12" s="75">
        <f t="shared" si="47"/>
        <v>0</v>
      </c>
      <c r="CY12" s="75">
        <f t="shared" si="48"/>
        <v>144119</v>
      </c>
      <c r="CZ12" s="75">
        <f t="shared" si="49"/>
        <v>0</v>
      </c>
      <c r="DA12" s="75">
        <f t="shared" si="50"/>
        <v>0</v>
      </c>
      <c r="DB12" s="75">
        <f t="shared" si="51"/>
        <v>0</v>
      </c>
      <c r="DC12" s="75">
        <f t="shared" si="52"/>
        <v>0</v>
      </c>
      <c r="DD12" s="75">
        <f t="shared" si="53"/>
        <v>0</v>
      </c>
      <c r="DE12" s="75">
        <f t="shared" si="54"/>
        <v>0</v>
      </c>
      <c r="DF12" s="75">
        <f t="shared" si="55"/>
        <v>0</v>
      </c>
      <c r="DG12" s="76" t="s">
        <v>130</v>
      </c>
      <c r="DH12" s="75">
        <f t="shared" si="56"/>
        <v>0</v>
      </c>
      <c r="DI12" s="75">
        <f t="shared" si="57"/>
        <v>0</v>
      </c>
      <c r="DJ12" s="75">
        <f t="shared" si="58"/>
        <v>217828</v>
      </c>
    </row>
    <row r="13" spans="1:114" s="50" customFormat="1" ht="12" customHeight="1">
      <c r="A13" s="53" t="s">
        <v>134</v>
      </c>
      <c r="B13" s="54" t="s">
        <v>275</v>
      </c>
      <c r="C13" s="53" t="s">
        <v>276</v>
      </c>
      <c r="D13" s="75">
        <f t="shared" si="6"/>
        <v>53297</v>
      </c>
      <c r="E13" s="75">
        <f t="shared" si="7"/>
        <v>53297</v>
      </c>
      <c r="F13" s="75">
        <v>0</v>
      </c>
      <c r="G13" s="75">
        <v>0</v>
      </c>
      <c r="H13" s="75">
        <v>0</v>
      </c>
      <c r="I13" s="75">
        <v>24686</v>
      </c>
      <c r="J13" s="75">
        <v>408986</v>
      </c>
      <c r="K13" s="75">
        <v>28611</v>
      </c>
      <c r="L13" s="75">
        <v>0</v>
      </c>
      <c r="M13" s="75">
        <f t="shared" si="8"/>
        <v>178028</v>
      </c>
      <c r="N13" s="75">
        <f t="shared" si="9"/>
        <v>178028</v>
      </c>
      <c r="O13" s="75">
        <v>0</v>
      </c>
      <c r="P13" s="75">
        <v>0</v>
      </c>
      <c r="Q13" s="75">
        <v>0</v>
      </c>
      <c r="R13" s="75">
        <v>178028</v>
      </c>
      <c r="S13" s="75">
        <v>192652</v>
      </c>
      <c r="T13" s="75">
        <v>0</v>
      </c>
      <c r="U13" s="75">
        <v>0</v>
      </c>
      <c r="V13" s="75">
        <f t="shared" si="10"/>
        <v>231325</v>
      </c>
      <c r="W13" s="75">
        <f t="shared" si="11"/>
        <v>231325</v>
      </c>
      <c r="X13" s="75">
        <f t="shared" si="12"/>
        <v>0</v>
      </c>
      <c r="Y13" s="75">
        <f t="shared" si="13"/>
        <v>0</v>
      </c>
      <c r="Z13" s="75">
        <f t="shared" si="14"/>
        <v>0</v>
      </c>
      <c r="AA13" s="75">
        <f t="shared" si="15"/>
        <v>202714</v>
      </c>
      <c r="AB13" s="75">
        <f t="shared" si="16"/>
        <v>601638</v>
      </c>
      <c r="AC13" s="75">
        <f t="shared" si="17"/>
        <v>28611</v>
      </c>
      <c r="AD13" s="75">
        <f t="shared" si="18"/>
        <v>0</v>
      </c>
      <c r="AE13" s="75">
        <f t="shared" si="19"/>
        <v>0</v>
      </c>
      <c r="AF13" s="75">
        <f t="shared" si="20"/>
        <v>0</v>
      </c>
      <c r="AG13" s="75">
        <v>0</v>
      </c>
      <c r="AH13" s="75">
        <v>0</v>
      </c>
      <c r="AI13" s="75">
        <v>0</v>
      </c>
      <c r="AJ13" s="75">
        <v>0</v>
      </c>
      <c r="AK13" s="75">
        <v>0</v>
      </c>
      <c r="AL13" s="76" t="s">
        <v>277</v>
      </c>
      <c r="AM13" s="75">
        <f t="shared" si="21"/>
        <v>462283</v>
      </c>
      <c r="AN13" s="75">
        <f t="shared" si="22"/>
        <v>15350</v>
      </c>
      <c r="AO13" s="75">
        <v>15350</v>
      </c>
      <c r="AP13" s="75">
        <v>0</v>
      </c>
      <c r="AQ13" s="75">
        <v>0</v>
      </c>
      <c r="AR13" s="75">
        <v>0</v>
      </c>
      <c r="AS13" s="75">
        <f t="shared" si="23"/>
        <v>262393</v>
      </c>
      <c r="AT13" s="75">
        <v>0</v>
      </c>
      <c r="AU13" s="75">
        <v>255371</v>
      </c>
      <c r="AV13" s="75">
        <v>7022</v>
      </c>
      <c r="AW13" s="75">
        <v>0</v>
      </c>
      <c r="AX13" s="75">
        <f t="shared" si="24"/>
        <v>184540</v>
      </c>
      <c r="AY13" s="75">
        <v>105048</v>
      </c>
      <c r="AZ13" s="75">
        <v>72570</v>
      </c>
      <c r="BA13" s="75">
        <v>1020</v>
      </c>
      <c r="BB13" s="75">
        <v>5902</v>
      </c>
      <c r="BC13" s="76" t="s">
        <v>115</v>
      </c>
      <c r="BD13" s="75">
        <v>0</v>
      </c>
      <c r="BE13" s="75">
        <v>0</v>
      </c>
      <c r="BF13" s="75">
        <f t="shared" si="25"/>
        <v>462283</v>
      </c>
      <c r="BG13" s="75">
        <f t="shared" si="26"/>
        <v>0</v>
      </c>
      <c r="BH13" s="75">
        <f t="shared" si="27"/>
        <v>0</v>
      </c>
      <c r="BI13" s="75">
        <v>0</v>
      </c>
      <c r="BJ13" s="75">
        <v>0</v>
      </c>
      <c r="BK13" s="75">
        <v>0</v>
      </c>
      <c r="BL13" s="75">
        <v>0</v>
      </c>
      <c r="BM13" s="75">
        <v>0</v>
      </c>
      <c r="BN13" s="76" t="s">
        <v>115</v>
      </c>
      <c r="BO13" s="75">
        <f t="shared" si="28"/>
        <v>370680</v>
      </c>
      <c r="BP13" s="75">
        <f t="shared" si="29"/>
        <v>40830</v>
      </c>
      <c r="BQ13" s="75">
        <v>15350</v>
      </c>
      <c r="BR13" s="75">
        <v>0</v>
      </c>
      <c r="BS13" s="75">
        <v>25480</v>
      </c>
      <c r="BT13" s="75">
        <v>0</v>
      </c>
      <c r="BU13" s="75">
        <f t="shared" si="30"/>
        <v>129853</v>
      </c>
      <c r="BV13" s="75">
        <v>0</v>
      </c>
      <c r="BW13" s="75">
        <v>129853</v>
      </c>
      <c r="BX13" s="75">
        <v>0</v>
      </c>
      <c r="BY13" s="75">
        <v>0</v>
      </c>
      <c r="BZ13" s="75">
        <f t="shared" si="31"/>
        <v>199997</v>
      </c>
      <c r="CA13" s="75">
        <v>173439</v>
      </c>
      <c r="CB13" s="75">
        <v>5990</v>
      </c>
      <c r="CC13" s="75">
        <v>19493</v>
      </c>
      <c r="CD13" s="75">
        <v>1075</v>
      </c>
      <c r="CE13" s="76" t="s">
        <v>278</v>
      </c>
      <c r="CF13" s="75">
        <v>0</v>
      </c>
      <c r="CG13" s="75">
        <v>0</v>
      </c>
      <c r="CH13" s="75">
        <f t="shared" si="32"/>
        <v>370680</v>
      </c>
      <c r="CI13" s="75">
        <f t="shared" si="33"/>
        <v>0</v>
      </c>
      <c r="CJ13" s="75">
        <f t="shared" si="34"/>
        <v>0</v>
      </c>
      <c r="CK13" s="75">
        <f t="shared" si="35"/>
        <v>0</v>
      </c>
      <c r="CL13" s="75">
        <f t="shared" si="36"/>
        <v>0</v>
      </c>
      <c r="CM13" s="75">
        <f t="shared" si="37"/>
        <v>0</v>
      </c>
      <c r="CN13" s="75">
        <f t="shared" si="38"/>
        <v>0</v>
      </c>
      <c r="CO13" s="75">
        <f t="shared" si="39"/>
        <v>0</v>
      </c>
      <c r="CP13" s="76" t="s">
        <v>278</v>
      </c>
      <c r="CQ13" s="75">
        <f t="shared" si="40"/>
        <v>832963</v>
      </c>
      <c r="CR13" s="75">
        <f t="shared" si="41"/>
        <v>56180</v>
      </c>
      <c r="CS13" s="75">
        <f t="shared" si="42"/>
        <v>30700</v>
      </c>
      <c r="CT13" s="75">
        <f t="shared" si="43"/>
        <v>0</v>
      </c>
      <c r="CU13" s="75">
        <f t="shared" si="44"/>
        <v>25480</v>
      </c>
      <c r="CV13" s="75">
        <f t="shared" si="45"/>
        <v>0</v>
      </c>
      <c r="CW13" s="75">
        <f t="shared" si="46"/>
        <v>392246</v>
      </c>
      <c r="CX13" s="75">
        <f t="shared" si="47"/>
        <v>0</v>
      </c>
      <c r="CY13" s="75">
        <f t="shared" si="48"/>
        <v>385224</v>
      </c>
      <c r="CZ13" s="75">
        <f t="shared" si="49"/>
        <v>7022</v>
      </c>
      <c r="DA13" s="75">
        <f t="shared" si="50"/>
        <v>0</v>
      </c>
      <c r="DB13" s="75">
        <f t="shared" si="51"/>
        <v>384537</v>
      </c>
      <c r="DC13" s="75">
        <f t="shared" si="52"/>
        <v>278487</v>
      </c>
      <c r="DD13" s="75">
        <f t="shared" si="53"/>
        <v>78560</v>
      </c>
      <c r="DE13" s="75">
        <f t="shared" si="54"/>
        <v>20513</v>
      </c>
      <c r="DF13" s="75">
        <f t="shared" si="55"/>
        <v>6977</v>
      </c>
      <c r="DG13" s="76" t="s">
        <v>278</v>
      </c>
      <c r="DH13" s="75">
        <f t="shared" si="56"/>
        <v>0</v>
      </c>
      <c r="DI13" s="75">
        <f t="shared" si="57"/>
        <v>0</v>
      </c>
      <c r="DJ13" s="75">
        <f t="shared" si="58"/>
        <v>832963</v>
      </c>
    </row>
    <row r="14" spans="1:114" s="50" customFormat="1" ht="12" customHeight="1">
      <c r="A14" s="53" t="s">
        <v>279</v>
      </c>
      <c r="B14" s="54" t="s">
        <v>280</v>
      </c>
      <c r="C14" s="53" t="s">
        <v>281</v>
      </c>
      <c r="D14" s="75">
        <f t="shared" si="6"/>
        <v>261051</v>
      </c>
      <c r="E14" s="75">
        <f t="shared" si="7"/>
        <v>228086</v>
      </c>
      <c r="F14" s="75">
        <v>0</v>
      </c>
      <c r="G14" s="75">
        <v>0</v>
      </c>
      <c r="H14" s="75">
        <v>0</v>
      </c>
      <c r="I14" s="75">
        <v>166815</v>
      </c>
      <c r="J14" s="75">
        <v>972317</v>
      </c>
      <c r="K14" s="75">
        <v>61271</v>
      </c>
      <c r="L14" s="75">
        <v>32965</v>
      </c>
      <c r="M14" s="75">
        <f t="shared" si="8"/>
        <v>0</v>
      </c>
      <c r="N14" s="75">
        <f t="shared" si="9"/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f t="shared" si="10"/>
        <v>261051</v>
      </c>
      <c r="W14" s="75">
        <f t="shared" si="11"/>
        <v>228086</v>
      </c>
      <c r="X14" s="75">
        <f t="shared" si="12"/>
        <v>0</v>
      </c>
      <c r="Y14" s="75">
        <f t="shared" si="13"/>
        <v>0</v>
      </c>
      <c r="Z14" s="75">
        <f t="shared" si="14"/>
        <v>0</v>
      </c>
      <c r="AA14" s="75">
        <f t="shared" si="15"/>
        <v>166815</v>
      </c>
      <c r="AB14" s="75">
        <f t="shared" si="16"/>
        <v>972317</v>
      </c>
      <c r="AC14" s="75">
        <f t="shared" si="17"/>
        <v>61271</v>
      </c>
      <c r="AD14" s="75">
        <f t="shared" si="18"/>
        <v>32965</v>
      </c>
      <c r="AE14" s="75">
        <f t="shared" si="19"/>
        <v>14156</v>
      </c>
      <c r="AF14" s="75">
        <f t="shared" si="20"/>
        <v>12371</v>
      </c>
      <c r="AG14" s="75">
        <v>0</v>
      </c>
      <c r="AH14" s="75">
        <v>4305</v>
      </c>
      <c r="AI14" s="75">
        <v>774</v>
      </c>
      <c r="AJ14" s="75">
        <v>7292</v>
      </c>
      <c r="AK14" s="75">
        <v>1785</v>
      </c>
      <c r="AL14" s="76" t="s">
        <v>115</v>
      </c>
      <c r="AM14" s="75">
        <f t="shared" si="21"/>
        <v>1187101</v>
      </c>
      <c r="AN14" s="75">
        <f t="shared" si="22"/>
        <v>71925</v>
      </c>
      <c r="AO14" s="75">
        <v>71925</v>
      </c>
      <c r="AP14" s="75">
        <v>0</v>
      </c>
      <c r="AQ14" s="75">
        <v>0</v>
      </c>
      <c r="AR14" s="75">
        <v>0</v>
      </c>
      <c r="AS14" s="75">
        <f t="shared" si="23"/>
        <v>383274</v>
      </c>
      <c r="AT14" s="75">
        <v>3661</v>
      </c>
      <c r="AU14" s="75">
        <v>370827</v>
      </c>
      <c r="AV14" s="75">
        <v>8786</v>
      </c>
      <c r="AW14" s="75">
        <v>0</v>
      </c>
      <c r="AX14" s="75">
        <f t="shared" si="24"/>
        <v>731902</v>
      </c>
      <c r="AY14" s="75">
        <v>203153</v>
      </c>
      <c r="AZ14" s="75">
        <v>522451</v>
      </c>
      <c r="BA14" s="75">
        <v>6298</v>
      </c>
      <c r="BB14" s="75">
        <v>0</v>
      </c>
      <c r="BC14" s="76" t="s">
        <v>282</v>
      </c>
      <c r="BD14" s="75">
        <v>0</v>
      </c>
      <c r="BE14" s="75">
        <v>32111</v>
      </c>
      <c r="BF14" s="75">
        <f t="shared" si="25"/>
        <v>1233368</v>
      </c>
      <c r="BG14" s="75">
        <f t="shared" si="26"/>
        <v>0</v>
      </c>
      <c r="BH14" s="75">
        <f t="shared" si="27"/>
        <v>0</v>
      </c>
      <c r="BI14" s="75">
        <v>0</v>
      </c>
      <c r="BJ14" s="75">
        <v>0</v>
      </c>
      <c r="BK14" s="75">
        <v>0</v>
      </c>
      <c r="BL14" s="75">
        <v>0</v>
      </c>
      <c r="BM14" s="75">
        <v>0</v>
      </c>
      <c r="BN14" s="76" t="s">
        <v>115</v>
      </c>
      <c r="BO14" s="75">
        <f t="shared" si="28"/>
        <v>0</v>
      </c>
      <c r="BP14" s="75">
        <f t="shared" si="29"/>
        <v>0</v>
      </c>
      <c r="BQ14" s="75">
        <v>0</v>
      </c>
      <c r="BR14" s="75">
        <v>0</v>
      </c>
      <c r="BS14" s="75">
        <v>0</v>
      </c>
      <c r="BT14" s="75">
        <v>0</v>
      </c>
      <c r="BU14" s="75">
        <f t="shared" si="30"/>
        <v>0</v>
      </c>
      <c r="BV14" s="75">
        <v>0</v>
      </c>
      <c r="BW14" s="75">
        <v>0</v>
      </c>
      <c r="BX14" s="75">
        <v>0</v>
      </c>
      <c r="BY14" s="75">
        <v>0</v>
      </c>
      <c r="BZ14" s="75">
        <f t="shared" si="31"/>
        <v>0</v>
      </c>
      <c r="CA14" s="75">
        <v>0</v>
      </c>
      <c r="CB14" s="75">
        <v>0</v>
      </c>
      <c r="CC14" s="75">
        <v>0</v>
      </c>
      <c r="CD14" s="75">
        <v>0</v>
      </c>
      <c r="CE14" s="76" t="s">
        <v>283</v>
      </c>
      <c r="CF14" s="75">
        <v>0</v>
      </c>
      <c r="CG14" s="75">
        <v>0</v>
      </c>
      <c r="CH14" s="75">
        <f t="shared" si="32"/>
        <v>0</v>
      </c>
      <c r="CI14" s="75">
        <f t="shared" si="33"/>
        <v>14156</v>
      </c>
      <c r="CJ14" s="75">
        <f t="shared" si="34"/>
        <v>12371</v>
      </c>
      <c r="CK14" s="75">
        <f t="shared" si="35"/>
        <v>0</v>
      </c>
      <c r="CL14" s="75">
        <f t="shared" si="36"/>
        <v>4305</v>
      </c>
      <c r="CM14" s="75">
        <f t="shared" si="37"/>
        <v>774</v>
      </c>
      <c r="CN14" s="75">
        <f t="shared" si="38"/>
        <v>7292</v>
      </c>
      <c r="CO14" s="75">
        <f t="shared" si="39"/>
        <v>1785</v>
      </c>
      <c r="CP14" s="76" t="s">
        <v>283</v>
      </c>
      <c r="CQ14" s="75">
        <f t="shared" si="40"/>
        <v>1187101</v>
      </c>
      <c r="CR14" s="75">
        <f t="shared" si="41"/>
        <v>71925</v>
      </c>
      <c r="CS14" s="75">
        <f t="shared" si="42"/>
        <v>71925</v>
      </c>
      <c r="CT14" s="75">
        <f t="shared" si="43"/>
        <v>0</v>
      </c>
      <c r="CU14" s="75">
        <f t="shared" si="44"/>
        <v>0</v>
      </c>
      <c r="CV14" s="75">
        <f t="shared" si="45"/>
        <v>0</v>
      </c>
      <c r="CW14" s="75">
        <f t="shared" si="46"/>
        <v>383274</v>
      </c>
      <c r="CX14" s="75">
        <f t="shared" si="47"/>
        <v>3661</v>
      </c>
      <c r="CY14" s="75">
        <f t="shared" si="48"/>
        <v>370827</v>
      </c>
      <c r="CZ14" s="75">
        <f t="shared" si="49"/>
        <v>8786</v>
      </c>
      <c r="DA14" s="75">
        <f t="shared" si="50"/>
        <v>0</v>
      </c>
      <c r="DB14" s="75">
        <f t="shared" si="51"/>
        <v>731902</v>
      </c>
      <c r="DC14" s="75">
        <f t="shared" si="52"/>
        <v>203153</v>
      </c>
      <c r="DD14" s="75">
        <f t="shared" si="53"/>
        <v>522451</v>
      </c>
      <c r="DE14" s="75">
        <f t="shared" si="54"/>
        <v>6298</v>
      </c>
      <c r="DF14" s="75">
        <f t="shared" si="55"/>
        <v>0</v>
      </c>
      <c r="DG14" s="76" t="s">
        <v>283</v>
      </c>
      <c r="DH14" s="75">
        <f t="shared" si="56"/>
        <v>0</v>
      </c>
      <c r="DI14" s="75">
        <f t="shared" si="57"/>
        <v>32111</v>
      </c>
      <c r="DJ14" s="75">
        <f t="shared" si="58"/>
        <v>1233368</v>
      </c>
    </row>
    <row r="15" spans="1:114" s="50" customFormat="1" ht="12" customHeight="1">
      <c r="A15" s="53" t="s">
        <v>284</v>
      </c>
      <c r="B15" s="54" t="s">
        <v>285</v>
      </c>
      <c r="C15" s="53" t="s">
        <v>286</v>
      </c>
      <c r="D15" s="75">
        <f t="shared" si="6"/>
        <v>298225</v>
      </c>
      <c r="E15" s="75">
        <f t="shared" si="7"/>
        <v>168330</v>
      </c>
      <c r="F15" s="75">
        <v>0</v>
      </c>
      <c r="G15" s="75">
        <v>0</v>
      </c>
      <c r="H15" s="75">
        <v>0</v>
      </c>
      <c r="I15" s="75">
        <v>167510</v>
      </c>
      <c r="J15" s="75">
        <v>1163886</v>
      </c>
      <c r="K15" s="75">
        <v>820</v>
      </c>
      <c r="L15" s="75">
        <v>129895</v>
      </c>
      <c r="M15" s="75">
        <f t="shared" si="8"/>
        <v>166638</v>
      </c>
      <c r="N15" s="75">
        <f t="shared" si="9"/>
        <v>35959</v>
      </c>
      <c r="O15" s="75">
        <v>0</v>
      </c>
      <c r="P15" s="75">
        <v>0</v>
      </c>
      <c r="Q15" s="75">
        <v>0</v>
      </c>
      <c r="R15" s="75">
        <v>35859</v>
      </c>
      <c r="S15" s="75">
        <v>390601</v>
      </c>
      <c r="T15" s="75">
        <v>100</v>
      </c>
      <c r="U15" s="75">
        <v>130679</v>
      </c>
      <c r="V15" s="75">
        <f t="shared" si="10"/>
        <v>464863</v>
      </c>
      <c r="W15" s="75">
        <f t="shared" si="11"/>
        <v>204289</v>
      </c>
      <c r="X15" s="75">
        <f t="shared" si="12"/>
        <v>0</v>
      </c>
      <c r="Y15" s="75">
        <f t="shared" si="13"/>
        <v>0</v>
      </c>
      <c r="Z15" s="75">
        <f t="shared" si="14"/>
        <v>0</v>
      </c>
      <c r="AA15" s="75">
        <f t="shared" si="15"/>
        <v>203369</v>
      </c>
      <c r="AB15" s="75">
        <f t="shared" si="16"/>
        <v>1554487</v>
      </c>
      <c r="AC15" s="75">
        <f t="shared" si="17"/>
        <v>920</v>
      </c>
      <c r="AD15" s="75">
        <f t="shared" si="18"/>
        <v>260574</v>
      </c>
      <c r="AE15" s="75">
        <f t="shared" si="19"/>
        <v>130683</v>
      </c>
      <c r="AF15" s="75">
        <f t="shared" si="20"/>
        <v>130683</v>
      </c>
      <c r="AG15" s="75">
        <v>0</v>
      </c>
      <c r="AH15" s="75">
        <v>130683</v>
      </c>
      <c r="AI15" s="75">
        <v>0</v>
      </c>
      <c r="AJ15" s="75">
        <v>0</v>
      </c>
      <c r="AK15" s="75">
        <v>0</v>
      </c>
      <c r="AL15" s="76" t="s">
        <v>115</v>
      </c>
      <c r="AM15" s="75">
        <f t="shared" si="21"/>
        <v>1331428</v>
      </c>
      <c r="AN15" s="75">
        <f t="shared" si="22"/>
        <v>154046</v>
      </c>
      <c r="AO15" s="75">
        <v>115555</v>
      </c>
      <c r="AP15" s="75">
        <v>0</v>
      </c>
      <c r="AQ15" s="75">
        <v>38491</v>
      </c>
      <c r="AR15" s="75">
        <v>0</v>
      </c>
      <c r="AS15" s="75">
        <f t="shared" si="23"/>
        <v>583083</v>
      </c>
      <c r="AT15" s="75">
        <v>0</v>
      </c>
      <c r="AU15" s="75">
        <v>541261</v>
      </c>
      <c r="AV15" s="75">
        <v>41822</v>
      </c>
      <c r="AW15" s="75">
        <v>0</v>
      </c>
      <c r="AX15" s="75">
        <f t="shared" si="24"/>
        <v>594299</v>
      </c>
      <c r="AY15" s="75">
        <v>281353</v>
      </c>
      <c r="AZ15" s="75">
        <v>298154</v>
      </c>
      <c r="BA15" s="75">
        <v>14792</v>
      </c>
      <c r="BB15" s="75">
        <v>0</v>
      </c>
      <c r="BC15" s="76" t="s">
        <v>287</v>
      </c>
      <c r="BD15" s="75">
        <v>0</v>
      </c>
      <c r="BE15" s="75">
        <v>0</v>
      </c>
      <c r="BF15" s="75">
        <f t="shared" si="25"/>
        <v>1462111</v>
      </c>
      <c r="BG15" s="75">
        <f t="shared" si="26"/>
        <v>142065</v>
      </c>
      <c r="BH15" s="75">
        <f t="shared" si="27"/>
        <v>142065</v>
      </c>
      <c r="BI15" s="75">
        <v>0</v>
      </c>
      <c r="BJ15" s="75">
        <v>142065</v>
      </c>
      <c r="BK15" s="75">
        <v>0</v>
      </c>
      <c r="BL15" s="75">
        <v>0</v>
      </c>
      <c r="BM15" s="75">
        <v>0</v>
      </c>
      <c r="BN15" s="76" t="s">
        <v>115</v>
      </c>
      <c r="BO15" s="75">
        <f t="shared" si="28"/>
        <v>415174</v>
      </c>
      <c r="BP15" s="75">
        <f t="shared" si="29"/>
        <v>144635</v>
      </c>
      <c r="BQ15" s="75">
        <v>117767</v>
      </c>
      <c r="BR15" s="75">
        <v>0</v>
      </c>
      <c r="BS15" s="75">
        <v>26868</v>
      </c>
      <c r="BT15" s="75">
        <v>0</v>
      </c>
      <c r="BU15" s="75">
        <f t="shared" si="30"/>
        <v>198132</v>
      </c>
      <c r="BV15" s="75">
        <v>0</v>
      </c>
      <c r="BW15" s="75">
        <v>198132</v>
      </c>
      <c r="BX15" s="75">
        <v>0</v>
      </c>
      <c r="BY15" s="75">
        <v>0</v>
      </c>
      <c r="BZ15" s="75">
        <f t="shared" si="31"/>
        <v>72407</v>
      </c>
      <c r="CA15" s="75">
        <v>0</v>
      </c>
      <c r="CB15" s="75">
        <v>72407</v>
      </c>
      <c r="CC15" s="75">
        <v>0</v>
      </c>
      <c r="CD15" s="75">
        <v>0</v>
      </c>
      <c r="CE15" s="76" t="s">
        <v>288</v>
      </c>
      <c r="CF15" s="75">
        <v>0</v>
      </c>
      <c r="CG15" s="75">
        <v>0</v>
      </c>
      <c r="CH15" s="75">
        <f t="shared" si="32"/>
        <v>557239</v>
      </c>
      <c r="CI15" s="75">
        <f t="shared" si="33"/>
        <v>272748</v>
      </c>
      <c r="CJ15" s="75">
        <f t="shared" si="34"/>
        <v>272748</v>
      </c>
      <c r="CK15" s="75">
        <f t="shared" si="35"/>
        <v>0</v>
      </c>
      <c r="CL15" s="75">
        <f t="shared" si="36"/>
        <v>272748</v>
      </c>
      <c r="CM15" s="75">
        <f t="shared" si="37"/>
        <v>0</v>
      </c>
      <c r="CN15" s="75">
        <f t="shared" si="38"/>
        <v>0</v>
      </c>
      <c r="CO15" s="75">
        <f t="shared" si="39"/>
        <v>0</v>
      </c>
      <c r="CP15" s="76" t="s">
        <v>288</v>
      </c>
      <c r="CQ15" s="75">
        <f t="shared" si="40"/>
        <v>1746602</v>
      </c>
      <c r="CR15" s="75">
        <f t="shared" si="41"/>
        <v>298681</v>
      </c>
      <c r="CS15" s="75">
        <f t="shared" si="42"/>
        <v>233322</v>
      </c>
      <c r="CT15" s="75">
        <f t="shared" si="43"/>
        <v>0</v>
      </c>
      <c r="CU15" s="75">
        <f t="shared" si="44"/>
        <v>65359</v>
      </c>
      <c r="CV15" s="75">
        <f t="shared" si="45"/>
        <v>0</v>
      </c>
      <c r="CW15" s="75">
        <f t="shared" si="46"/>
        <v>781215</v>
      </c>
      <c r="CX15" s="75">
        <f t="shared" si="47"/>
        <v>0</v>
      </c>
      <c r="CY15" s="75">
        <f t="shared" si="48"/>
        <v>739393</v>
      </c>
      <c r="CZ15" s="75">
        <f t="shared" si="49"/>
        <v>41822</v>
      </c>
      <c r="DA15" s="75">
        <f t="shared" si="50"/>
        <v>0</v>
      </c>
      <c r="DB15" s="75">
        <f t="shared" si="51"/>
        <v>666706</v>
      </c>
      <c r="DC15" s="75">
        <f t="shared" si="52"/>
        <v>281353</v>
      </c>
      <c r="DD15" s="75">
        <f t="shared" si="53"/>
        <v>370561</v>
      </c>
      <c r="DE15" s="75">
        <f t="shared" si="54"/>
        <v>14792</v>
      </c>
      <c r="DF15" s="75">
        <f t="shared" si="55"/>
        <v>0</v>
      </c>
      <c r="DG15" s="76" t="s">
        <v>288</v>
      </c>
      <c r="DH15" s="75">
        <f t="shared" si="56"/>
        <v>0</v>
      </c>
      <c r="DI15" s="75">
        <f t="shared" si="57"/>
        <v>0</v>
      </c>
      <c r="DJ15" s="75">
        <f t="shared" si="58"/>
        <v>2019350</v>
      </c>
    </row>
    <row r="16" spans="1:114" s="50" customFormat="1" ht="12" customHeight="1">
      <c r="A16" s="53" t="s">
        <v>289</v>
      </c>
      <c r="B16" s="54" t="s">
        <v>290</v>
      </c>
      <c r="C16" s="53" t="s">
        <v>291</v>
      </c>
      <c r="D16" s="75">
        <f t="shared" si="6"/>
        <v>0</v>
      </c>
      <c r="E16" s="75">
        <f t="shared" si="7"/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f t="shared" si="8"/>
        <v>8271</v>
      </c>
      <c r="N16" s="75">
        <f t="shared" si="9"/>
        <v>8200</v>
      </c>
      <c r="O16" s="75">
        <v>0</v>
      </c>
      <c r="P16" s="75">
        <v>0</v>
      </c>
      <c r="Q16" s="75">
        <v>0</v>
      </c>
      <c r="R16" s="75">
        <v>8200</v>
      </c>
      <c r="S16" s="75">
        <v>382591</v>
      </c>
      <c r="T16" s="75">
        <v>0</v>
      </c>
      <c r="U16" s="75">
        <v>71</v>
      </c>
      <c r="V16" s="75">
        <f t="shared" si="10"/>
        <v>8271</v>
      </c>
      <c r="W16" s="75">
        <f t="shared" si="11"/>
        <v>8200</v>
      </c>
      <c r="X16" s="75">
        <f t="shared" si="12"/>
        <v>0</v>
      </c>
      <c r="Y16" s="75">
        <f t="shared" si="13"/>
        <v>0</v>
      </c>
      <c r="Z16" s="75">
        <f t="shared" si="14"/>
        <v>0</v>
      </c>
      <c r="AA16" s="75">
        <f t="shared" si="15"/>
        <v>8200</v>
      </c>
      <c r="AB16" s="75">
        <f t="shared" si="16"/>
        <v>382591</v>
      </c>
      <c r="AC16" s="75">
        <f t="shared" si="17"/>
        <v>0</v>
      </c>
      <c r="AD16" s="75">
        <f t="shared" si="18"/>
        <v>71</v>
      </c>
      <c r="AE16" s="75">
        <f t="shared" si="19"/>
        <v>0</v>
      </c>
      <c r="AF16" s="75">
        <f t="shared" si="20"/>
        <v>0</v>
      </c>
      <c r="AG16" s="75">
        <v>0</v>
      </c>
      <c r="AH16" s="75">
        <v>0</v>
      </c>
      <c r="AI16" s="75">
        <v>0</v>
      </c>
      <c r="AJ16" s="75">
        <v>0</v>
      </c>
      <c r="AK16" s="75">
        <v>0</v>
      </c>
      <c r="AL16" s="76" t="s">
        <v>292</v>
      </c>
      <c r="AM16" s="75">
        <f t="shared" si="21"/>
        <v>0</v>
      </c>
      <c r="AN16" s="75">
        <f t="shared" si="22"/>
        <v>0</v>
      </c>
      <c r="AO16" s="75">
        <v>0</v>
      </c>
      <c r="AP16" s="75">
        <v>0</v>
      </c>
      <c r="AQ16" s="75">
        <v>0</v>
      </c>
      <c r="AR16" s="75">
        <v>0</v>
      </c>
      <c r="AS16" s="75">
        <f t="shared" si="23"/>
        <v>0</v>
      </c>
      <c r="AT16" s="75">
        <v>0</v>
      </c>
      <c r="AU16" s="75">
        <v>0</v>
      </c>
      <c r="AV16" s="75">
        <v>0</v>
      </c>
      <c r="AW16" s="75">
        <v>0</v>
      </c>
      <c r="AX16" s="75">
        <f t="shared" si="24"/>
        <v>0</v>
      </c>
      <c r="AY16" s="75">
        <v>0</v>
      </c>
      <c r="AZ16" s="75">
        <v>0</v>
      </c>
      <c r="BA16" s="75">
        <v>0</v>
      </c>
      <c r="BB16" s="75">
        <v>0</v>
      </c>
      <c r="BC16" s="76" t="s">
        <v>115</v>
      </c>
      <c r="BD16" s="75">
        <v>0</v>
      </c>
      <c r="BE16" s="75">
        <v>0</v>
      </c>
      <c r="BF16" s="75">
        <f t="shared" si="25"/>
        <v>0</v>
      </c>
      <c r="BG16" s="75">
        <f t="shared" si="26"/>
        <v>0</v>
      </c>
      <c r="BH16" s="75">
        <f t="shared" si="27"/>
        <v>0</v>
      </c>
      <c r="BI16" s="75">
        <v>0</v>
      </c>
      <c r="BJ16" s="75">
        <v>0</v>
      </c>
      <c r="BK16" s="75">
        <v>0</v>
      </c>
      <c r="BL16" s="75">
        <v>0</v>
      </c>
      <c r="BM16" s="75">
        <v>0</v>
      </c>
      <c r="BN16" s="76" t="s">
        <v>293</v>
      </c>
      <c r="BO16" s="75">
        <f t="shared" si="28"/>
        <v>374020</v>
      </c>
      <c r="BP16" s="75">
        <f t="shared" si="29"/>
        <v>46798</v>
      </c>
      <c r="BQ16" s="75">
        <v>46798</v>
      </c>
      <c r="BR16" s="75">
        <v>0</v>
      </c>
      <c r="BS16" s="75">
        <v>0</v>
      </c>
      <c r="BT16" s="75">
        <v>0</v>
      </c>
      <c r="BU16" s="75">
        <f t="shared" si="30"/>
        <v>353</v>
      </c>
      <c r="BV16" s="75">
        <v>0</v>
      </c>
      <c r="BW16" s="75">
        <v>353</v>
      </c>
      <c r="BX16" s="75">
        <v>0</v>
      </c>
      <c r="BY16" s="75">
        <v>0</v>
      </c>
      <c r="BZ16" s="75">
        <f t="shared" si="31"/>
        <v>326869</v>
      </c>
      <c r="CA16" s="75">
        <v>0</v>
      </c>
      <c r="CB16" s="75">
        <v>326869</v>
      </c>
      <c r="CC16" s="75">
        <v>0</v>
      </c>
      <c r="CD16" s="75">
        <v>0</v>
      </c>
      <c r="CE16" s="76" t="s">
        <v>254</v>
      </c>
      <c r="CF16" s="75">
        <v>0</v>
      </c>
      <c r="CG16" s="75">
        <v>16842</v>
      </c>
      <c r="CH16" s="75">
        <f t="shared" si="32"/>
        <v>390862</v>
      </c>
      <c r="CI16" s="75">
        <f t="shared" si="33"/>
        <v>0</v>
      </c>
      <c r="CJ16" s="75">
        <f t="shared" si="34"/>
        <v>0</v>
      </c>
      <c r="CK16" s="75">
        <f t="shared" si="35"/>
        <v>0</v>
      </c>
      <c r="CL16" s="75">
        <f t="shared" si="36"/>
        <v>0</v>
      </c>
      <c r="CM16" s="75">
        <f t="shared" si="37"/>
        <v>0</v>
      </c>
      <c r="CN16" s="75">
        <f t="shared" si="38"/>
        <v>0</v>
      </c>
      <c r="CO16" s="75">
        <f t="shared" si="39"/>
        <v>0</v>
      </c>
      <c r="CP16" s="76" t="s">
        <v>254</v>
      </c>
      <c r="CQ16" s="75">
        <f t="shared" si="40"/>
        <v>374020</v>
      </c>
      <c r="CR16" s="75">
        <f t="shared" si="41"/>
        <v>46798</v>
      </c>
      <c r="CS16" s="75">
        <f t="shared" si="42"/>
        <v>46798</v>
      </c>
      <c r="CT16" s="75">
        <f t="shared" si="43"/>
        <v>0</v>
      </c>
      <c r="CU16" s="75">
        <f t="shared" si="44"/>
        <v>0</v>
      </c>
      <c r="CV16" s="75">
        <f t="shared" si="45"/>
        <v>0</v>
      </c>
      <c r="CW16" s="75">
        <f t="shared" si="46"/>
        <v>353</v>
      </c>
      <c r="CX16" s="75">
        <f t="shared" si="47"/>
        <v>0</v>
      </c>
      <c r="CY16" s="75">
        <f t="shared" si="48"/>
        <v>353</v>
      </c>
      <c r="CZ16" s="75">
        <f t="shared" si="49"/>
        <v>0</v>
      </c>
      <c r="DA16" s="75">
        <f t="shared" si="50"/>
        <v>0</v>
      </c>
      <c r="DB16" s="75">
        <f t="shared" si="51"/>
        <v>326869</v>
      </c>
      <c r="DC16" s="75">
        <f t="shared" si="52"/>
        <v>0</v>
      </c>
      <c r="DD16" s="75">
        <f t="shared" si="53"/>
        <v>326869</v>
      </c>
      <c r="DE16" s="75">
        <f t="shared" si="54"/>
        <v>0</v>
      </c>
      <c r="DF16" s="75">
        <f t="shared" si="55"/>
        <v>0</v>
      </c>
      <c r="DG16" s="76" t="s">
        <v>254</v>
      </c>
      <c r="DH16" s="75">
        <f t="shared" si="56"/>
        <v>0</v>
      </c>
      <c r="DI16" s="75">
        <f t="shared" si="57"/>
        <v>16842</v>
      </c>
      <c r="DJ16" s="75">
        <f t="shared" si="58"/>
        <v>390862</v>
      </c>
    </row>
    <row r="17" spans="1:114" s="50" customFormat="1" ht="12" customHeight="1">
      <c r="A17" s="53" t="s">
        <v>294</v>
      </c>
      <c r="B17" s="54" t="s">
        <v>295</v>
      </c>
      <c r="C17" s="53" t="s">
        <v>296</v>
      </c>
      <c r="D17" s="75">
        <f t="shared" si="6"/>
        <v>121542</v>
      </c>
      <c r="E17" s="75">
        <f t="shared" si="7"/>
        <v>33700</v>
      </c>
      <c r="F17" s="75">
        <v>0</v>
      </c>
      <c r="G17" s="75">
        <v>0</v>
      </c>
      <c r="H17" s="75">
        <v>33700</v>
      </c>
      <c r="I17" s="75">
        <v>0</v>
      </c>
      <c r="J17" s="75">
        <v>143617</v>
      </c>
      <c r="K17" s="75">
        <v>0</v>
      </c>
      <c r="L17" s="75">
        <v>87842</v>
      </c>
      <c r="M17" s="75">
        <f t="shared" si="8"/>
        <v>0</v>
      </c>
      <c r="N17" s="75">
        <f t="shared" si="9"/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f t="shared" si="10"/>
        <v>121542</v>
      </c>
      <c r="W17" s="75">
        <f t="shared" si="11"/>
        <v>33700</v>
      </c>
      <c r="X17" s="75">
        <f t="shared" si="12"/>
        <v>0</v>
      </c>
      <c r="Y17" s="75">
        <f t="shared" si="13"/>
        <v>0</v>
      </c>
      <c r="Z17" s="75">
        <f t="shared" si="14"/>
        <v>33700</v>
      </c>
      <c r="AA17" s="75">
        <f t="shared" si="15"/>
        <v>0</v>
      </c>
      <c r="AB17" s="75">
        <f t="shared" si="16"/>
        <v>143617</v>
      </c>
      <c r="AC17" s="75">
        <f t="shared" si="17"/>
        <v>0</v>
      </c>
      <c r="AD17" s="75">
        <f t="shared" si="18"/>
        <v>87842</v>
      </c>
      <c r="AE17" s="75">
        <f t="shared" si="19"/>
        <v>56459</v>
      </c>
      <c r="AF17" s="75">
        <f t="shared" si="20"/>
        <v>56459</v>
      </c>
      <c r="AG17" s="75">
        <v>0</v>
      </c>
      <c r="AH17" s="75">
        <v>0</v>
      </c>
      <c r="AI17" s="75">
        <v>56459</v>
      </c>
      <c r="AJ17" s="75">
        <v>0</v>
      </c>
      <c r="AK17" s="75">
        <v>0</v>
      </c>
      <c r="AL17" s="76" t="s">
        <v>297</v>
      </c>
      <c r="AM17" s="75">
        <f t="shared" si="21"/>
        <v>202866</v>
      </c>
      <c r="AN17" s="75">
        <f t="shared" si="22"/>
        <v>116319</v>
      </c>
      <c r="AO17" s="75">
        <v>24914</v>
      </c>
      <c r="AP17" s="75">
        <v>24575</v>
      </c>
      <c r="AQ17" s="75">
        <v>50122</v>
      </c>
      <c r="AR17" s="75">
        <v>16708</v>
      </c>
      <c r="AS17" s="75">
        <f t="shared" si="23"/>
        <v>20802</v>
      </c>
      <c r="AT17" s="75">
        <v>7539</v>
      </c>
      <c r="AU17" s="75">
        <v>9445</v>
      </c>
      <c r="AV17" s="75">
        <v>3818</v>
      </c>
      <c r="AW17" s="75">
        <v>0</v>
      </c>
      <c r="AX17" s="75">
        <f t="shared" si="24"/>
        <v>65745</v>
      </c>
      <c r="AY17" s="75">
        <v>43421</v>
      </c>
      <c r="AZ17" s="75">
        <v>15242</v>
      </c>
      <c r="BA17" s="75">
        <v>5671</v>
      </c>
      <c r="BB17" s="75">
        <v>1411</v>
      </c>
      <c r="BC17" s="76" t="s">
        <v>297</v>
      </c>
      <c r="BD17" s="75">
        <v>0</v>
      </c>
      <c r="BE17" s="75">
        <v>5834</v>
      </c>
      <c r="BF17" s="75">
        <f t="shared" si="25"/>
        <v>265159</v>
      </c>
      <c r="BG17" s="75">
        <f t="shared" si="26"/>
        <v>0</v>
      </c>
      <c r="BH17" s="75">
        <f t="shared" si="27"/>
        <v>0</v>
      </c>
      <c r="BI17" s="75">
        <v>0</v>
      </c>
      <c r="BJ17" s="75">
        <v>0</v>
      </c>
      <c r="BK17" s="75">
        <v>0</v>
      </c>
      <c r="BL17" s="75">
        <v>0</v>
      </c>
      <c r="BM17" s="75">
        <v>0</v>
      </c>
      <c r="BN17" s="76" t="s">
        <v>115</v>
      </c>
      <c r="BO17" s="75">
        <f t="shared" si="28"/>
        <v>0</v>
      </c>
      <c r="BP17" s="75">
        <f t="shared" si="29"/>
        <v>0</v>
      </c>
      <c r="BQ17" s="75">
        <v>0</v>
      </c>
      <c r="BR17" s="75">
        <v>0</v>
      </c>
      <c r="BS17" s="75">
        <v>0</v>
      </c>
      <c r="BT17" s="75">
        <v>0</v>
      </c>
      <c r="BU17" s="75">
        <f t="shared" si="30"/>
        <v>0</v>
      </c>
      <c r="BV17" s="75">
        <v>0</v>
      </c>
      <c r="BW17" s="75">
        <v>0</v>
      </c>
      <c r="BX17" s="75">
        <v>0</v>
      </c>
      <c r="BY17" s="75">
        <v>0</v>
      </c>
      <c r="BZ17" s="75">
        <f t="shared" si="31"/>
        <v>0</v>
      </c>
      <c r="CA17" s="75">
        <v>0</v>
      </c>
      <c r="CB17" s="75">
        <v>0</v>
      </c>
      <c r="CC17" s="75">
        <v>0</v>
      </c>
      <c r="CD17" s="75">
        <v>0</v>
      </c>
      <c r="CE17" s="76" t="s">
        <v>298</v>
      </c>
      <c r="CF17" s="75">
        <v>0</v>
      </c>
      <c r="CG17" s="75">
        <v>0</v>
      </c>
      <c r="CH17" s="75">
        <f t="shared" si="32"/>
        <v>0</v>
      </c>
      <c r="CI17" s="75">
        <f t="shared" si="33"/>
        <v>56459</v>
      </c>
      <c r="CJ17" s="75">
        <f t="shared" si="34"/>
        <v>56459</v>
      </c>
      <c r="CK17" s="75">
        <f t="shared" si="35"/>
        <v>0</v>
      </c>
      <c r="CL17" s="75">
        <f t="shared" si="36"/>
        <v>0</v>
      </c>
      <c r="CM17" s="75">
        <f t="shared" si="37"/>
        <v>56459</v>
      </c>
      <c r="CN17" s="75">
        <f t="shared" si="38"/>
        <v>0</v>
      </c>
      <c r="CO17" s="75">
        <f t="shared" si="39"/>
        <v>0</v>
      </c>
      <c r="CP17" s="76" t="s">
        <v>298</v>
      </c>
      <c r="CQ17" s="75">
        <f t="shared" si="40"/>
        <v>202866</v>
      </c>
      <c r="CR17" s="75">
        <f t="shared" si="41"/>
        <v>116319</v>
      </c>
      <c r="CS17" s="75">
        <f t="shared" si="42"/>
        <v>24914</v>
      </c>
      <c r="CT17" s="75">
        <f t="shared" si="43"/>
        <v>24575</v>
      </c>
      <c r="CU17" s="75">
        <f t="shared" si="44"/>
        <v>50122</v>
      </c>
      <c r="CV17" s="75">
        <f t="shared" si="45"/>
        <v>16708</v>
      </c>
      <c r="CW17" s="75">
        <f t="shared" si="46"/>
        <v>20802</v>
      </c>
      <c r="CX17" s="75">
        <f t="shared" si="47"/>
        <v>7539</v>
      </c>
      <c r="CY17" s="75">
        <f t="shared" si="48"/>
        <v>9445</v>
      </c>
      <c r="CZ17" s="75">
        <f t="shared" si="49"/>
        <v>3818</v>
      </c>
      <c r="DA17" s="75">
        <f t="shared" si="50"/>
        <v>0</v>
      </c>
      <c r="DB17" s="75">
        <f t="shared" si="51"/>
        <v>65745</v>
      </c>
      <c r="DC17" s="75">
        <f t="shared" si="52"/>
        <v>43421</v>
      </c>
      <c r="DD17" s="75">
        <f t="shared" si="53"/>
        <v>15242</v>
      </c>
      <c r="DE17" s="75">
        <f t="shared" si="54"/>
        <v>5671</v>
      </c>
      <c r="DF17" s="75">
        <f t="shared" si="55"/>
        <v>1411</v>
      </c>
      <c r="DG17" s="76" t="s">
        <v>115</v>
      </c>
      <c r="DH17" s="75">
        <f t="shared" si="56"/>
        <v>0</v>
      </c>
      <c r="DI17" s="75">
        <f t="shared" si="57"/>
        <v>5834</v>
      </c>
      <c r="DJ17" s="75">
        <f t="shared" si="58"/>
        <v>265159</v>
      </c>
    </row>
    <row r="18" spans="1:114" s="50" customFormat="1" ht="12" customHeight="1">
      <c r="A18" s="53" t="s">
        <v>112</v>
      </c>
      <c r="B18" s="54" t="s">
        <v>299</v>
      </c>
      <c r="C18" s="53" t="s">
        <v>300</v>
      </c>
      <c r="D18" s="75">
        <f t="shared" si="6"/>
        <v>0</v>
      </c>
      <c r="E18" s="75">
        <f t="shared" si="7"/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f t="shared" si="8"/>
        <v>22490</v>
      </c>
      <c r="N18" s="75">
        <f t="shared" si="9"/>
        <v>5967</v>
      </c>
      <c r="O18" s="75">
        <v>0</v>
      </c>
      <c r="P18" s="75">
        <v>0</v>
      </c>
      <c r="Q18" s="75">
        <v>0</v>
      </c>
      <c r="R18" s="75">
        <v>5967</v>
      </c>
      <c r="S18" s="75">
        <v>109164</v>
      </c>
      <c r="T18" s="75">
        <v>0</v>
      </c>
      <c r="U18" s="75">
        <v>16523</v>
      </c>
      <c r="V18" s="75">
        <f t="shared" si="10"/>
        <v>22490</v>
      </c>
      <c r="W18" s="75">
        <f t="shared" si="11"/>
        <v>5967</v>
      </c>
      <c r="X18" s="75">
        <f t="shared" si="12"/>
        <v>0</v>
      </c>
      <c r="Y18" s="75">
        <f t="shared" si="13"/>
        <v>0</v>
      </c>
      <c r="Z18" s="75">
        <f t="shared" si="14"/>
        <v>0</v>
      </c>
      <c r="AA18" s="75">
        <f t="shared" si="15"/>
        <v>5967</v>
      </c>
      <c r="AB18" s="75">
        <f t="shared" si="16"/>
        <v>109164</v>
      </c>
      <c r="AC18" s="75">
        <f t="shared" si="17"/>
        <v>0</v>
      </c>
      <c r="AD18" s="75">
        <f t="shared" si="18"/>
        <v>16523</v>
      </c>
      <c r="AE18" s="75">
        <f t="shared" si="19"/>
        <v>0</v>
      </c>
      <c r="AF18" s="75">
        <f t="shared" si="20"/>
        <v>0</v>
      </c>
      <c r="AG18" s="75">
        <v>0</v>
      </c>
      <c r="AH18" s="75">
        <v>0</v>
      </c>
      <c r="AI18" s="75">
        <v>0</v>
      </c>
      <c r="AJ18" s="75">
        <v>0</v>
      </c>
      <c r="AK18" s="75">
        <v>0</v>
      </c>
      <c r="AL18" s="76" t="s">
        <v>115</v>
      </c>
      <c r="AM18" s="75">
        <f t="shared" si="21"/>
        <v>0</v>
      </c>
      <c r="AN18" s="75">
        <f t="shared" si="22"/>
        <v>0</v>
      </c>
      <c r="AO18" s="75">
        <v>0</v>
      </c>
      <c r="AP18" s="75">
        <v>0</v>
      </c>
      <c r="AQ18" s="75">
        <v>0</v>
      </c>
      <c r="AR18" s="75">
        <v>0</v>
      </c>
      <c r="AS18" s="75">
        <f t="shared" si="23"/>
        <v>0</v>
      </c>
      <c r="AT18" s="75">
        <v>0</v>
      </c>
      <c r="AU18" s="75">
        <v>0</v>
      </c>
      <c r="AV18" s="75">
        <v>0</v>
      </c>
      <c r="AW18" s="75">
        <v>0</v>
      </c>
      <c r="AX18" s="75">
        <f t="shared" si="24"/>
        <v>0</v>
      </c>
      <c r="AY18" s="75">
        <v>0</v>
      </c>
      <c r="AZ18" s="75">
        <v>0</v>
      </c>
      <c r="BA18" s="75">
        <v>0</v>
      </c>
      <c r="BB18" s="75">
        <v>0</v>
      </c>
      <c r="BC18" s="76" t="s">
        <v>115</v>
      </c>
      <c r="BD18" s="75">
        <v>0</v>
      </c>
      <c r="BE18" s="75">
        <v>0</v>
      </c>
      <c r="BF18" s="75">
        <f t="shared" si="25"/>
        <v>0</v>
      </c>
      <c r="BG18" s="75">
        <f t="shared" si="26"/>
        <v>0</v>
      </c>
      <c r="BH18" s="75">
        <f t="shared" si="27"/>
        <v>0</v>
      </c>
      <c r="BI18" s="75">
        <v>0</v>
      </c>
      <c r="BJ18" s="75">
        <v>0</v>
      </c>
      <c r="BK18" s="75">
        <v>0</v>
      </c>
      <c r="BL18" s="75">
        <v>0</v>
      </c>
      <c r="BM18" s="75">
        <v>0</v>
      </c>
      <c r="BN18" s="76" t="s">
        <v>115</v>
      </c>
      <c r="BO18" s="75">
        <f t="shared" si="28"/>
        <v>131654</v>
      </c>
      <c r="BP18" s="75">
        <f t="shared" si="29"/>
        <v>13135</v>
      </c>
      <c r="BQ18" s="75">
        <v>13135</v>
      </c>
      <c r="BR18" s="75">
        <v>0</v>
      </c>
      <c r="BS18" s="75">
        <v>0</v>
      </c>
      <c r="BT18" s="75">
        <v>0</v>
      </c>
      <c r="BU18" s="75">
        <f t="shared" si="30"/>
        <v>88389</v>
      </c>
      <c r="BV18" s="75">
        <v>0</v>
      </c>
      <c r="BW18" s="75">
        <v>88389</v>
      </c>
      <c r="BX18" s="75">
        <v>0</v>
      </c>
      <c r="BY18" s="75">
        <v>0</v>
      </c>
      <c r="BZ18" s="75">
        <f t="shared" si="31"/>
        <v>30130</v>
      </c>
      <c r="CA18" s="75">
        <v>0</v>
      </c>
      <c r="CB18" s="75">
        <v>30130</v>
      </c>
      <c r="CC18" s="75">
        <v>0</v>
      </c>
      <c r="CD18" s="75">
        <v>0</v>
      </c>
      <c r="CE18" s="76" t="s">
        <v>115</v>
      </c>
      <c r="CF18" s="75">
        <v>0</v>
      </c>
      <c r="CG18" s="75">
        <v>0</v>
      </c>
      <c r="CH18" s="75">
        <f t="shared" si="32"/>
        <v>131654</v>
      </c>
      <c r="CI18" s="75">
        <f t="shared" si="33"/>
        <v>0</v>
      </c>
      <c r="CJ18" s="75">
        <f t="shared" si="34"/>
        <v>0</v>
      </c>
      <c r="CK18" s="75">
        <f t="shared" si="35"/>
        <v>0</v>
      </c>
      <c r="CL18" s="75">
        <f t="shared" si="36"/>
        <v>0</v>
      </c>
      <c r="CM18" s="75">
        <f t="shared" si="37"/>
        <v>0</v>
      </c>
      <c r="CN18" s="75">
        <f t="shared" si="38"/>
        <v>0</v>
      </c>
      <c r="CO18" s="75">
        <f t="shared" si="39"/>
        <v>0</v>
      </c>
      <c r="CP18" s="76" t="s">
        <v>115</v>
      </c>
      <c r="CQ18" s="75">
        <f t="shared" si="40"/>
        <v>131654</v>
      </c>
      <c r="CR18" s="75">
        <f t="shared" si="41"/>
        <v>13135</v>
      </c>
      <c r="CS18" s="75">
        <f t="shared" si="42"/>
        <v>13135</v>
      </c>
      <c r="CT18" s="75">
        <f t="shared" si="43"/>
        <v>0</v>
      </c>
      <c r="CU18" s="75">
        <f t="shared" si="44"/>
        <v>0</v>
      </c>
      <c r="CV18" s="75">
        <f t="shared" si="45"/>
        <v>0</v>
      </c>
      <c r="CW18" s="75">
        <f t="shared" si="46"/>
        <v>88389</v>
      </c>
      <c r="CX18" s="75">
        <f t="shared" si="47"/>
        <v>0</v>
      </c>
      <c r="CY18" s="75">
        <f t="shared" si="48"/>
        <v>88389</v>
      </c>
      <c r="CZ18" s="75">
        <f t="shared" si="49"/>
        <v>0</v>
      </c>
      <c r="DA18" s="75">
        <f t="shared" si="50"/>
        <v>0</v>
      </c>
      <c r="DB18" s="75">
        <f t="shared" si="51"/>
        <v>30130</v>
      </c>
      <c r="DC18" s="75">
        <f t="shared" si="52"/>
        <v>0</v>
      </c>
      <c r="DD18" s="75">
        <f t="shared" si="53"/>
        <v>30130</v>
      </c>
      <c r="DE18" s="75">
        <f t="shared" si="54"/>
        <v>0</v>
      </c>
      <c r="DF18" s="75">
        <f t="shared" si="55"/>
        <v>0</v>
      </c>
      <c r="DG18" s="76" t="s">
        <v>115</v>
      </c>
      <c r="DH18" s="75">
        <f t="shared" si="56"/>
        <v>0</v>
      </c>
      <c r="DI18" s="75">
        <f t="shared" si="57"/>
        <v>0</v>
      </c>
      <c r="DJ18" s="75">
        <f t="shared" si="58"/>
        <v>131654</v>
      </c>
    </row>
    <row r="19" spans="1:114" s="50" customFormat="1" ht="12" customHeight="1">
      <c r="A19" s="53" t="s">
        <v>112</v>
      </c>
      <c r="B19" s="54" t="s">
        <v>301</v>
      </c>
      <c r="C19" s="53" t="s">
        <v>302</v>
      </c>
      <c r="D19" s="75">
        <f t="shared" si="6"/>
        <v>135093</v>
      </c>
      <c r="E19" s="75">
        <f t="shared" si="7"/>
        <v>109667</v>
      </c>
      <c r="F19" s="75">
        <v>481</v>
      </c>
      <c r="G19" s="75">
        <v>27</v>
      </c>
      <c r="H19" s="75">
        <v>22700</v>
      </c>
      <c r="I19" s="75">
        <v>34224</v>
      </c>
      <c r="J19" s="75">
        <v>569520</v>
      </c>
      <c r="K19" s="75">
        <v>52235</v>
      </c>
      <c r="L19" s="75">
        <v>25426</v>
      </c>
      <c r="M19" s="75">
        <f t="shared" si="8"/>
        <v>21064</v>
      </c>
      <c r="N19" s="75">
        <f t="shared" si="9"/>
        <v>15276</v>
      </c>
      <c r="O19" s="75">
        <v>0</v>
      </c>
      <c r="P19" s="75">
        <v>13</v>
      </c>
      <c r="Q19" s="75">
        <v>0</v>
      </c>
      <c r="R19" s="75">
        <v>15114</v>
      </c>
      <c r="S19" s="75">
        <v>185607</v>
      </c>
      <c r="T19" s="75">
        <v>149</v>
      </c>
      <c r="U19" s="75">
        <v>5788</v>
      </c>
      <c r="V19" s="75">
        <f t="shared" si="10"/>
        <v>156157</v>
      </c>
      <c r="W19" s="75">
        <f t="shared" si="11"/>
        <v>124943</v>
      </c>
      <c r="X19" s="75">
        <f t="shared" si="12"/>
        <v>481</v>
      </c>
      <c r="Y19" s="75">
        <f t="shared" si="13"/>
        <v>40</v>
      </c>
      <c r="Z19" s="75">
        <f t="shared" si="14"/>
        <v>22700</v>
      </c>
      <c r="AA19" s="75">
        <f t="shared" si="15"/>
        <v>49338</v>
      </c>
      <c r="AB19" s="75">
        <f t="shared" si="16"/>
        <v>755127</v>
      </c>
      <c r="AC19" s="75">
        <f t="shared" si="17"/>
        <v>52384</v>
      </c>
      <c r="AD19" s="75">
        <f t="shared" si="18"/>
        <v>31214</v>
      </c>
      <c r="AE19" s="75">
        <f t="shared" si="19"/>
        <v>27344</v>
      </c>
      <c r="AF19" s="75">
        <f t="shared" si="20"/>
        <v>27344</v>
      </c>
      <c r="AG19" s="75">
        <v>0</v>
      </c>
      <c r="AH19" s="75">
        <v>26867</v>
      </c>
      <c r="AI19" s="75">
        <v>477</v>
      </c>
      <c r="AJ19" s="75">
        <v>0</v>
      </c>
      <c r="AK19" s="75">
        <v>0</v>
      </c>
      <c r="AL19" s="76" t="s">
        <v>115</v>
      </c>
      <c r="AM19" s="75">
        <f t="shared" si="21"/>
        <v>646990</v>
      </c>
      <c r="AN19" s="75">
        <f t="shared" si="22"/>
        <v>84839</v>
      </c>
      <c r="AO19" s="75">
        <v>73704</v>
      </c>
      <c r="AP19" s="75">
        <v>0</v>
      </c>
      <c r="AQ19" s="75">
        <v>0</v>
      </c>
      <c r="AR19" s="75">
        <v>11135</v>
      </c>
      <c r="AS19" s="75">
        <f t="shared" si="23"/>
        <v>234511</v>
      </c>
      <c r="AT19" s="75">
        <v>0</v>
      </c>
      <c r="AU19" s="75">
        <v>201898</v>
      </c>
      <c r="AV19" s="75">
        <v>32613</v>
      </c>
      <c r="AW19" s="75">
        <v>0</v>
      </c>
      <c r="AX19" s="75">
        <f t="shared" si="24"/>
        <v>327640</v>
      </c>
      <c r="AY19" s="75">
        <v>136658</v>
      </c>
      <c r="AZ19" s="75">
        <v>172317</v>
      </c>
      <c r="BA19" s="75">
        <v>18665</v>
      </c>
      <c r="BB19" s="75">
        <v>0</v>
      </c>
      <c r="BC19" s="76" t="s">
        <v>115</v>
      </c>
      <c r="BD19" s="75">
        <v>0</v>
      </c>
      <c r="BE19" s="75">
        <v>30279</v>
      </c>
      <c r="BF19" s="75">
        <f t="shared" si="25"/>
        <v>704613</v>
      </c>
      <c r="BG19" s="75">
        <f t="shared" si="26"/>
        <v>2569</v>
      </c>
      <c r="BH19" s="75">
        <f t="shared" si="27"/>
        <v>2569</v>
      </c>
      <c r="BI19" s="75">
        <v>0</v>
      </c>
      <c r="BJ19" s="75">
        <v>2569</v>
      </c>
      <c r="BK19" s="75">
        <v>0</v>
      </c>
      <c r="BL19" s="75">
        <v>0</v>
      </c>
      <c r="BM19" s="75">
        <v>0</v>
      </c>
      <c r="BN19" s="76" t="s">
        <v>115</v>
      </c>
      <c r="BO19" s="75">
        <f t="shared" si="28"/>
        <v>194825</v>
      </c>
      <c r="BP19" s="75">
        <f t="shared" si="29"/>
        <v>27045</v>
      </c>
      <c r="BQ19" s="75">
        <v>27045</v>
      </c>
      <c r="BR19" s="75">
        <v>0</v>
      </c>
      <c r="BS19" s="75">
        <v>0</v>
      </c>
      <c r="BT19" s="75">
        <v>0</v>
      </c>
      <c r="BU19" s="75">
        <f t="shared" si="30"/>
        <v>97553</v>
      </c>
      <c r="BV19" s="75">
        <v>0</v>
      </c>
      <c r="BW19" s="75">
        <v>97553</v>
      </c>
      <c r="BX19" s="75">
        <v>0</v>
      </c>
      <c r="BY19" s="75">
        <v>0</v>
      </c>
      <c r="BZ19" s="75">
        <f t="shared" si="31"/>
        <v>70227</v>
      </c>
      <c r="CA19" s="75">
        <v>25591</v>
      </c>
      <c r="CB19" s="75">
        <v>44636</v>
      </c>
      <c r="CC19" s="75">
        <v>0</v>
      </c>
      <c r="CD19" s="75">
        <v>0</v>
      </c>
      <c r="CE19" s="76" t="s">
        <v>115</v>
      </c>
      <c r="CF19" s="75">
        <v>0</v>
      </c>
      <c r="CG19" s="75">
        <v>9277</v>
      </c>
      <c r="CH19" s="75">
        <f t="shared" si="32"/>
        <v>206671</v>
      </c>
      <c r="CI19" s="75">
        <f t="shared" si="33"/>
        <v>29913</v>
      </c>
      <c r="CJ19" s="75">
        <f t="shared" si="34"/>
        <v>29913</v>
      </c>
      <c r="CK19" s="75">
        <f t="shared" si="35"/>
        <v>0</v>
      </c>
      <c r="CL19" s="75">
        <f t="shared" si="36"/>
        <v>29436</v>
      </c>
      <c r="CM19" s="75">
        <f t="shared" si="37"/>
        <v>477</v>
      </c>
      <c r="CN19" s="75">
        <f t="shared" si="38"/>
        <v>0</v>
      </c>
      <c r="CO19" s="75">
        <f t="shared" si="39"/>
        <v>0</v>
      </c>
      <c r="CP19" s="76" t="s">
        <v>115</v>
      </c>
      <c r="CQ19" s="75">
        <f t="shared" si="40"/>
        <v>841815</v>
      </c>
      <c r="CR19" s="75">
        <f t="shared" si="41"/>
        <v>111884</v>
      </c>
      <c r="CS19" s="75">
        <f t="shared" si="42"/>
        <v>100749</v>
      </c>
      <c r="CT19" s="75">
        <f t="shared" si="43"/>
        <v>0</v>
      </c>
      <c r="CU19" s="75">
        <f t="shared" si="44"/>
        <v>0</v>
      </c>
      <c r="CV19" s="75">
        <f t="shared" si="45"/>
        <v>11135</v>
      </c>
      <c r="CW19" s="75">
        <f t="shared" si="46"/>
        <v>332064</v>
      </c>
      <c r="CX19" s="75">
        <f t="shared" si="47"/>
        <v>0</v>
      </c>
      <c r="CY19" s="75">
        <f t="shared" si="48"/>
        <v>299451</v>
      </c>
      <c r="CZ19" s="75">
        <f t="shared" si="49"/>
        <v>32613</v>
      </c>
      <c r="DA19" s="75">
        <f t="shared" si="50"/>
        <v>0</v>
      </c>
      <c r="DB19" s="75">
        <f t="shared" si="51"/>
        <v>397867</v>
      </c>
      <c r="DC19" s="75">
        <f t="shared" si="52"/>
        <v>162249</v>
      </c>
      <c r="DD19" s="75">
        <f t="shared" si="53"/>
        <v>216953</v>
      </c>
      <c r="DE19" s="75">
        <f t="shared" si="54"/>
        <v>18665</v>
      </c>
      <c r="DF19" s="75">
        <f t="shared" si="55"/>
        <v>0</v>
      </c>
      <c r="DG19" s="76" t="s">
        <v>115</v>
      </c>
      <c r="DH19" s="75">
        <f t="shared" si="56"/>
        <v>0</v>
      </c>
      <c r="DI19" s="75">
        <f t="shared" si="57"/>
        <v>39556</v>
      </c>
      <c r="DJ19" s="75">
        <f t="shared" si="58"/>
        <v>911284</v>
      </c>
    </row>
    <row r="20" spans="1:114" s="50" customFormat="1" ht="12" customHeight="1">
      <c r="A20" s="53" t="s">
        <v>112</v>
      </c>
      <c r="B20" s="54" t="s">
        <v>303</v>
      </c>
      <c r="C20" s="53" t="s">
        <v>304</v>
      </c>
      <c r="D20" s="75">
        <f t="shared" si="6"/>
        <v>242431</v>
      </c>
      <c r="E20" s="75">
        <f t="shared" si="7"/>
        <v>186447</v>
      </c>
      <c r="F20" s="75">
        <v>176</v>
      </c>
      <c r="G20" s="75">
        <v>0</v>
      </c>
      <c r="H20" s="75">
        <v>0</v>
      </c>
      <c r="I20" s="75">
        <v>176293</v>
      </c>
      <c r="J20" s="75">
        <v>386930</v>
      </c>
      <c r="K20" s="75">
        <v>9978</v>
      </c>
      <c r="L20" s="75">
        <v>55984</v>
      </c>
      <c r="M20" s="75">
        <f t="shared" si="8"/>
        <v>75375</v>
      </c>
      <c r="N20" s="75">
        <f t="shared" si="9"/>
        <v>75375</v>
      </c>
      <c r="O20" s="75">
        <v>0</v>
      </c>
      <c r="P20" s="75">
        <v>0</v>
      </c>
      <c r="Q20" s="75">
        <v>0</v>
      </c>
      <c r="R20" s="75">
        <v>74511</v>
      </c>
      <c r="S20" s="75">
        <v>266158</v>
      </c>
      <c r="T20" s="75">
        <v>864</v>
      </c>
      <c r="U20" s="75">
        <v>0</v>
      </c>
      <c r="V20" s="75">
        <f t="shared" si="10"/>
        <v>317806</v>
      </c>
      <c r="W20" s="75">
        <f t="shared" si="11"/>
        <v>261822</v>
      </c>
      <c r="X20" s="75">
        <f t="shared" si="12"/>
        <v>176</v>
      </c>
      <c r="Y20" s="75">
        <f t="shared" si="13"/>
        <v>0</v>
      </c>
      <c r="Z20" s="75">
        <f t="shared" si="14"/>
        <v>0</v>
      </c>
      <c r="AA20" s="75">
        <f t="shared" si="15"/>
        <v>250804</v>
      </c>
      <c r="AB20" s="75">
        <f t="shared" si="16"/>
        <v>653088</v>
      </c>
      <c r="AC20" s="75">
        <f t="shared" si="17"/>
        <v>10842</v>
      </c>
      <c r="AD20" s="75">
        <f t="shared" si="18"/>
        <v>55984</v>
      </c>
      <c r="AE20" s="75">
        <f t="shared" si="19"/>
        <v>0</v>
      </c>
      <c r="AF20" s="75">
        <f t="shared" si="20"/>
        <v>0</v>
      </c>
      <c r="AG20" s="75">
        <v>0</v>
      </c>
      <c r="AH20" s="75">
        <v>0</v>
      </c>
      <c r="AI20" s="75">
        <v>0</v>
      </c>
      <c r="AJ20" s="75">
        <v>0</v>
      </c>
      <c r="AK20" s="75">
        <v>0</v>
      </c>
      <c r="AL20" s="76" t="s">
        <v>115</v>
      </c>
      <c r="AM20" s="75">
        <f t="shared" si="21"/>
        <v>629131</v>
      </c>
      <c r="AN20" s="75">
        <f t="shared" si="22"/>
        <v>183732</v>
      </c>
      <c r="AO20" s="75">
        <v>183732</v>
      </c>
      <c r="AP20" s="75">
        <v>0</v>
      </c>
      <c r="AQ20" s="75">
        <v>0</v>
      </c>
      <c r="AR20" s="75">
        <v>0</v>
      </c>
      <c r="AS20" s="75">
        <f t="shared" si="23"/>
        <v>340063</v>
      </c>
      <c r="AT20" s="75">
        <v>0</v>
      </c>
      <c r="AU20" s="75">
        <v>317598</v>
      </c>
      <c r="AV20" s="75">
        <v>22465</v>
      </c>
      <c r="AW20" s="75">
        <v>0</v>
      </c>
      <c r="AX20" s="75">
        <f t="shared" si="24"/>
        <v>105336</v>
      </c>
      <c r="AY20" s="75">
        <v>0</v>
      </c>
      <c r="AZ20" s="75">
        <v>100561</v>
      </c>
      <c r="BA20" s="75">
        <v>4775</v>
      </c>
      <c r="BB20" s="75">
        <v>0</v>
      </c>
      <c r="BC20" s="76" t="s">
        <v>115</v>
      </c>
      <c r="BD20" s="75">
        <v>0</v>
      </c>
      <c r="BE20" s="75">
        <v>230</v>
      </c>
      <c r="BF20" s="75">
        <f t="shared" si="25"/>
        <v>629361</v>
      </c>
      <c r="BG20" s="75">
        <f t="shared" si="26"/>
        <v>0</v>
      </c>
      <c r="BH20" s="75">
        <f t="shared" si="27"/>
        <v>0</v>
      </c>
      <c r="BI20" s="75">
        <v>0</v>
      </c>
      <c r="BJ20" s="75">
        <v>0</v>
      </c>
      <c r="BK20" s="75">
        <v>0</v>
      </c>
      <c r="BL20" s="75">
        <v>0</v>
      </c>
      <c r="BM20" s="75">
        <v>0</v>
      </c>
      <c r="BN20" s="76" t="s">
        <v>115</v>
      </c>
      <c r="BO20" s="75">
        <f t="shared" si="28"/>
        <v>341403</v>
      </c>
      <c r="BP20" s="75">
        <f t="shared" si="29"/>
        <v>107121</v>
      </c>
      <c r="BQ20" s="75">
        <v>107121</v>
      </c>
      <c r="BR20" s="75">
        <v>0</v>
      </c>
      <c r="BS20" s="75">
        <v>0</v>
      </c>
      <c r="BT20" s="75">
        <v>0</v>
      </c>
      <c r="BU20" s="75">
        <f t="shared" si="30"/>
        <v>219135</v>
      </c>
      <c r="BV20" s="75">
        <v>0</v>
      </c>
      <c r="BW20" s="75">
        <v>218105</v>
      </c>
      <c r="BX20" s="75">
        <v>1030</v>
      </c>
      <c r="BY20" s="75">
        <v>0</v>
      </c>
      <c r="BZ20" s="75">
        <f t="shared" si="31"/>
        <v>15147</v>
      </c>
      <c r="CA20" s="75">
        <v>0</v>
      </c>
      <c r="CB20" s="75">
        <v>14928</v>
      </c>
      <c r="CC20" s="75">
        <v>219</v>
      </c>
      <c r="CD20" s="75">
        <v>0</v>
      </c>
      <c r="CE20" s="76" t="s">
        <v>115</v>
      </c>
      <c r="CF20" s="75">
        <v>0</v>
      </c>
      <c r="CG20" s="75">
        <v>130</v>
      </c>
      <c r="CH20" s="75">
        <f t="shared" si="32"/>
        <v>341533</v>
      </c>
      <c r="CI20" s="75">
        <f t="shared" si="33"/>
        <v>0</v>
      </c>
      <c r="CJ20" s="75">
        <f t="shared" si="34"/>
        <v>0</v>
      </c>
      <c r="CK20" s="75">
        <f t="shared" si="35"/>
        <v>0</v>
      </c>
      <c r="CL20" s="75">
        <f t="shared" si="36"/>
        <v>0</v>
      </c>
      <c r="CM20" s="75">
        <f t="shared" si="37"/>
        <v>0</v>
      </c>
      <c r="CN20" s="75">
        <f t="shared" si="38"/>
        <v>0</v>
      </c>
      <c r="CO20" s="75">
        <f t="shared" si="39"/>
        <v>0</v>
      </c>
      <c r="CP20" s="76" t="s">
        <v>115</v>
      </c>
      <c r="CQ20" s="75">
        <f t="shared" si="40"/>
        <v>970534</v>
      </c>
      <c r="CR20" s="75">
        <f t="shared" si="41"/>
        <v>290853</v>
      </c>
      <c r="CS20" s="75">
        <f t="shared" si="42"/>
        <v>290853</v>
      </c>
      <c r="CT20" s="75">
        <f t="shared" si="43"/>
        <v>0</v>
      </c>
      <c r="CU20" s="75">
        <f t="shared" si="44"/>
        <v>0</v>
      </c>
      <c r="CV20" s="75">
        <f t="shared" si="45"/>
        <v>0</v>
      </c>
      <c r="CW20" s="75">
        <f t="shared" si="46"/>
        <v>559198</v>
      </c>
      <c r="CX20" s="75">
        <f t="shared" si="47"/>
        <v>0</v>
      </c>
      <c r="CY20" s="75">
        <f t="shared" si="48"/>
        <v>535703</v>
      </c>
      <c r="CZ20" s="75">
        <f t="shared" si="49"/>
        <v>23495</v>
      </c>
      <c r="DA20" s="75">
        <f t="shared" si="50"/>
        <v>0</v>
      </c>
      <c r="DB20" s="75">
        <f t="shared" si="51"/>
        <v>120483</v>
      </c>
      <c r="DC20" s="75">
        <f t="shared" si="52"/>
        <v>0</v>
      </c>
      <c r="DD20" s="75">
        <f t="shared" si="53"/>
        <v>115489</v>
      </c>
      <c r="DE20" s="75">
        <f t="shared" si="54"/>
        <v>4994</v>
      </c>
      <c r="DF20" s="75">
        <f t="shared" si="55"/>
        <v>0</v>
      </c>
      <c r="DG20" s="76" t="s">
        <v>115</v>
      </c>
      <c r="DH20" s="75">
        <f t="shared" si="56"/>
        <v>0</v>
      </c>
      <c r="DI20" s="75">
        <f t="shared" si="57"/>
        <v>360</v>
      </c>
      <c r="DJ20" s="75">
        <f t="shared" si="58"/>
        <v>970894</v>
      </c>
    </row>
    <row r="21" spans="1:114" s="50" customFormat="1" ht="12" customHeight="1">
      <c r="A21" s="53" t="s">
        <v>112</v>
      </c>
      <c r="B21" s="54" t="s">
        <v>305</v>
      </c>
      <c r="C21" s="53" t="s">
        <v>306</v>
      </c>
      <c r="D21" s="75">
        <f t="shared" si="6"/>
        <v>0</v>
      </c>
      <c r="E21" s="75">
        <f t="shared" si="7"/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f t="shared" si="8"/>
        <v>851</v>
      </c>
      <c r="N21" s="75">
        <f t="shared" si="9"/>
        <v>851</v>
      </c>
      <c r="O21" s="75">
        <v>0</v>
      </c>
      <c r="P21" s="75">
        <v>0</v>
      </c>
      <c r="Q21" s="75">
        <v>0</v>
      </c>
      <c r="R21" s="75">
        <v>791</v>
      </c>
      <c r="S21" s="75">
        <v>69799</v>
      </c>
      <c r="T21" s="75">
        <v>60</v>
      </c>
      <c r="U21" s="75">
        <v>0</v>
      </c>
      <c r="V21" s="75">
        <f t="shared" si="10"/>
        <v>851</v>
      </c>
      <c r="W21" s="75">
        <f t="shared" si="11"/>
        <v>851</v>
      </c>
      <c r="X21" s="75">
        <f t="shared" si="12"/>
        <v>0</v>
      </c>
      <c r="Y21" s="75">
        <f t="shared" si="13"/>
        <v>0</v>
      </c>
      <c r="Z21" s="75">
        <f t="shared" si="14"/>
        <v>0</v>
      </c>
      <c r="AA21" s="75">
        <f t="shared" si="15"/>
        <v>791</v>
      </c>
      <c r="AB21" s="75">
        <f t="shared" si="16"/>
        <v>69799</v>
      </c>
      <c r="AC21" s="75">
        <f t="shared" si="17"/>
        <v>60</v>
      </c>
      <c r="AD21" s="75">
        <f t="shared" si="18"/>
        <v>0</v>
      </c>
      <c r="AE21" s="75">
        <f t="shared" si="19"/>
        <v>0</v>
      </c>
      <c r="AF21" s="75">
        <f t="shared" si="20"/>
        <v>0</v>
      </c>
      <c r="AG21" s="75">
        <v>0</v>
      </c>
      <c r="AH21" s="75">
        <v>0</v>
      </c>
      <c r="AI21" s="75">
        <v>0</v>
      </c>
      <c r="AJ21" s="75">
        <v>0</v>
      </c>
      <c r="AK21" s="75">
        <v>0</v>
      </c>
      <c r="AL21" s="76" t="s">
        <v>115</v>
      </c>
      <c r="AM21" s="75">
        <f t="shared" si="21"/>
        <v>0</v>
      </c>
      <c r="AN21" s="75">
        <f t="shared" si="22"/>
        <v>0</v>
      </c>
      <c r="AO21" s="75">
        <v>0</v>
      </c>
      <c r="AP21" s="75">
        <v>0</v>
      </c>
      <c r="AQ21" s="75">
        <v>0</v>
      </c>
      <c r="AR21" s="75">
        <v>0</v>
      </c>
      <c r="AS21" s="75">
        <f t="shared" si="23"/>
        <v>0</v>
      </c>
      <c r="AT21" s="75">
        <v>0</v>
      </c>
      <c r="AU21" s="75">
        <v>0</v>
      </c>
      <c r="AV21" s="75">
        <v>0</v>
      </c>
      <c r="AW21" s="75">
        <v>0</v>
      </c>
      <c r="AX21" s="75">
        <f t="shared" si="24"/>
        <v>0</v>
      </c>
      <c r="AY21" s="75">
        <v>0</v>
      </c>
      <c r="AZ21" s="75">
        <v>0</v>
      </c>
      <c r="BA21" s="75">
        <v>0</v>
      </c>
      <c r="BB21" s="75">
        <v>0</v>
      </c>
      <c r="BC21" s="76" t="s">
        <v>115</v>
      </c>
      <c r="BD21" s="75">
        <v>0</v>
      </c>
      <c r="BE21" s="75">
        <v>0</v>
      </c>
      <c r="BF21" s="75">
        <f t="shared" si="25"/>
        <v>0</v>
      </c>
      <c r="BG21" s="75">
        <f t="shared" si="26"/>
        <v>0</v>
      </c>
      <c r="BH21" s="75">
        <f t="shared" si="27"/>
        <v>0</v>
      </c>
      <c r="BI21" s="75">
        <v>0</v>
      </c>
      <c r="BJ21" s="75">
        <v>0</v>
      </c>
      <c r="BK21" s="75">
        <v>0</v>
      </c>
      <c r="BL21" s="75">
        <v>0</v>
      </c>
      <c r="BM21" s="75">
        <v>0</v>
      </c>
      <c r="BN21" s="76" t="s">
        <v>115</v>
      </c>
      <c r="BO21" s="75">
        <f t="shared" si="28"/>
        <v>70650</v>
      </c>
      <c r="BP21" s="75">
        <f t="shared" si="29"/>
        <v>26072</v>
      </c>
      <c r="BQ21" s="75">
        <v>26072</v>
      </c>
      <c r="BR21" s="75">
        <v>0</v>
      </c>
      <c r="BS21" s="75">
        <v>0</v>
      </c>
      <c r="BT21" s="75">
        <v>0</v>
      </c>
      <c r="BU21" s="75">
        <f t="shared" si="30"/>
        <v>5628</v>
      </c>
      <c r="BV21" s="75">
        <v>0</v>
      </c>
      <c r="BW21" s="75">
        <v>5628</v>
      </c>
      <c r="BX21" s="75">
        <v>0</v>
      </c>
      <c r="BY21" s="75">
        <v>0</v>
      </c>
      <c r="BZ21" s="75">
        <f t="shared" si="31"/>
        <v>38950</v>
      </c>
      <c r="CA21" s="75">
        <v>0</v>
      </c>
      <c r="CB21" s="75">
        <v>38950</v>
      </c>
      <c r="CC21" s="75">
        <v>0</v>
      </c>
      <c r="CD21" s="75">
        <v>0</v>
      </c>
      <c r="CE21" s="76" t="s">
        <v>115</v>
      </c>
      <c r="CF21" s="75">
        <v>0</v>
      </c>
      <c r="CG21" s="75">
        <v>0</v>
      </c>
      <c r="CH21" s="75">
        <f t="shared" si="32"/>
        <v>70650</v>
      </c>
      <c r="CI21" s="75">
        <f t="shared" si="33"/>
        <v>0</v>
      </c>
      <c r="CJ21" s="75">
        <f t="shared" si="34"/>
        <v>0</v>
      </c>
      <c r="CK21" s="75">
        <f t="shared" si="35"/>
        <v>0</v>
      </c>
      <c r="CL21" s="75">
        <f t="shared" si="36"/>
        <v>0</v>
      </c>
      <c r="CM21" s="75">
        <f t="shared" si="37"/>
        <v>0</v>
      </c>
      <c r="CN21" s="75">
        <f t="shared" si="38"/>
        <v>0</v>
      </c>
      <c r="CO21" s="75">
        <f t="shared" si="39"/>
        <v>0</v>
      </c>
      <c r="CP21" s="76" t="s">
        <v>115</v>
      </c>
      <c r="CQ21" s="75">
        <f t="shared" si="40"/>
        <v>70650</v>
      </c>
      <c r="CR21" s="75">
        <f t="shared" si="41"/>
        <v>26072</v>
      </c>
      <c r="CS21" s="75">
        <f t="shared" si="42"/>
        <v>26072</v>
      </c>
      <c r="CT21" s="75">
        <f t="shared" si="43"/>
        <v>0</v>
      </c>
      <c r="CU21" s="75">
        <f t="shared" si="44"/>
        <v>0</v>
      </c>
      <c r="CV21" s="75">
        <f t="shared" si="45"/>
        <v>0</v>
      </c>
      <c r="CW21" s="75">
        <f t="shared" si="46"/>
        <v>5628</v>
      </c>
      <c r="CX21" s="75">
        <f t="shared" si="47"/>
        <v>0</v>
      </c>
      <c r="CY21" s="75">
        <f t="shared" si="48"/>
        <v>5628</v>
      </c>
      <c r="CZ21" s="75">
        <f t="shared" si="49"/>
        <v>0</v>
      </c>
      <c r="DA21" s="75">
        <f t="shared" si="50"/>
        <v>0</v>
      </c>
      <c r="DB21" s="75">
        <f t="shared" si="51"/>
        <v>38950</v>
      </c>
      <c r="DC21" s="75">
        <f t="shared" si="52"/>
        <v>0</v>
      </c>
      <c r="DD21" s="75">
        <f t="shared" si="53"/>
        <v>38950</v>
      </c>
      <c r="DE21" s="75">
        <f t="shared" si="54"/>
        <v>0</v>
      </c>
      <c r="DF21" s="75">
        <f t="shared" si="55"/>
        <v>0</v>
      </c>
      <c r="DG21" s="76" t="s">
        <v>115</v>
      </c>
      <c r="DH21" s="75">
        <f t="shared" si="56"/>
        <v>0</v>
      </c>
      <c r="DI21" s="75">
        <f t="shared" si="57"/>
        <v>0</v>
      </c>
      <c r="DJ21" s="75">
        <f t="shared" si="58"/>
        <v>70650</v>
      </c>
    </row>
    <row r="22" spans="1:114" s="50" customFormat="1" ht="12" customHeight="1">
      <c r="A22" s="53" t="s">
        <v>112</v>
      </c>
      <c r="B22" s="54" t="s">
        <v>307</v>
      </c>
      <c r="C22" s="53" t="s">
        <v>308</v>
      </c>
      <c r="D22" s="75">
        <f t="shared" si="6"/>
        <v>69511</v>
      </c>
      <c r="E22" s="75">
        <f t="shared" si="7"/>
        <v>16266</v>
      </c>
      <c r="F22" s="75">
        <v>16266</v>
      </c>
      <c r="G22" s="75">
        <v>0</v>
      </c>
      <c r="H22" s="75">
        <v>0</v>
      </c>
      <c r="I22" s="75">
        <v>0</v>
      </c>
      <c r="J22" s="75">
        <v>114511</v>
      </c>
      <c r="K22" s="75">
        <v>0</v>
      </c>
      <c r="L22" s="75">
        <v>53245</v>
      </c>
      <c r="M22" s="75">
        <f t="shared" si="8"/>
        <v>0</v>
      </c>
      <c r="N22" s="75">
        <f t="shared" si="9"/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f t="shared" si="10"/>
        <v>69511</v>
      </c>
      <c r="W22" s="75">
        <f t="shared" si="11"/>
        <v>16266</v>
      </c>
      <c r="X22" s="75">
        <f t="shared" si="12"/>
        <v>16266</v>
      </c>
      <c r="Y22" s="75">
        <f t="shared" si="13"/>
        <v>0</v>
      </c>
      <c r="Z22" s="75">
        <f t="shared" si="14"/>
        <v>0</v>
      </c>
      <c r="AA22" s="75">
        <f t="shared" si="15"/>
        <v>0</v>
      </c>
      <c r="AB22" s="75">
        <f t="shared" si="16"/>
        <v>114511</v>
      </c>
      <c r="AC22" s="75">
        <f t="shared" si="17"/>
        <v>0</v>
      </c>
      <c r="AD22" s="75">
        <f t="shared" si="18"/>
        <v>53245</v>
      </c>
      <c r="AE22" s="75">
        <f t="shared" si="19"/>
        <v>114989</v>
      </c>
      <c r="AF22" s="75">
        <f t="shared" si="20"/>
        <v>39989</v>
      </c>
      <c r="AG22" s="75">
        <v>0</v>
      </c>
      <c r="AH22" s="75">
        <v>39989</v>
      </c>
      <c r="AI22" s="75">
        <v>0</v>
      </c>
      <c r="AJ22" s="75">
        <v>0</v>
      </c>
      <c r="AK22" s="75">
        <v>75000</v>
      </c>
      <c r="AL22" s="76" t="s">
        <v>115</v>
      </c>
      <c r="AM22" s="75">
        <f t="shared" si="21"/>
        <v>52837</v>
      </c>
      <c r="AN22" s="75">
        <f t="shared" si="22"/>
        <v>52837</v>
      </c>
      <c r="AO22" s="75">
        <v>52837</v>
      </c>
      <c r="AP22" s="75">
        <v>0</v>
      </c>
      <c r="AQ22" s="75">
        <v>0</v>
      </c>
      <c r="AR22" s="75">
        <v>0</v>
      </c>
      <c r="AS22" s="75">
        <f t="shared" si="23"/>
        <v>0</v>
      </c>
      <c r="AT22" s="75">
        <v>0</v>
      </c>
      <c r="AU22" s="75">
        <v>0</v>
      </c>
      <c r="AV22" s="75">
        <v>0</v>
      </c>
      <c r="AW22" s="75">
        <v>0</v>
      </c>
      <c r="AX22" s="75">
        <f t="shared" si="24"/>
        <v>0</v>
      </c>
      <c r="AY22" s="75">
        <v>0</v>
      </c>
      <c r="AZ22" s="75">
        <v>0</v>
      </c>
      <c r="BA22" s="75">
        <v>0</v>
      </c>
      <c r="BB22" s="75">
        <v>0</v>
      </c>
      <c r="BC22" s="76" t="s">
        <v>115</v>
      </c>
      <c r="BD22" s="75">
        <v>0</v>
      </c>
      <c r="BE22" s="75">
        <v>16196</v>
      </c>
      <c r="BF22" s="75">
        <f t="shared" si="25"/>
        <v>184022</v>
      </c>
      <c r="BG22" s="75">
        <f t="shared" si="26"/>
        <v>0</v>
      </c>
      <c r="BH22" s="75">
        <f t="shared" si="27"/>
        <v>0</v>
      </c>
      <c r="BI22" s="75">
        <v>0</v>
      </c>
      <c r="BJ22" s="75">
        <v>0</v>
      </c>
      <c r="BK22" s="75">
        <v>0</v>
      </c>
      <c r="BL22" s="75">
        <v>0</v>
      </c>
      <c r="BM22" s="75">
        <v>0</v>
      </c>
      <c r="BN22" s="76" t="s">
        <v>115</v>
      </c>
      <c r="BO22" s="75">
        <f t="shared" si="28"/>
        <v>0</v>
      </c>
      <c r="BP22" s="75">
        <f t="shared" si="29"/>
        <v>0</v>
      </c>
      <c r="BQ22" s="75">
        <v>0</v>
      </c>
      <c r="BR22" s="75">
        <v>0</v>
      </c>
      <c r="BS22" s="75">
        <v>0</v>
      </c>
      <c r="BT22" s="75">
        <v>0</v>
      </c>
      <c r="BU22" s="75">
        <f t="shared" si="30"/>
        <v>0</v>
      </c>
      <c r="BV22" s="75">
        <v>0</v>
      </c>
      <c r="BW22" s="75">
        <v>0</v>
      </c>
      <c r="BX22" s="75">
        <v>0</v>
      </c>
      <c r="BY22" s="75">
        <v>0</v>
      </c>
      <c r="BZ22" s="75">
        <f t="shared" si="31"/>
        <v>0</v>
      </c>
      <c r="CA22" s="75">
        <v>0</v>
      </c>
      <c r="CB22" s="75">
        <v>0</v>
      </c>
      <c r="CC22" s="75">
        <v>0</v>
      </c>
      <c r="CD22" s="75">
        <v>0</v>
      </c>
      <c r="CE22" s="76" t="s">
        <v>115</v>
      </c>
      <c r="CF22" s="75">
        <v>0</v>
      </c>
      <c r="CG22" s="75">
        <v>0</v>
      </c>
      <c r="CH22" s="75">
        <f t="shared" si="32"/>
        <v>0</v>
      </c>
      <c r="CI22" s="75">
        <f t="shared" si="33"/>
        <v>114989</v>
      </c>
      <c r="CJ22" s="75">
        <f t="shared" si="34"/>
        <v>39989</v>
      </c>
      <c r="CK22" s="75">
        <f t="shared" si="35"/>
        <v>0</v>
      </c>
      <c r="CL22" s="75">
        <f t="shared" si="36"/>
        <v>39989</v>
      </c>
      <c r="CM22" s="75">
        <f t="shared" si="37"/>
        <v>0</v>
      </c>
      <c r="CN22" s="75">
        <f t="shared" si="38"/>
        <v>0</v>
      </c>
      <c r="CO22" s="75">
        <f t="shared" si="39"/>
        <v>75000</v>
      </c>
      <c r="CP22" s="76" t="s">
        <v>115</v>
      </c>
      <c r="CQ22" s="75">
        <f t="shared" si="40"/>
        <v>52837</v>
      </c>
      <c r="CR22" s="75">
        <f t="shared" si="41"/>
        <v>52837</v>
      </c>
      <c r="CS22" s="75">
        <f t="shared" si="42"/>
        <v>52837</v>
      </c>
      <c r="CT22" s="75">
        <f t="shared" si="43"/>
        <v>0</v>
      </c>
      <c r="CU22" s="75">
        <f t="shared" si="44"/>
        <v>0</v>
      </c>
      <c r="CV22" s="75">
        <f t="shared" si="45"/>
        <v>0</v>
      </c>
      <c r="CW22" s="75">
        <f t="shared" si="46"/>
        <v>0</v>
      </c>
      <c r="CX22" s="75">
        <f t="shared" si="47"/>
        <v>0</v>
      </c>
      <c r="CY22" s="75">
        <f t="shared" si="48"/>
        <v>0</v>
      </c>
      <c r="CZ22" s="75">
        <f t="shared" si="49"/>
        <v>0</v>
      </c>
      <c r="DA22" s="75">
        <f t="shared" si="50"/>
        <v>0</v>
      </c>
      <c r="DB22" s="75">
        <f t="shared" si="51"/>
        <v>0</v>
      </c>
      <c r="DC22" s="75">
        <f t="shared" si="52"/>
        <v>0</v>
      </c>
      <c r="DD22" s="75">
        <f t="shared" si="53"/>
        <v>0</v>
      </c>
      <c r="DE22" s="75">
        <f t="shared" si="54"/>
        <v>0</v>
      </c>
      <c r="DF22" s="75">
        <f t="shared" si="55"/>
        <v>0</v>
      </c>
      <c r="DG22" s="76" t="s">
        <v>115</v>
      </c>
      <c r="DH22" s="75">
        <f t="shared" si="56"/>
        <v>0</v>
      </c>
      <c r="DI22" s="75">
        <f t="shared" si="57"/>
        <v>16196</v>
      </c>
      <c r="DJ22" s="75">
        <f t="shared" si="58"/>
        <v>184022</v>
      </c>
    </row>
    <row r="23" spans="1:114" s="50" customFormat="1" ht="12" customHeight="1">
      <c r="A23" s="53" t="s">
        <v>112</v>
      </c>
      <c r="B23" s="54" t="s">
        <v>309</v>
      </c>
      <c r="C23" s="53" t="s">
        <v>310</v>
      </c>
      <c r="D23" s="75">
        <f t="shared" si="6"/>
        <v>95533</v>
      </c>
      <c r="E23" s="75">
        <f t="shared" si="7"/>
        <v>91241</v>
      </c>
      <c r="F23" s="75">
        <v>0</v>
      </c>
      <c r="G23" s="75">
        <v>0</v>
      </c>
      <c r="H23" s="75">
        <v>0</v>
      </c>
      <c r="I23" s="75">
        <v>91241</v>
      </c>
      <c r="J23" s="75">
        <v>559554</v>
      </c>
      <c r="K23" s="75">
        <v>0</v>
      </c>
      <c r="L23" s="75">
        <v>4292</v>
      </c>
      <c r="M23" s="75">
        <f t="shared" si="8"/>
        <v>0</v>
      </c>
      <c r="N23" s="75">
        <f t="shared" si="9"/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f t="shared" si="10"/>
        <v>95533</v>
      </c>
      <c r="W23" s="75">
        <f t="shared" si="11"/>
        <v>91241</v>
      </c>
      <c r="X23" s="75">
        <f t="shared" si="12"/>
        <v>0</v>
      </c>
      <c r="Y23" s="75">
        <f t="shared" si="13"/>
        <v>0</v>
      </c>
      <c r="Z23" s="75">
        <f t="shared" si="14"/>
        <v>0</v>
      </c>
      <c r="AA23" s="75">
        <f t="shared" si="15"/>
        <v>91241</v>
      </c>
      <c r="AB23" s="75">
        <f t="shared" si="16"/>
        <v>559554</v>
      </c>
      <c r="AC23" s="75">
        <f t="shared" si="17"/>
        <v>0</v>
      </c>
      <c r="AD23" s="75">
        <f t="shared" si="18"/>
        <v>4292</v>
      </c>
      <c r="AE23" s="75">
        <f t="shared" si="19"/>
        <v>0</v>
      </c>
      <c r="AF23" s="75">
        <f t="shared" si="20"/>
        <v>0</v>
      </c>
      <c r="AG23" s="75">
        <v>0</v>
      </c>
      <c r="AH23" s="75">
        <v>0</v>
      </c>
      <c r="AI23" s="75">
        <v>0</v>
      </c>
      <c r="AJ23" s="75">
        <v>0</v>
      </c>
      <c r="AK23" s="75">
        <v>0</v>
      </c>
      <c r="AL23" s="76" t="s">
        <v>115</v>
      </c>
      <c r="AM23" s="75">
        <f t="shared" si="21"/>
        <v>624059</v>
      </c>
      <c r="AN23" s="75">
        <f t="shared" si="22"/>
        <v>57901</v>
      </c>
      <c r="AO23" s="75">
        <v>57901</v>
      </c>
      <c r="AP23" s="75">
        <v>0</v>
      </c>
      <c r="AQ23" s="75">
        <v>0</v>
      </c>
      <c r="AR23" s="75">
        <v>0</v>
      </c>
      <c r="AS23" s="75">
        <f t="shared" si="23"/>
        <v>0</v>
      </c>
      <c r="AT23" s="75">
        <v>0</v>
      </c>
      <c r="AU23" s="75">
        <v>0</v>
      </c>
      <c r="AV23" s="75">
        <v>0</v>
      </c>
      <c r="AW23" s="75">
        <v>0</v>
      </c>
      <c r="AX23" s="75">
        <f t="shared" si="24"/>
        <v>565218</v>
      </c>
      <c r="AY23" s="75">
        <v>37953</v>
      </c>
      <c r="AZ23" s="75">
        <v>527265</v>
      </c>
      <c r="BA23" s="75">
        <v>0</v>
      </c>
      <c r="BB23" s="75">
        <v>0</v>
      </c>
      <c r="BC23" s="76" t="s">
        <v>115</v>
      </c>
      <c r="BD23" s="75">
        <v>940</v>
      </c>
      <c r="BE23" s="75">
        <v>31028</v>
      </c>
      <c r="BF23" s="75">
        <f t="shared" si="25"/>
        <v>655087</v>
      </c>
      <c r="BG23" s="75">
        <f t="shared" si="26"/>
        <v>0</v>
      </c>
      <c r="BH23" s="75">
        <f t="shared" si="27"/>
        <v>0</v>
      </c>
      <c r="BI23" s="75">
        <v>0</v>
      </c>
      <c r="BJ23" s="75">
        <v>0</v>
      </c>
      <c r="BK23" s="75">
        <v>0</v>
      </c>
      <c r="BL23" s="75">
        <v>0</v>
      </c>
      <c r="BM23" s="75">
        <v>0</v>
      </c>
      <c r="BN23" s="76" t="s">
        <v>115</v>
      </c>
      <c r="BO23" s="75">
        <f t="shared" si="28"/>
        <v>0</v>
      </c>
      <c r="BP23" s="75">
        <f t="shared" si="29"/>
        <v>0</v>
      </c>
      <c r="BQ23" s="75">
        <v>0</v>
      </c>
      <c r="BR23" s="75">
        <v>0</v>
      </c>
      <c r="BS23" s="75">
        <v>0</v>
      </c>
      <c r="BT23" s="75">
        <v>0</v>
      </c>
      <c r="BU23" s="75">
        <f t="shared" si="30"/>
        <v>0</v>
      </c>
      <c r="BV23" s="75">
        <v>0</v>
      </c>
      <c r="BW23" s="75">
        <v>0</v>
      </c>
      <c r="BX23" s="75">
        <v>0</v>
      </c>
      <c r="BY23" s="75">
        <v>0</v>
      </c>
      <c r="BZ23" s="75">
        <f t="shared" si="31"/>
        <v>0</v>
      </c>
      <c r="CA23" s="75">
        <v>0</v>
      </c>
      <c r="CB23" s="75">
        <v>0</v>
      </c>
      <c r="CC23" s="75">
        <v>0</v>
      </c>
      <c r="CD23" s="75">
        <v>0</v>
      </c>
      <c r="CE23" s="76" t="s">
        <v>115</v>
      </c>
      <c r="CF23" s="75">
        <v>0</v>
      </c>
      <c r="CG23" s="75">
        <v>0</v>
      </c>
      <c r="CH23" s="75">
        <f t="shared" si="32"/>
        <v>0</v>
      </c>
      <c r="CI23" s="75">
        <f t="shared" si="33"/>
        <v>0</v>
      </c>
      <c r="CJ23" s="75">
        <f t="shared" si="34"/>
        <v>0</v>
      </c>
      <c r="CK23" s="75">
        <f t="shared" si="35"/>
        <v>0</v>
      </c>
      <c r="CL23" s="75">
        <f t="shared" si="36"/>
        <v>0</v>
      </c>
      <c r="CM23" s="75">
        <f t="shared" si="37"/>
        <v>0</v>
      </c>
      <c r="CN23" s="75">
        <f t="shared" si="38"/>
        <v>0</v>
      </c>
      <c r="CO23" s="75">
        <f t="shared" si="39"/>
        <v>0</v>
      </c>
      <c r="CP23" s="76" t="s">
        <v>115</v>
      </c>
      <c r="CQ23" s="75">
        <f t="shared" si="40"/>
        <v>624059</v>
      </c>
      <c r="CR23" s="75">
        <f t="shared" si="41"/>
        <v>57901</v>
      </c>
      <c r="CS23" s="75">
        <f t="shared" si="42"/>
        <v>57901</v>
      </c>
      <c r="CT23" s="75">
        <f t="shared" si="43"/>
        <v>0</v>
      </c>
      <c r="CU23" s="75">
        <f t="shared" si="44"/>
        <v>0</v>
      </c>
      <c r="CV23" s="75">
        <f t="shared" si="45"/>
        <v>0</v>
      </c>
      <c r="CW23" s="75">
        <f t="shared" si="46"/>
        <v>0</v>
      </c>
      <c r="CX23" s="75">
        <f t="shared" si="47"/>
        <v>0</v>
      </c>
      <c r="CY23" s="75">
        <f t="shared" si="48"/>
        <v>0</v>
      </c>
      <c r="CZ23" s="75">
        <f t="shared" si="49"/>
        <v>0</v>
      </c>
      <c r="DA23" s="75">
        <f t="shared" si="50"/>
        <v>0</v>
      </c>
      <c r="DB23" s="75">
        <f t="shared" si="51"/>
        <v>565218</v>
      </c>
      <c r="DC23" s="75">
        <f t="shared" si="52"/>
        <v>37953</v>
      </c>
      <c r="DD23" s="75">
        <f t="shared" si="53"/>
        <v>527265</v>
      </c>
      <c r="DE23" s="75">
        <f t="shared" si="54"/>
        <v>0</v>
      </c>
      <c r="DF23" s="75">
        <f t="shared" si="55"/>
        <v>0</v>
      </c>
      <c r="DG23" s="76" t="s">
        <v>115</v>
      </c>
      <c r="DH23" s="75">
        <f t="shared" si="56"/>
        <v>940</v>
      </c>
      <c r="DI23" s="75">
        <f t="shared" si="57"/>
        <v>31028</v>
      </c>
      <c r="DJ23" s="75">
        <f t="shared" si="58"/>
        <v>655087</v>
      </c>
    </row>
    <row r="24" spans="1:114" s="50" customFormat="1" ht="12" customHeight="1">
      <c r="A24" s="53" t="s">
        <v>112</v>
      </c>
      <c r="B24" s="54" t="s">
        <v>311</v>
      </c>
      <c r="C24" s="53" t="s">
        <v>312</v>
      </c>
      <c r="D24" s="75">
        <f t="shared" si="6"/>
        <v>22691</v>
      </c>
      <c r="E24" s="75">
        <f t="shared" si="7"/>
        <v>8910</v>
      </c>
      <c r="F24" s="75">
        <v>8910</v>
      </c>
      <c r="G24" s="75">
        <v>0</v>
      </c>
      <c r="H24" s="75">
        <v>0</v>
      </c>
      <c r="I24" s="75">
        <v>0</v>
      </c>
      <c r="J24" s="75">
        <v>53598</v>
      </c>
      <c r="K24" s="75"/>
      <c r="L24" s="75">
        <v>13781</v>
      </c>
      <c r="M24" s="75">
        <f t="shared" si="8"/>
        <v>0</v>
      </c>
      <c r="N24" s="75">
        <f t="shared" si="9"/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f t="shared" si="10"/>
        <v>22691</v>
      </c>
      <c r="W24" s="75">
        <f t="shared" si="11"/>
        <v>8910</v>
      </c>
      <c r="X24" s="75">
        <f t="shared" si="12"/>
        <v>8910</v>
      </c>
      <c r="Y24" s="75">
        <f t="shared" si="13"/>
        <v>0</v>
      </c>
      <c r="Z24" s="75">
        <f t="shared" si="14"/>
        <v>0</v>
      </c>
      <c r="AA24" s="75">
        <f t="shared" si="15"/>
        <v>0</v>
      </c>
      <c r="AB24" s="75">
        <f t="shared" si="16"/>
        <v>53598</v>
      </c>
      <c r="AC24" s="75">
        <f t="shared" si="17"/>
        <v>0</v>
      </c>
      <c r="AD24" s="75">
        <f t="shared" si="18"/>
        <v>13781</v>
      </c>
      <c r="AE24" s="75">
        <f t="shared" si="19"/>
        <v>10422</v>
      </c>
      <c r="AF24" s="75">
        <f t="shared" si="20"/>
        <v>0</v>
      </c>
      <c r="AG24" s="75">
        <v>0</v>
      </c>
      <c r="AH24" s="75">
        <v>0</v>
      </c>
      <c r="AI24" s="75">
        <v>0</v>
      </c>
      <c r="AJ24" s="75">
        <v>0</v>
      </c>
      <c r="AK24" s="75">
        <v>10422</v>
      </c>
      <c r="AL24" s="76" t="s">
        <v>115</v>
      </c>
      <c r="AM24" s="75">
        <f t="shared" si="21"/>
        <v>44267</v>
      </c>
      <c r="AN24" s="75">
        <f t="shared" si="22"/>
        <v>44267</v>
      </c>
      <c r="AO24" s="75">
        <v>44267</v>
      </c>
      <c r="AP24" s="75">
        <v>0</v>
      </c>
      <c r="AQ24" s="75">
        <v>0</v>
      </c>
      <c r="AR24" s="75">
        <v>0</v>
      </c>
      <c r="AS24" s="75">
        <f t="shared" si="23"/>
        <v>0</v>
      </c>
      <c r="AT24" s="75">
        <v>0</v>
      </c>
      <c r="AU24" s="75">
        <v>0</v>
      </c>
      <c r="AV24" s="75">
        <v>0</v>
      </c>
      <c r="AW24" s="75">
        <v>0</v>
      </c>
      <c r="AX24" s="75">
        <f t="shared" si="24"/>
        <v>0</v>
      </c>
      <c r="AY24" s="75">
        <v>0</v>
      </c>
      <c r="AZ24" s="75">
        <v>0</v>
      </c>
      <c r="BA24" s="75">
        <v>0</v>
      </c>
      <c r="BB24" s="75">
        <v>0</v>
      </c>
      <c r="BC24" s="76" t="s">
        <v>115</v>
      </c>
      <c r="BD24" s="75">
        <v>0</v>
      </c>
      <c r="BE24" s="75">
        <v>21600</v>
      </c>
      <c r="BF24" s="75">
        <f t="shared" si="25"/>
        <v>76289</v>
      </c>
      <c r="BG24" s="75">
        <f t="shared" si="26"/>
        <v>0</v>
      </c>
      <c r="BH24" s="75">
        <f t="shared" si="27"/>
        <v>0</v>
      </c>
      <c r="BI24" s="75">
        <v>0</v>
      </c>
      <c r="BJ24" s="75">
        <v>0</v>
      </c>
      <c r="BK24" s="75">
        <v>0</v>
      </c>
      <c r="BL24" s="75">
        <v>0</v>
      </c>
      <c r="BM24" s="75">
        <v>0</v>
      </c>
      <c r="BN24" s="76" t="s">
        <v>115</v>
      </c>
      <c r="BO24" s="75">
        <f t="shared" si="28"/>
        <v>0</v>
      </c>
      <c r="BP24" s="75">
        <f t="shared" si="29"/>
        <v>0</v>
      </c>
      <c r="BQ24" s="75">
        <v>0</v>
      </c>
      <c r="BR24" s="75">
        <v>0</v>
      </c>
      <c r="BS24" s="75">
        <v>0</v>
      </c>
      <c r="BT24" s="75">
        <v>0</v>
      </c>
      <c r="BU24" s="75">
        <f t="shared" si="30"/>
        <v>0</v>
      </c>
      <c r="BV24" s="75">
        <v>0</v>
      </c>
      <c r="BW24" s="75">
        <v>0</v>
      </c>
      <c r="BX24" s="75">
        <v>0</v>
      </c>
      <c r="BY24" s="75">
        <v>0</v>
      </c>
      <c r="BZ24" s="75">
        <f t="shared" si="31"/>
        <v>0</v>
      </c>
      <c r="CA24" s="75">
        <v>0</v>
      </c>
      <c r="CB24" s="75">
        <v>0</v>
      </c>
      <c r="CC24" s="75">
        <v>0</v>
      </c>
      <c r="CD24" s="75">
        <v>0</v>
      </c>
      <c r="CE24" s="76" t="s">
        <v>115</v>
      </c>
      <c r="CF24" s="75">
        <v>0</v>
      </c>
      <c r="CG24" s="75">
        <v>0</v>
      </c>
      <c r="CH24" s="75">
        <f t="shared" si="32"/>
        <v>0</v>
      </c>
      <c r="CI24" s="75">
        <f t="shared" si="33"/>
        <v>10422</v>
      </c>
      <c r="CJ24" s="75">
        <f t="shared" si="34"/>
        <v>0</v>
      </c>
      <c r="CK24" s="75">
        <f t="shared" si="35"/>
        <v>0</v>
      </c>
      <c r="CL24" s="75">
        <f t="shared" si="36"/>
        <v>0</v>
      </c>
      <c r="CM24" s="75">
        <f t="shared" si="37"/>
        <v>0</v>
      </c>
      <c r="CN24" s="75">
        <f t="shared" si="38"/>
        <v>0</v>
      </c>
      <c r="CO24" s="75">
        <f t="shared" si="39"/>
        <v>10422</v>
      </c>
      <c r="CP24" s="76" t="s">
        <v>115</v>
      </c>
      <c r="CQ24" s="75">
        <f t="shared" si="40"/>
        <v>44267</v>
      </c>
      <c r="CR24" s="75">
        <f t="shared" si="41"/>
        <v>44267</v>
      </c>
      <c r="CS24" s="75">
        <f t="shared" si="42"/>
        <v>44267</v>
      </c>
      <c r="CT24" s="75">
        <f t="shared" si="43"/>
        <v>0</v>
      </c>
      <c r="CU24" s="75">
        <f t="shared" si="44"/>
        <v>0</v>
      </c>
      <c r="CV24" s="75">
        <f t="shared" si="45"/>
        <v>0</v>
      </c>
      <c r="CW24" s="75">
        <f t="shared" si="46"/>
        <v>0</v>
      </c>
      <c r="CX24" s="75">
        <f t="shared" si="47"/>
        <v>0</v>
      </c>
      <c r="CY24" s="75">
        <f t="shared" si="48"/>
        <v>0</v>
      </c>
      <c r="CZ24" s="75">
        <f t="shared" si="49"/>
        <v>0</v>
      </c>
      <c r="DA24" s="75">
        <f t="shared" si="50"/>
        <v>0</v>
      </c>
      <c r="DB24" s="75">
        <f t="shared" si="51"/>
        <v>0</v>
      </c>
      <c r="DC24" s="75">
        <f t="shared" si="52"/>
        <v>0</v>
      </c>
      <c r="DD24" s="75">
        <f t="shared" si="53"/>
        <v>0</v>
      </c>
      <c r="DE24" s="75">
        <f t="shared" si="54"/>
        <v>0</v>
      </c>
      <c r="DF24" s="75">
        <f t="shared" si="55"/>
        <v>0</v>
      </c>
      <c r="DG24" s="76" t="s">
        <v>115</v>
      </c>
      <c r="DH24" s="75">
        <f t="shared" si="56"/>
        <v>0</v>
      </c>
      <c r="DI24" s="75">
        <f t="shared" si="57"/>
        <v>21600</v>
      </c>
      <c r="DJ24" s="75">
        <f t="shared" si="58"/>
        <v>76289</v>
      </c>
    </row>
    <row r="25" spans="1:114" s="50" customFormat="1" ht="12" customHeight="1">
      <c r="A25" s="53" t="s">
        <v>112</v>
      </c>
      <c r="B25" s="54" t="s">
        <v>313</v>
      </c>
      <c r="C25" s="53" t="s">
        <v>314</v>
      </c>
      <c r="D25" s="75">
        <f t="shared" si="6"/>
        <v>113252</v>
      </c>
      <c r="E25" s="75">
        <f t="shared" si="7"/>
        <v>113252</v>
      </c>
      <c r="F25" s="75">
        <v>0</v>
      </c>
      <c r="G25" s="75">
        <v>0</v>
      </c>
      <c r="H25" s="75">
        <v>0</v>
      </c>
      <c r="I25" s="75">
        <v>56685</v>
      </c>
      <c r="J25" s="75">
        <v>760018</v>
      </c>
      <c r="K25" s="75">
        <v>56567</v>
      </c>
      <c r="L25" s="75">
        <v>0</v>
      </c>
      <c r="M25" s="75">
        <f t="shared" si="8"/>
        <v>0</v>
      </c>
      <c r="N25" s="75">
        <f t="shared" si="9"/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f t="shared" si="10"/>
        <v>113252</v>
      </c>
      <c r="W25" s="75">
        <f t="shared" si="11"/>
        <v>113252</v>
      </c>
      <c r="X25" s="75">
        <f t="shared" si="12"/>
        <v>0</v>
      </c>
      <c r="Y25" s="75">
        <f t="shared" si="13"/>
        <v>0</v>
      </c>
      <c r="Z25" s="75">
        <f t="shared" si="14"/>
        <v>0</v>
      </c>
      <c r="AA25" s="75">
        <f t="shared" si="15"/>
        <v>56685</v>
      </c>
      <c r="AB25" s="75">
        <f t="shared" si="16"/>
        <v>760018</v>
      </c>
      <c r="AC25" s="75">
        <f t="shared" si="17"/>
        <v>56567</v>
      </c>
      <c r="AD25" s="75">
        <f t="shared" si="18"/>
        <v>0</v>
      </c>
      <c r="AE25" s="75">
        <f t="shared" si="19"/>
        <v>0</v>
      </c>
      <c r="AF25" s="75">
        <f t="shared" si="20"/>
        <v>0</v>
      </c>
      <c r="AG25" s="75">
        <v>0</v>
      </c>
      <c r="AH25" s="75">
        <v>0</v>
      </c>
      <c r="AI25" s="75">
        <v>0</v>
      </c>
      <c r="AJ25" s="75">
        <v>0</v>
      </c>
      <c r="AK25" s="75">
        <v>0</v>
      </c>
      <c r="AL25" s="76" t="s">
        <v>115</v>
      </c>
      <c r="AM25" s="75">
        <f t="shared" si="21"/>
        <v>827961</v>
      </c>
      <c r="AN25" s="75">
        <f t="shared" si="22"/>
        <v>50004</v>
      </c>
      <c r="AO25" s="75">
        <v>50004</v>
      </c>
      <c r="AP25" s="75">
        <v>0</v>
      </c>
      <c r="AQ25" s="75">
        <v>0</v>
      </c>
      <c r="AR25" s="75">
        <v>0</v>
      </c>
      <c r="AS25" s="75">
        <f t="shared" si="23"/>
        <v>0</v>
      </c>
      <c r="AT25" s="75">
        <v>0</v>
      </c>
      <c r="AU25" s="75">
        <v>0</v>
      </c>
      <c r="AV25" s="75">
        <v>0</v>
      </c>
      <c r="AW25" s="75">
        <v>0</v>
      </c>
      <c r="AX25" s="75">
        <f t="shared" si="24"/>
        <v>770149</v>
      </c>
      <c r="AY25" s="75">
        <v>75388</v>
      </c>
      <c r="AZ25" s="75">
        <v>680042</v>
      </c>
      <c r="BA25" s="75">
        <v>14719</v>
      </c>
      <c r="BB25" s="75">
        <v>0</v>
      </c>
      <c r="BC25" s="76" t="s">
        <v>115</v>
      </c>
      <c r="BD25" s="75">
        <v>7808</v>
      </c>
      <c r="BE25" s="75">
        <v>45309</v>
      </c>
      <c r="BF25" s="75">
        <f t="shared" si="25"/>
        <v>873270</v>
      </c>
      <c r="BG25" s="75">
        <f t="shared" si="26"/>
        <v>0</v>
      </c>
      <c r="BH25" s="75">
        <f t="shared" si="27"/>
        <v>0</v>
      </c>
      <c r="BI25" s="75">
        <v>0</v>
      </c>
      <c r="BJ25" s="75">
        <v>0</v>
      </c>
      <c r="BK25" s="75">
        <v>0</v>
      </c>
      <c r="BL25" s="75">
        <v>0</v>
      </c>
      <c r="BM25" s="75">
        <v>0</v>
      </c>
      <c r="BN25" s="76" t="s">
        <v>115</v>
      </c>
      <c r="BO25" s="75">
        <f t="shared" si="28"/>
        <v>0</v>
      </c>
      <c r="BP25" s="75">
        <f t="shared" si="29"/>
        <v>0</v>
      </c>
      <c r="BQ25" s="75">
        <v>0</v>
      </c>
      <c r="BR25" s="75">
        <v>0</v>
      </c>
      <c r="BS25" s="75">
        <v>0</v>
      </c>
      <c r="BT25" s="75">
        <v>0</v>
      </c>
      <c r="BU25" s="75">
        <f t="shared" si="30"/>
        <v>0</v>
      </c>
      <c r="BV25" s="75">
        <v>0</v>
      </c>
      <c r="BW25" s="75">
        <v>0</v>
      </c>
      <c r="BX25" s="75">
        <v>0</v>
      </c>
      <c r="BY25" s="75">
        <v>0</v>
      </c>
      <c r="BZ25" s="75">
        <f t="shared" si="31"/>
        <v>0</v>
      </c>
      <c r="CA25" s="75">
        <v>0</v>
      </c>
      <c r="CB25" s="75">
        <v>0</v>
      </c>
      <c r="CC25" s="75">
        <v>0</v>
      </c>
      <c r="CD25" s="75">
        <v>0</v>
      </c>
      <c r="CE25" s="76" t="s">
        <v>115</v>
      </c>
      <c r="CF25" s="75">
        <v>0</v>
      </c>
      <c r="CG25" s="75">
        <v>0</v>
      </c>
      <c r="CH25" s="75">
        <f t="shared" si="32"/>
        <v>0</v>
      </c>
      <c r="CI25" s="75">
        <f t="shared" si="33"/>
        <v>0</v>
      </c>
      <c r="CJ25" s="75">
        <f t="shared" si="34"/>
        <v>0</v>
      </c>
      <c r="CK25" s="75">
        <f t="shared" si="35"/>
        <v>0</v>
      </c>
      <c r="CL25" s="75">
        <f t="shared" si="36"/>
        <v>0</v>
      </c>
      <c r="CM25" s="75">
        <f t="shared" si="37"/>
        <v>0</v>
      </c>
      <c r="CN25" s="75">
        <f t="shared" si="38"/>
        <v>0</v>
      </c>
      <c r="CO25" s="75">
        <f t="shared" si="39"/>
        <v>0</v>
      </c>
      <c r="CP25" s="76" t="s">
        <v>115</v>
      </c>
      <c r="CQ25" s="75">
        <f t="shared" si="40"/>
        <v>827961</v>
      </c>
      <c r="CR25" s="75">
        <f t="shared" si="41"/>
        <v>50004</v>
      </c>
      <c r="CS25" s="75">
        <f t="shared" si="42"/>
        <v>50004</v>
      </c>
      <c r="CT25" s="75">
        <f t="shared" si="43"/>
        <v>0</v>
      </c>
      <c r="CU25" s="75">
        <f t="shared" si="44"/>
        <v>0</v>
      </c>
      <c r="CV25" s="75">
        <f t="shared" si="45"/>
        <v>0</v>
      </c>
      <c r="CW25" s="75">
        <f t="shared" si="46"/>
        <v>0</v>
      </c>
      <c r="CX25" s="75">
        <f t="shared" si="47"/>
        <v>0</v>
      </c>
      <c r="CY25" s="75">
        <f t="shared" si="48"/>
        <v>0</v>
      </c>
      <c r="CZ25" s="75">
        <f t="shared" si="49"/>
        <v>0</v>
      </c>
      <c r="DA25" s="75">
        <f t="shared" si="50"/>
        <v>0</v>
      </c>
      <c r="DB25" s="75">
        <f t="shared" si="51"/>
        <v>770149</v>
      </c>
      <c r="DC25" s="75">
        <f t="shared" si="52"/>
        <v>75388</v>
      </c>
      <c r="DD25" s="75">
        <f t="shared" si="53"/>
        <v>680042</v>
      </c>
      <c r="DE25" s="75">
        <f t="shared" si="54"/>
        <v>14719</v>
      </c>
      <c r="DF25" s="75">
        <f t="shared" si="55"/>
        <v>0</v>
      </c>
      <c r="DG25" s="76" t="s">
        <v>115</v>
      </c>
      <c r="DH25" s="75">
        <f t="shared" si="56"/>
        <v>7808</v>
      </c>
      <c r="DI25" s="75">
        <f t="shared" si="57"/>
        <v>45309</v>
      </c>
      <c r="DJ25" s="75">
        <f t="shared" si="58"/>
        <v>873270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ゴシック,標準"&amp;14廃棄物処理事業経費（一部事務組合・広域連合の合計）（平成23年度実績）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4.69921875" style="77" customWidth="1"/>
    <col min="31" max="16384" width="9" style="47" customWidth="1"/>
  </cols>
  <sheetData>
    <row r="1" spans="1:30" s="45" customFormat="1" ht="17.25">
      <c r="A1" s="123" t="s">
        <v>56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1" t="s">
        <v>58</v>
      </c>
      <c r="B2" s="145" t="s">
        <v>59</v>
      </c>
      <c r="C2" s="151" t="s">
        <v>315</v>
      </c>
      <c r="D2" s="134" t="s">
        <v>62</v>
      </c>
      <c r="E2" s="104"/>
      <c r="F2" s="104"/>
      <c r="G2" s="104"/>
      <c r="H2" s="104"/>
      <c r="I2" s="104"/>
      <c r="J2" s="104"/>
      <c r="K2" s="104"/>
      <c r="L2" s="105"/>
      <c r="M2" s="134" t="s">
        <v>64</v>
      </c>
      <c r="N2" s="104"/>
      <c r="O2" s="104"/>
      <c r="P2" s="104"/>
      <c r="Q2" s="104"/>
      <c r="R2" s="104"/>
      <c r="S2" s="104"/>
      <c r="T2" s="104"/>
      <c r="U2" s="105"/>
      <c r="V2" s="134" t="s">
        <v>65</v>
      </c>
      <c r="W2" s="104"/>
      <c r="X2" s="104"/>
      <c r="Y2" s="104"/>
      <c r="Z2" s="104"/>
      <c r="AA2" s="104"/>
      <c r="AB2" s="104"/>
      <c r="AC2" s="104"/>
      <c r="AD2" s="105"/>
    </row>
    <row r="3" spans="1:30" s="45" customFormat="1" ht="13.5">
      <c r="A3" s="152"/>
      <c r="B3" s="146"/>
      <c r="C3" s="152"/>
      <c r="D3" s="135" t="s">
        <v>69</v>
      </c>
      <c r="E3" s="106"/>
      <c r="F3" s="106"/>
      <c r="G3" s="106"/>
      <c r="H3" s="106"/>
      <c r="I3" s="106"/>
      <c r="J3" s="106"/>
      <c r="K3" s="106"/>
      <c r="L3" s="107"/>
      <c r="M3" s="135" t="s">
        <v>69</v>
      </c>
      <c r="N3" s="106"/>
      <c r="O3" s="106"/>
      <c r="P3" s="106"/>
      <c r="Q3" s="106"/>
      <c r="R3" s="106"/>
      <c r="S3" s="106"/>
      <c r="T3" s="106"/>
      <c r="U3" s="107"/>
      <c r="V3" s="135" t="s">
        <v>69</v>
      </c>
      <c r="W3" s="106"/>
      <c r="X3" s="106"/>
      <c r="Y3" s="106"/>
      <c r="Z3" s="106"/>
      <c r="AA3" s="106"/>
      <c r="AB3" s="106"/>
      <c r="AC3" s="106"/>
      <c r="AD3" s="107"/>
    </row>
    <row r="4" spans="1:30" s="45" customFormat="1" ht="13.5">
      <c r="A4" s="152"/>
      <c r="B4" s="146"/>
      <c r="C4" s="152"/>
      <c r="D4" s="108"/>
      <c r="E4" s="135" t="s">
        <v>72</v>
      </c>
      <c r="F4" s="109"/>
      <c r="G4" s="109"/>
      <c r="H4" s="109"/>
      <c r="I4" s="109"/>
      <c r="J4" s="109"/>
      <c r="K4" s="110"/>
      <c r="L4" s="69" t="s">
        <v>74</v>
      </c>
      <c r="M4" s="108"/>
      <c r="N4" s="135" t="s">
        <v>72</v>
      </c>
      <c r="O4" s="109"/>
      <c r="P4" s="109"/>
      <c r="Q4" s="109"/>
      <c r="R4" s="109"/>
      <c r="S4" s="109"/>
      <c r="T4" s="110"/>
      <c r="U4" s="69" t="s">
        <v>74</v>
      </c>
      <c r="V4" s="108"/>
      <c r="W4" s="135" t="s">
        <v>72</v>
      </c>
      <c r="X4" s="109"/>
      <c r="Y4" s="109"/>
      <c r="Z4" s="109"/>
      <c r="AA4" s="109"/>
      <c r="AB4" s="109"/>
      <c r="AC4" s="110"/>
      <c r="AD4" s="69" t="s">
        <v>74</v>
      </c>
    </row>
    <row r="5" spans="1:30" s="45" customFormat="1" ht="23.25" customHeight="1">
      <c r="A5" s="152"/>
      <c r="B5" s="146"/>
      <c r="C5" s="152"/>
      <c r="D5" s="108"/>
      <c r="E5" s="108" t="s">
        <v>65</v>
      </c>
      <c r="F5" s="126" t="s">
        <v>86</v>
      </c>
      <c r="G5" s="126" t="s">
        <v>87</v>
      </c>
      <c r="H5" s="126" t="s">
        <v>89</v>
      </c>
      <c r="I5" s="126" t="s">
        <v>90</v>
      </c>
      <c r="J5" s="126" t="s">
        <v>4</v>
      </c>
      <c r="K5" s="126" t="s">
        <v>5</v>
      </c>
      <c r="L5" s="69"/>
      <c r="M5" s="108"/>
      <c r="N5" s="108" t="s">
        <v>65</v>
      </c>
      <c r="O5" s="126" t="s">
        <v>86</v>
      </c>
      <c r="P5" s="126" t="s">
        <v>87</v>
      </c>
      <c r="Q5" s="126" t="s">
        <v>89</v>
      </c>
      <c r="R5" s="126" t="s">
        <v>90</v>
      </c>
      <c r="S5" s="126" t="s">
        <v>4</v>
      </c>
      <c r="T5" s="126" t="s">
        <v>5</v>
      </c>
      <c r="U5" s="69"/>
      <c r="V5" s="108"/>
      <c r="W5" s="108" t="s">
        <v>65</v>
      </c>
      <c r="X5" s="126" t="s">
        <v>86</v>
      </c>
      <c r="Y5" s="126" t="s">
        <v>87</v>
      </c>
      <c r="Z5" s="126" t="s">
        <v>89</v>
      </c>
      <c r="AA5" s="126" t="s">
        <v>90</v>
      </c>
      <c r="AB5" s="126" t="s">
        <v>4</v>
      </c>
      <c r="AC5" s="126" t="s">
        <v>5</v>
      </c>
      <c r="AD5" s="69"/>
    </row>
    <row r="6" spans="1:30" s="46" customFormat="1" ht="13.5">
      <c r="A6" s="153"/>
      <c r="B6" s="147"/>
      <c r="C6" s="153"/>
      <c r="D6" s="111" t="s">
        <v>111</v>
      </c>
      <c r="E6" s="111" t="s">
        <v>111</v>
      </c>
      <c r="F6" s="112" t="s">
        <v>111</v>
      </c>
      <c r="G6" s="112" t="s">
        <v>111</v>
      </c>
      <c r="H6" s="112" t="s">
        <v>111</v>
      </c>
      <c r="I6" s="112" t="s">
        <v>111</v>
      </c>
      <c r="J6" s="112" t="s">
        <v>111</v>
      </c>
      <c r="K6" s="112" t="s">
        <v>111</v>
      </c>
      <c r="L6" s="112" t="s">
        <v>111</v>
      </c>
      <c r="M6" s="111" t="s">
        <v>111</v>
      </c>
      <c r="N6" s="111" t="s">
        <v>111</v>
      </c>
      <c r="O6" s="112" t="s">
        <v>111</v>
      </c>
      <c r="P6" s="112" t="s">
        <v>111</v>
      </c>
      <c r="Q6" s="112" t="s">
        <v>111</v>
      </c>
      <c r="R6" s="112" t="s">
        <v>111</v>
      </c>
      <c r="S6" s="112" t="s">
        <v>111</v>
      </c>
      <c r="T6" s="112" t="s">
        <v>111</v>
      </c>
      <c r="U6" s="112" t="s">
        <v>111</v>
      </c>
      <c r="V6" s="111" t="s">
        <v>111</v>
      </c>
      <c r="W6" s="111" t="s">
        <v>111</v>
      </c>
      <c r="X6" s="112" t="s">
        <v>111</v>
      </c>
      <c r="Y6" s="112" t="s">
        <v>111</v>
      </c>
      <c r="Z6" s="112" t="s">
        <v>111</v>
      </c>
      <c r="AA6" s="112" t="s">
        <v>111</v>
      </c>
      <c r="AB6" s="112" t="s">
        <v>111</v>
      </c>
      <c r="AC6" s="112" t="s">
        <v>111</v>
      </c>
      <c r="AD6" s="112" t="s">
        <v>111</v>
      </c>
    </row>
    <row r="7" spans="1:30" s="50" customFormat="1" ht="12" customHeight="1">
      <c r="A7" s="48" t="s">
        <v>112</v>
      </c>
      <c r="B7" s="63" t="s">
        <v>114</v>
      </c>
      <c r="C7" s="48" t="s">
        <v>65</v>
      </c>
      <c r="D7" s="71">
        <f aca="true" t="shared" si="0" ref="D7:AD7">SUM(D8:D58)</f>
        <v>13974456</v>
      </c>
      <c r="E7" s="71">
        <f t="shared" si="0"/>
        <v>2638762</v>
      </c>
      <c r="F7" s="71">
        <f t="shared" si="0"/>
        <v>112612</v>
      </c>
      <c r="G7" s="71">
        <f t="shared" si="0"/>
        <v>552</v>
      </c>
      <c r="H7" s="71">
        <f t="shared" si="0"/>
        <v>317700</v>
      </c>
      <c r="I7" s="71">
        <f t="shared" si="0"/>
        <v>1521415</v>
      </c>
      <c r="J7" s="71">
        <f t="shared" si="0"/>
        <v>5646196</v>
      </c>
      <c r="K7" s="71">
        <f t="shared" si="0"/>
        <v>686483</v>
      </c>
      <c r="L7" s="71">
        <f t="shared" si="0"/>
        <v>11335694</v>
      </c>
      <c r="M7" s="71">
        <f t="shared" si="0"/>
        <v>4203934</v>
      </c>
      <c r="N7" s="71">
        <f t="shared" si="0"/>
        <v>1285220</v>
      </c>
      <c r="O7" s="71">
        <f t="shared" si="0"/>
        <v>0</v>
      </c>
      <c r="P7" s="71">
        <f t="shared" si="0"/>
        <v>100</v>
      </c>
      <c r="Q7" s="71">
        <f t="shared" si="0"/>
        <v>24700</v>
      </c>
      <c r="R7" s="71">
        <f t="shared" si="0"/>
        <v>1225184</v>
      </c>
      <c r="S7" s="71">
        <f t="shared" si="0"/>
        <v>2594684</v>
      </c>
      <c r="T7" s="71">
        <f t="shared" si="0"/>
        <v>35236</v>
      </c>
      <c r="U7" s="71">
        <f t="shared" si="0"/>
        <v>2918714</v>
      </c>
      <c r="V7" s="71">
        <f t="shared" si="0"/>
        <v>18178390</v>
      </c>
      <c r="W7" s="71">
        <f t="shared" si="0"/>
        <v>3923982</v>
      </c>
      <c r="X7" s="71">
        <f t="shared" si="0"/>
        <v>112612</v>
      </c>
      <c r="Y7" s="71">
        <f t="shared" si="0"/>
        <v>652</v>
      </c>
      <c r="Z7" s="71">
        <f t="shared" si="0"/>
        <v>342400</v>
      </c>
      <c r="AA7" s="71">
        <f t="shared" si="0"/>
        <v>2746599</v>
      </c>
      <c r="AB7" s="71">
        <f t="shared" si="0"/>
        <v>8240880</v>
      </c>
      <c r="AC7" s="71">
        <f t="shared" si="0"/>
        <v>721719</v>
      </c>
      <c r="AD7" s="71">
        <f t="shared" si="0"/>
        <v>14254408</v>
      </c>
    </row>
    <row r="8" spans="1:30" s="50" customFormat="1" ht="12" customHeight="1">
      <c r="A8" s="51" t="s">
        <v>112</v>
      </c>
      <c r="B8" s="64" t="s">
        <v>116</v>
      </c>
      <c r="C8" s="51" t="s">
        <v>117</v>
      </c>
      <c r="D8" s="73">
        <f aca="true" t="shared" si="1" ref="D8:D39">SUM(E8,+L8)</f>
        <v>3040134</v>
      </c>
      <c r="E8" s="73">
        <f aca="true" t="shared" si="2" ref="E8:E39">+SUM(F8:I8,K8)</f>
        <v>547489</v>
      </c>
      <c r="F8" s="73">
        <v>22190</v>
      </c>
      <c r="G8" s="73">
        <v>525</v>
      </c>
      <c r="H8" s="73">
        <v>25900</v>
      </c>
      <c r="I8" s="73">
        <v>331857</v>
      </c>
      <c r="J8" s="74">
        <v>0</v>
      </c>
      <c r="K8" s="73">
        <v>167017</v>
      </c>
      <c r="L8" s="73">
        <v>2492645</v>
      </c>
      <c r="M8" s="73">
        <f aca="true" t="shared" si="3" ref="M8:M39">SUM(N8,+U8)</f>
        <v>284047</v>
      </c>
      <c r="N8" s="73">
        <f aca="true" t="shared" si="4" ref="N8:N39">+SUM(O8:R8,T8)</f>
        <v>1517</v>
      </c>
      <c r="O8" s="73">
        <v>0</v>
      </c>
      <c r="P8" s="73">
        <v>0</v>
      </c>
      <c r="Q8" s="73">
        <v>0</v>
      </c>
      <c r="R8" s="73">
        <v>1517</v>
      </c>
      <c r="S8" s="74">
        <v>0</v>
      </c>
      <c r="T8" s="73">
        <v>0</v>
      </c>
      <c r="U8" s="73">
        <v>282530</v>
      </c>
      <c r="V8" s="73">
        <f aca="true" t="shared" si="5" ref="V8:V39">+SUM(D8,M8)</f>
        <v>3324181</v>
      </c>
      <c r="W8" s="73">
        <f aca="true" t="shared" si="6" ref="W8:W39">+SUM(E8,N8)</f>
        <v>549006</v>
      </c>
      <c r="X8" s="73">
        <f aca="true" t="shared" si="7" ref="X8:X39">+SUM(F8,O8)</f>
        <v>22190</v>
      </c>
      <c r="Y8" s="73">
        <f aca="true" t="shared" si="8" ref="Y8:Y39">+SUM(G8,P8)</f>
        <v>525</v>
      </c>
      <c r="Z8" s="73">
        <f aca="true" t="shared" si="9" ref="Z8:Z39">+SUM(H8,Q8)</f>
        <v>25900</v>
      </c>
      <c r="AA8" s="73">
        <f aca="true" t="shared" si="10" ref="AA8:AA39">+SUM(I8,R8)</f>
        <v>333374</v>
      </c>
      <c r="AB8" s="74">
        <v>0</v>
      </c>
      <c r="AC8" s="73">
        <f aca="true" t="shared" si="11" ref="AC8:AC39">+SUM(K8,T8)</f>
        <v>167017</v>
      </c>
      <c r="AD8" s="73">
        <f aca="true" t="shared" si="12" ref="AD8:AD39">+SUM(L8,U8)</f>
        <v>2775175</v>
      </c>
    </row>
    <row r="9" spans="1:30" s="50" customFormat="1" ht="12" customHeight="1">
      <c r="A9" s="51" t="s">
        <v>112</v>
      </c>
      <c r="B9" s="64" t="s">
        <v>120</v>
      </c>
      <c r="C9" s="51" t="s">
        <v>121</v>
      </c>
      <c r="D9" s="73">
        <f t="shared" si="1"/>
        <v>634541</v>
      </c>
      <c r="E9" s="73">
        <f t="shared" si="2"/>
        <v>0</v>
      </c>
      <c r="F9" s="73">
        <v>0</v>
      </c>
      <c r="G9" s="73">
        <v>0</v>
      </c>
      <c r="H9" s="73">
        <v>0</v>
      </c>
      <c r="I9" s="73">
        <v>0</v>
      </c>
      <c r="J9" s="74">
        <v>0</v>
      </c>
      <c r="K9" s="73">
        <v>0</v>
      </c>
      <c r="L9" s="73">
        <v>634541</v>
      </c>
      <c r="M9" s="73">
        <f t="shared" si="3"/>
        <v>112221</v>
      </c>
      <c r="N9" s="73">
        <f t="shared" si="4"/>
        <v>0</v>
      </c>
      <c r="O9" s="73">
        <v>0</v>
      </c>
      <c r="P9" s="73">
        <v>0</v>
      </c>
      <c r="Q9" s="73">
        <v>0</v>
      </c>
      <c r="R9" s="73">
        <v>0</v>
      </c>
      <c r="S9" s="74">
        <v>0</v>
      </c>
      <c r="T9" s="73">
        <v>0</v>
      </c>
      <c r="U9" s="73">
        <v>112221</v>
      </c>
      <c r="V9" s="73">
        <f t="shared" si="5"/>
        <v>746762</v>
      </c>
      <c r="W9" s="73">
        <f t="shared" si="6"/>
        <v>0</v>
      </c>
      <c r="X9" s="73">
        <f t="shared" si="7"/>
        <v>0</v>
      </c>
      <c r="Y9" s="73">
        <f t="shared" si="8"/>
        <v>0</v>
      </c>
      <c r="Z9" s="73">
        <f t="shared" si="9"/>
        <v>0</v>
      </c>
      <c r="AA9" s="73">
        <f t="shared" si="10"/>
        <v>0</v>
      </c>
      <c r="AB9" s="74">
        <v>0</v>
      </c>
      <c r="AC9" s="73">
        <f t="shared" si="11"/>
        <v>0</v>
      </c>
      <c r="AD9" s="73">
        <f t="shared" si="12"/>
        <v>746762</v>
      </c>
    </row>
    <row r="10" spans="1:30" s="50" customFormat="1" ht="12" customHeight="1">
      <c r="A10" s="51" t="s">
        <v>112</v>
      </c>
      <c r="B10" s="64" t="s">
        <v>123</v>
      </c>
      <c r="C10" s="51" t="s">
        <v>124</v>
      </c>
      <c r="D10" s="73">
        <f t="shared" si="1"/>
        <v>303229</v>
      </c>
      <c r="E10" s="73">
        <f t="shared" si="2"/>
        <v>0</v>
      </c>
      <c r="F10" s="73">
        <v>0</v>
      </c>
      <c r="G10" s="73">
        <v>0</v>
      </c>
      <c r="H10" s="73">
        <v>0</v>
      </c>
      <c r="I10" s="73">
        <v>0</v>
      </c>
      <c r="J10" s="74">
        <v>0</v>
      </c>
      <c r="K10" s="73">
        <v>0</v>
      </c>
      <c r="L10" s="73">
        <v>303229</v>
      </c>
      <c r="M10" s="73">
        <f t="shared" si="3"/>
        <v>57524</v>
      </c>
      <c r="N10" s="73">
        <f t="shared" si="4"/>
        <v>0</v>
      </c>
      <c r="O10" s="73">
        <v>0</v>
      </c>
      <c r="P10" s="73">
        <v>0</v>
      </c>
      <c r="Q10" s="73">
        <v>0</v>
      </c>
      <c r="R10" s="73">
        <v>0</v>
      </c>
      <c r="S10" s="74">
        <v>0</v>
      </c>
      <c r="T10" s="73">
        <v>0</v>
      </c>
      <c r="U10" s="73">
        <v>57524</v>
      </c>
      <c r="V10" s="73">
        <f t="shared" si="5"/>
        <v>360753</v>
      </c>
      <c r="W10" s="73">
        <f t="shared" si="6"/>
        <v>0</v>
      </c>
      <c r="X10" s="73">
        <f t="shared" si="7"/>
        <v>0</v>
      </c>
      <c r="Y10" s="73">
        <f t="shared" si="8"/>
        <v>0</v>
      </c>
      <c r="Z10" s="73">
        <f t="shared" si="9"/>
        <v>0</v>
      </c>
      <c r="AA10" s="73">
        <f t="shared" si="10"/>
        <v>0</v>
      </c>
      <c r="AB10" s="74">
        <v>0</v>
      </c>
      <c r="AC10" s="73">
        <f t="shared" si="11"/>
        <v>0</v>
      </c>
      <c r="AD10" s="73">
        <f t="shared" si="12"/>
        <v>360753</v>
      </c>
    </row>
    <row r="11" spans="1:30" s="50" customFormat="1" ht="12" customHeight="1">
      <c r="A11" s="51" t="s">
        <v>112</v>
      </c>
      <c r="B11" s="64" t="s">
        <v>316</v>
      </c>
      <c r="C11" s="51" t="s">
        <v>317</v>
      </c>
      <c r="D11" s="73">
        <f t="shared" si="1"/>
        <v>662142</v>
      </c>
      <c r="E11" s="73">
        <f t="shared" si="2"/>
        <v>126067</v>
      </c>
      <c r="F11" s="73">
        <v>0</v>
      </c>
      <c r="G11" s="73">
        <v>0</v>
      </c>
      <c r="H11" s="73">
        <v>0</v>
      </c>
      <c r="I11" s="73">
        <v>102998</v>
      </c>
      <c r="J11" s="74">
        <v>0</v>
      </c>
      <c r="K11" s="73">
        <v>23069</v>
      </c>
      <c r="L11" s="73">
        <v>536075</v>
      </c>
      <c r="M11" s="73">
        <f t="shared" si="3"/>
        <v>331584</v>
      </c>
      <c r="N11" s="73">
        <f t="shared" si="4"/>
        <v>110404</v>
      </c>
      <c r="O11" s="73">
        <v>0</v>
      </c>
      <c r="P11" s="73">
        <v>0</v>
      </c>
      <c r="Q11" s="73">
        <v>0</v>
      </c>
      <c r="R11" s="73">
        <v>110404</v>
      </c>
      <c r="S11" s="74">
        <v>0</v>
      </c>
      <c r="T11" s="73">
        <v>0</v>
      </c>
      <c r="U11" s="73">
        <v>221180</v>
      </c>
      <c r="V11" s="73">
        <f t="shared" si="5"/>
        <v>993726</v>
      </c>
      <c r="W11" s="73">
        <f t="shared" si="6"/>
        <v>236471</v>
      </c>
      <c r="X11" s="73">
        <f t="shared" si="7"/>
        <v>0</v>
      </c>
      <c r="Y11" s="73">
        <f t="shared" si="8"/>
        <v>0</v>
      </c>
      <c r="Z11" s="73">
        <f t="shared" si="9"/>
        <v>0</v>
      </c>
      <c r="AA11" s="73">
        <f t="shared" si="10"/>
        <v>213402</v>
      </c>
      <c r="AB11" s="74">
        <v>0</v>
      </c>
      <c r="AC11" s="73">
        <f t="shared" si="11"/>
        <v>23069</v>
      </c>
      <c r="AD11" s="73">
        <f t="shared" si="12"/>
        <v>757255</v>
      </c>
    </row>
    <row r="12" spans="1:30" s="50" customFormat="1" ht="12" customHeight="1">
      <c r="A12" s="53" t="s">
        <v>112</v>
      </c>
      <c r="B12" s="54" t="s">
        <v>132</v>
      </c>
      <c r="C12" s="53" t="s">
        <v>133</v>
      </c>
      <c r="D12" s="75">
        <f t="shared" si="1"/>
        <v>737068</v>
      </c>
      <c r="E12" s="75">
        <f t="shared" si="2"/>
        <v>338642</v>
      </c>
      <c r="F12" s="75">
        <v>0</v>
      </c>
      <c r="G12" s="75">
        <v>0</v>
      </c>
      <c r="H12" s="75">
        <v>0</v>
      </c>
      <c r="I12" s="75">
        <v>258704</v>
      </c>
      <c r="J12" s="76">
        <v>0</v>
      </c>
      <c r="K12" s="75">
        <v>79938</v>
      </c>
      <c r="L12" s="75">
        <v>398426</v>
      </c>
      <c r="M12" s="75">
        <f t="shared" si="3"/>
        <v>273755</v>
      </c>
      <c r="N12" s="75">
        <f t="shared" si="4"/>
        <v>150427</v>
      </c>
      <c r="O12" s="75">
        <v>0</v>
      </c>
      <c r="P12" s="75">
        <v>0</v>
      </c>
      <c r="Q12" s="75">
        <v>0</v>
      </c>
      <c r="R12" s="75">
        <v>150427</v>
      </c>
      <c r="S12" s="76">
        <v>0</v>
      </c>
      <c r="T12" s="75">
        <v>0</v>
      </c>
      <c r="U12" s="75">
        <v>123328</v>
      </c>
      <c r="V12" s="75">
        <f t="shared" si="5"/>
        <v>1010823</v>
      </c>
      <c r="W12" s="75">
        <f t="shared" si="6"/>
        <v>489069</v>
      </c>
      <c r="X12" s="75">
        <f t="shared" si="7"/>
        <v>0</v>
      </c>
      <c r="Y12" s="75">
        <f t="shared" si="8"/>
        <v>0</v>
      </c>
      <c r="Z12" s="75">
        <f t="shared" si="9"/>
        <v>0</v>
      </c>
      <c r="AA12" s="75">
        <f t="shared" si="10"/>
        <v>409131</v>
      </c>
      <c r="AB12" s="76">
        <v>0</v>
      </c>
      <c r="AC12" s="75">
        <f t="shared" si="11"/>
        <v>79938</v>
      </c>
      <c r="AD12" s="75">
        <f t="shared" si="12"/>
        <v>521754</v>
      </c>
    </row>
    <row r="13" spans="1:30" s="50" customFormat="1" ht="12" customHeight="1">
      <c r="A13" s="53" t="s">
        <v>112</v>
      </c>
      <c r="B13" s="54" t="s">
        <v>318</v>
      </c>
      <c r="C13" s="53" t="s">
        <v>319</v>
      </c>
      <c r="D13" s="75">
        <f t="shared" si="1"/>
        <v>279341</v>
      </c>
      <c r="E13" s="75">
        <f t="shared" si="2"/>
        <v>0</v>
      </c>
      <c r="F13" s="75">
        <v>0</v>
      </c>
      <c r="G13" s="75">
        <v>0</v>
      </c>
      <c r="H13" s="75">
        <v>0</v>
      </c>
      <c r="I13" s="75">
        <v>0</v>
      </c>
      <c r="J13" s="76">
        <v>0</v>
      </c>
      <c r="K13" s="75">
        <v>0</v>
      </c>
      <c r="L13" s="75">
        <v>279341</v>
      </c>
      <c r="M13" s="75">
        <f t="shared" si="3"/>
        <v>120363</v>
      </c>
      <c r="N13" s="75">
        <f t="shared" si="4"/>
        <v>0</v>
      </c>
      <c r="O13" s="75">
        <v>0</v>
      </c>
      <c r="P13" s="75">
        <v>0</v>
      </c>
      <c r="Q13" s="75">
        <v>0</v>
      </c>
      <c r="R13" s="75">
        <v>0</v>
      </c>
      <c r="S13" s="76">
        <v>0</v>
      </c>
      <c r="T13" s="75">
        <v>0</v>
      </c>
      <c r="U13" s="75">
        <v>120363</v>
      </c>
      <c r="V13" s="75">
        <f t="shared" si="5"/>
        <v>399704</v>
      </c>
      <c r="W13" s="75">
        <f t="shared" si="6"/>
        <v>0</v>
      </c>
      <c r="X13" s="75">
        <f t="shared" si="7"/>
        <v>0</v>
      </c>
      <c r="Y13" s="75">
        <f t="shared" si="8"/>
        <v>0</v>
      </c>
      <c r="Z13" s="75">
        <f t="shared" si="9"/>
        <v>0</v>
      </c>
      <c r="AA13" s="75">
        <f t="shared" si="10"/>
        <v>0</v>
      </c>
      <c r="AB13" s="76">
        <v>0</v>
      </c>
      <c r="AC13" s="75">
        <f t="shared" si="11"/>
        <v>0</v>
      </c>
      <c r="AD13" s="75">
        <f t="shared" si="12"/>
        <v>399704</v>
      </c>
    </row>
    <row r="14" spans="1:30" s="50" customFormat="1" ht="12" customHeight="1">
      <c r="A14" s="53" t="s">
        <v>112</v>
      </c>
      <c r="B14" s="54" t="s">
        <v>320</v>
      </c>
      <c r="C14" s="53" t="s">
        <v>321</v>
      </c>
      <c r="D14" s="75">
        <f t="shared" si="1"/>
        <v>314614</v>
      </c>
      <c r="E14" s="75">
        <f t="shared" si="2"/>
        <v>22955</v>
      </c>
      <c r="F14" s="75">
        <v>0</v>
      </c>
      <c r="G14" s="75">
        <v>0</v>
      </c>
      <c r="H14" s="75">
        <v>0</v>
      </c>
      <c r="I14" s="75">
        <v>0</v>
      </c>
      <c r="J14" s="76">
        <v>0</v>
      </c>
      <c r="K14" s="75">
        <v>22955</v>
      </c>
      <c r="L14" s="75">
        <v>291659</v>
      </c>
      <c r="M14" s="75">
        <f t="shared" si="3"/>
        <v>206547</v>
      </c>
      <c r="N14" s="75">
        <f t="shared" si="4"/>
        <v>99604</v>
      </c>
      <c r="O14" s="75">
        <v>0</v>
      </c>
      <c r="P14" s="75">
        <v>0</v>
      </c>
      <c r="Q14" s="75">
        <v>0</v>
      </c>
      <c r="R14" s="75">
        <v>99588</v>
      </c>
      <c r="S14" s="76">
        <v>0</v>
      </c>
      <c r="T14" s="75">
        <v>16</v>
      </c>
      <c r="U14" s="75">
        <v>106943</v>
      </c>
      <c r="V14" s="75">
        <f t="shared" si="5"/>
        <v>521161</v>
      </c>
      <c r="W14" s="75">
        <f t="shared" si="6"/>
        <v>122559</v>
      </c>
      <c r="X14" s="75">
        <f t="shared" si="7"/>
        <v>0</v>
      </c>
      <c r="Y14" s="75">
        <f t="shared" si="8"/>
        <v>0</v>
      </c>
      <c r="Z14" s="75">
        <f t="shared" si="9"/>
        <v>0</v>
      </c>
      <c r="AA14" s="75">
        <f t="shared" si="10"/>
        <v>99588</v>
      </c>
      <c r="AB14" s="76">
        <v>0</v>
      </c>
      <c r="AC14" s="75">
        <f t="shared" si="11"/>
        <v>22971</v>
      </c>
      <c r="AD14" s="75">
        <f t="shared" si="12"/>
        <v>398602</v>
      </c>
    </row>
    <row r="15" spans="1:30" s="50" customFormat="1" ht="12" customHeight="1">
      <c r="A15" s="53" t="s">
        <v>112</v>
      </c>
      <c r="B15" s="54" t="s">
        <v>322</v>
      </c>
      <c r="C15" s="53" t="s">
        <v>323</v>
      </c>
      <c r="D15" s="75">
        <f t="shared" si="1"/>
        <v>1096332</v>
      </c>
      <c r="E15" s="75">
        <f t="shared" si="2"/>
        <v>0</v>
      </c>
      <c r="F15" s="75">
        <v>0</v>
      </c>
      <c r="G15" s="75">
        <v>0</v>
      </c>
      <c r="H15" s="75">
        <v>0</v>
      </c>
      <c r="I15" s="75">
        <v>0</v>
      </c>
      <c r="J15" s="76">
        <v>0</v>
      </c>
      <c r="K15" s="75">
        <v>0</v>
      </c>
      <c r="L15" s="75">
        <v>1096332</v>
      </c>
      <c r="M15" s="75">
        <f t="shared" si="3"/>
        <v>367207</v>
      </c>
      <c r="N15" s="75">
        <f t="shared" si="4"/>
        <v>0</v>
      </c>
      <c r="O15" s="75">
        <v>0</v>
      </c>
      <c r="P15" s="75">
        <v>0</v>
      </c>
      <c r="Q15" s="75">
        <v>0</v>
      </c>
      <c r="R15" s="75">
        <v>0</v>
      </c>
      <c r="S15" s="76">
        <v>0</v>
      </c>
      <c r="T15" s="75">
        <v>0</v>
      </c>
      <c r="U15" s="75">
        <v>367207</v>
      </c>
      <c r="V15" s="75">
        <f t="shared" si="5"/>
        <v>1463539</v>
      </c>
      <c r="W15" s="75">
        <f t="shared" si="6"/>
        <v>0</v>
      </c>
      <c r="X15" s="75">
        <f t="shared" si="7"/>
        <v>0</v>
      </c>
      <c r="Y15" s="75">
        <f t="shared" si="8"/>
        <v>0</v>
      </c>
      <c r="Z15" s="75">
        <f t="shared" si="9"/>
        <v>0</v>
      </c>
      <c r="AA15" s="75">
        <f t="shared" si="10"/>
        <v>0</v>
      </c>
      <c r="AB15" s="76">
        <v>0</v>
      </c>
      <c r="AC15" s="75">
        <f t="shared" si="11"/>
        <v>0</v>
      </c>
      <c r="AD15" s="75">
        <f t="shared" si="12"/>
        <v>1463539</v>
      </c>
    </row>
    <row r="16" spans="1:30" s="50" customFormat="1" ht="12" customHeight="1">
      <c r="A16" s="53" t="s">
        <v>112</v>
      </c>
      <c r="B16" s="54" t="s">
        <v>324</v>
      </c>
      <c r="C16" s="53" t="s">
        <v>325</v>
      </c>
      <c r="D16" s="75">
        <f t="shared" si="1"/>
        <v>275847</v>
      </c>
      <c r="E16" s="75">
        <f t="shared" si="2"/>
        <v>13036</v>
      </c>
      <c r="F16" s="75">
        <v>0</v>
      </c>
      <c r="G16" s="75">
        <v>0</v>
      </c>
      <c r="H16" s="75">
        <v>0</v>
      </c>
      <c r="I16" s="75">
        <v>6503</v>
      </c>
      <c r="J16" s="76">
        <v>0</v>
      </c>
      <c r="K16" s="75">
        <v>6533</v>
      </c>
      <c r="L16" s="75">
        <v>262811</v>
      </c>
      <c r="M16" s="75">
        <f t="shared" si="3"/>
        <v>20293</v>
      </c>
      <c r="N16" s="75">
        <f t="shared" si="4"/>
        <v>0</v>
      </c>
      <c r="O16" s="75">
        <v>0</v>
      </c>
      <c r="P16" s="75">
        <v>0</v>
      </c>
      <c r="Q16" s="75">
        <v>0</v>
      </c>
      <c r="R16" s="75">
        <v>0</v>
      </c>
      <c r="S16" s="76">
        <v>0</v>
      </c>
      <c r="T16" s="75">
        <v>0</v>
      </c>
      <c r="U16" s="75">
        <v>20293</v>
      </c>
      <c r="V16" s="75">
        <f t="shared" si="5"/>
        <v>296140</v>
      </c>
      <c r="W16" s="75">
        <f t="shared" si="6"/>
        <v>13036</v>
      </c>
      <c r="X16" s="75">
        <f t="shared" si="7"/>
        <v>0</v>
      </c>
      <c r="Y16" s="75">
        <f t="shared" si="8"/>
        <v>0</v>
      </c>
      <c r="Z16" s="75">
        <f t="shared" si="9"/>
        <v>0</v>
      </c>
      <c r="AA16" s="75">
        <f t="shared" si="10"/>
        <v>6503</v>
      </c>
      <c r="AB16" s="76">
        <v>0</v>
      </c>
      <c r="AC16" s="75">
        <f t="shared" si="11"/>
        <v>6533</v>
      </c>
      <c r="AD16" s="75">
        <f t="shared" si="12"/>
        <v>283104</v>
      </c>
    </row>
    <row r="17" spans="1:30" s="50" customFormat="1" ht="12" customHeight="1">
      <c r="A17" s="53" t="s">
        <v>112</v>
      </c>
      <c r="B17" s="54" t="s">
        <v>326</v>
      </c>
      <c r="C17" s="53" t="s">
        <v>327</v>
      </c>
      <c r="D17" s="75">
        <f t="shared" si="1"/>
        <v>366058</v>
      </c>
      <c r="E17" s="75">
        <f t="shared" si="2"/>
        <v>15298</v>
      </c>
      <c r="F17" s="75">
        <v>0</v>
      </c>
      <c r="G17" s="75">
        <v>0</v>
      </c>
      <c r="H17" s="75">
        <v>0</v>
      </c>
      <c r="I17" s="75">
        <v>0</v>
      </c>
      <c r="J17" s="76">
        <v>0</v>
      </c>
      <c r="K17" s="75">
        <v>15298</v>
      </c>
      <c r="L17" s="75">
        <v>350760</v>
      </c>
      <c r="M17" s="75">
        <f t="shared" si="3"/>
        <v>73859</v>
      </c>
      <c r="N17" s="75">
        <f t="shared" si="4"/>
        <v>0</v>
      </c>
      <c r="O17" s="75">
        <v>0</v>
      </c>
      <c r="P17" s="75">
        <v>0</v>
      </c>
      <c r="Q17" s="75">
        <v>0</v>
      </c>
      <c r="R17" s="75">
        <v>0</v>
      </c>
      <c r="S17" s="76">
        <v>0</v>
      </c>
      <c r="T17" s="75">
        <v>0</v>
      </c>
      <c r="U17" s="75">
        <v>73859</v>
      </c>
      <c r="V17" s="75">
        <f t="shared" si="5"/>
        <v>439917</v>
      </c>
      <c r="W17" s="75">
        <f t="shared" si="6"/>
        <v>15298</v>
      </c>
      <c r="X17" s="75">
        <f t="shared" si="7"/>
        <v>0</v>
      </c>
      <c r="Y17" s="75">
        <f t="shared" si="8"/>
        <v>0</v>
      </c>
      <c r="Z17" s="75">
        <f t="shared" si="9"/>
        <v>0</v>
      </c>
      <c r="AA17" s="75">
        <f t="shared" si="10"/>
        <v>0</v>
      </c>
      <c r="AB17" s="76">
        <v>0</v>
      </c>
      <c r="AC17" s="75">
        <f t="shared" si="11"/>
        <v>15298</v>
      </c>
      <c r="AD17" s="75">
        <f t="shared" si="12"/>
        <v>424619</v>
      </c>
    </row>
    <row r="18" spans="1:30" s="50" customFormat="1" ht="12" customHeight="1">
      <c r="A18" s="53" t="s">
        <v>112</v>
      </c>
      <c r="B18" s="54" t="s">
        <v>156</v>
      </c>
      <c r="C18" s="53" t="s">
        <v>157</v>
      </c>
      <c r="D18" s="75">
        <f t="shared" si="1"/>
        <v>366154</v>
      </c>
      <c r="E18" s="75">
        <f t="shared" si="2"/>
        <v>16197</v>
      </c>
      <c r="F18" s="75">
        <v>0</v>
      </c>
      <c r="G18" s="75">
        <v>0</v>
      </c>
      <c r="H18" s="75">
        <v>0</v>
      </c>
      <c r="I18" s="75">
        <v>128</v>
      </c>
      <c r="J18" s="76">
        <v>0</v>
      </c>
      <c r="K18" s="75">
        <v>16069</v>
      </c>
      <c r="L18" s="75">
        <v>349957</v>
      </c>
      <c r="M18" s="75">
        <f t="shared" si="3"/>
        <v>90208</v>
      </c>
      <c r="N18" s="75">
        <f t="shared" si="4"/>
        <v>0</v>
      </c>
      <c r="O18" s="75">
        <v>0</v>
      </c>
      <c r="P18" s="75">
        <v>0</v>
      </c>
      <c r="Q18" s="75">
        <v>0</v>
      </c>
      <c r="R18" s="75">
        <v>0</v>
      </c>
      <c r="S18" s="76">
        <v>0</v>
      </c>
      <c r="T18" s="75">
        <v>0</v>
      </c>
      <c r="U18" s="75">
        <v>90208</v>
      </c>
      <c r="V18" s="75">
        <f t="shared" si="5"/>
        <v>456362</v>
      </c>
      <c r="W18" s="75">
        <f t="shared" si="6"/>
        <v>16197</v>
      </c>
      <c r="X18" s="75">
        <f t="shared" si="7"/>
        <v>0</v>
      </c>
      <c r="Y18" s="75">
        <f t="shared" si="8"/>
        <v>0</v>
      </c>
      <c r="Z18" s="75">
        <f t="shared" si="9"/>
        <v>0</v>
      </c>
      <c r="AA18" s="75">
        <f t="shared" si="10"/>
        <v>128</v>
      </c>
      <c r="AB18" s="76">
        <v>0</v>
      </c>
      <c r="AC18" s="75">
        <f t="shared" si="11"/>
        <v>16069</v>
      </c>
      <c r="AD18" s="75">
        <f t="shared" si="12"/>
        <v>440165</v>
      </c>
    </row>
    <row r="19" spans="1:30" s="50" customFormat="1" ht="12" customHeight="1">
      <c r="A19" s="53" t="s">
        <v>112</v>
      </c>
      <c r="B19" s="54" t="s">
        <v>328</v>
      </c>
      <c r="C19" s="53" t="s">
        <v>329</v>
      </c>
      <c r="D19" s="75">
        <f t="shared" si="1"/>
        <v>634255</v>
      </c>
      <c r="E19" s="75">
        <f t="shared" si="2"/>
        <v>265989</v>
      </c>
      <c r="F19" s="75">
        <v>58292</v>
      </c>
      <c r="G19" s="75">
        <v>0</v>
      </c>
      <c r="H19" s="75">
        <v>175700</v>
      </c>
      <c r="I19" s="75">
        <v>28274</v>
      </c>
      <c r="J19" s="76">
        <v>0</v>
      </c>
      <c r="K19" s="75">
        <v>3723</v>
      </c>
      <c r="L19" s="75">
        <v>368266</v>
      </c>
      <c r="M19" s="75">
        <f t="shared" si="3"/>
        <v>122419</v>
      </c>
      <c r="N19" s="75">
        <f t="shared" si="4"/>
        <v>0</v>
      </c>
      <c r="O19" s="75">
        <v>0</v>
      </c>
      <c r="P19" s="75">
        <v>0</v>
      </c>
      <c r="Q19" s="75">
        <v>0</v>
      </c>
      <c r="R19" s="75">
        <v>0</v>
      </c>
      <c r="S19" s="76">
        <v>0</v>
      </c>
      <c r="T19" s="75">
        <v>0</v>
      </c>
      <c r="U19" s="75">
        <v>122419</v>
      </c>
      <c r="V19" s="75">
        <f t="shared" si="5"/>
        <v>756674</v>
      </c>
      <c r="W19" s="75">
        <f t="shared" si="6"/>
        <v>265989</v>
      </c>
      <c r="X19" s="75">
        <f t="shared" si="7"/>
        <v>58292</v>
      </c>
      <c r="Y19" s="75">
        <f t="shared" si="8"/>
        <v>0</v>
      </c>
      <c r="Z19" s="75">
        <f t="shared" si="9"/>
        <v>175700</v>
      </c>
      <c r="AA19" s="75">
        <f t="shared" si="10"/>
        <v>28274</v>
      </c>
      <c r="AB19" s="76">
        <v>0</v>
      </c>
      <c r="AC19" s="75">
        <f t="shared" si="11"/>
        <v>3723</v>
      </c>
      <c r="AD19" s="75">
        <f t="shared" si="12"/>
        <v>490685</v>
      </c>
    </row>
    <row r="20" spans="1:30" s="50" customFormat="1" ht="12" customHeight="1">
      <c r="A20" s="53" t="s">
        <v>112</v>
      </c>
      <c r="B20" s="54" t="s">
        <v>330</v>
      </c>
      <c r="C20" s="53" t="s">
        <v>331</v>
      </c>
      <c r="D20" s="75">
        <f t="shared" si="1"/>
        <v>764496</v>
      </c>
      <c r="E20" s="75">
        <f t="shared" si="2"/>
        <v>30712</v>
      </c>
      <c r="F20" s="75">
        <v>0</v>
      </c>
      <c r="G20" s="75">
        <v>0</v>
      </c>
      <c r="H20" s="75">
        <v>0</v>
      </c>
      <c r="I20" s="75">
        <v>1665</v>
      </c>
      <c r="J20" s="76">
        <v>0</v>
      </c>
      <c r="K20" s="75">
        <v>29047</v>
      </c>
      <c r="L20" s="75">
        <v>733784</v>
      </c>
      <c r="M20" s="75">
        <f t="shared" si="3"/>
        <v>244794</v>
      </c>
      <c r="N20" s="75">
        <f t="shared" si="4"/>
        <v>68</v>
      </c>
      <c r="O20" s="75">
        <v>0</v>
      </c>
      <c r="P20" s="75">
        <v>0</v>
      </c>
      <c r="Q20" s="75">
        <v>0</v>
      </c>
      <c r="R20" s="75">
        <v>68</v>
      </c>
      <c r="S20" s="76">
        <v>0</v>
      </c>
      <c r="T20" s="75">
        <v>0</v>
      </c>
      <c r="U20" s="75">
        <v>244726</v>
      </c>
      <c r="V20" s="75">
        <f t="shared" si="5"/>
        <v>1009290</v>
      </c>
      <c r="W20" s="75">
        <f t="shared" si="6"/>
        <v>30780</v>
      </c>
      <c r="X20" s="75">
        <f t="shared" si="7"/>
        <v>0</v>
      </c>
      <c r="Y20" s="75">
        <f t="shared" si="8"/>
        <v>0</v>
      </c>
      <c r="Z20" s="75">
        <f t="shared" si="9"/>
        <v>0</v>
      </c>
      <c r="AA20" s="75">
        <f t="shared" si="10"/>
        <v>1733</v>
      </c>
      <c r="AB20" s="76">
        <v>0</v>
      </c>
      <c r="AC20" s="75">
        <f t="shared" si="11"/>
        <v>29047</v>
      </c>
      <c r="AD20" s="75">
        <f t="shared" si="12"/>
        <v>978510</v>
      </c>
    </row>
    <row r="21" spans="1:30" s="50" customFormat="1" ht="12" customHeight="1">
      <c r="A21" s="53" t="s">
        <v>112</v>
      </c>
      <c r="B21" s="54" t="s">
        <v>167</v>
      </c>
      <c r="C21" s="53" t="s">
        <v>168</v>
      </c>
      <c r="D21" s="75">
        <f t="shared" si="1"/>
        <v>317619</v>
      </c>
      <c r="E21" s="75">
        <f t="shared" si="2"/>
        <v>1027</v>
      </c>
      <c r="F21" s="75">
        <v>0</v>
      </c>
      <c r="G21" s="75">
        <v>0</v>
      </c>
      <c r="H21" s="75">
        <v>0</v>
      </c>
      <c r="I21" s="75">
        <v>0</v>
      </c>
      <c r="J21" s="76">
        <v>0</v>
      </c>
      <c r="K21" s="75">
        <v>1027</v>
      </c>
      <c r="L21" s="75">
        <v>316592</v>
      </c>
      <c r="M21" s="75">
        <f t="shared" si="3"/>
        <v>65539</v>
      </c>
      <c r="N21" s="75">
        <f t="shared" si="4"/>
        <v>0</v>
      </c>
      <c r="O21" s="75">
        <v>0</v>
      </c>
      <c r="P21" s="75">
        <v>0</v>
      </c>
      <c r="Q21" s="75">
        <v>0</v>
      </c>
      <c r="R21" s="75">
        <v>0</v>
      </c>
      <c r="S21" s="76">
        <v>0</v>
      </c>
      <c r="T21" s="75">
        <v>0</v>
      </c>
      <c r="U21" s="75">
        <v>65539</v>
      </c>
      <c r="V21" s="75">
        <f t="shared" si="5"/>
        <v>383158</v>
      </c>
      <c r="W21" s="75">
        <f t="shared" si="6"/>
        <v>1027</v>
      </c>
      <c r="X21" s="75">
        <f t="shared" si="7"/>
        <v>0</v>
      </c>
      <c r="Y21" s="75">
        <f t="shared" si="8"/>
        <v>0</v>
      </c>
      <c r="Z21" s="75">
        <f t="shared" si="9"/>
        <v>0</v>
      </c>
      <c r="AA21" s="75">
        <f t="shared" si="10"/>
        <v>0</v>
      </c>
      <c r="AB21" s="76">
        <v>0</v>
      </c>
      <c r="AC21" s="75">
        <f t="shared" si="11"/>
        <v>1027</v>
      </c>
      <c r="AD21" s="75">
        <f t="shared" si="12"/>
        <v>382131</v>
      </c>
    </row>
    <row r="22" spans="1:30" s="50" customFormat="1" ht="12" customHeight="1">
      <c r="A22" s="53" t="s">
        <v>112</v>
      </c>
      <c r="B22" s="54" t="s">
        <v>170</v>
      </c>
      <c r="C22" s="53" t="s">
        <v>171</v>
      </c>
      <c r="D22" s="75">
        <f t="shared" si="1"/>
        <v>74892</v>
      </c>
      <c r="E22" s="75">
        <f t="shared" si="2"/>
        <v>7068</v>
      </c>
      <c r="F22" s="75">
        <v>0</v>
      </c>
      <c r="G22" s="75">
        <v>0</v>
      </c>
      <c r="H22" s="75">
        <v>0</v>
      </c>
      <c r="I22" s="75">
        <v>2506</v>
      </c>
      <c r="J22" s="76">
        <v>0</v>
      </c>
      <c r="K22" s="75">
        <v>4562</v>
      </c>
      <c r="L22" s="75">
        <v>67824</v>
      </c>
      <c r="M22" s="75">
        <f t="shared" si="3"/>
        <v>22577</v>
      </c>
      <c r="N22" s="75">
        <f t="shared" si="4"/>
        <v>0</v>
      </c>
      <c r="O22" s="75">
        <v>0</v>
      </c>
      <c r="P22" s="75">
        <v>0</v>
      </c>
      <c r="Q22" s="75">
        <v>0</v>
      </c>
      <c r="R22" s="75">
        <v>0</v>
      </c>
      <c r="S22" s="76">
        <v>0</v>
      </c>
      <c r="T22" s="75">
        <v>0</v>
      </c>
      <c r="U22" s="75">
        <v>22577</v>
      </c>
      <c r="V22" s="75">
        <f t="shared" si="5"/>
        <v>97469</v>
      </c>
      <c r="W22" s="75">
        <f t="shared" si="6"/>
        <v>7068</v>
      </c>
      <c r="X22" s="75">
        <f t="shared" si="7"/>
        <v>0</v>
      </c>
      <c r="Y22" s="75">
        <f t="shared" si="8"/>
        <v>0</v>
      </c>
      <c r="Z22" s="75">
        <f t="shared" si="9"/>
        <v>0</v>
      </c>
      <c r="AA22" s="75">
        <f t="shared" si="10"/>
        <v>2506</v>
      </c>
      <c r="AB22" s="76">
        <v>0</v>
      </c>
      <c r="AC22" s="75">
        <f t="shared" si="11"/>
        <v>4562</v>
      </c>
      <c r="AD22" s="75">
        <f t="shared" si="12"/>
        <v>90401</v>
      </c>
    </row>
    <row r="23" spans="1:30" s="50" customFormat="1" ht="12" customHeight="1">
      <c r="A23" s="53" t="s">
        <v>112</v>
      </c>
      <c r="B23" s="54" t="s">
        <v>172</v>
      </c>
      <c r="C23" s="53" t="s">
        <v>173</v>
      </c>
      <c r="D23" s="75">
        <f t="shared" si="1"/>
        <v>103192</v>
      </c>
      <c r="E23" s="75">
        <f t="shared" si="2"/>
        <v>0</v>
      </c>
      <c r="F23" s="75">
        <v>0</v>
      </c>
      <c r="G23" s="75">
        <v>0</v>
      </c>
      <c r="H23" s="75">
        <v>0</v>
      </c>
      <c r="I23" s="75">
        <v>0</v>
      </c>
      <c r="J23" s="76">
        <v>0</v>
      </c>
      <c r="K23" s="75">
        <v>0</v>
      </c>
      <c r="L23" s="75">
        <v>103192</v>
      </c>
      <c r="M23" s="75">
        <f t="shared" si="3"/>
        <v>51951</v>
      </c>
      <c r="N23" s="75">
        <f t="shared" si="4"/>
        <v>0</v>
      </c>
      <c r="O23" s="75">
        <v>0</v>
      </c>
      <c r="P23" s="75">
        <v>0</v>
      </c>
      <c r="Q23" s="75">
        <v>0</v>
      </c>
      <c r="R23" s="75">
        <v>0</v>
      </c>
      <c r="S23" s="76">
        <v>0</v>
      </c>
      <c r="T23" s="75">
        <v>0</v>
      </c>
      <c r="U23" s="75">
        <v>51951</v>
      </c>
      <c r="V23" s="75">
        <f t="shared" si="5"/>
        <v>155143</v>
      </c>
      <c r="W23" s="75">
        <f t="shared" si="6"/>
        <v>0</v>
      </c>
      <c r="X23" s="75">
        <f t="shared" si="7"/>
        <v>0</v>
      </c>
      <c r="Y23" s="75">
        <f t="shared" si="8"/>
        <v>0</v>
      </c>
      <c r="Z23" s="75">
        <f t="shared" si="9"/>
        <v>0</v>
      </c>
      <c r="AA23" s="75">
        <f t="shared" si="10"/>
        <v>0</v>
      </c>
      <c r="AB23" s="76">
        <v>0</v>
      </c>
      <c r="AC23" s="75">
        <f t="shared" si="11"/>
        <v>0</v>
      </c>
      <c r="AD23" s="75">
        <f t="shared" si="12"/>
        <v>155143</v>
      </c>
    </row>
    <row r="24" spans="1:30" s="50" customFormat="1" ht="12" customHeight="1">
      <c r="A24" s="53" t="s">
        <v>112</v>
      </c>
      <c r="B24" s="54" t="s">
        <v>174</v>
      </c>
      <c r="C24" s="53" t="s">
        <v>175</v>
      </c>
      <c r="D24" s="75">
        <f t="shared" si="1"/>
        <v>672123</v>
      </c>
      <c r="E24" s="75">
        <f t="shared" si="2"/>
        <v>93185</v>
      </c>
      <c r="F24" s="75">
        <v>3233</v>
      </c>
      <c r="G24" s="75">
        <v>0</v>
      </c>
      <c r="H24" s="75">
        <v>59700</v>
      </c>
      <c r="I24" s="75">
        <v>0</v>
      </c>
      <c r="J24" s="76">
        <v>0</v>
      </c>
      <c r="K24" s="75">
        <v>30252</v>
      </c>
      <c r="L24" s="75">
        <v>578938</v>
      </c>
      <c r="M24" s="75">
        <f t="shared" si="3"/>
        <v>170974</v>
      </c>
      <c r="N24" s="75">
        <f t="shared" si="4"/>
        <v>0</v>
      </c>
      <c r="O24" s="75">
        <v>0</v>
      </c>
      <c r="P24" s="75">
        <v>0</v>
      </c>
      <c r="Q24" s="75">
        <v>0</v>
      </c>
      <c r="R24" s="75">
        <v>0</v>
      </c>
      <c r="S24" s="76">
        <v>0</v>
      </c>
      <c r="T24" s="75">
        <v>0</v>
      </c>
      <c r="U24" s="75">
        <v>170974</v>
      </c>
      <c r="V24" s="75">
        <f t="shared" si="5"/>
        <v>843097</v>
      </c>
      <c r="W24" s="75">
        <f t="shared" si="6"/>
        <v>93185</v>
      </c>
      <c r="X24" s="75">
        <f t="shared" si="7"/>
        <v>3233</v>
      </c>
      <c r="Y24" s="75">
        <f t="shared" si="8"/>
        <v>0</v>
      </c>
      <c r="Z24" s="75">
        <f t="shared" si="9"/>
        <v>59700</v>
      </c>
      <c r="AA24" s="75">
        <f t="shared" si="10"/>
        <v>0</v>
      </c>
      <c r="AB24" s="76">
        <v>0</v>
      </c>
      <c r="AC24" s="75">
        <f t="shared" si="11"/>
        <v>30252</v>
      </c>
      <c r="AD24" s="75">
        <f t="shared" si="12"/>
        <v>749912</v>
      </c>
    </row>
    <row r="25" spans="1:30" s="50" customFormat="1" ht="12" customHeight="1">
      <c r="A25" s="53" t="s">
        <v>112</v>
      </c>
      <c r="B25" s="54" t="s">
        <v>176</v>
      </c>
      <c r="C25" s="53" t="s">
        <v>177</v>
      </c>
      <c r="D25" s="75">
        <f t="shared" si="1"/>
        <v>289141</v>
      </c>
      <c r="E25" s="75">
        <f t="shared" si="2"/>
        <v>825</v>
      </c>
      <c r="F25" s="75">
        <v>0</v>
      </c>
      <c r="G25" s="75">
        <v>0</v>
      </c>
      <c r="H25" s="75">
        <v>0</v>
      </c>
      <c r="I25" s="75">
        <v>825</v>
      </c>
      <c r="J25" s="76">
        <v>0</v>
      </c>
      <c r="K25" s="75">
        <v>0</v>
      </c>
      <c r="L25" s="75">
        <v>288316</v>
      </c>
      <c r="M25" s="75">
        <f t="shared" si="3"/>
        <v>78852</v>
      </c>
      <c r="N25" s="75">
        <f t="shared" si="4"/>
        <v>0</v>
      </c>
      <c r="O25" s="75">
        <v>0</v>
      </c>
      <c r="P25" s="75">
        <v>0</v>
      </c>
      <c r="Q25" s="75">
        <v>0</v>
      </c>
      <c r="R25" s="75">
        <v>0</v>
      </c>
      <c r="S25" s="76">
        <v>0</v>
      </c>
      <c r="T25" s="75">
        <v>0</v>
      </c>
      <c r="U25" s="75">
        <v>78852</v>
      </c>
      <c r="V25" s="75">
        <f t="shared" si="5"/>
        <v>367993</v>
      </c>
      <c r="W25" s="75">
        <f t="shared" si="6"/>
        <v>825</v>
      </c>
      <c r="X25" s="75">
        <f t="shared" si="7"/>
        <v>0</v>
      </c>
      <c r="Y25" s="75">
        <f t="shared" si="8"/>
        <v>0</v>
      </c>
      <c r="Z25" s="75">
        <f t="shared" si="9"/>
        <v>0</v>
      </c>
      <c r="AA25" s="75">
        <f t="shared" si="10"/>
        <v>825</v>
      </c>
      <c r="AB25" s="76">
        <v>0</v>
      </c>
      <c r="AC25" s="75">
        <f t="shared" si="11"/>
        <v>0</v>
      </c>
      <c r="AD25" s="75">
        <f t="shared" si="12"/>
        <v>367168</v>
      </c>
    </row>
    <row r="26" spans="1:30" s="50" customFormat="1" ht="12" customHeight="1">
      <c r="A26" s="53" t="s">
        <v>112</v>
      </c>
      <c r="B26" s="54" t="s">
        <v>178</v>
      </c>
      <c r="C26" s="53" t="s">
        <v>179</v>
      </c>
      <c r="D26" s="75">
        <f t="shared" si="1"/>
        <v>242496</v>
      </c>
      <c r="E26" s="75">
        <f t="shared" si="2"/>
        <v>0</v>
      </c>
      <c r="F26" s="75">
        <v>0</v>
      </c>
      <c r="G26" s="75">
        <v>0</v>
      </c>
      <c r="H26" s="75">
        <v>0</v>
      </c>
      <c r="I26" s="75">
        <v>0</v>
      </c>
      <c r="J26" s="76">
        <v>0</v>
      </c>
      <c r="K26" s="75">
        <v>0</v>
      </c>
      <c r="L26" s="75">
        <v>242496</v>
      </c>
      <c r="M26" s="75">
        <f t="shared" si="3"/>
        <v>48251</v>
      </c>
      <c r="N26" s="75">
        <f t="shared" si="4"/>
        <v>0</v>
      </c>
      <c r="O26" s="75">
        <v>0</v>
      </c>
      <c r="P26" s="75">
        <v>0</v>
      </c>
      <c r="Q26" s="75">
        <v>0</v>
      </c>
      <c r="R26" s="75">
        <v>0</v>
      </c>
      <c r="S26" s="76">
        <v>0</v>
      </c>
      <c r="T26" s="75">
        <v>0</v>
      </c>
      <c r="U26" s="75">
        <v>48251</v>
      </c>
      <c r="V26" s="75">
        <f t="shared" si="5"/>
        <v>290747</v>
      </c>
      <c r="W26" s="75">
        <f t="shared" si="6"/>
        <v>0</v>
      </c>
      <c r="X26" s="75">
        <f t="shared" si="7"/>
        <v>0</v>
      </c>
      <c r="Y26" s="75">
        <f t="shared" si="8"/>
        <v>0</v>
      </c>
      <c r="Z26" s="75">
        <f t="shared" si="9"/>
        <v>0</v>
      </c>
      <c r="AA26" s="75">
        <f t="shared" si="10"/>
        <v>0</v>
      </c>
      <c r="AB26" s="76">
        <v>0</v>
      </c>
      <c r="AC26" s="75">
        <f t="shared" si="11"/>
        <v>0</v>
      </c>
      <c r="AD26" s="75">
        <f t="shared" si="12"/>
        <v>290747</v>
      </c>
    </row>
    <row r="27" spans="1:30" s="50" customFormat="1" ht="12" customHeight="1">
      <c r="A27" s="53" t="s">
        <v>112</v>
      </c>
      <c r="B27" s="54" t="s">
        <v>180</v>
      </c>
      <c r="C27" s="53" t="s">
        <v>181</v>
      </c>
      <c r="D27" s="75">
        <f t="shared" si="1"/>
        <v>89659</v>
      </c>
      <c r="E27" s="75">
        <f t="shared" si="2"/>
        <v>3684</v>
      </c>
      <c r="F27" s="75">
        <v>0</v>
      </c>
      <c r="G27" s="75">
        <v>0</v>
      </c>
      <c r="H27" s="75">
        <v>0</v>
      </c>
      <c r="I27" s="75">
        <v>1885</v>
      </c>
      <c r="J27" s="76">
        <v>0</v>
      </c>
      <c r="K27" s="75">
        <v>1799</v>
      </c>
      <c r="L27" s="75">
        <v>85975</v>
      </c>
      <c r="M27" s="75">
        <f t="shared" si="3"/>
        <v>34852</v>
      </c>
      <c r="N27" s="75">
        <f t="shared" si="4"/>
        <v>7561</v>
      </c>
      <c r="O27" s="75">
        <v>0</v>
      </c>
      <c r="P27" s="75">
        <v>0</v>
      </c>
      <c r="Q27" s="75">
        <v>0</v>
      </c>
      <c r="R27" s="75">
        <v>7561</v>
      </c>
      <c r="S27" s="76">
        <v>0</v>
      </c>
      <c r="T27" s="75">
        <v>0</v>
      </c>
      <c r="U27" s="75">
        <v>27291</v>
      </c>
      <c r="V27" s="75">
        <f t="shared" si="5"/>
        <v>124511</v>
      </c>
      <c r="W27" s="75">
        <f t="shared" si="6"/>
        <v>11245</v>
      </c>
      <c r="X27" s="75">
        <f t="shared" si="7"/>
        <v>0</v>
      </c>
      <c r="Y27" s="75">
        <f t="shared" si="8"/>
        <v>0</v>
      </c>
      <c r="Z27" s="75">
        <f t="shared" si="9"/>
        <v>0</v>
      </c>
      <c r="AA27" s="75">
        <f t="shared" si="10"/>
        <v>9446</v>
      </c>
      <c r="AB27" s="76">
        <v>0</v>
      </c>
      <c r="AC27" s="75">
        <f t="shared" si="11"/>
        <v>1799</v>
      </c>
      <c r="AD27" s="75">
        <f t="shared" si="12"/>
        <v>113266</v>
      </c>
    </row>
    <row r="28" spans="1:30" s="50" customFormat="1" ht="12" customHeight="1">
      <c r="A28" s="53" t="s">
        <v>112</v>
      </c>
      <c r="B28" s="54" t="s">
        <v>182</v>
      </c>
      <c r="C28" s="53" t="s">
        <v>183</v>
      </c>
      <c r="D28" s="75">
        <f t="shared" si="1"/>
        <v>87118</v>
      </c>
      <c r="E28" s="75">
        <f t="shared" si="2"/>
        <v>810</v>
      </c>
      <c r="F28" s="75">
        <v>0</v>
      </c>
      <c r="G28" s="75">
        <v>0</v>
      </c>
      <c r="H28" s="75">
        <v>0</v>
      </c>
      <c r="I28" s="75">
        <v>0</v>
      </c>
      <c r="J28" s="76">
        <v>0</v>
      </c>
      <c r="K28" s="75">
        <v>810</v>
      </c>
      <c r="L28" s="75">
        <v>86308</v>
      </c>
      <c r="M28" s="75">
        <f t="shared" si="3"/>
        <v>21938</v>
      </c>
      <c r="N28" s="75">
        <f t="shared" si="4"/>
        <v>0</v>
      </c>
      <c r="O28" s="75">
        <v>0</v>
      </c>
      <c r="P28" s="75">
        <v>0</v>
      </c>
      <c r="Q28" s="75">
        <v>0</v>
      </c>
      <c r="R28" s="75">
        <v>0</v>
      </c>
      <c r="S28" s="76">
        <v>0</v>
      </c>
      <c r="T28" s="75">
        <v>0</v>
      </c>
      <c r="U28" s="75">
        <v>21938</v>
      </c>
      <c r="V28" s="75">
        <f t="shared" si="5"/>
        <v>109056</v>
      </c>
      <c r="W28" s="75">
        <f t="shared" si="6"/>
        <v>810</v>
      </c>
      <c r="X28" s="75">
        <f t="shared" si="7"/>
        <v>0</v>
      </c>
      <c r="Y28" s="75">
        <f t="shared" si="8"/>
        <v>0</v>
      </c>
      <c r="Z28" s="75">
        <f t="shared" si="9"/>
        <v>0</v>
      </c>
      <c r="AA28" s="75">
        <f t="shared" si="10"/>
        <v>0</v>
      </c>
      <c r="AB28" s="76">
        <v>0</v>
      </c>
      <c r="AC28" s="75">
        <f t="shared" si="11"/>
        <v>810</v>
      </c>
      <c r="AD28" s="75">
        <f t="shared" si="12"/>
        <v>108246</v>
      </c>
    </row>
    <row r="29" spans="1:30" s="50" customFormat="1" ht="12" customHeight="1">
      <c r="A29" s="53" t="s">
        <v>112</v>
      </c>
      <c r="B29" s="54" t="s">
        <v>184</v>
      </c>
      <c r="C29" s="53" t="s">
        <v>185</v>
      </c>
      <c r="D29" s="75">
        <f t="shared" si="1"/>
        <v>78316</v>
      </c>
      <c r="E29" s="75">
        <f t="shared" si="2"/>
        <v>0</v>
      </c>
      <c r="F29" s="75">
        <v>0</v>
      </c>
      <c r="G29" s="75">
        <v>0</v>
      </c>
      <c r="H29" s="75">
        <v>0</v>
      </c>
      <c r="I29" s="75">
        <v>0</v>
      </c>
      <c r="J29" s="76">
        <v>0</v>
      </c>
      <c r="K29" s="75">
        <v>0</v>
      </c>
      <c r="L29" s="75">
        <v>78316</v>
      </c>
      <c r="M29" s="75">
        <f t="shared" si="3"/>
        <v>23394</v>
      </c>
      <c r="N29" s="75">
        <f t="shared" si="4"/>
        <v>0</v>
      </c>
      <c r="O29" s="75">
        <v>0</v>
      </c>
      <c r="P29" s="75">
        <v>0</v>
      </c>
      <c r="Q29" s="75">
        <v>0</v>
      </c>
      <c r="R29" s="75">
        <v>0</v>
      </c>
      <c r="S29" s="76">
        <v>0</v>
      </c>
      <c r="T29" s="75">
        <v>0</v>
      </c>
      <c r="U29" s="75">
        <v>23394</v>
      </c>
      <c r="V29" s="75">
        <f t="shared" si="5"/>
        <v>101710</v>
      </c>
      <c r="W29" s="75">
        <f t="shared" si="6"/>
        <v>0</v>
      </c>
      <c r="X29" s="75">
        <f t="shared" si="7"/>
        <v>0</v>
      </c>
      <c r="Y29" s="75">
        <f t="shared" si="8"/>
        <v>0</v>
      </c>
      <c r="Z29" s="75">
        <f t="shared" si="9"/>
        <v>0</v>
      </c>
      <c r="AA29" s="75">
        <f t="shared" si="10"/>
        <v>0</v>
      </c>
      <c r="AB29" s="76">
        <v>0</v>
      </c>
      <c r="AC29" s="75">
        <f t="shared" si="11"/>
        <v>0</v>
      </c>
      <c r="AD29" s="75">
        <f t="shared" si="12"/>
        <v>101710</v>
      </c>
    </row>
    <row r="30" spans="1:30" s="50" customFormat="1" ht="12" customHeight="1">
      <c r="A30" s="53" t="s">
        <v>112</v>
      </c>
      <c r="B30" s="54" t="s">
        <v>186</v>
      </c>
      <c r="C30" s="53" t="s">
        <v>187</v>
      </c>
      <c r="D30" s="75">
        <f t="shared" si="1"/>
        <v>54812</v>
      </c>
      <c r="E30" s="75">
        <f t="shared" si="2"/>
        <v>0</v>
      </c>
      <c r="F30" s="75">
        <v>0</v>
      </c>
      <c r="G30" s="75">
        <v>0</v>
      </c>
      <c r="H30" s="75">
        <v>0</v>
      </c>
      <c r="I30" s="75">
        <v>0</v>
      </c>
      <c r="J30" s="76">
        <v>0</v>
      </c>
      <c r="K30" s="75">
        <v>0</v>
      </c>
      <c r="L30" s="75">
        <v>54812</v>
      </c>
      <c r="M30" s="75">
        <f t="shared" si="3"/>
        <v>6952</v>
      </c>
      <c r="N30" s="75">
        <f t="shared" si="4"/>
        <v>0</v>
      </c>
      <c r="O30" s="75">
        <v>0</v>
      </c>
      <c r="P30" s="75">
        <v>0</v>
      </c>
      <c r="Q30" s="75">
        <v>0</v>
      </c>
      <c r="R30" s="75">
        <v>0</v>
      </c>
      <c r="S30" s="76">
        <v>0</v>
      </c>
      <c r="T30" s="75">
        <v>0</v>
      </c>
      <c r="U30" s="75">
        <v>6952</v>
      </c>
      <c r="V30" s="75">
        <f t="shared" si="5"/>
        <v>61764</v>
      </c>
      <c r="W30" s="75">
        <f t="shared" si="6"/>
        <v>0</v>
      </c>
      <c r="X30" s="75">
        <f t="shared" si="7"/>
        <v>0</v>
      </c>
      <c r="Y30" s="75">
        <f t="shared" si="8"/>
        <v>0</v>
      </c>
      <c r="Z30" s="75">
        <f t="shared" si="9"/>
        <v>0</v>
      </c>
      <c r="AA30" s="75">
        <f t="shared" si="10"/>
        <v>0</v>
      </c>
      <c r="AB30" s="76">
        <v>0</v>
      </c>
      <c r="AC30" s="75">
        <f t="shared" si="11"/>
        <v>0</v>
      </c>
      <c r="AD30" s="75">
        <f t="shared" si="12"/>
        <v>61764</v>
      </c>
    </row>
    <row r="31" spans="1:30" s="50" customFormat="1" ht="12" customHeight="1">
      <c r="A31" s="53" t="s">
        <v>112</v>
      </c>
      <c r="B31" s="54" t="s">
        <v>188</v>
      </c>
      <c r="C31" s="53" t="s">
        <v>189</v>
      </c>
      <c r="D31" s="75">
        <f t="shared" si="1"/>
        <v>229413</v>
      </c>
      <c r="E31" s="75">
        <f t="shared" si="2"/>
        <v>38250</v>
      </c>
      <c r="F31" s="75">
        <v>3064</v>
      </c>
      <c r="G31" s="75">
        <v>0</v>
      </c>
      <c r="H31" s="75">
        <v>0</v>
      </c>
      <c r="I31" s="75">
        <v>23539</v>
      </c>
      <c r="J31" s="76">
        <v>0</v>
      </c>
      <c r="K31" s="75">
        <v>11647</v>
      </c>
      <c r="L31" s="75">
        <v>191163</v>
      </c>
      <c r="M31" s="75">
        <f t="shared" si="3"/>
        <v>35305</v>
      </c>
      <c r="N31" s="75">
        <f t="shared" si="4"/>
        <v>0</v>
      </c>
      <c r="O31" s="75">
        <v>0</v>
      </c>
      <c r="P31" s="75">
        <v>0</v>
      </c>
      <c r="Q31" s="75">
        <v>0</v>
      </c>
      <c r="R31" s="75">
        <v>0</v>
      </c>
      <c r="S31" s="76">
        <v>0</v>
      </c>
      <c r="T31" s="75">
        <v>0</v>
      </c>
      <c r="U31" s="75">
        <v>35305</v>
      </c>
      <c r="V31" s="75">
        <f t="shared" si="5"/>
        <v>264718</v>
      </c>
      <c r="W31" s="75">
        <f t="shared" si="6"/>
        <v>38250</v>
      </c>
      <c r="X31" s="75">
        <f t="shared" si="7"/>
        <v>3064</v>
      </c>
      <c r="Y31" s="75">
        <f t="shared" si="8"/>
        <v>0</v>
      </c>
      <c r="Z31" s="75">
        <f t="shared" si="9"/>
        <v>0</v>
      </c>
      <c r="AA31" s="75">
        <f t="shared" si="10"/>
        <v>23539</v>
      </c>
      <c r="AB31" s="76">
        <v>0</v>
      </c>
      <c r="AC31" s="75">
        <f t="shared" si="11"/>
        <v>11647</v>
      </c>
      <c r="AD31" s="75">
        <f t="shared" si="12"/>
        <v>226468</v>
      </c>
    </row>
    <row r="32" spans="1:30" s="50" customFormat="1" ht="12" customHeight="1">
      <c r="A32" s="53" t="s">
        <v>112</v>
      </c>
      <c r="B32" s="54" t="s">
        <v>190</v>
      </c>
      <c r="C32" s="53" t="s">
        <v>191</v>
      </c>
      <c r="D32" s="75">
        <f t="shared" si="1"/>
        <v>138856</v>
      </c>
      <c r="E32" s="75">
        <f t="shared" si="2"/>
        <v>0</v>
      </c>
      <c r="F32" s="75">
        <v>0</v>
      </c>
      <c r="G32" s="75">
        <v>0</v>
      </c>
      <c r="H32" s="75">
        <v>0</v>
      </c>
      <c r="I32" s="75">
        <v>0</v>
      </c>
      <c r="J32" s="76">
        <v>0</v>
      </c>
      <c r="K32" s="75">
        <v>0</v>
      </c>
      <c r="L32" s="75">
        <v>138856</v>
      </c>
      <c r="M32" s="75">
        <f t="shared" si="3"/>
        <v>41665</v>
      </c>
      <c r="N32" s="75">
        <f t="shared" si="4"/>
        <v>0</v>
      </c>
      <c r="O32" s="75">
        <v>0</v>
      </c>
      <c r="P32" s="75">
        <v>0</v>
      </c>
      <c r="Q32" s="75">
        <v>0</v>
      </c>
      <c r="R32" s="75">
        <v>0</v>
      </c>
      <c r="S32" s="76">
        <v>0</v>
      </c>
      <c r="T32" s="75">
        <v>0</v>
      </c>
      <c r="U32" s="75">
        <v>41665</v>
      </c>
      <c r="V32" s="75">
        <f t="shared" si="5"/>
        <v>180521</v>
      </c>
      <c r="W32" s="75">
        <f t="shared" si="6"/>
        <v>0</v>
      </c>
      <c r="X32" s="75">
        <f t="shared" si="7"/>
        <v>0</v>
      </c>
      <c r="Y32" s="75">
        <f t="shared" si="8"/>
        <v>0</v>
      </c>
      <c r="Z32" s="75">
        <f t="shared" si="9"/>
        <v>0</v>
      </c>
      <c r="AA32" s="75">
        <f t="shared" si="10"/>
        <v>0</v>
      </c>
      <c r="AB32" s="76">
        <v>0</v>
      </c>
      <c r="AC32" s="75">
        <f t="shared" si="11"/>
        <v>0</v>
      </c>
      <c r="AD32" s="75">
        <f t="shared" si="12"/>
        <v>180521</v>
      </c>
    </row>
    <row r="33" spans="1:30" s="50" customFormat="1" ht="12" customHeight="1">
      <c r="A33" s="53" t="s">
        <v>112</v>
      </c>
      <c r="B33" s="54" t="s">
        <v>192</v>
      </c>
      <c r="C33" s="53" t="s">
        <v>193</v>
      </c>
      <c r="D33" s="75">
        <f t="shared" si="1"/>
        <v>108900</v>
      </c>
      <c r="E33" s="75">
        <f t="shared" si="2"/>
        <v>0</v>
      </c>
      <c r="F33" s="75">
        <v>0</v>
      </c>
      <c r="G33" s="75">
        <v>0</v>
      </c>
      <c r="H33" s="75">
        <v>0</v>
      </c>
      <c r="I33" s="75">
        <v>0</v>
      </c>
      <c r="J33" s="76">
        <v>0</v>
      </c>
      <c r="K33" s="75">
        <v>0</v>
      </c>
      <c r="L33" s="75">
        <v>108900</v>
      </c>
      <c r="M33" s="75">
        <f t="shared" si="3"/>
        <v>23129</v>
      </c>
      <c r="N33" s="75">
        <f t="shared" si="4"/>
        <v>0</v>
      </c>
      <c r="O33" s="75">
        <v>0</v>
      </c>
      <c r="P33" s="75">
        <v>0</v>
      </c>
      <c r="Q33" s="75">
        <v>0</v>
      </c>
      <c r="R33" s="75">
        <v>0</v>
      </c>
      <c r="S33" s="76">
        <v>0</v>
      </c>
      <c r="T33" s="75">
        <v>0</v>
      </c>
      <c r="U33" s="75">
        <v>23129</v>
      </c>
      <c r="V33" s="75">
        <f t="shared" si="5"/>
        <v>132029</v>
      </c>
      <c r="W33" s="75">
        <f t="shared" si="6"/>
        <v>0</v>
      </c>
      <c r="X33" s="75">
        <f t="shared" si="7"/>
        <v>0</v>
      </c>
      <c r="Y33" s="75">
        <f t="shared" si="8"/>
        <v>0</v>
      </c>
      <c r="Z33" s="75">
        <f t="shared" si="9"/>
        <v>0</v>
      </c>
      <c r="AA33" s="75">
        <f t="shared" si="10"/>
        <v>0</v>
      </c>
      <c r="AB33" s="76">
        <v>0</v>
      </c>
      <c r="AC33" s="75">
        <f t="shared" si="11"/>
        <v>0</v>
      </c>
      <c r="AD33" s="75">
        <f t="shared" si="12"/>
        <v>132029</v>
      </c>
    </row>
    <row r="34" spans="1:30" s="50" customFormat="1" ht="12" customHeight="1">
      <c r="A34" s="53" t="s">
        <v>112</v>
      </c>
      <c r="B34" s="54" t="s">
        <v>194</v>
      </c>
      <c r="C34" s="53" t="s">
        <v>195</v>
      </c>
      <c r="D34" s="75">
        <f t="shared" si="1"/>
        <v>40376</v>
      </c>
      <c r="E34" s="75">
        <f t="shared" si="2"/>
        <v>0</v>
      </c>
      <c r="F34" s="75">
        <v>0</v>
      </c>
      <c r="G34" s="75">
        <v>0</v>
      </c>
      <c r="H34" s="75">
        <v>0</v>
      </c>
      <c r="I34" s="75">
        <v>0</v>
      </c>
      <c r="J34" s="76">
        <v>0</v>
      </c>
      <c r="K34" s="75">
        <v>0</v>
      </c>
      <c r="L34" s="75">
        <v>40376</v>
      </c>
      <c r="M34" s="75">
        <f t="shared" si="3"/>
        <v>9192</v>
      </c>
      <c r="N34" s="75">
        <f t="shared" si="4"/>
        <v>0</v>
      </c>
      <c r="O34" s="75">
        <v>0</v>
      </c>
      <c r="P34" s="75">
        <v>0</v>
      </c>
      <c r="Q34" s="75">
        <v>0</v>
      </c>
      <c r="R34" s="75">
        <v>0</v>
      </c>
      <c r="S34" s="76">
        <v>0</v>
      </c>
      <c r="T34" s="75">
        <v>0</v>
      </c>
      <c r="U34" s="75">
        <v>9192</v>
      </c>
      <c r="V34" s="75">
        <f t="shared" si="5"/>
        <v>49568</v>
      </c>
      <c r="W34" s="75">
        <f t="shared" si="6"/>
        <v>0</v>
      </c>
      <c r="X34" s="75">
        <f t="shared" si="7"/>
        <v>0</v>
      </c>
      <c r="Y34" s="75">
        <f t="shared" si="8"/>
        <v>0</v>
      </c>
      <c r="Z34" s="75">
        <f t="shared" si="9"/>
        <v>0</v>
      </c>
      <c r="AA34" s="75">
        <f t="shared" si="10"/>
        <v>0</v>
      </c>
      <c r="AB34" s="76">
        <v>0</v>
      </c>
      <c r="AC34" s="75">
        <f t="shared" si="11"/>
        <v>0</v>
      </c>
      <c r="AD34" s="75">
        <f t="shared" si="12"/>
        <v>49568</v>
      </c>
    </row>
    <row r="35" spans="1:30" s="50" customFormat="1" ht="12" customHeight="1">
      <c r="A35" s="53" t="s">
        <v>163</v>
      </c>
      <c r="B35" s="54" t="s">
        <v>332</v>
      </c>
      <c r="C35" s="53" t="s">
        <v>333</v>
      </c>
      <c r="D35" s="75">
        <f t="shared" si="1"/>
        <v>32882</v>
      </c>
      <c r="E35" s="75">
        <f t="shared" si="2"/>
        <v>0</v>
      </c>
      <c r="F35" s="75">
        <v>0</v>
      </c>
      <c r="G35" s="75">
        <v>0</v>
      </c>
      <c r="H35" s="75">
        <v>0</v>
      </c>
      <c r="I35" s="75">
        <v>0</v>
      </c>
      <c r="J35" s="76">
        <v>0</v>
      </c>
      <c r="K35" s="75">
        <v>0</v>
      </c>
      <c r="L35" s="75">
        <v>32882</v>
      </c>
      <c r="M35" s="75">
        <f t="shared" si="3"/>
        <v>14640</v>
      </c>
      <c r="N35" s="75">
        <f t="shared" si="4"/>
        <v>0</v>
      </c>
      <c r="O35" s="75">
        <v>0</v>
      </c>
      <c r="P35" s="75">
        <v>0</v>
      </c>
      <c r="Q35" s="75">
        <v>0</v>
      </c>
      <c r="R35" s="75">
        <v>0</v>
      </c>
      <c r="S35" s="76">
        <v>0</v>
      </c>
      <c r="T35" s="75">
        <v>0</v>
      </c>
      <c r="U35" s="75">
        <v>14640</v>
      </c>
      <c r="V35" s="75">
        <f t="shared" si="5"/>
        <v>47522</v>
      </c>
      <c r="W35" s="75">
        <f t="shared" si="6"/>
        <v>0</v>
      </c>
      <c r="X35" s="75">
        <f t="shared" si="7"/>
        <v>0</v>
      </c>
      <c r="Y35" s="75">
        <f t="shared" si="8"/>
        <v>0</v>
      </c>
      <c r="Z35" s="75">
        <f t="shared" si="9"/>
        <v>0</v>
      </c>
      <c r="AA35" s="75">
        <f t="shared" si="10"/>
        <v>0</v>
      </c>
      <c r="AB35" s="76">
        <v>0</v>
      </c>
      <c r="AC35" s="75">
        <f t="shared" si="11"/>
        <v>0</v>
      </c>
      <c r="AD35" s="75">
        <f t="shared" si="12"/>
        <v>47522</v>
      </c>
    </row>
    <row r="36" spans="1:30" s="50" customFormat="1" ht="12" customHeight="1">
      <c r="A36" s="53" t="s">
        <v>334</v>
      </c>
      <c r="B36" s="54" t="s">
        <v>335</v>
      </c>
      <c r="C36" s="53" t="s">
        <v>336</v>
      </c>
      <c r="D36" s="75">
        <f t="shared" si="1"/>
        <v>78640</v>
      </c>
      <c r="E36" s="75">
        <f t="shared" si="2"/>
        <v>0</v>
      </c>
      <c r="F36" s="75">
        <v>0</v>
      </c>
      <c r="G36" s="75">
        <v>0</v>
      </c>
      <c r="H36" s="75">
        <v>0</v>
      </c>
      <c r="I36" s="75">
        <v>0</v>
      </c>
      <c r="J36" s="76">
        <v>0</v>
      </c>
      <c r="K36" s="75">
        <v>0</v>
      </c>
      <c r="L36" s="75">
        <v>78640</v>
      </c>
      <c r="M36" s="75">
        <f t="shared" si="3"/>
        <v>32112</v>
      </c>
      <c r="N36" s="75">
        <f t="shared" si="4"/>
        <v>0</v>
      </c>
      <c r="O36" s="75">
        <v>0</v>
      </c>
      <c r="P36" s="75">
        <v>0</v>
      </c>
      <c r="Q36" s="75">
        <v>0</v>
      </c>
      <c r="R36" s="75">
        <v>0</v>
      </c>
      <c r="S36" s="76">
        <v>0</v>
      </c>
      <c r="T36" s="75">
        <v>0</v>
      </c>
      <c r="U36" s="75">
        <v>32112</v>
      </c>
      <c r="V36" s="75">
        <f t="shared" si="5"/>
        <v>110752</v>
      </c>
      <c r="W36" s="75">
        <f t="shared" si="6"/>
        <v>0</v>
      </c>
      <c r="X36" s="75">
        <f t="shared" si="7"/>
        <v>0</v>
      </c>
      <c r="Y36" s="75">
        <f t="shared" si="8"/>
        <v>0</v>
      </c>
      <c r="Z36" s="75">
        <f t="shared" si="9"/>
        <v>0</v>
      </c>
      <c r="AA36" s="75">
        <f t="shared" si="10"/>
        <v>0</v>
      </c>
      <c r="AB36" s="76">
        <v>0</v>
      </c>
      <c r="AC36" s="75">
        <f t="shared" si="11"/>
        <v>0</v>
      </c>
      <c r="AD36" s="75">
        <f t="shared" si="12"/>
        <v>110752</v>
      </c>
    </row>
    <row r="37" spans="1:30" s="50" customFormat="1" ht="12" customHeight="1">
      <c r="A37" s="53" t="s">
        <v>159</v>
      </c>
      <c r="B37" s="54" t="s">
        <v>337</v>
      </c>
      <c r="C37" s="53" t="s">
        <v>338</v>
      </c>
      <c r="D37" s="75">
        <f t="shared" si="1"/>
        <v>40352</v>
      </c>
      <c r="E37" s="75">
        <f t="shared" si="2"/>
        <v>0</v>
      </c>
      <c r="F37" s="75">
        <v>0</v>
      </c>
      <c r="G37" s="75">
        <v>0</v>
      </c>
      <c r="H37" s="75">
        <v>0</v>
      </c>
      <c r="I37" s="75">
        <v>0</v>
      </c>
      <c r="J37" s="76">
        <v>0</v>
      </c>
      <c r="K37" s="75">
        <v>0</v>
      </c>
      <c r="L37" s="75">
        <v>40352</v>
      </c>
      <c r="M37" s="75">
        <f t="shared" si="3"/>
        <v>13429</v>
      </c>
      <c r="N37" s="75">
        <f t="shared" si="4"/>
        <v>0</v>
      </c>
      <c r="O37" s="75">
        <v>0</v>
      </c>
      <c r="P37" s="75">
        <v>0</v>
      </c>
      <c r="Q37" s="75">
        <v>0</v>
      </c>
      <c r="R37" s="75">
        <v>0</v>
      </c>
      <c r="S37" s="76">
        <v>0</v>
      </c>
      <c r="T37" s="75">
        <v>0</v>
      </c>
      <c r="U37" s="75">
        <v>13429</v>
      </c>
      <c r="V37" s="75">
        <f t="shared" si="5"/>
        <v>53781</v>
      </c>
      <c r="W37" s="75">
        <f t="shared" si="6"/>
        <v>0</v>
      </c>
      <c r="X37" s="75">
        <f t="shared" si="7"/>
        <v>0</v>
      </c>
      <c r="Y37" s="75">
        <f t="shared" si="8"/>
        <v>0</v>
      </c>
      <c r="Z37" s="75">
        <f t="shared" si="9"/>
        <v>0</v>
      </c>
      <c r="AA37" s="75">
        <f t="shared" si="10"/>
        <v>0</v>
      </c>
      <c r="AB37" s="76">
        <v>0</v>
      </c>
      <c r="AC37" s="75">
        <f t="shared" si="11"/>
        <v>0</v>
      </c>
      <c r="AD37" s="75">
        <f t="shared" si="12"/>
        <v>53781</v>
      </c>
    </row>
    <row r="38" spans="1:30" s="50" customFormat="1" ht="12" customHeight="1">
      <c r="A38" s="53" t="s">
        <v>334</v>
      </c>
      <c r="B38" s="54" t="s">
        <v>339</v>
      </c>
      <c r="C38" s="53" t="s">
        <v>340</v>
      </c>
      <c r="D38" s="75">
        <f t="shared" si="1"/>
        <v>59969</v>
      </c>
      <c r="E38" s="75">
        <f t="shared" si="2"/>
        <v>0</v>
      </c>
      <c r="F38" s="75">
        <v>0</v>
      </c>
      <c r="G38" s="75">
        <v>0</v>
      </c>
      <c r="H38" s="75">
        <v>0</v>
      </c>
      <c r="I38" s="75">
        <v>0</v>
      </c>
      <c r="J38" s="76">
        <v>0</v>
      </c>
      <c r="K38" s="75">
        <v>0</v>
      </c>
      <c r="L38" s="75">
        <v>59969</v>
      </c>
      <c r="M38" s="75">
        <f t="shared" si="3"/>
        <v>17400</v>
      </c>
      <c r="N38" s="75">
        <f t="shared" si="4"/>
        <v>0</v>
      </c>
      <c r="O38" s="75">
        <v>0</v>
      </c>
      <c r="P38" s="75">
        <v>0</v>
      </c>
      <c r="Q38" s="75">
        <v>0</v>
      </c>
      <c r="R38" s="75">
        <v>0</v>
      </c>
      <c r="S38" s="76">
        <v>0</v>
      </c>
      <c r="T38" s="75">
        <v>0</v>
      </c>
      <c r="U38" s="75">
        <v>17400</v>
      </c>
      <c r="V38" s="75">
        <f t="shared" si="5"/>
        <v>77369</v>
      </c>
      <c r="W38" s="75">
        <f t="shared" si="6"/>
        <v>0</v>
      </c>
      <c r="X38" s="75">
        <f t="shared" si="7"/>
        <v>0</v>
      </c>
      <c r="Y38" s="75">
        <f t="shared" si="8"/>
        <v>0</v>
      </c>
      <c r="Z38" s="75">
        <f t="shared" si="9"/>
        <v>0</v>
      </c>
      <c r="AA38" s="75">
        <f t="shared" si="10"/>
        <v>0</v>
      </c>
      <c r="AB38" s="76">
        <v>0</v>
      </c>
      <c r="AC38" s="75">
        <f t="shared" si="11"/>
        <v>0</v>
      </c>
      <c r="AD38" s="75">
        <f t="shared" si="12"/>
        <v>77369</v>
      </c>
    </row>
    <row r="39" spans="1:30" s="50" customFormat="1" ht="12" customHeight="1">
      <c r="A39" s="53" t="s">
        <v>112</v>
      </c>
      <c r="B39" s="54" t="s">
        <v>204</v>
      </c>
      <c r="C39" s="53" t="s">
        <v>205</v>
      </c>
      <c r="D39" s="75">
        <f t="shared" si="1"/>
        <v>96591</v>
      </c>
      <c r="E39" s="75">
        <f t="shared" si="2"/>
        <v>0</v>
      </c>
      <c r="F39" s="75">
        <v>0</v>
      </c>
      <c r="G39" s="75">
        <v>0</v>
      </c>
      <c r="H39" s="75">
        <v>0</v>
      </c>
      <c r="I39" s="75">
        <v>0</v>
      </c>
      <c r="J39" s="76">
        <v>0</v>
      </c>
      <c r="K39" s="75">
        <v>0</v>
      </c>
      <c r="L39" s="75">
        <v>96591</v>
      </c>
      <c r="M39" s="75">
        <f t="shared" si="3"/>
        <v>51696</v>
      </c>
      <c r="N39" s="75">
        <f t="shared" si="4"/>
        <v>0</v>
      </c>
      <c r="O39" s="75">
        <v>0</v>
      </c>
      <c r="P39" s="75">
        <v>0</v>
      </c>
      <c r="Q39" s="75">
        <v>0</v>
      </c>
      <c r="R39" s="75">
        <v>0</v>
      </c>
      <c r="S39" s="76">
        <v>0</v>
      </c>
      <c r="T39" s="75">
        <v>0</v>
      </c>
      <c r="U39" s="75">
        <v>51696</v>
      </c>
      <c r="V39" s="75">
        <f t="shared" si="5"/>
        <v>148287</v>
      </c>
      <c r="W39" s="75">
        <f t="shared" si="6"/>
        <v>0</v>
      </c>
      <c r="X39" s="75">
        <f t="shared" si="7"/>
        <v>0</v>
      </c>
      <c r="Y39" s="75">
        <f t="shared" si="8"/>
        <v>0</v>
      </c>
      <c r="Z39" s="75">
        <f t="shared" si="9"/>
        <v>0</v>
      </c>
      <c r="AA39" s="75">
        <f t="shared" si="10"/>
        <v>0</v>
      </c>
      <c r="AB39" s="76">
        <v>0</v>
      </c>
      <c r="AC39" s="75">
        <f t="shared" si="11"/>
        <v>0</v>
      </c>
      <c r="AD39" s="75">
        <f t="shared" si="12"/>
        <v>148287</v>
      </c>
    </row>
    <row r="40" spans="1:30" s="50" customFormat="1" ht="12" customHeight="1">
      <c r="A40" s="53" t="s">
        <v>341</v>
      </c>
      <c r="B40" s="54" t="s">
        <v>342</v>
      </c>
      <c r="C40" s="53" t="s">
        <v>343</v>
      </c>
      <c r="D40" s="75">
        <f aca="true" t="shared" si="13" ref="D40:D58">SUM(E40,+L40)</f>
        <v>143940</v>
      </c>
      <c r="E40" s="75">
        <f aca="true" t="shared" si="14" ref="E40:E58">+SUM(F40:I40,K40)</f>
        <v>0</v>
      </c>
      <c r="F40" s="75">
        <v>0</v>
      </c>
      <c r="G40" s="75">
        <v>0</v>
      </c>
      <c r="H40" s="75">
        <v>0</v>
      </c>
      <c r="I40" s="75">
        <v>0</v>
      </c>
      <c r="J40" s="76">
        <v>0</v>
      </c>
      <c r="K40" s="75">
        <v>0</v>
      </c>
      <c r="L40" s="75">
        <v>143940</v>
      </c>
      <c r="M40" s="75">
        <f aca="true" t="shared" si="15" ref="M40:M58">SUM(N40,+U40)</f>
        <v>40237</v>
      </c>
      <c r="N40" s="75">
        <f aca="true" t="shared" si="16" ref="N40:N58">+SUM(O40:R40,T40)</f>
        <v>0</v>
      </c>
      <c r="O40" s="75">
        <v>0</v>
      </c>
      <c r="P40" s="75">
        <v>0</v>
      </c>
      <c r="Q40" s="75">
        <v>0</v>
      </c>
      <c r="R40" s="75">
        <v>0</v>
      </c>
      <c r="S40" s="76">
        <v>0</v>
      </c>
      <c r="T40" s="75">
        <v>0</v>
      </c>
      <c r="U40" s="75">
        <v>40237</v>
      </c>
      <c r="V40" s="75">
        <f aca="true" t="shared" si="17" ref="V40:V58">+SUM(D40,M40)</f>
        <v>184177</v>
      </c>
      <c r="W40" s="75">
        <f aca="true" t="shared" si="18" ref="W40:W58">+SUM(E40,N40)</f>
        <v>0</v>
      </c>
      <c r="X40" s="75">
        <f aca="true" t="shared" si="19" ref="X40:X58">+SUM(F40,O40)</f>
        <v>0</v>
      </c>
      <c r="Y40" s="75">
        <f aca="true" t="shared" si="20" ref="Y40:Y58">+SUM(G40,P40)</f>
        <v>0</v>
      </c>
      <c r="Z40" s="75">
        <f aca="true" t="shared" si="21" ref="Z40:Z58">+SUM(H40,Q40)</f>
        <v>0</v>
      </c>
      <c r="AA40" s="75">
        <f aca="true" t="shared" si="22" ref="AA40:AA58">+SUM(I40,R40)</f>
        <v>0</v>
      </c>
      <c r="AB40" s="76">
        <v>0</v>
      </c>
      <c r="AC40" s="75">
        <f aca="true" t="shared" si="23" ref="AC40:AC58">+SUM(K40,T40)</f>
        <v>0</v>
      </c>
      <c r="AD40" s="75">
        <f aca="true" t="shared" si="24" ref="AD40:AD58">+SUM(L40,U40)</f>
        <v>184177</v>
      </c>
    </row>
    <row r="41" spans="1:30" s="50" customFormat="1" ht="12" customHeight="1">
      <c r="A41" s="53" t="s">
        <v>112</v>
      </c>
      <c r="B41" s="54" t="s">
        <v>252</v>
      </c>
      <c r="C41" s="53" t="s">
        <v>253</v>
      </c>
      <c r="D41" s="75">
        <f t="shared" si="13"/>
        <v>0</v>
      </c>
      <c r="E41" s="75">
        <f t="shared" si="14"/>
        <v>0</v>
      </c>
      <c r="F41" s="75">
        <v>0</v>
      </c>
      <c r="G41" s="75">
        <v>0</v>
      </c>
      <c r="H41" s="75">
        <v>0</v>
      </c>
      <c r="I41" s="75">
        <v>0</v>
      </c>
      <c r="J41" s="76">
        <v>0</v>
      </c>
      <c r="K41" s="75">
        <v>0</v>
      </c>
      <c r="L41" s="75">
        <v>0</v>
      </c>
      <c r="M41" s="75">
        <f t="shared" si="15"/>
        <v>44876</v>
      </c>
      <c r="N41" s="75">
        <f t="shared" si="16"/>
        <v>28192</v>
      </c>
      <c r="O41" s="75">
        <v>0</v>
      </c>
      <c r="P41" s="75">
        <v>0</v>
      </c>
      <c r="Q41" s="75">
        <v>0</v>
      </c>
      <c r="R41" s="75">
        <v>28192</v>
      </c>
      <c r="S41" s="76">
        <v>267841</v>
      </c>
      <c r="T41" s="75">
        <v>0</v>
      </c>
      <c r="U41" s="75">
        <v>16684</v>
      </c>
      <c r="V41" s="75">
        <f t="shared" si="17"/>
        <v>44876</v>
      </c>
      <c r="W41" s="75">
        <f t="shared" si="18"/>
        <v>28192</v>
      </c>
      <c r="X41" s="75">
        <f t="shared" si="19"/>
        <v>0</v>
      </c>
      <c r="Y41" s="75">
        <f t="shared" si="20"/>
        <v>0</v>
      </c>
      <c r="Z41" s="75">
        <f t="shared" si="21"/>
        <v>0</v>
      </c>
      <c r="AA41" s="75">
        <f t="shared" si="22"/>
        <v>28192</v>
      </c>
      <c r="AB41" s="76">
        <f aca="true" t="shared" si="25" ref="AB41:AB58">+SUM(J41,S41)</f>
        <v>267841</v>
      </c>
      <c r="AC41" s="75">
        <f t="shared" si="23"/>
        <v>0</v>
      </c>
      <c r="AD41" s="75">
        <f t="shared" si="24"/>
        <v>16684</v>
      </c>
    </row>
    <row r="42" spans="1:30" s="50" customFormat="1" ht="12" customHeight="1">
      <c r="A42" s="53" t="s">
        <v>112</v>
      </c>
      <c r="B42" s="54" t="s">
        <v>256</v>
      </c>
      <c r="C42" s="53" t="s">
        <v>257</v>
      </c>
      <c r="D42" s="75">
        <f t="shared" si="13"/>
        <v>74510</v>
      </c>
      <c r="E42" s="75">
        <f t="shared" si="14"/>
        <v>74510</v>
      </c>
      <c r="F42" s="75">
        <v>0</v>
      </c>
      <c r="G42" s="75">
        <v>0</v>
      </c>
      <c r="H42" s="75">
        <v>0</v>
      </c>
      <c r="I42" s="75">
        <v>26463</v>
      </c>
      <c r="J42" s="76">
        <v>329253</v>
      </c>
      <c r="K42" s="75">
        <v>48047</v>
      </c>
      <c r="L42" s="75">
        <v>0</v>
      </c>
      <c r="M42" s="75">
        <f t="shared" si="15"/>
        <v>191601</v>
      </c>
      <c r="N42" s="75">
        <f t="shared" si="16"/>
        <v>191601</v>
      </c>
      <c r="O42" s="75">
        <v>0</v>
      </c>
      <c r="P42" s="75">
        <v>0</v>
      </c>
      <c r="Q42" s="75">
        <v>24700</v>
      </c>
      <c r="R42" s="75">
        <v>166007</v>
      </c>
      <c r="S42" s="76">
        <v>179621</v>
      </c>
      <c r="T42" s="75">
        <v>894</v>
      </c>
      <c r="U42" s="75">
        <v>0</v>
      </c>
      <c r="V42" s="75">
        <f t="shared" si="17"/>
        <v>266111</v>
      </c>
      <c r="W42" s="75">
        <f t="shared" si="18"/>
        <v>266111</v>
      </c>
      <c r="X42" s="75">
        <f t="shared" si="19"/>
        <v>0</v>
      </c>
      <c r="Y42" s="75">
        <f t="shared" si="20"/>
        <v>0</v>
      </c>
      <c r="Z42" s="75">
        <f t="shared" si="21"/>
        <v>24700</v>
      </c>
      <c r="AA42" s="75">
        <f t="shared" si="22"/>
        <v>192470</v>
      </c>
      <c r="AB42" s="76">
        <f t="shared" si="25"/>
        <v>508874</v>
      </c>
      <c r="AC42" s="75">
        <f t="shared" si="23"/>
        <v>48941</v>
      </c>
      <c r="AD42" s="75">
        <f t="shared" si="24"/>
        <v>0</v>
      </c>
    </row>
    <row r="43" spans="1:30" s="50" customFormat="1" ht="12" customHeight="1">
      <c r="A43" s="53" t="s">
        <v>112</v>
      </c>
      <c r="B43" s="54" t="s">
        <v>344</v>
      </c>
      <c r="C43" s="53" t="s">
        <v>345</v>
      </c>
      <c r="D43" s="75">
        <f t="shared" si="13"/>
        <v>0</v>
      </c>
      <c r="E43" s="75">
        <f t="shared" si="14"/>
        <v>0</v>
      </c>
      <c r="F43" s="75">
        <v>0</v>
      </c>
      <c r="G43" s="75">
        <v>0</v>
      </c>
      <c r="H43" s="75">
        <v>0</v>
      </c>
      <c r="I43" s="75"/>
      <c r="J43" s="76">
        <v>0</v>
      </c>
      <c r="K43" s="75">
        <v>0</v>
      </c>
      <c r="L43" s="75">
        <v>0</v>
      </c>
      <c r="M43" s="75">
        <f t="shared" si="15"/>
        <v>229339</v>
      </c>
      <c r="N43" s="75">
        <f t="shared" si="16"/>
        <v>229339</v>
      </c>
      <c r="O43" s="75">
        <v>0</v>
      </c>
      <c r="P43" s="75">
        <v>0</v>
      </c>
      <c r="Q43" s="75">
        <v>0</v>
      </c>
      <c r="R43" s="75">
        <v>196186</v>
      </c>
      <c r="S43" s="76">
        <v>243883</v>
      </c>
      <c r="T43" s="75">
        <v>33153</v>
      </c>
      <c r="U43" s="75">
        <v>0</v>
      </c>
      <c r="V43" s="75">
        <f t="shared" si="17"/>
        <v>229339</v>
      </c>
      <c r="W43" s="75">
        <f t="shared" si="18"/>
        <v>229339</v>
      </c>
      <c r="X43" s="75">
        <f t="shared" si="19"/>
        <v>0</v>
      </c>
      <c r="Y43" s="75">
        <f t="shared" si="20"/>
        <v>0</v>
      </c>
      <c r="Z43" s="75">
        <f t="shared" si="21"/>
        <v>0</v>
      </c>
      <c r="AA43" s="75">
        <f t="shared" si="22"/>
        <v>196186</v>
      </c>
      <c r="AB43" s="76">
        <f t="shared" si="25"/>
        <v>243883</v>
      </c>
      <c r="AC43" s="75">
        <f t="shared" si="23"/>
        <v>33153</v>
      </c>
      <c r="AD43" s="75">
        <f t="shared" si="24"/>
        <v>0</v>
      </c>
    </row>
    <row r="44" spans="1:30" s="50" customFormat="1" ht="12" customHeight="1">
      <c r="A44" s="53" t="s">
        <v>112</v>
      </c>
      <c r="B44" s="54" t="s">
        <v>346</v>
      </c>
      <c r="C44" s="53" t="s">
        <v>347</v>
      </c>
      <c r="D44" s="75">
        <f t="shared" si="13"/>
        <v>0</v>
      </c>
      <c r="E44" s="75">
        <f t="shared" si="14"/>
        <v>0</v>
      </c>
      <c r="F44" s="75">
        <v>0</v>
      </c>
      <c r="G44" s="75">
        <v>0</v>
      </c>
      <c r="H44" s="75">
        <v>0</v>
      </c>
      <c r="I44" s="75">
        <v>0</v>
      </c>
      <c r="J44" s="76">
        <v>0</v>
      </c>
      <c r="K44" s="75">
        <v>0</v>
      </c>
      <c r="L44" s="75">
        <v>0</v>
      </c>
      <c r="M44" s="75">
        <f t="shared" si="15"/>
        <v>156495</v>
      </c>
      <c r="N44" s="75">
        <f t="shared" si="16"/>
        <v>146851</v>
      </c>
      <c r="O44" s="75">
        <v>0</v>
      </c>
      <c r="P44" s="75">
        <v>87</v>
      </c>
      <c r="Q44" s="75">
        <v>0</v>
      </c>
      <c r="R44" s="75">
        <v>146764</v>
      </c>
      <c r="S44" s="76">
        <v>306767</v>
      </c>
      <c r="T44" s="75">
        <v>0</v>
      </c>
      <c r="U44" s="75">
        <v>9644</v>
      </c>
      <c r="V44" s="75">
        <f t="shared" si="17"/>
        <v>156495</v>
      </c>
      <c r="W44" s="75">
        <f t="shared" si="18"/>
        <v>146851</v>
      </c>
      <c r="X44" s="75">
        <f t="shared" si="19"/>
        <v>0</v>
      </c>
      <c r="Y44" s="75">
        <f t="shared" si="20"/>
        <v>87</v>
      </c>
      <c r="Z44" s="75">
        <f t="shared" si="21"/>
        <v>0</v>
      </c>
      <c r="AA44" s="75">
        <f t="shared" si="22"/>
        <v>146764</v>
      </c>
      <c r="AB44" s="76">
        <f t="shared" si="25"/>
        <v>306767</v>
      </c>
      <c r="AC44" s="75">
        <f t="shared" si="23"/>
        <v>0</v>
      </c>
      <c r="AD44" s="75">
        <f t="shared" si="24"/>
        <v>9644</v>
      </c>
    </row>
    <row r="45" spans="1:30" s="50" customFormat="1" ht="12" customHeight="1">
      <c r="A45" s="53" t="s">
        <v>112</v>
      </c>
      <c r="B45" s="54" t="s">
        <v>348</v>
      </c>
      <c r="C45" s="53" t="s">
        <v>349</v>
      </c>
      <c r="D45" s="75">
        <f t="shared" si="13"/>
        <v>33822</v>
      </c>
      <c r="E45" s="75">
        <f t="shared" si="14"/>
        <v>33822</v>
      </c>
      <c r="F45" s="75">
        <v>0</v>
      </c>
      <c r="G45" s="75">
        <v>0</v>
      </c>
      <c r="H45" s="75">
        <v>0</v>
      </c>
      <c r="I45" s="75">
        <v>18614</v>
      </c>
      <c r="J45" s="76">
        <v>184006</v>
      </c>
      <c r="K45" s="75">
        <v>15208</v>
      </c>
      <c r="L45" s="75">
        <v>0</v>
      </c>
      <c r="M45" s="75">
        <f t="shared" si="15"/>
        <v>0</v>
      </c>
      <c r="N45" s="75">
        <f t="shared" si="16"/>
        <v>0</v>
      </c>
      <c r="O45" s="75">
        <v>0</v>
      </c>
      <c r="P45" s="75">
        <v>0</v>
      </c>
      <c r="Q45" s="75">
        <v>0</v>
      </c>
      <c r="R45" s="75">
        <v>0</v>
      </c>
      <c r="S45" s="76">
        <v>0</v>
      </c>
      <c r="T45" s="75">
        <v>0</v>
      </c>
      <c r="U45" s="75">
        <v>0</v>
      </c>
      <c r="V45" s="75">
        <f t="shared" si="17"/>
        <v>33822</v>
      </c>
      <c r="W45" s="75">
        <f t="shared" si="18"/>
        <v>33822</v>
      </c>
      <c r="X45" s="75">
        <f t="shared" si="19"/>
        <v>0</v>
      </c>
      <c r="Y45" s="75">
        <f t="shared" si="20"/>
        <v>0</v>
      </c>
      <c r="Z45" s="75">
        <f t="shared" si="21"/>
        <v>0</v>
      </c>
      <c r="AA45" s="75">
        <f t="shared" si="22"/>
        <v>18614</v>
      </c>
      <c r="AB45" s="76">
        <f t="shared" si="25"/>
        <v>184006</v>
      </c>
      <c r="AC45" s="75">
        <f t="shared" si="23"/>
        <v>15208</v>
      </c>
      <c r="AD45" s="75">
        <f t="shared" si="24"/>
        <v>0</v>
      </c>
    </row>
    <row r="46" spans="1:30" s="50" customFormat="1" ht="12" customHeight="1">
      <c r="A46" s="53" t="s">
        <v>112</v>
      </c>
      <c r="B46" s="54" t="s">
        <v>350</v>
      </c>
      <c r="C46" s="53" t="s">
        <v>351</v>
      </c>
      <c r="D46" s="75">
        <f t="shared" si="13"/>
        <v>53297</v>
      </c>
      <c r="E46" s="75">
        <f t="shared" si="14"/>
        <v>53297</v>
      </c>
      <c r="F46" s="75">
        <v>0</v>
      </c>
      <c r="G46" s="75">
        <v>0</v>
      </c>
      <c r="H46" s="75">
        <v>0</v>
      </c>
      <c r="I46" s="75">
        <v>24686</v>
      </c>
      <c r="J46" s="76">
        <v>408986</v>
      </c>
      <c r="K46" s="75">
        <v>28611</v>
      </c>
      <c r="L46" s="75">
        <v>0</v>
      </c>
      <c r="M46" s="75">
        <f t="shared" si="15"/>
        <v>178028</v>
      </c>
      <c r="N46" s="75">
        <f t="shared" si="16"/>
        <v>178028</v>
      </c>
      <c r="O46" s="75">
        <v>0</v>
      </c>
      <c r="P46" s="75">
        <v>0</v>
      </c>
      <c r="Q46" s="75">
        <v>0</v>
      </c>
      <c r="R46" s="75">
        <v>178028</v>
      </c>
      <c r="S46" s="76">
        <v>192652</v>
      </c>
      <c r="T46" s="75">
        <v>0</v>
      </c>
      <c r="U46" s="75">
        <v>0</v>
      </c>
      <c r="V46" s="75">
        <f t="shared" si="17"/>
        <v>231325</v>
      </c>
      <c r="W46" s="75">
        <f t="shared" si="18"/>
        <v>231325</v>
      </c>
      <c r="X46" s="75">
        <f t="shared" si="19"/>
        <v>0</v>
      </c>
      <c r="Y46" s="75">
        <f t="shared" si="20"/>
        <v>0</v>
      </c>
      <c r="Z46" s="75">
        <f t="shared" si="21"/>
        <v>0</v>
      </c>
      <c r="AA46" s="75">
        <f t="shared" si="22"/>
        <v>202714</v>
      </c>
      <c r="AB46" s="76">
        <f t="shared" si="25"/>
        <v>601638</v>
      </c>
      <c r="AC46" s="75">
        <f t="shared" si="23"/>
        <v>28611</v>
      </c>
      <c r="AD46" s="75">
        <f t="shared" si="24"/>
        <v>0</v>
      </c>
    </row>
    <row r="47" spans="1:30" s="50" customFormat="1" ht="12" customHeight="1">
      <c r="A47" s="53" t="s">
        <v>112</v>
      </c>
      <c r="B47" s="54" t="s">
        <v>352</v>
      </c>
      <c r="C47" s="53" t="s">
        <v>353</v>
      </c>
      <c r="D47" s="75">
        <f t="shared" si="13"/>
        <v>261051</v>
      </c>
      <c r="E47" s="75">
        <f t="shared" si="14"/>
        <v>228086</v>
      </c>
      <c r="F47" s="75">
        <v>0</v>
      </c>
      <c r="G47" s="75">
        <v>0</v>
      </c>
      <c r="H47" s="75">
        <v>0</v>
      </c>
      <c r="I47" s="75">
        <v>166815</v>
      </c>
      <c r="J47" s="76">
        <v>972317</v>
      </c>
      <c r="K47" s="75">
        <v>61271</v>
      </c>
      <c r="L47" s="75">
        <v>32965</v>
      </c>
      <c r="M47" s="75">
        <f t="shared" si="15"/>
        <v>0</v>
      </c>
      <c r="N47" s="75">
        <f t="shared" si="16"/>
        <v>0</v>
      </c>
      <c r="O47" s="75">
        <v>0</v>
      </c>
      <c r="P47" s="75">
        <v>0</v>
      </c>
      <c r="Q47" s="75">
        <v>0</v>
      </c>
      <c r="R47" s="75">
        <v>0</v>
      </c>
      <c r="S47" s="76">
        <v>0</v>
      </c>
      <c r="T47" s="75">
        <v>0</v>
      </c>
      <c r="U47" s="75">
        <v>0</v>
      </c>
      <c r="V47" s="75">
        <f t="shared" si="17"/>
        <v>261051</v>
      </c>
      <c r="W47" s="75">
        <f t="shared" si="18"/>
        <v>228086</v>
      </c>
      <c r="X47" s="75">
        <f t="shared" si="19"/>
        <v>0</v>
      </c>
      <c r="Y47" s="75">
        <f t="shared" si="20"/>
        <v>0</v>
      </c>
      <c r="Z47" s="75">
        <f t="shared" si="21"/>
        <v>0</v>
      </c>
      <c r="AA47" s="75">
        <f t="shared" si="22"/>
        <v>166815</v>
      </c>
      <c r="AB47" s="76">
        <f t="shared" si="25"/>
        <v>972317</v>
      </c>
      <c r="AC47" s="75">
        <f t="shared" si="23"/>
        <v>61271</v>
      </c>
      <c r="AD47" s="75">
        <f t="shared" si="24"/>
        <v>32965</v>
      </c>
    </row>
    <row r="48" spans="1:30" s="50" customFormat="1" ht="12" customHeight="1">
      <c r="A48" s="53" t="s">
        <v>354</v>
      </c>
      <c r="B48" s="54" t="s">
        <v>355</v>
      </c>
      <c r="C48" s="53" t="s">
        <v>356</v>
      </c>
      <c r="D48" s="75">
        <f t="shared" si="13"/>
        <v>298225</v>
      </c>
      <c r="E48" s="75">
        <f t="shared" si="14"/>
        <v>168330</v>
      </c>
      <c r="F48" s="75">
        <v>0</v>
      </c>
      <c r="G48" s="75">
        <v>0</v>
      </c>
      <c r="H48" s="75">
        <v>0</v>
      </c>
      <c r="I48" s="75">
        <v>167510</v>
      </c>
      <c r="J48" s="76">
        <v>1163886</v>
      </c>
      <c r="K48" s="75">
        <v>820</v>
      </c>
      <c r="L48" s="75">
        <v>129895</v>
      </c>
      <c r="M48" s="75">
        <f t="shared" si="15"/>
        <v>166638</v>
      </c>
      <c r="N48" s="75">
        <f t="shared" si="16"/>
        <v>35959</v>
      </c>
      <c r="O48" s="75">
        <v>0</v>
      </c>
      <c r="P48" s="75">
        <v>0</v>
      </c>
      <c r="Q48" s="75">
        <v>0</v>
      </c>
      <c r="R48" s="75">
        <v>35859</v>
      </c>
      <c r="S48" s="76">
        <v>390601</v>
      </c>
      <c r="T48" s="75">
        <v>100</v>
      </c>
      <c r="U48" s="75">
        <v>130679</v>
      </c>
      <c r="V48" s="75">
        <f t="shared" si="17"/>
        <v>464863</v>
      </c>
      <c r="W48" s="75">
        <f t="shared" si="18"/>
        <v>204289</v>
      </c>
      <c r="X48" s="75">
        <f t="shared" si="19"/>
        <v>0</v>
      </c>
      <c r="Y48" s="75">
        <f t="shared" si="20"/>
        <v>0</v>
      </c>
      <c r="Z48" s="75">
        <f t="shared" si="21"/>
        <v>0</v>
      </c>
      <c r="AA48" s="75">
        <f t="shared" si="22"/>
        <v>203369</v>
      </c>
      <c r="AB48" s="76">
        <f t="shared" si="25"/>
        <v>1554487</v>
      </c>
      <c r="AC48" s="75">
        <f t="shared" si="23"/>
        <v>920</v>
      </c>
      <c r="AD48" s="75">
        <f t="shared" si="24"/>
        <v>260574</v>
      </c>
    </row>
    <row r="49" spans="1:30" s="50" customFormat="1" ht="12" customHeight="1">
      <c r="A49" s="53" t="s">
        <v>357</v>
      </c>
      <c r="B49" s="54" t="s">
        <v>358</v>
      </c>
      <c r="C49" s="53" t="s">
        <v>359</v>
      </c>
      <c r="D49" s="75">
        <f t="shared" si="13"/>
        <v>0</v>
      </c>
      <c r="E49" s="75">
        <f t="shared" si="14"/>
        <v>0</v>
      </c>
      <c r="F49" s="75">
        <v>0</v>
      </c>
      <c r="G49" s="75">
        <v>0</v>
      </c>
      <c r="H49" s="75">
        <v>0</v>
      </c>
      <c r="I49" s="75">
        <v>0</v>
      </c>
      <c r="J49" s="76">
        <v>0</v>
      </c>
      <c r="K49" s="75">
        <v>0</v>
      </c>
      <c r="L49" s="75">
        <v>0</v>
      </c>
      <c r="M49" s="75">
        <f t="shared" si="15"/>
        <v>8271</v>
      </c>
      <c r="N49" s="75">
        <f t="shared" si="16"/>
        <v>8200</v>
      </c>
      <c r="O49" s="75">
        <v>0</v>
      </c>
      <c r="P49" s="75">
        <v>0</v>
      </c>
      <c r="Q49" s="75">
        <v>0</v>
      </c>
      <c r="R49" s="75">
        <v>8200</v>
      </c>
      <c r="S49" s="76">
        <v>382591</v>
      </c>
      <c r="T49" s="75">
        <v>0</v>
      </c>
      <c r="U49" s="75">
        <v>71</v>
      </c>
      <c r="V49" s="75">
        <f t="shared" si="17"/>
        <v>8271</v>
      </c>
      <c r="W49" s="75">
        <f t="shared" si="18"/>
        <v>8200</v>
      </c>
      <c r="X49" s="75">
        <f t="shared" si="19"/>
        <v>0</v>
      </c>
      <c r="Y49" s="75">
        <f t="shared" si="20"/>
        <v>0</v>
      </c>
      <c r="Z49" s="75">
        <f t="shared" si="21"/>
        <v>0</v>
      </c>
      <c r="AA49" s="75">
        <f t="shared" si="22"/>
        <v>8200</v>
      </c>
      <c r="AB49" s="76">
        <f t="shared" si="25"/>
        <v>382591</v>
      </c>
      <c r="AC49" s="75">
        <f t="shared" si="23"/>
        <v>0</v>
      </c>
      <c r="AD49" s="75">
        <f t="shared" si="24"/>
        <v>71</v>
      </c>
    </row>
    <row r="50" spans="1:30" s="50" customFormat="1" ht="12" customHeight="1">
      <c r="A50" s="53" t="s">
        <v>112</v>
      </c>
      <c r="B50" s="54" t="s">
        <v>360</v>
      </c>
      <c r="C50" s="53" t="s">
        <v>361</v>
      </c>
      <c r="D50" s="75">
        <f t="shared" si="13"/>
        <v>121542</v>
      </c>
      <c r="E50" s="75">
        <f t="shared" si="14"/>
        <v>33700</v>
      </c>
      <c r="F50" s="75">
        <v>0</v>
      </c>
      <c r="G50" s="75">
        <v>0</v>
      </c>
      <c r="H50" s="75">
        <v>33700</v>
      </c>
      <c r="I50" s="75">
        <v>0</v>
      </c>
      <c r="J50" s="76">
        <v>143617</v>
      </c>
      <c r="K50" s="75">
        <v>0</v>
      </c>
      <c r="L50" s="75">
        <v>87842</v>
      </c>
      <c r="M50" s="75">
        <f t="shared" si="15"/>
        <v>0</v>
      </c>
      <c r="N50" s="75">
        <f t="shared" si="16"/>
        <v>0</v>
      </c>
      <c r="O50" s="75">
        <v>0</v>
      </c>
      <c r="P50" s="75">
        <v>0</v>
      </c>
      <c r="Q50" s="75">
        <v>0</v>
      </c>
      <c r="R50" s="75">
        <v>0</v>
      </c>
      <c r="S50" s="76">
        <v>0</v>
      </c>
      <c r="T50" s="75">
        <v>0</v>
      </c>
      <c r="U50" s="75">
        <v>0</v>
      </c>
      <c r="V50" s="75">
        <f t="shared" si="17"/>
        <v>121542</v>
      </c>
      <c r="W50" s="75">
        <f t="shared" si="18"/>
        <v>33700</v>
      </c>
      <c r="X50" s="75">
        <f t="shared" si="19"/>
        <v>0</v>
      </c>
      <c r="Y50" s="75">
        <f t="shared" si="20"/>
        <v>0</v>
      </c>
      <c r="Z50" s="75">
        <f t="shared" si="21"/>
        <v>33700</v>
      </c>
      <c r="AA50" s="75">
        <f t="shared" si="22"/>
        <v>0</v>
      </c>
      <c r="AB50" s="76">
        <f t="shared" si="25"/>
        <v>143617</v>
      </c>
      <c r="AC50" s="75">
        <f t="shared" si="23"/>
        <v>0</v>
      </c>
      <c r="AD50" s="75">
        <f t="shared" si="24"/>
        <v>87842</v>
      </c>
    </row>
    <row r="51" spans="1:30" s="50" customFormat="1" ht="12" customHeight="1">
      <c r="A51" s="53" t="s">
        <v>112</v>
      </c>
      <c r="B51" s="54" t="s">
        <v>299</v>
      </c>
      <c r="C51" s="53" t="s">
        <v>300</v>
      </c>
      <c r="D51" s="75">
        <f t="shared" si="13"/>
        <v>0</v>
      </c>
      <c r="E51" s="75">
        <f t="shared" si="14"/>
        <v>0</v>
      </c>
      <c r="F51" s="75">
        <v>0</v>
      </c>
      <c r="G51" s="75">
        <v>0</v>
      </c>
      <c r="H51" s="75">
        <v>0</v>
      </c>
      <c r="I51" s="75">
        <v>0</v>
      </c>
      <c r="J51" s="76">
        <v>0</v>
      </c>
      <c r="K51" s="75">
        <v>0</v>
      </c>
      <c r="L51" s="75">
        <v>0</v>
      </c>
      <c r="M51" s="75">
        <f t="shared" si="15"/>
        <v>22490</v>
      </c>
      <c r="N51" s="75">
        <f t="shared" si="16"/>
        <v>5967</v>
      </c>
      <c r="O51" s="75">
        <v>0</v>
      </c>
      <c r="P51" s="75">
        <v>0</v>
      </c>
      <c r="Q51" s="75">
        <v>0</v>
      </c>
      <c r="R51" s="75">
        <v>5967</v>
      </c>
      <c r="S51" s="76">
        <v>109164</v>
      </c>
      <c r="T51" s="75">
        <v>0</v>
      </c>
      <c r="U51" s="75">
        <v>16523</v>
      </c>
      <c r="V51" s="75">
        <f t="shared" si="17"/>
        <v>22490</v>
      </c>
      <c r="W51" s="75">
        <f t="shared" si="18"/>
        <v>5967</v>
      </c>
      <c r="X51" s="75">
        <f t="shared" si="19"/>
        <v>0</v>
      </c>
      <c r="Y51" s="75">
        <f t="shared" si="20"/>
        <v>0</v>
      </c>
      <c r="Z51" s="75">
        <f t="shared" si="21"/>
        <v>0</v>
      </c>
      <c r="AA51" s="75">
        <f t="shared" si="22"/>
        <v>5967</v>
      </c>
      <c r="AB51" s="76">
        <f t="shared" si="25"/>
        <v>109164</v>
      </c>
      <c r="AC51" s="75">
        <f t="shared" si="23"/>
        <v>0</v>
      </c>
      <c r="AD51" s="75">
        <f t="shared" si="24"/>
        <v>16523</v>
      </c>
    </row>
    <row r="52" spans="1:30" s="50" customFormat="1" ht="12" customHeight="1">
      <c r="A52" s="53" t="s">
        <v>112</v>
      </c>
      <c r="B52" s="54" t="s">
        <v>301</v>
      </c>
      <c r="C52" s="53" t="s">
        <v>302</v>
      </c>
      <c r="D52" s="75">
        <f t="shared" si="13"/>
        <v>135093</v>
      </c>
      <c r="E52" s="75">
        <f t="shared" si="14"/>
        <v>109667</v>
      </c>
      <c r="F52" s="75">
        <v>481</v>
      </c>
      <c r="G52" s="75">
        <v>27</v>
      </c>
      <c r="H52" s="75">
        <v>22700</v>
      </c>
      <c r="I52" s="75">
        <v>34224</v>
      </c>
      <c r="J52" s="76">
        <v>569520</v>
      </c>
      <c r="K52" s="75">
        <v>52235</v>
      </c>
      <c r="L52" s="75">
        <v>25426</v>
      </c>
      <c r="M52" s="75">
        <f t="shared" si="15"/>
        <v>21064</v>
      </c>
      <c r="N52" s="75">
        <f t="shared" si="16"/>
        <v>15276</v>
      </c>
      <c r="O52" s="75">
        <v>0</v>
      </c>
      <c r="P52" s="75">
        <v>13</v>
      </c>
      <c r="Q52" s="75">
        <v>0</v>
      </c>
      <c r="R52" s="75">
        <v>15114</v>
      </c>
      <c r="S52" s="76">
        <v>185607</v>
      </c>
      <c r="T52" s="75">
        <v>149</v>
      </c>
      <c r="U52" s="75">
        <v>5788</v>
      </c>
      <c r="V52" s="75">
        <f t="shared" si="17"/>
        <v>156157</v>
      </c>
      <c r="W52" s="75">
        <f t="shared" si="18"/>
        <v>124943</v>
      </c>
      <c r="X52" s="75">
        <f t="shared" si="19"/>
        <v>481</v>
      </c>
      <c r="Y52" s="75">
        <f t="shared" si="20"/>
        <v>40</v>
      </c>
      <c r="Z52" s="75">
        <f t="shared" si="21"/>
        <v>22700</v>
      </c>
      <c r="AA52" s="75">
        <f t="shared" si="22"/>
        <v>49338</v>
      </c>
      <c r="AB52" s="76">
        <f t="shared" si="25"/>
        <v>755127</v>
      </c>
      <c r="AC52" s="75">
        <f t="shared" si="23"/>
        <v>52384</v>
      </c>
      <c r="AD52" s="75">
        <f t="shared" si="24"/>
        <v>31214</v>
      </c>
    </row>
    <row r="53" spans="1:30" s="50" customFormat="1" ht="12" customHeight="1">
      <c r="A53" s="53" t="s">
        <v>362</v>
      </c>
      <c r="B53" s="54" t="s">
        <v>363</v>
      </c>
      <c r="C53" s="53" t="s">
        <v>364</v>
      </c>
      <c r="D53" s="75">
        <f t="shared" si="13"/>
        <v>242431</v>
      </c>
      <c r="E53" s="75">
        <f t="shared" si="14"/>
        <v>186447</v>
      </c>
      <c r="F53" s="75">
        <v>176</v>
      </c>
      <c r="G53" s="75">
        <v>0</v>
      </c>
      <c r="H53" s="75">
        <v>0</v>
      </c>
      <c r="I53" s="75">
        <v>176293</v>
      </c>
      <c r="J53" s="76">
        <v>386930</v>
      </c>
      <c r="K53" s="75">
        <v>9978</v>
      </c>
      <c r="L53" s="75">
        <v>55984</v>
      </c>
      <c r="M53" s="75">
        <f t="shared" si="15"/>
        <v>75375</v>
      </c>
      <c r="N53" s="75">
        <f t="shared" si="16"/>
        <v>75375</v>
      </c>
      <c r="O53" s="75">
        <v>0</v>
      </c>
      <c r="P53" s="75">
        <v>0</v>
      </c>
      <c r="Q53" s="75">
        <v>0</v>
      </c>
      <c r="R53" s="75">
        <v>74511</v>
      </c>
      <c r="S53" s="76">
        <v>266158</v>
      </c>
      <c r="T53" s="75">
        <v>864</v>
      </c>
      <c r="U53" s="75">
        <v>0</v>
      </c>
      <c r="V53" s="75">
        <f t="shared" si="17"/>
        <v>317806</v>
      </c>
      <c r="W53" s="75">
        <f t="shared" si="18"/>
        <v>261822</v>
      </c>
      <c r="X53" s="75">
        <f t="shared" si="19"/>
        <v>176</v>
      </c>
      <c r="Y53" s="75">
        <f t="shared" si="20"/>
        <v>0</v>
      </c>
      <c r="Z53" s="75">
        <f t="shared" si="21"/>
        <v>0</v>
      </c>
      <c r="AA53" s="75">
        <f t="shared" si="22"/>
        <v>250804</v>
      </c>
      <c r="AB53" s="76">
        <f t="shared" si="25"/>
        <v>653088</v>
      </c>
      <c r="AC53" s="75">
        <f t="shared" si="23"/>
        <v>10842</v>
      </c>
      <c r="AD53" s="75">
        <f t="shared" si="24"/>
        <v>55984</v>
      </c>
    </row>
    <row r="54" spans="1:30" s="50" customFormat="1" ht="12" customHeight="1">
      <c r="A54" s="53" t="s">
        <v>362</v>
      </c>
      <c r="B54" s="54" t="s">
        <v>365</v>
      </c>
      <c r="C54" s="53" t="s">
        <v>366</v>
      </c>
      <c r="D54" s="75">
        <f t="shared" si="13"/>
        <v>0</v>
      </c>
      <c r="E54" s="75">
        <f t="shared" si="14"/>
        <v>0</v>
      </c>
      <c r="F54" s="75">
        <v>0</v>
      </c>
      <c r="G54" s="75">
        <v>0</v>
      </c>
      <c r="H54" s="75">
        <v>0</v>
      </c>
      <c r="I54" s="75">
        <v>0</v>
      </c>
      <c r="J54" s="76">
        <v>0</v>
      </c>
      <c r="K54" s="75">
        <v>0</v>
      </c>
      <c r="L54" s="75">
        <v>0</v>
      </c>
      <c r="M54" s="75">
        <f t="shared" si="15"/>
        <v>851</v>
      </c>
      <c r="N54" s="75">
        <f t="shared" si="16"/>
        <v>851</v>
      </c>
      <c r="O54" s="75">
        <v>0</v>
      </c>
      <c r="P54" s="75">
        <v>0</v>
      </c>
      <c r="Q54" s="75">
        <v>0</v>
      </c>
      <c r="R54" s="75">
        <v>791</v>
      </c>
      <c r="S54" s="76">
        <v>69799</v>
      </c>
      <c r="T54" s="75">
        <v>60</v>
      </c>
      <c r="U54" s="75">
        <v>0</v>
      </c>
      <c r="V54" s="75">
        <f t="shared" si="17"/>
        <v>851</v>
      </c>
      <c r="W54" s="75">
        <f t="shared" si="18"/>
        <v>851</v>
      </c>
      <c r="X54" s="75">
        <f t="shared" si="19"/>
        <v>0</v>
      </c>
      <c r="Y54" s="75">
        <f t="shared" si="20"/>
        <v>0</v>
      </c>
      <c r="Z54" s="75">
        <f t="shared" si="21"/>
        <v>0</v>
      </c>
      <c r="AA54" s="75">
        <f t="shared" si="22"/>
        <v>791</v>
      </c>
      <c r="AB54" s="76">
        <f t="shared" si="25"/>
        <v>69799</v>
      </c>
      <c r="AC54" s="75">
        <f t="shared" si="23"/>
        <v>60</v>
      </c>
      <c r="AD54" s="75">
        <f t="shared" si="24"/>
        <v>0</v>
      </c>
    </row>
    <row r="55" spans="1:30" s="50" customFormat="1" ht="12" customHeight="1">
      <c r="A55" s="53" t="s">
        <v>112</v>
      </c>
      <c r="B55" s="54" t="s">
        <v>307</v>
      </c>
      <c r="C55" s="53" t="s">
        <v>308</v>
      </c>
      <c r="D55" s="75">
        <f t="shared" si="13"/>
        <v>69511</v>
      </c>
      <c r="E55" s="75">
        <f t="shared" si="14"/>
        <v>16266</v>
      </c>
      <c r="F55" s="75">
        <v>16266</v>
      </c>
      <c r="G55" s="75">
        <v>0</v>
      </c>
      <c r="H55" s="75">
        <v>0</v>
      </c>
      <c r="I55" s="75">
        <v>0</v>
      </c>
      <c r="J55" s="76">
        <v>114511</v>
      </c>
      <c r="K55" s="75">
        <v>0</v>
      </c>
      <c r="L55" s="75">
        <v>53245</v>
      </c>
      <c r="M55" s="75">
        <f t="shared" si="15"/>
        <v>0</v>
      </c>
      <c r="N55" s="75">
        <f t="shared" si="16"/>
        <v>0</v>
      </c>
      <c r="O55" s="75">
        <v>0</v>
      </c>
      <c r="P55" s="75">
        <v>0</v>
      </c>
      <c r="Q55" s="75">
        <v>0</v>
      </c>
      <c r="R55" s="75">
        <v>0</v>
      </c>
      <c r="S55" s="76">
        <v>0</v>
      </c>
      <c r="T55" s="75">
        <v>0</v>
      </c>
      <c r="U55" s="75">
        <v>0</v>
      </c>
      <c r="V55" s="75">
        <f t="shared" si="17"/>
        <v>69511</v>
      </c>
      <c r="W55" s="75">
        <f t="shared" si="18"/>
        <v>16266</v>
      </c>
      <c r="X55" s="75">
        <f t="shared" si="19"/>
        <v>16266</v>
      </c>
      <c r="Y55" s="75">
        <f t="shared" si="20"/>
        <v>0</v>
      </c>
      <c r="Z55" s="75">
        <f t="shared" si="21"/>
        <v>0</v>
      </c>
      <c r="AA55" s="75">
        <f t="shared" si="22"/>
        <v>0</v>
      </c>
      <c r="AB55" s="76">
        <f t="shared" si="25"/>
        <v>114511</v>
      </c>
      <c r="AC55" s="75">
        <f t="shared" si="23"/>
        <v>0</v>
      </c>
      <c r="AD55" s="75">
        <f t="shared" si="24"/>
        <v>53245</v>
      </c>
    </row>
    <row r="56" spans="1:30" s="50" customFormat="1" ht="12" customHeight="1">
      <c r="A56" s="53" t="s">
        <v>354</v>
      </c>
      <c r="B56" s="54" t="s">
        <v>367</v>
      </c>
      <c r="C56" s="53" t="s">
        <v>368</v>
      </c>
      <c r="D56" s="75">
        <f t="shared" si="13"/>
        <v>95533</v>
      </c>
      <c r="E56" s="75">
        <f t="shared" si="14"/>
        <v>91241</v>
      </c>
      <c r="F56" s="75">
        <v>0</v>
      </c>
      <c r="G56" s="75">
        <v>0</v>
      </c>
      <c r="H56" s="75">
        <v>0</v>
      </c>
      <c r="I56" s="75">
        <v>91241</v>
      </c>
      <c r="J56" s="76">
        <v>559554</v>
      </c>
      <c r="K56" s="75">
        <v>0</v>
      </c>
      <c r="L56" s="75">
        <v>4292</v>
      </c>
      <c r="M56" s="75">
        <f t="shared" si="15"/>
        <v>0</v>
      </c>
      <c r="N56" s="75">
        <f t="shared" si="16"/>
        <v>0</v>
      </c>
      <c r="O56" s="75">
        <v>0</v>
      </c>
      <c r="P56" s="75">
        <v>0</v>
      </c>
      <c r="Q56" s="75">
        <v>0</v>
      </c>
      <c r="R56" s="75">
        <v>0</v>
      </c>
      <c r="S56" s="76">
        <v>0</v>
      </c>
      <c r="T56" s="75">
        <v>0</v>
      </c>
      <c r="U56" s="75">
        <v>0</v>
      </c>
      <c r="V56" s="75">
        <f t="shared" si="17"/>
        <v>95533</v>
      </c>
      <c r="W56" s="75">
        <f t="shared" si="18"/>
        <v>91241</v>
      </c>
      <c r="X56" s="75">
        <f t="shared" si="19"/>
        <v>0</v>
      </c>
      <c r="Y56" s="75">
        <f t="shared" si="20"/>
        <v>0</v>
      </c>
      <c r="Z56" s="75">
        <f t="shared" si="21"/>
        <v>0</v>
      </c>
      <c r="AA56" s="75">
        <f t="shared" si="22"/>
        <v>91241</v>
      </c>
      <c r="AB56" s="76">
        <f t="shared" si="25"/>
        <v>559554</v>
      </c>
      <c r="AC56" s="75">
        <f t="shared" si="23"/>
        <v>0</v>
      </c>
      <c r="AD56" s="75">
        <f t="shared" si="24"/>
        <v>4292</v>
      </c>
    </row>
    <row r="57" spans="1:30" s="50" customFormat="1" ht="12" customHeight="1">
      <c r="A57" s="53" t="s">
        <v>369</v>
      </c>
      <c r="B57" s="54" t="s">
        <v>370</v>
      </c>
      <c r="C57" s="53" t="s">
        <v>371</v>
      </c>
      <c r="D57" s="75">
        <f t="shared" si="13"/>
        <v>22691</v>
      </c>
      <c r="E57" s="75">
        <f t="shared" si="14"/>
        <v>8910</v>
      </c>
      <c r="F57" s="75">
        <v>8910</v>
      </c>
      <c r="G57" s="75">
        <v>0</v>
      </c>
      <c r="H57" s="75">
        <v>0</v>
      </c>
      <c r="I57" s="75">
        <v>0</v>
      </c>
      <c r="J57" s="76">
        <v>53598</v>
      </c>
      <c r="K57" s="75"/>
      <c r="L57" s="75">
        <v>13781</v>
      </c>
      <c r="M57" s="75">
        <f t="shared" si="15"/>
        <v>0</v>
      </c>
      <c r="N57" s="75">
        <f t="shared" si="16"/>
        <v>0</v>
      </c>
      <c r="O57" s="75">
        <v>0</v>
      </c>
      <c r="P57" s="75">
        <v>0</v>
      </c>
      <c r="Q57" s="75">
        <v>0</v>
      </c>
      <c r="R57" s="75">
        <v>0</v>
      </c>
      <c r="S57" s="76">
        <v>0</v>
      </c>
      <c r="T57" s="75">
        <v>0</v>
      </c>
      <c r="U57" s="75">
        <v>0</v>
      </c>
      <c r="V57" s="75">
        <f t="shared" si="17"/>
        <v>22691</v>
      </c>
      <c r="W57" s="75">
        <f t="shared" si="18"/>
        <v>8910</v>
      </c>
      <c r="X57" s="75">
        <f t="shared" si="19"/>
        <v>8910</v>
      </c>
      <c r="Y57" s="75">
        <f t="shared" si="20"/>
        <v>0</v>
      </c>
      <c r="Z57" s="75">
        <f t="shared" si="21"/>
        <v>0</v>
      </c>
      <c r="AA57" s="75">
        <f t="shared" si="22"/>
        <v>0</v>
      </c>
      <c r="AB57" s="76">
        <f t="shared" si="25"/>
        <v>53598</v>
      </c>
      <c r="AC57" s="75">
        <f t="shared" si="23"/>
        <v>0</v>
      </c>
      <c r="AD57" s="75">
        <f t="shared" si="24"/>
        <v>13781</v>
      </c>
    </row>
    <row r="58" spans="1:30" s="50" customFormat="1" ht="12" customHeight="1">
      <c r="A58" s="53" t="s">
        <v>372</v>
      </c>
      <c r="B58" s="54" t="s">
        <v>373</v>
      </c>
      <c r="C58" s="53" t="s">
        <v>374</v>
      </c>
      <c r="D58" s="75">
        <f t="shared" si="13"/>
        <v>113252</v>
      </c>
      <c r="E58" s="75">
        <f t="shared" si="14"/>
        <v>113252</v>
      </c>
      <c r="F58" s="75">
        <v>0</v>
      </c>
      <c r="G58" s="75">
        <v>0</v>
      </c>
      <c r="H58" s="75">
        <v>0</v>
      </c>
      <c r="I58" s="75">
        <v>56685</v>
      </c>
      <c r="J58" s="76">
        <v>760018</v>
      </c>
      <c r="K58" s="75">
        <v>56567</v>
      </c>
      <c r="L58" s="75">
        <v>0</v>
      </c>
      <c r="M58" s="75">
        <f t="shared" si="15"/>
        <v>0</v>
      </c>
      <c r="N58" s="75">
        <f t="shared" si="16"/>
        <v>0</v>
      </c>
      <c r="O58" s="75">
        <v>0</v>
      </c>
      <c r="P58" s="75">
        <v>0</v>
      </c>
      <c r="Q58" s="75">
        <v>0</v>
      </c>
      <c r="R58" s="75">
        <v>0</v>
      </c>
      <c r="S58" s="76">
        <v>0</v>
      </c>
      <c r="T58" s="75">
        <v>0</v>
      </c>
      <c r="U58" s="75">
        <v>0</v>
      </c>
      <c r="V58" s="75">
        <f t="shared" si="17"/>
        <v>113252</v>
      </c>
      <c r="W58" s="75">
        <f t="shared" si="18"/>
        <v>113252</v>
      </c>
      <c r="X58" s="75">
        <f t="shared" si="19"/>
        <v>0</v>
      </c>
      <c r="Y58" s="75">
        <f t="shared" si="20"/>
        <v>0</v>
      </c>
      <c r="Z58" s="75">
        <f t="shared" si="21"/>
        <v>0</v>
      </c>
      <c r="AA58" s="75">
        <f t="shared" si="22"/>
        <v>56685</v>
      </c>
      <c r="AB58" s="76">
        <f t="shared" si="25"/>
        <v>760018</v>
      </c>
      <c r="AC58" s="75">
        <f t="shared" si="23"/>
        <v>56567</v>
      </c>
      <c r="AD58" s="75">
        <f t="shared" si="24"/>
        <v>0</v>
      </c>
    </row>
  </sheetData>
  <sheetProtection/>
  <mergeCells count="3"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5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4.69921875" style="77" customWidth="1"/>
    <col min="88" max="16384" width="9" style="47" customWidth="1"/>
  </cols>
  <sheetData>
    <row r="1" spans="1:87" s="45" customFormat="1" ht="17.25">
      <c r="A1" s="123" t="s">
        <v>375</v>
      </c>
      <c r="B1" s="44"/>
      <c r="C1" s="44"/>
      <c r="D1" s="44"/>
      <c r="E1" s="44"/>
      <c r="F1" s="44"/>
      <c r="G1" s="44"/>
      <c r="H1" s="78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5" t="s">
        <v>376</v>
      </c>
      <c r="B2" s="145" t="s">
        <v>377</v>
      </c>
      <c r="C2" s="151" t="s">
        <v>378</v>
      </c>
      <c r="D2" s="130" t="s">
        <v>379</v>
      </c>
      <c r="E2" s="81"/>
      <c r="F2" s="81"/>
      <c r="G2" s="81"/>
      <c r="H2" s="81"/>
      <c r="I2" s="81"/>
      <c r="J2" s="81"/>
      <c r="K2" s="82"/>
      <c r="L2" s="81"/>
      <c r="M2" s="81"/>
      <c r="N2" s="81"/>
      <c r="O2" s="81"/>
      <c r="P2" s="81"/>
      <c r="Q2" s="81"/>
      <c r="R2" s="81"/>
      <c r="S2" s="81"/>
      <c r="T2" s="81"/>
      <c r="U2" s="82"/>
      <c r="V2" s="82"/>
      <c r="W2" s="82"/>
      <c r="X2" s="81"/>
      <c r="Y2" s="81"/>
      <c r="Z2" s="81"/>
      <c r="AA2" s="81"/>
      <c r="AB2" s="81"/>
      <c r="AC2" s="81"/>
      <c r="AD2" s="81"/>
      <c r="AE2" s="83"/>
      <c r="AF2" s="130" t="s">
        <v>380</v>
      </c>
      <c r="AG2" s="81"/>
      <c r="AH2" s="81"/>
      <c r="AI2" s="81"/>
      <c r="AJ2" s="81"/>
      <c r="AK2" s="81"/>
      <c r="AL2" s="81"/>
      <c r="AM2" s="82"/>
      <c r="AN2" s="81"/>
      <c r="AO2" s="81"/>
      <c r="AP2" s="81"/>
      <c r="AQ2" s="81"/>
      <c r="AR2" s="81"/>
      <c r="AS2" s="81"/>
      <c r="AT2" s="81"/>
      <c r="AU2" s="81"/>
      <c r="AV2" s="81"/>
      <c r="AW2" s="82"/>
      <c r="AX2" s="82"/>
      <c r="AY2" s="82"/>
      <c r="AZ2" s="82"/>
      <c r="BA2" s="82"/>
      <c r="BB2" s="82"/>
      <c r="BC2" s="81"/>
      <c r="BD2" s="81"/>
      <c r="BE2" s="81"/>
      <c r="BF2" s="81"/>
      <c r="BG2" s="83"/>
      <c r="BH2" s="130" t="s">
        <v>381</v>
      </c>
      <c r="BI2" s="81"/>
      <c r="BJ2" s="81"/>
      <c r="BK2" s="81"/>
      <c r="BL2" s="81"/>
      <c r="BM2" s="81"/>
      <c r="BN2" s="81"/>
      <c r="BO2" s="82"/>
      <c r="BP2" s="81"/>
      <c r="BQ2" s="81"/>
      <c r="BR2" s="81"/>
      <c r="BS2" s="81"/>
      <c r="BT2" s="81"/>
      <c r="BU2" s="81"/>
      <c r="BV2" s="81"/>
      <c r="BW2" s="81"/>
      <c r="BX2" s="81"/>
      <c r="BY2" s="82"/>
      <c r="BZ2" s="82"/>
      <c r="CA2" s="82"/>
      <c r="CB2" s="82"/>
      <c r="CC2" s="82"/>
      <c r="CD2" s="82"/>
      <c r="CE2" s="81"/>
      <c r="CF2" s="81"/>
      <c r="CG2" s="81"/>
      <c r="CH2" s="81"/>
      <c r="CI2" s="83"/>
    </row>
    <row r="3" spans="1:87" s="45" customFormat="1" ht="13.5">
      <c r="A3" s="146"/>
      <c r="B3" s="146"/>
      <c r="C3" s="152"/>
      <c r="D3" s="132" t="s">
        <v>382</v>
      </c>
      <c r="E3" s="81"/>
      <c r="F3" s="81"/>
      <c r="G3" s="81"/>
      <c r="H3" s="81"/>
      <c r="I3" s="81"/>
      <c r="J3" s="81"/>
      <c r="K3" s="86"/>
      <c r="L3" s="82" t="s">
        <v>383</v>
      </c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8"/>
      <c r="AC3" s="89"/>
      <c r="AD3" s="96" t="s">
        <v>384</v>
      </c>
      <c r="AE3" s="91" t="s">
        <v>385</v>
      </c>
      <c r="AF3" s="132" t="s">
        <v>382</v>
      </c>
      <c r="AG3" s="81"/>
      <c r="AH3" s="81"/>
      <c r="AI3" s="81"/>
      <c r="AJ3" s="81"/>
      <c r="AK3" s="81"/>
      <c r="AL3" s="81"/>
      <c r="AM3" s="86"/>
      <c r="AN3" s="82" t="s">
        <v>383</v>
      </c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8"/>
      <c r="BE3" s="89"/>
      <c r="BF3" s="96" t="s">
        <v>384</v>
      </c>
      <c r="BG3" s="91" t="s">
        <v>385</v>
      </c>
      <c r="BH3" s="132" t="s">
        <v>382</v>
      </c>
      <c r="BI3" s="81"/>
      <c r="BJ3" s="81"/>
      <c r="BK3" s="81"/>
      <c r="BL3" s="81"/>
      <c r="BM3" s="81"/>
      <c r="BN3" s="81"/>
      <c r="BO3" s="86"/>
      <c r="BP3" s="82" t="s">
        <v>383</v>
      </c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8"/>
      <c r="CG3" s="89"/>
      <c r="CH3" s="96" t="s">
        <v>384</v>
      </c>
      <c r="CI3" s="91" t="s">
        <v>385</v>
      </c>
    </row>
    <row r="4" spans="1:87" s="45" customFormat="1" ht="13.5" customHeight="1">
      <c r="A4" s="146"/>
      <c r="B4" s="146"/>
      <c r="C4" s="152"/>
      <c r="D4" s="91" t="s">
        <v>385</v>
      </c>
      <c r="E4" s="96" t="s">
        <v>386</v>
      </c>
      <c r="F4" s="90"/>
      <c r="G4" s="94"/>
      <c r="H4" s="81"/>
      <c r="I4" s="95"/>
      <c r="J4" s="133" t="s">
        <v>387</v>
      </c>
      <c r="K4" s="143" t="s">
        <v>388</v>
      </c>
      <c r="L4" s="91" t="s">
        <v>385</v>
      </c>
      <c r="M4" s="132" t="s">
        <v>389</v>
      </c>
      <c r="N4" s="88"/>
      <c r="O4" s="88"/>
      <c r="P4" s="88"/>
      <c r="Q4" s="89"/>
      <c r="R4" s="132" t="s">
        <v>390</v>
      </c>
      <c r="S4" s="81"/>
      <c r="T4" s="81"/>
      <c r="U4" s="95"/>
      <c r="V4" s="96" t="s">
        <v>391</v>
      </c>
      <c r="W4" s="132" t="s">
        <v>392</v>
      </c>
      <c r="X4" s="87"/>
      <c r="Y4" s="88"/>
      <c r="Z4" s="88"/>
      <c r="AA4" s="89"/>
      <c r="AB4" s="96" t="s">
        <v>393</v>
      </c>
      <c r="AC4" s="96" t="s">
        <v>394</v>
      </c>
      <c r="AD4" s="91"/>
      <c r="AE4" s="91"/>
      <c r="AF4" s="91" t="s">
        <v>385</v>
      </c>
      <c r="AG4" s="96" t="s">
        <v>386</v>
      </c>
      <c r="AH4" s="90"/>
      <c r="AI4" s="94"/>
      <c r="AJ4" s="81"/>
      <c r="AK4" s="95"/>
      <c r="AL4" s="133" t="s">
        <v>387</v>
      </c>
      <c r="AM4" s="143" t="s">
        <v>388</v>
      </c>
      <c r="AN4" s="91" t="s">
        <v>385</v>
      </c>
      <c r="AO4" s="132" t="s">
        <v>389</v>
      </c>
      <c r="AP4" s="88"/>
      <c r="AQ4" s="88"/>
      <c r="AR4" s="88"/>
      <c r="AS4" s="89"/>
      <c r="AT4" s="132" t="s">
        <v>390</v>
      </c>
      <c r="AU4" s="81"/>
      <c r="AV4" s="81"/>
      <c r="AW4" s="95"/>
      <c r="AX4" s="96" t="s">
        <v>391</v>
      </c>
      <c r="AY4" s="132" t="s">
        <v>392</v>
      </c>
      <c r="AZ4" s="97"/>
      <c r="BA4" s="97"/>
      <c r="BB4" s="98"/>
      <c r="BC4" s="89"/>
      <c r="BD4" s="96" t="s">
        <v>393</v>
      </c>
      <c r="BE4" s="96" t="s">
        <v>394</v>
      </c>
      <c r="BF4" s="91"/>
      <c r="BG4" s="91"/>
      <c r="BH4" s="91" t="s">
        <v>385</v>
      </c>
      <c r="BI4" s="96" t="s">
        <v>386</v>
      </c>
      <c r="BJ4" s="90"/>
      <c r="BK4" s="94"/>
      <c r="BL4" s="81"/>
      <c r="BM4" s="95"/>
      <c r="BN4" s="133" t="s">
        <v>387</v>
      </c>
      <c r="BO4" s="143" t="s">
        <v>388</v>
      </c>
      <c r="BP4" s="91" t="s">
        <v>385</v>
      </c>
      <c r="BQ4" s="132" t="s">
        <v>389</v>
      </c>
      <c r="BR4" s="88"/>
      <c r="BS4" s="88"/>
      <c r="BT4" s="88"/>
      <c r="BU4" s="89"/>
      <c r="BV4" s="132" t="s">
        <v>390</v>
      </c>
      <c r="BW4" s="81"/>
      <c r="BX4" s="81"/>
      <c r="BY4" s="95"/>
      <c r="BZ4" s="96" t="s">
        <v>391</v>
      </c>
      <c r="CA4" s="132" t="s">
        <v>392</v>
      </c>
      <c r="CB4" s="88"/>
      <c r="CC4" s="88"/>
      <c r="CD4" s="88"/>
      <c r="CE4" s="89"/>
      <c r="CF4" s="96" t="s">
        <v>393</v>
      </c>
      <c r="CG4" s="96" t="s">
        <v>394</v>
      </c>
      <c r="CH4" s="91"/>
      <c r="CI4" s="91"/>
    </row>
    <row r="5" spans="1:87" s="45" customFormat="1" ht="23.25" customHeight="1">
      <c r="A5" s="146"/>
      <c r="B5" s="146"/>
      <c r="C5" s="152"/>
      <c r="D5" s="91"/>
      <c r="E5" s="91" t="s">
        <v>385</v>
      </c>
      <c r="F5" s="133" t="s">
        <v>395</v>
      </c>
      <c r="G5" s="133" t="s">
        <v>396</v>
      </c>
      <c r="H5" s="133" t="s">
        <v>397</v>
      </c>
      <c r="I5" s="133" t="s">
        <v>384</v>
      </c>
      <c r="J5" s="99"/>
      <c r="K5" s="144"/>
      <c r="L5" s="91"/>
      <c r="M5" s="91" t="s">
        <v>385</v>
      </c>
      <c r="N5" s="91" t="s">
        <v>398</v>
      </c>
      <c r="O5" s="91" t="s">
        <v>399</v>
      </c>
      <c r="P5" s="91" t="s">
        <v>400</v>
      </c>
      <c r="Q5" s="91" t="s">
        <v>401</v>
      </c>
      <c r="R5" s="91" t="s">
        <v>385</v>
      </c>
      <c r="S5" s="96" t="s">
        <v>402</v>
      </c>
      <c r="T5" s="96" t="s">
        <v>403</v>
      </c>
      <c r="U5" s="96" t="s">
        <v>404</v>
      </c>
      <c r="V5" s="91"/>
      <c r="W5" s="91" t="s">
        <v>385</v>
      </c>
      <c r="X5" s="96" t="s">
        <v>402</v>
      </c>
      <c r="Y5" s="96" t="s">
        <v>403</v>
      </c>
      <c r="Z5" s="96" t="s">
        <v>404</v>
      </c>
      <c r="AA5" s="96" t="s">
        <v>384</v>
      </c>
      <c r="AB5" s="91"/>
      <c r="AC5" s="91"/>
      <c r="AD5" s="91"/>
      <c r="AE5" s="91"/>
      <c r="AF5" s="91"/>
      <c r="AG5" s="91" t="s">
        <v>385</v>
      </c>
      <c r="AH5" s="133" t="s">
        <v>395</v>
      </c>
      <c r="AI5" s="133" t="s">
        <v>396</v>
      </c>
      <c r="AJ5" s="133" t="s">
        <v>397</v>
      </c>
      <c r="AK5" s="133" t="s">
        <v>384</v>
      </c>
      <c r="AL5" s="99"/>
      <c r="AM5" s="144"/>
      <c r="AN5" s="91"/>
      <c r="AO5" s="91" t="s">
        <v>385</v>
      </c>
      <c r="AP5" s="91" t="s">
        <v>398</v>
      </c>
      <c r="AQ5" s="91" t="s">
        <v>399</v>
      </c>
      <c r="AR5" s="91" t="s">
        <v>400</v>
      </c>
      <c r="AS5" s="91" t="s">
        <v>401</v>
      </c>
      <c r="AT5" s="91" t="s">
        <v>385</v>
      </c>
      <c r="AU5" s="96" t="s">
        <v>402</v>
      </c>
      <c r="AV5" s="96" t="s">
        <v>403</v>
      </c>
      <c r="AW5" s="96" t="s">
        <v>404</v>
      </c>
      <c r="AX5" s="91"/>
      <c r="AY5" s="91" t="s">
        <v>385</v>
      </c>
      <c r="AZ5" s="96" t="s">
        <v>402</v>
      </c>
      <c r="BA5" s="96" t="s">
        <v>403</v>
      </c>
      <c r="BB5" s="96" t="s">
        <v>404</v>
      </c>
      <c r="BC5" s="96" t="s">
        <v>384</v>
      </c>
      <c r="BD5" s="91"/>
      <c r="BE5" s="91"/>
      <c r="BF5" s="91"/>
      <c r="BG5" s="91"/>
      <c r="BH5" s="91"/>
      <c r="BI5" s="91" t="s">
        <v>385</v>
      </c>
      <c r="BJ5" s="133" t="s">
        <v>395</v>
      </c>
      <c r="BK5" s="133" t="s">
        <v>396</v>
      </c>
      <c r="BL5" s="133" t="s">
        <v>397</v>
      </c>
      <c r="BM5" s="133" t="s">
        <v>384</v>
      </c>
      <c r="BN5" s="99"/>
      <c r="BO5" s="144"/>
      <c r="BP5" s="91"/>
      <c r="BQ5" s="91" t="s">
        <v>385</v>
      </c>
      <c r="BR5" s="91" t="s">
        <v>398</v>
      </c>
      <c r="BS5" s="91" t="s">
        <v>399</v>
      </c>
      <c r="BT5" s="91" t="s">
        <v>400</v>
      </c>
      <c r="BU5" s="91" t="s">
        <v>401</v>
      </c>
      <c r="BV5" s="91" t="s">
        <v>385</v>
      </c>
      <c r="BW5" s="96" t="s">
        <v>402</v>
      </c>
      <c r="BX5" s="96" t="s">
        <v>403</v>
      </c>
      <c r="BY5" s="96" t="s">
        <v>404</v>
      </c>
      <c r="BZ5" s="91"/>
      <c r="CA5" s="91" t="s">
        <v>385</v>
      </c>
      <c r="CB5" s="96" t="s">
        <v>402</v>
      </c>
      <c r="CC5" s="96" t="s">
        <v>403</v>
      </c>
      <c r="CD5" s="96" t="s">
        <v>404</v>
      </c>
      <c r="CE5" s="96" t="s">
        <v>384</v>
      </c>
      <c r="CF5" s="91"/>
      <c r="CG5" s="91"/>
      <c r="CH5" s="91"/>
      <c r="CI5" s="91"/>
    </row>
    <row r="6" spans="1:87" s="46" customFormat="1" ht="13.5">
      <c r="A6" s="147"/>
      <c r="B6" s="147"/>
      <c r="C6" s="153"/>
      <c r="D6" s="102" t="s">
        <v>405</v>
      </c>
      <c r="E6" s="102" t="s">
        <v>405</v>
      </c>
      <c r="F6" s="103" t="s">
        <v>405</v>
      </c>
      <c r="G6" s="103" t="s">
        <v>405</v>
      </c>
      <c r="H6" s="103" t="s">
        <v>405</v>
      </c>
      <c r="I6" s="103" t="s">
        <v>405</v>
      </c>
      <c r="J6" s="103" t="s">
        <v>405</v>
      </c>
      <c r="K6" s="103" t="s">
        <v>405</v>
      </c>
      <c r="L6" s="102" t="s">
        <v>405</v>
      </c>
      <c r="M6" s="102" t="s">
        <v>405</v>
      </c>
      <c r="N6" s="102" t="s">
        <v>405</v>
      </c>
      <c r="O6" s="102" t="s">
        <v>405</v>
      </c>
      <c r="P6" s="102" t="s">
        <v>405</v>
      </c>
      <c r="Q6" s="102" t="s">
        <v>405</v>
      </c>
      <c r="R6" s="102" t="s">
        <v>405</v>
      </c>
      <c r="S6" s="102" t="s">
        <v>405</v>
      </c>
      <c r="T6" s="102" t="s">
        <v>405</v>
      </c>
      <c r="U6" s="102" t="s">
        <v>405</v>
      </c>
      <c r="V6" s="102" t="s">
        <v>405</v>
      </c>
      <c r="W6" s="102" t="s">
        <v>405</v>
      </c>
      <c r="X6" s="102" t="s">
        <v>405</v>
      </c>
      <c r="Y6" s="102" t="s">
        <v>405</v>
      </c>
      <c r="Z6" s="102" t="s">
        <v>405</v>
      </c>
      <c r="AA6" s="102" t="s">
        <v>405</v>
      </c>
      <c r="AB6" s="102" t="s">
        <v>405</v>
      </c>
      <c r="AC6" s="102" t="s">
        <v>405</v>
      </c>
      <c r="AD6" s="102" t="s">
        <v>405</v>
      </c>
      <c r="AE6" s="102" t="s">
        <v>405</v>
      </c>
      <c r="AF6" s="102" t="s">
        <v>405</v>
      </c>
      <c r="AG6" s="102" t="s">
        <v>405</v>
      </c>
      <c r="AH6" s="103" t="s">
        <v>405</v>
      </c>
      <c r="AI6" s="103" t="s">
        <v>405</v>
      </c>
      <c r="AJ6" s="103" t="s">
        <v>405</v>
      </c>
      <c r="AK6" s="103" t="s">
        <v>405</v>
      </c>
      <c r="AL6" s="103" t="s">
        <v>405</v>
      </c>
      <c r="AM6" s="103" t="s">
        <v>405</v>
      </c>
      <c r="AN6" s="102" t="s">
        <v>405</v>
      </c>
      <c r="AO6" s="102" t="s">
        <v>405</v>
      </c>
      <c r="AP6" s="102" t="s">
        <v>405</v>
      </c>
      <c r="AQ6" s="102" t="s">
        <v>405</v>
      </c>
      <c r="AR6" s="102" t="s">
        <v>405</v>
      </c>
      <c r="AS6" s="102" t="s">
        <v>405</v>
      </c>
      <c r="AT6" s="102" t="s">
        <v>405</v>
      </c>
      <c r="AU6" s="102" t="s">
        <v>405</v>
      </c>
      <c r="AV6" s="102" t="s">
        <v>405</v>
      </c>
      <c r="AW6" s="102" t="s">
        <v>405</v>
      </c>
      <c r="AX6" s="102" t="s">
        <v>405</v>
      </c>
      <c r="AY6" s="102" t="s">
        <v>405</v>
      </c>
      <c r="AZ6" s="102" t="s">
        <v>405</v>
      </c>
      <c r="BA6" s="102" t="s">
        <v>405</v>
      </c>
      <c r="BB6" s="102" t="s">
        <v>405</v>
      </c>
      <c r="BC6" s="102" t="s">
        <v>405</v>
      </c>
      <c r="BD6" s="102" t="s">
        <v>405</v>
      </c>
      <c r="BE6" s="102" t="s">
        <v>405</v>
      </c>
      <c r="BF6" s="102" t="s">
        <v>405</v>
      </c>
      <c r="BG6" s="102" t="s">
        <v>405</v>
      </c>
      <c r="BH6" s="102" t="s">
        <v>405</v>
      </c>
      <c r="BI6" s="102" t="s">
        <v>405</v>
      </c>
      <c r="BJ6" s="103" t="s">
        <v>405</v>
      </c>
      <c r="BK6" s="103" t="s">
        <v>405</v>
      </c>
      <c r="BL6" s="103" t="s">
        <v>405</v>
      </c>
      <c r="BM6" s="103" t="s">
        <v>405</v>
      </c>
      <c r="BN6" s="103" t="s">
        <v>405</v>
      </c>
      <c r="BO6" s="103" t="s">
        <v>405</v>
      </c>
      <c r="BP6" s="102" t="s">
        <v>405</v>
      </c>
      <c r="BQ6" s="102" t="s">
        <v>405</v>
      </c>
      <c r="BR6" s="103" t="s">
        <v>405</v>
      </c>
      <c r="BS6" s="103" t="s">
        <v>405</v>
      </c>
      <c r="BT6" s="103" t="s">
        <v>405</v>
      </c>
      <c r="BU6" s="103" t="s">
        <v>405</v>
      </c>
      <c r="BV6" s="102" t="s">
        <v>405</v>
      </c>
      <c r="BW6" s="102" t="s">
        <v>405</v>
      </c>
      <c r="BX6" s="102" t="s">
        <v>405</v>
      </c>
      <c r="BY6" s="102" t="s">
        <v>405</v>
      </c>
      <c r="BZ6" s="102" t="s">
        <v>405</v>
      </c>
      <c r="CA6" s="102" t="s">
        <v>405</v>
      </c>
      <c r="CB6" s="102" t="s">
        <v>405</v>
      </c>
      <c r="CC6" s="102" t="s">
        <v>405</v>
      </c>
      <c r="CD6" s="102" t="s">
        <v>405</v>
      </c>
      <c r="CE6" s="102" t="s">
        <v>405</v>
      </c>
      <c r="CF6" s="102" t="s">
        <v>405</v>
      </c>
      <c r="CG6" s="102" t="s">
        <v>405</v>
      </c>
      <c r="CH6" s="102" t="s">
        <v>405</v>
      </c>
      <c r="CI6" s="102" t="s">
        <v>405</v>
      </c>
    </row>
    <row r="7" spans="1:87" s="50" customFormat="1" ht="12" customHeight="1">
      <c r="A7" s="48" t="s">
        <v>159</v>
      </c>
      <c r="B7" s="63" t="s">
        <v>406</v>
      </c>
      <c r="C7" s="48" t="s">
        <v>385</v>
      </c>
      <c r="D7" s="71">
        <f aca="true" t="shared" si="0" ref="D7:AI7">SUM(D8:D58)</f>
        <v>777537</v>
      </c>
      <c r="E7" s="71">
        <f t="shared" si="0"/>
        <v>674268</v>
      </c>
      <c r="F7" s="71">
        <f t="shared" si="0"/>
        <v>35705</v>
      </c>
      <c r="G7" s="71">
        <f t="shared" si="0"/>
        <v>244465</v>
      </c>
      <c r="H7" s="71">
        <f t="shared" si="0"/>
        <v>329938</v>
      </c>
      <c r="I7" s="71">
        <f t="shared" si="0"/>
        <v>64160</v>
      </c>
      <c r="J7" s="71">
        <f t="shared" si="0"/>
        <v>103269</v>
      </c>
      <c r="K7" s="71">
        <f t="shared" si="0"/>
        <v>137824</v>
      </c>
      <c r="L7" s="71">
        <f t="shared" si="0"/>
        <v>12980135</v>
      </c>
      <c r="M7" s="71">
        <f t="shared" si="0"/>
        <v>2751916</v>
      </c>
      <c r="N7" s="71">
        <f t="shared" si="0"/>
        <v>1475178</v>
      </c>
      <c r="O7" s="71">
        <f t="shared" si="0"/>
        <v>554742</v>
      </c>
      <c r="P7" s="71">
        <f t="shared" si="0"/>
        <v>652050</v>
      </c>
      <c r="Q7" s="71">
        <f t="shared" si="0"/>
        <v>69946</v>
      </c>
      <c r="R7" s="71">
        <f t="shared" si="0"/>
        <v>3473994</v>
      </c>
      <c r="S7" s="71">
        <f t="shared" si="0"/>
        <v>121618</v>
      </c>
      <c r="T7" s="71">
        <f t="shared" si="0"/>
        <v>3099467</v>
      </c>
      <c r="U7" s="71">
        <f t="shared" si="0"/>
        <v>252909</v>
      </c>
      <c r="V7" s="71">
        <f t="shared" si="0"/>
        <v>32721</v>
      </c>
      <c r="W7" s="71">
        <f t="shared" si="0"/>
        <v>6700855</v>
      </c>
      <c r="X7" s="71">
        <f t="shared" si="0"/>
        <v>2811928</v>
      </c>
      <c r="Y7" s="71">
        <f t="shared" si="0"/>
        <v>3639859</v>
      </c>
      <c r="Z7" s="71">
        <f t="shared" si="0"/>
        <v>208142</v>
      </c>
      <c r="AA7" s="71">
        <f t="shared" si="0"/>
        <v>40926</v>
      </c>
      <c r="AB7" s="71">
        <f t="shared" si="0"/>
        <v>5508372</v>
      </c>
      <c r="AC7" s="71">
        <f t="shared" si="0"/>
        <v>20649</v>
      </c>
      <c r="AD7" s="71">
        <f t="shared" si="0"/>
        <v>216784</v>
      </c>
      <c r="AE7" s="71">
        <f t="shared" si="0"/>
        <v>13974456</v>
      </c>
      <c r="AF7" s="71">
        <f t="shared" si="0"/>
        <v>281009</v>
      </c>
      <c r="AG7" s="71">
        <f t="shared" si="0"/>
        <v>280011</v>
      </c>
      <c r="AH7" s="71">
        <f t="shared" si="0"/>
        <v>0</v>
      </c>
      <c r="AI7" s="71">
        <f t="shared" si="0"/>
        <v>179011</v>
      </c>
      <c r="AJ7" s="71">
        <f aca="true" t="shared" si="1" ref="AJ7:BO7">SUM(AJ8:AJ58)</f>
        <v>0</v>
      </c>
      <c r="AK7" s="71">
        <f t="shared" si="1"/>
        <v>101000</v>
      </c>
      <c r="AL7" s="71">
        <f t="shared" si="1"/>
        <v>998</v>
      </c>
      <c r="AM7" s="71">
        <f t="shared" si="1"/>
        <v>103569</v>
      </c>
      <c r="AN7" s="71">
        <f t="shared" si="1"/>
        <v>3825971</v>
      </c>
      <c r="AO7" s="71">
        <f t="shared" si="1"/>
        <v>648184</v>
      </c>
      <c r="AP7" s="71">
        <f t="shared" si="1"/>
        <v>572242</v>
      </c>
      <c r="AQ7" s="71">
        <f t="shared" si="1"/>
        <v>0</v>
      </c>
      <c r="AR7" s="71">
        <f t="shared" si="1"/>
        <v>75942</v>
      </c>
      <c r="AS7" s="71">
        <f t="shared" si="1"/>
        <v>0</v>
      </c>
      <c r="AT7" s="71">
        <f t="shared" si="1"/>
        <v>1267510</v>
      </c>
      <c r="AU7" s="71">
        <f t="shared" si="1"/>
        <v>260</v>
      </c>
      <c r="AV7" s="71">
        <f t="shared" si="1"/>
        <v>1266220</v>
      </c>
      <c r="AW7" s="71">
        <f t="shared" si="1"/>
        <v>1030</v>
      </c>
      <c r="AX7" s="71">
        <f t="shared" si="1"/>
        <v>0</v>
      </c>
      <c r="AY7" s="71">
        <f t="shared" si="1"/>
        <v>1910277</v>
      </c>
      <c r="AZ7" s="71">
        <f t="shared" si="1"/>
        <v>1085279</v>
      </c>
      <c r="BA7" s="71">
        <f t="shared" si="1"/>
        <v>803008</v>
      </c>
      <c r="BB7" s="71">
        <f t="shared" si="1"/>
        <v>19712</v>
      </c>
      <c r="BC7" s="71">
        <f t="shared" si="1"/>
        <v>2278</v>
      </c>
      <c r="BD7" s="71">
        <f t="shared" si="1"/>
        <v>2491115</v>
      </c>
      <c r="BE7" s="71">
        <f t="shared" si="1"/>
        <v>0</v>
      </c>
      <c r="BF7" s="71">
        <f t="shared" si="1"/>
        <v>96954</v>
      </c>
      <c r="BG7" s="71">
        <f t="shared" si="1"/>
        <v>4203934</v>
      </c>
      <c r="BH7" s="71">
        <f t="shared" si="1"/>
        <v>1058546</v>
      </c>
      <c r="BI7" s="71">
        <f t="shared" si="1"/>
        <v>954279</v>
      </c>
      <c r="BJ7" s="71">
        <f t="shared" si="1"/>
        <v>35705</v>
      </c>
      <c r="BK7" s="71">
        <f t="shared" si="1"/>
        <v>423476</v>
      </c>
      <c r="BL7" s="71">
        <f t="shared" si="1"/>
        <v>329938</v>
      </c>
      <c r="BM7" s="71">
        <f t="shared" si="1"/>
        <v>165160</v>
      </c>
      <c r="BN7" s="71">
        <f t="shared" si="1"/>
        <v>104267</v>
      </c>
      <c r="BO7" s="71">
        <f t="shared" si="1"/>
        <v>241393</v>
      </c>
      <c r="BP7" s="71">
        <f aca="true" t="shared" si="2" ref="BP7:CI7">SUM(BP8:BP58)</f>
        <v>16806106</v>
      </c>
      <c r="BQ7" s="71">
        <f t="shared" si="2"/>
        <v>3400100</v>
      </c>
      <c r="BR7" s="71">
        <f t="shared" si="2"/>
        <v>2047420</v>
      </c>
      <c r="BS7" s="71">
        <f t="shared" si="2"/>
        <v>554742</v>
      </c>
      <c r="BT7" s="71">
        <f t="shared" si="2"/>
        <v>727992</v>
      </c>
      <c r="BU7" s="71">
        <f t="shared" si="2"/>
        <v>69946</v>
      </c>
      <c r="BV7" s="71">
        <f t="shared" si="2"/>
        <v>4741504</v>
      </c>
      <c r="BW7" s="71">
        <f t="shared" si="2"/>
        <v>121878</v>
      </c>
      <c r="BX7" s="71">
        <f t="shared" si="2"/>
        <v>4365687</v>
      </c>
      <c r="BY7" s="71">
        <f t="shared" si="2"/>
        <v>253939</v>
      </c>
      <c r="BZ7" s="71">
        <f t="shared" si="2"/>
        <v>32721</v>
      </c>
      <c r="CA7" s="71">
        <f t="shared" si="2"/>
        <v>8611132</v>
      </c>
      <c r="CB7" s="71">
        <f t="shared" si="2"/>
        <v>3897207</v>
      </c>
      <c r="CC7" s="71">
        <f t="shared" si="2"/>
        <v>4442867</v>
      </c>
      <c r="CD7" s="71">
        <f t="shared" si="2"/>
        <v>227854</v>
      </c>
      <c r="CE7" s="71">
        <f t="shared" si="2"/>
        <v>43204</v>
      </c>
      <c r="CF7" s="71">
        <f t="shared" si="2"/>
        <v>7999487</v>
      </c>
      <c r="CG7" s="71">
        <f t="shared" si="2"/>
        <v>20649</v>
      </c>
      <c r="CH7" s="71">
        <f t="shared" si="2"/>
        <v>313738</v>
      </c>
      <c r="CI7" s="71">
        <f t="shared" si="2"/>
        <v>18178390</v>
      </c>
    </row>
    <row r="8" spans="1:87" s="50" customFormat="1" ht="12" customHeight="1">
      <c r="A8" s="51" t="s">
        <v>112</v>
      </c>
      <c r="B8" s="64" t="s">
        <v>116</v>
      </c>
      <c r="C8" s="51" t="s">
        <v>117</v>
      </c>
      <c r="D8" s="73">
        <f aca="true" t="shared" si="3" ref="D8:D39">+SUM(E8,J8)</f>
        <v>35705</v>
      </c>
      <c r="E8" s="73">
        <f aca="true" t="shared" si="4" ref="E8:E39">+SUM(F8:I8)</f>
        <v>35705</v>
      </c>
      <c r="F8" s="73">
        <v>35705</v>
      </c>
      <c r="G8" s="73">
        <v>0</v>
      </c>
      <c r="H8" s="73">
        <v>0</v>
      </c>
      <c r="I8" s="73">
        <v>0</v>
      </c>
      <c r="J8" s="73">
        <v>0</v>
      </c>
      <c r="K8" s="74">
        <v>0</v>
      </c>
      <c r="L8" s="73">
        <f aca="true" t="shared" si="5" ref="L8:L39">+SUM(M8,R8,V8,W8,AC8)</f>
        <v>2467203</v>
      </c>
      <c r="M8" s="73">
        <f aca="true" t="shared" si="6" ref="M8:M39">+SUM(N8:Q8)</f>
        <v>1026645</v>
      </c>
      <c r="N8" s="73">
        <v>225282</v>
      </c>
      <c r="O8" s="73">
        <v>376703</v>
      </c>
      <c r="P8" s="73">
        <v>397592</v>
      </c>
      <c r="Q8" s="73">
        <v>27068</v>
      </c>
      <c r="R8" s="73">
        <f aca="true" t="shared" si="7" ref="R8:R39">+SUM(S8:U8)</f>
        <v>741822</v>
      </c>
      <c r="S8" s="73">
        <v>47285</v>
      </c>
      <c r="T8" s="73">
        <v>613784</v>
      </c>
      <c r="U8" s="73">
        <v>80753</v>
      </c>
      <c r="V8" s="73">
        <v>6891</v>
      </c>
      <c r="W8" s="73">
        <f aca="true" t="shared" si="8" ref="W8:W39">+SUM(X8:AA8)</f>
        <v>691845</v>
      </c>
      <c r="X8" s="73">
        <v>300618</v>
      </c>
      <c r="Y8" s="73">
        <v>361778</v>
      </c>
      <c r="Z8" s="73">
        <v>25386</v>
      </c>
      <c r="AA8" s="73">
        <v>4063</v>
      </c>
      <c r="AB8" s="74">
        <v>537226</v>
      </c>
      <c r="AC8" s="73">
        <v>0</v>
      </c>
      <c r="AD8" s="73">
        <v>0</v>
      </c>
      <c r="AE8" s="73">
        <f aca="true" t="shared" si="9" ref="AE8:AE39">+SUM(D8,L8,AD8)</f>
        <v>2502908</v>
      </c>
      <c r="AF8" s="73">
        <f aca="true" t="shared" si="10" ref="AF8:AF39">+SUM(AG8,AL8)</f>
        <v>0</v>
      </c>
      <c r="AG8" s="73">
        <f aca="true" t="shared" si="11" ref="AG8:AG39">+SUM(AH8:AK8)</f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4">
        <v>29363</v>
      </c>
      <c r="AN8" s="73">
        <f aca="true" t="shared" si="12" ref="AN8:AN39">+SUM(AO8,AT8,AX8,AY8,BE8)</f>
        <v>1849</v>
      </c>
      <c r="AO8" s="73">
        <f aca="true" t="shared" si="13" ref="AO8:AO39">+SUM(AP8:AS8)</f>
        <v>0</v>
      </c>
      <c r="AP8" s="73">
        <v>0</v>
      </c>
      <c r="AQ8" s="73">
        <v>0</v>
      </c>
      <c r="AR8" s="73">
        <v>0</v>
      </c>
      <c r="AS8" s="73">
        <v>0</v>
      </c>
      <c r="AT8" s="73">
        <f aca="true" t="shared" si="14" ref="AT8:AT39">+SUM(AU8:AW8)</f>
        <v>11</v>
      </c>
      <c r="AU8" s="73">
        <v>11</v>
      </c>
      <c r="AV8" s="73">
        <v>0</v>
      </c>
      <c r="AW8" s="73">
        <v>0</v>
      </c>
      <c r="AX8" s="73">
        <v>0</v>
      </c>
      <c r="AY8" s="73">
        <f aca="true" t="shared" si="15" ref="AY8:AY39">+SUM(AZ8:BC8)</f>
        <v>1838</v>
      </c>
      <c r="AZ8" s="73">
        <v>1838</v>
      </c>
      <c r="BA8" s="73">
        <v>0</v>
      </c>
      <c r="BB8" s="73">
        <v>0</v>
      </c>
      <c r="BC8" s="73">
        <v>0</v>
      </c>
      <c r="BD8" s="74">
        <v>252835</v>
      </c>
      <c r="BE8" s="73">
        <v>0</v>
      </c>
      <c r="BF8" s="73">
        <v>0</v>
      </c>
      <c r="BG8" s="73">
        <f aca="true" t="shared" si="16" ref="BG8:BG39">+SUM(BF8,AN8,AF8)</f>
        <v>1849</v>
      </c>
      <c r="BH8" s="73">
        <f aca="true" t="shared" si="17" ref="BH8:BH40">SUM(D8,AF8)</f>
        <v>35705</v>
      </c>
      <c r="BI8" s="73">
        <f aca="true" t="shared" si="18" ref="BI8:BI40">SUM(E8,AG8)</f>
        <v>35705</v>
      </c>
      <c r="BJ8" s="73">
        <f aca="true" t="shared" si="19" ref="BJ8:BJ40">SUM(F8,AH8)</f>
        <v>35705</v>
      </c>
      <c r="BK8" s="73">
        <f aca="true" t="shared" si="20" ref="BK8:BK40">SUM(G8,AI8)</f>
        <v>0</v>
      </c>
      <c r="BL8" s="73">
        <f aca="true" t="shared" si="21" ref="BL8:BL40">SUM(H8,AJ8)</f>
        <v>0</v>
      </c>
      <c r="BM8" s="73">
        <f aca="true" t="shared" si="22" ref="BM8:BM40">SUM(I8,AK8)</f>
        <v>0</v>
      </c>
      <c r="BN8" s="73">
        <f aca="true" t="shared" si="23" ref="BN8:BN40">SUM(J8,AL8)</f>
        <v>0</v>
      </c>
      <c r="BO8" s="74">
        <f aca="true" t="shared" si="24" ref="BO8:BO40">SUM(K8,AM8)</f>
        <v>29363</v>
      </c>
      <c r="BP8" s="73">
        <f aca="true" t="shared" si="25" ref="BP8:BP40">SUM(L8,AN8)</f>
        <v>2469052</v>
      </c>
      <c r="BQ8" s="73">
        <f aca="true" t="shared" si="26" ref="BQ8:BQ40">SUM(M8,AO8)</f>
        <v>1026645</v>
      </c>
      <c r="BR8" s="73">
        <f aca="true" t="shared" si="27" ref="BR8:BR40">SUM(N8,AP8)</f>
        <v>225282</v>
      </c>
      <c r="BS8" s="73">
        <f aca="true" t="shared" si="28" ref="BS8:BS40">SUM(O8,AQ8)</f>
        <v>376703</v>
      </c>
      <c r="BT8" s="73">
        <f aca="true" t="shared" si="29" ref="BT8:BT40">SUM(P8,AR8)</f>
        <v>397592</v>
      </c>
      <c r="BU8" s="73">
        <f aca="true" t="shared" si="30" ref="BU8:BU40">SUM(Q8,AS8)</f>
        <v>27068</v>
      </c>
      <c r="BV8" s="73">
        <f aca="true" t="shared" si="31" ref="BV8:BV40">SUM(R8,AT8)</f>
        <v>741833</v>
      </c>
      <c r="BW8" s="73">
        <f aca="true" t="shared" si="32" ref="BW8:BW40">SUM(S8,AU8)</f>
        <v>47296</v>
      </c>
      <c r="BX8" s="73">
        <f aca="true" t="shared" si="33" ref="BX8:BX40">SUM(T8,AV8)</f>
        <v>613784</v>
      </c>
      <c r="BY8" s="73">
        <f aca="true" t="shared" si="34" ref="BY8:BY40">SUM(U8,AW8)</f>
        <v>80753</v>
      </c>
      <c r="BZ8" s="73">
        <f aca="true" t="shared" si="35" ref="BZ8:BZ40">SUM(V8,AX8)</f>
        <v>6891</v>
      </c>
      <c r="CA8" s="73">
        <f aca="true" t="shared" si="36" ref="CA8:CA40">SUM(W8,AY8)</f>
        <v>693683</v>
      </c>
      <c r="CB8" s="73">
        <f aca="true" t="shared" si="37" ref="CB8:CB40">SUM(X8,AZ8)</f>
        <v>302456</v>
      </c>
      <c r="CC8" s="73">
        <f aca="true" t="shared" si="38" ref="CC8:CC40">SUM(Y8,BA8)</f>
        <v>361778</v>
      </c>
      <c r="CD8" s="73">
        <f aca="true" t="shared" si="39" ref="CD8:CD40">SUM(Z8,BB8)</f>
        <v>25386</v>
      </c>
      <c r="CE8" s="73">
        <f aca="true" t="shared" si="40" ref="CE8:CE40">SUM(AA8,BC8)</f>
        <v>4063</v>
      </c>
      <c r="CF8" s="74">
        <f aca="true" t="shared" si="41" ref="CF8:CF40">SUM(AB8,BD8)</f>
        <v>790061</v>
      </c>
      <c r="CG8" s="73">
        <f aca="true" t="shared" si="42" ref="CG8:CG40">SUM(AC8,BE8)</f>
        <v>0</v>
      </c>
      <c r="CH8" s="73">
        <f aca="true" t="shared" si="43" ref="CH8:CH40">SUM(AD8,BF8)</f>
        <v>0</v>
      </c>
      <c r="CI8" s="73">
        <f aca="true" t="shared" si="44" ref="CI8:CI40">SUM(AE8,BG8)</f>
        <v>2504757</v>
      </c>
    </row>
    <row r="9" spans="1:87" s="50" customFormat="1" ht="12" customHeight="1">
      <c r="A9" s="51" t="s">
        <v>112</v>
      </c>
      <c r="B9" s="64" t="s">
        <v>120</v>
      </c>
      <c r="C9" s="51" t="s">
        <v>121</v>
      </c>
      <c r="D9" s="73">
        <f t="shared" si="3"/>
        <v>0</v>
      </c>
      <c r="E9" s="73">
        <f t="shared" si="4"/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4">
        <v>16891</v>
      </c>
      <c r="L9" s="73">
        <f t="shared" si="5"/>
        <v>341435</v>
      </c>
      <c r="M9" s="73">
        <f t="shared" si="6"/>
        <v>117937</v>
      </c>
      <c r="N9" s="73">
        <v>19656</v>
      </c>
      <c r="O9" s="73">
        <v>98281</v>
      </c>
      <c r="P9" s="73">
        <v>0</v>
      </c>
      <c r="Q9" s="73">
        <v>0</v>
      </c>
      <c r="R9" s="73">
        <f t="shared" si="7"/>
        <v>8666</v>
      </c>
      <c r="S9" s="73">
        <v>8666</v>
      </c>
      <c r="T9" s="73">
        <v>0</v>
      </c>
      <c r="U9" s="73">
        <v>0</v>
      </c>
      <c r="V9" s="73">
        <v>0</v>
      </c>
      <c r="W9" s="73">
        <f t="shared" si="8"/>
        <v>214832</v>
      </c>
      <c r="X9" s="73">
        <v>214832</v>
      </c>
      <c r="Y9" s="73">
        <v>0</v>
      </c>
      <c r="Z9" s="73">
        <v>0</v>
      </c>
      <c r="AA9" s="73">
        <v>0</v>
      </c>
      <c r="AB9" s="74">
        <v>276215</v>
      </c>
      <c r="AC9" s="73">
        <v>0</v>
      </c>
      <c r="AD9" s="73">
        <v>0</v>
      </c>
      <c r="AE9" s="73">
        <f t="shared" si="9"/>
        <v>341435</v>
      </c>
      <c r="AF9" s="73">
        <f t="shared" si="10"/>
        <v>0</v>
      </c>
      <c r="AG9" s="73">
        <f t="shared" si="11"/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4">
        <v>1910</v>
      </c>
      <c r="AN9" s="73">
        <f t="shared" si="12"/>
        <v>0</v>
      </c>
      <c r="AO9" s="73">
        <f t="shared" si="13"/>
        <v>0</v>
      </c>
      <c r="AP9" s="73">
        <v>0</v>
      </c>
      <c r="AQ9" s="73">
        <v>0</v>
      </c>
      <c r="AR9" s="73">
        <v>0</v>
      </c>
      <c r="AS9" s="73">
        <v>0</v>
      </c>
      <c r="AT9" s="73">
        <f t="shared" si="14"/>
        <v>0</v>
      </c>
      <c r="AU9" s="73">
        <v>0</v>
      </c>
      <c r="AV9" s="73">
        <v>0</v>
      </c>
      <c r="AW9" s="73">
        <v>0</v>
      </c>
      <c r="AX9" s="73">
        <v>0</v>
      </c>
      <c r="AY9" s="73">
        <f t="shared" si="15"/>
        <v>0</v>
      </c>
      <c r="AZ9" s="73">
        <v>0</v>
      </c>
      <c r="BA9" s="73">
        <v>0</v>
      </c>
      <c r="BB9" s="73">
        <v>0</v>
      </c>
      <c r="BC9" s="73">
        <v>0</v>
      </c>
      <c r="BD9" s="74">
        <v>110311</v>
      </c>
      <c r="BE9" s="73">
        <v>0</v>
      </c>
      <c r="BF9" s="73">
        <v>0</v>
      </c>
      <c r="BG9" s="73">
        <f t="shared" si="16"/>
        <v>0</v>
      </c>
      <c r="BH9" s="73">
        <f t="shared" si="17"/>
        <v>0</v>
      </c>
      <c r="BI9" s="73">
        <f t="shared" si="18"/>
        <v>0</v>
      </c>
      <c r="BJ9" s="73">
        <f t="shared" si="19"/>
        <v>0</v>
      </c>
      <c r="BK9" s="73">
        <f t="shared" si="20"/>
        <v>0</v>
      </c>
      <c r="BL9" s="73">
        <f t="shared" si="21"/>
        <v>0</v>
      </c>
      <c r="BM9" s="73">
        <f t="shared" si="22"/>
        <v>0</v>
      </c>
      <c r="BN9" s="73">
        <f t="shared" si="23"/>
        <v>0</v>
      </c>
      <c r="BO9" s="74">
        <f t="shared" si="24"/>
        <v>18801</v>
      </c>
      <c r="BP9" s="73">
        <f t="shared" si="25"/>
        <v>341435</v>
      </c>
      <c r="BQ9" s="73">
        <f t="shared" si="26"/>
        <v>117937</v>
      </c>
      <c r="BR9" s="73">
        <f t="shared" si="27"/>
        <v>19656</v>
      </c>
      <c r="BS9" s="73">
        <f t="shared" si="28"/>
        <v>98281</v>
      </c>
      <c r="BT9" s="73">
        <f t="shared" si="29"/>
        <v>0</v>
      </c>
      <c r="BU9" s="73">
        <f t="shared" si="30"/>
        <v>0</v>
      </c>
      <c r="BV9" s="73">
        <f t="shared" si="31"/>
        <v>8666</v>
      </c>
      <c r="BW9" s="73">
        <f t="shared" si="32"/>
        <v>8666</v>
      </c>
      <c r="BX9" s="73">
        <f t="shared" si="33"/>
        <v>0</v>
      </c>
      <c r="BY9" s="73">
        <f t="shared" si="34"/>
        <v>0</v>
      </c>
      <c r="BZ9" s="73">
        <f t="shared" si="35"/>
        <v>0</v>
      </c>
      <c r="CA9" s="73">
        <f t="shared" si="36"/>
        <v>214832</v>
      </c>
      <c r="CB9" s="73">
        <f t="shared" si="37"/>
        <v>214832</v>
      </c>
      <c r="CC9" s="73">
        <f t="shared" si="38"/>
        <v>0</v>
      </c>
      <c r="CD9" s="73">
        <f t="shared" si="39"/>
        <v>0</v>
      </c>
      <c r="CE9" s="73">
        <f t="shared" si="40"/>
        <v>0</v>
      </c>
      <c r="CF9" s="74">
        <f t="shared" si="41"/>
        <v>386526</v>
      </c>
      <c r="CG9" s="73">
        <f t="shared" si="42"/>
        <v>0</v>
      </c>
      <c r="CH9" s="73">
        <f t="shared" si="43"/>
        <v>0</v>
      </c>
      <c r="CI9" s="73">
        <f t="shared" si="44"/>
        <v>341435</v>
      </c>
    </row>
    <row r="10" spans="1:87" s="50" customFormat="1" ht="12" customHeight="1">
      <c r="A10" s="51" t="s">
        <v>112</v>
      </c>
      <c r="B10" s="64" t="s">
        <v>123</v>
      </c>
      <c r="C10" s="51" t="s">
        <v>124</v>
      </c>
      <c r="D10" s="73">
        <f t="shared" si="3"/>
        <v>0</v>
      </c>
      <c r="E10" s="73">
        <f t="shared" si="4"/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4">
        <v>8204</v>
      </c>
      <c r="L10" s="73">
        <f t="shared" si="5"/>
        <v>2401</v>
      </c>
      <c r="M10" s="73">
        <f t="shared" si="6"/>
        <v>2401</v>
      </c>
      <c r="N10" s="73">
        <v>2401</v>
      </c>
      <c r="O10" s="73">
        <v>0</v>
      </c>
      <c r="P10" s="73">
        <v>0</v>
      </c>
      <c r="Q10" s="73">
        <v>0</v>
      </c>
      <c r="R10" s="73">
        <f t="shared" si="7"/>
        <v>0</v>
      </c>
      <c r="S10" s="73">
        <v>0</v>
      </c>
      <c r="T10" s="73">
        <v>0</v>
      </c>
      <c r="U10" s="73">
        <v>0</v>
      </c>
      <c r="V10" s="73">
        <v>0</v>
      </c>
      <c r="W10" s="73">
        <f t="shared" si="8"/>
        <v>0</v>
      </c>
      <c r="X10" s="73">
        <v>0</v>
      </c>
      <c r="Y10" s="73">
        <v>0</v>
      </c>
      <c r="Z10" s="73">
        <v>0</v>
      </c>
      <c r="AA10" s="73">
        <v>0</v>
      </c>
      <c r="AB10" s="74">
        <v>292624</v>
      </c>
      <c r="AC10" s="73">
        <v>0</v>
      </c>
      <c r="AD10" s="73">
        <v>0</v>
      </c>
      <c r="AE10" s="73">
        <f t="shared" si="9"/>
        <v>2401</v>
      </c>
      <c r="AF10" s="73">
        <f t="shared" si="10"/>
        <v>0</v>
      </c>
      <c r="AG10" s="73">
        <f t="shared" si="11"/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4">
        <v>0</v>
      </c>
      <c r="AN10" s="73">
        <f t="shared" si="12"/>
        <v>14239</v>
      </c>
      <c r="AO10" s="73">
        <f t="shared" si="13"/>
        <v>128</v>
      </c>
      <c r="AP10" s="73">
        <v>128</v>
      </c>
      <c r="AQ10" s="73">
        <v>0</v>
      </c>
      <c r="AR10" s="73">
        <v>0</v>
      </c>
      <c r="AS10" s="73">
        <v>0</v>
      </c>
      <c r="AT10" s="73">
        <f t="shared" si="14"/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f t="shared" si="15"/>
        <v>14111</v>
      </c>
      <c r="AZ10" s="73">
        <v>14111</v>
      </c>
      <c r="BA10" s="73">
        <v>0</v>
      </c>
      <c r="BB10" s="73">
        <v>0</v>
      </c>
      <c r="BC10" s="73">
        <v>0</v>
      </c>
      <c r="BD10" s="74">
        <v>43285</v>
      </c>
      <c r="BE10" s="73">
        <v>0</v>
      </c>
      <c r="BF10" s="73">
        <v>0</v>
      </c>
      <c r="BG10" s="73">
        <f t="shared" si="16"/>
        <v>14239</v>
      </c>
      <c r="BH10" s="73">
        <f t="shared" si="17"/>
        <v>0</v>
      </c>
      <c r="BI10" s="73">
        <f t="shared" si="18"/>
        <v>0</v>
      </c>
      <c r="BJ10" s="73">
        <f t="shared" si="19"/>
        <v>0</v>
      </c>
      <c r="BK10" s="73">
        <f t="shared" si="20"/>
        <v>0</v>
      </c>
      <c r="BL10" s="73">
        <f t="shared" si="21"/>
        <v>0</v>
      </c>
      <c r="BM10" s="73">
        <f t="shared" si="22"/>
        <v>0</v>
      </c>
      <c r="BN10" s="73">
        <f t="shared" si="23"/>
        <v>0</v>
      </c>
      <c r="BO10" s="74">
        <f t="shared" si="24"/>
        <v>8204</v>
      </c>
      <c r="BP10" s="73">
        <f t="shared" si="25"/>
        <v>16640</v>
      </c>
      <c r="BQ10" s="73">
        <f t="shared" si="26"/>
        <v>2529</v>
      </c>
      <c r="BR10" s="73">
        <f t="shared" si="27"/>
        <v>2529</v>
      </c>
      <c r="BS10" s="73">
        <f t="shared" si="28"/>
        <v>0</v>
      </c>
      <c r="BT10" s="73">
        <f t="shared" si="29"/>
        <v>0</v>
      </c>
      <c r="BU10" s="73">
        <f t="shared" si="30"/>
        <v>0</v>
      </c>
      <c r="BV10" s="73">
        <f t="shared" si="31"/>
        <v>0</v>
      </c>
      <c r="BW10" s="73">
        <f t="shared" si="32"/>
        <v>0</v>
      </c>
      <c r="BX10" s="73">
        <f t="shared" si="33"/>
        <v>0</v>
      </c>
      <c r="BY10" s="73">
        <f t="shared" si="34"/>
        <v>0</v>
      </c>
      <c r="BZ10" s="73">
        <f t="shared" si="35"/>
        <v>0</v>
      </c>
      <c r="CA10" s="73">
        <f t="shared" si="36"/>
        <v>14111</v>
      </c>
      <c r="CB10" s="73">
        <f t="shared" si="37"/>
        <v>14111</v>
      </c>
      <c r="CC10" s="73">
        <f t="shared" si="38"/>
        <v>0</v>
      </c>
      <c r="CD10" s="73">
        <f t="shared" si="39"/>
        <v>0</v>
      </c>
      <c r="CE10" s="73">
        <f t="shared" si="40"/>
        <v>0</v>
      </c>
      <c r="CF10" s="74">
        <f t="shared" si="41"/>
        <v>335909</v>
      </c>
      <c r="CG10" s="73">
        <f t="shared" si="42"/>
        <v>0</v>
      </c>
      <c r="CH10" s="73">
        <f t="shared" si="43"/>
        <v>0</v>
      </c>
      <c r="CI10" s="73">
        <f t="shared" si="44"/>
        <v>16640</v>
      </c>
    </row>
    <row r="11" spans="1:87" s="50" customFormat="1" ht="12" customHeight="1">
      <c r="A11" s="51" t="s">
        <v>112</v>
      </c>
      <c r="B11" s="64" t="s">
        <v>316</v>
      </c>
      <c r="C11" s="51" t="s">
        <v>317</v>
      </c>
      <c r="D11" s="73">
        <f t="shared" si="3"/>
        <v>0</v>
      </c>
      <c r="E11" s="73">
        <f t="shared" si="4"/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4">
        <v>20142</v>
      </c>
      <c r="L11" s="73">
        <f t="shared" si="5"/>
        <v>615898</v>
      </c>
      <c r="M11" s="73">
        <f t="shared" si="6"/>
        <v>163553</v>
      </c>
      <c r="N11" s="73">
        <v>40974</v>
      </c>
      <c r="O11" s="73">
        <v>32578</v>
      </c>
      <c r="P11" s="73">
        <v>85962</v>
      </c>
      <c r="Q11" s="73">
        <v>4039</v>
      </c>
      <c r="R11" s="73">
        <f t="shared" si="7"/>
        <v>242556</v>
      </c>
      <c r="S11" s="73">
        <v>4301</v>
      </c>
      <c r="T11" s="73">
        <v>213740</v>
      </c>
      <c r="U11" s="73">
        <v>24515</v>
      </c>
      <c r="V11" s="73">
        <v>0</v>
      </c>
      <c r="W11" s="73">
        <f t="shared" si="8"/>
        <v>209789</v>
      </c>
      <c r="X11" s="73">
        <v>148281</v>
      </c>
      <c r="Y11" s="73">
        <v>49458</v>
      </c>
      <c r="Z11" s="73">
        <v>12050</v>
      </c>
      <c r="AA11" s="73">
        <v>0</v>
      </c>
      <c r="AB11" s="74">
        <v>26102</v>
      </c>
      <c r="AC11" s="73">
        <v>0</v>
      </c>
      <c r="AD11" s="73">
        <v>0</v>
      </c>
      <c r="AE11" s="73">
        <f t="shared" si="9"/>
        <v>615898</v>
      </c>
      <c r="AF11" s="73">
        <f t="shared" si="10"/>
        <v>0</v>
      </c>
      <c r="AG11" s="73">
        <f t="shared" si="11"/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4">
        <v>30168</v>
      </c>
      <c r="AN11" s="73">
        <f t="shared" si="12"/>
        <v>114605</v>
      </c>
      <c r="AO11" s="73">
        <f t="shared" si="13"/>
        <v>0</v>
      </c>
      <c r="AP11" s="73">
        <v>0</v>
      </c>
      <c r="AQ11" s="73">
        <v>0</v>
      </c>
      <c r="AR11" s="73">
        <v>0</v>
      </c>
      <c r="AS11" s="73">
        <v>0</v>
      </c>
      <c r="AT11" s="73">
        <f t="shared" si="14"/>
        <v>0</v>
      </c>
      <c r="AU11" s="73">
        <v>0</v>
      </c>
      <c r="AV11" s="73">
        <v>0</v>
      </c>
      <c r="AW11" s="73">
        <v>0</v>
      </c>
      <c r="AX11" s="73">
        <v>0</v>
      </c>
      <c r="AY11" s="73">
        <f t="shared" si="15"/>
        <v>114605</v>
      </c>
      <c r="AZ11" s="73">
        <v>114605</v>
      </c>
      <c r="BA11" s="73">
        <v>0</v>
      </c>
      <c r="BB11" s="73">
        <v>0</v>
      </c>
      <c r="BC11" s="73">
        <v>0</v>
      </c>
      <c r="BD11" s="74">
        <v>186811</v>
      </c>
      <c r="BE11" s="73">
        <v>0</v>
      </c>
      <c r="BF11" s="73">
        <v>0</v>
      </c>
      <c r="BG11" s="73">
        <f t="shared" si="16"/>
        <v>114605</v>
      </c>
      <c r="BH11" s="73">
        <f t="shared" si="17"/>
        <v>0</v>
      </c>
      <c r="BI11" s="73">
        <f t="shared" si="18"/>
        <v>0</v>
      </c>
      <c r="BJ11" s="73">
        <f t="shared" si="19"/>
        <v>0</v>
      </c>
      <c r="BK11" s="73">
        <f t="shared" si="20"/>
        <v>0</v>
      </c>
      <c r="BL11" s="73">
        <f t="shared" si="21"/>
        <v>0</v>
      </c>
      <c r="BM11" s="73">
        <f t="shared" si="22"/>
        <v>0</v>
      </c>
      <c r="BN11" s="73">
        <f t="shared" si="23"/>
        <v>0</v>
      </c>
      <c r="BO11" s="74">
        <f t="shared" si="24"/>
        <v>50310</v>
      </c>
      <c r="BP11" s="73">
        <f t="shared" si="25"/>
        <v>730503</v>
      </c>
      <c r="BQ11" s="73">
        <f t="shared" si="26"/>
        <v>163553</v>
      </c>
      <c r="BR11" s="73">
        <f t="shared" si="27"/>
        <v>40974</v>
      </c>
      <c r="BS11" s="73">
        <f t="shared" si="28"/>
        <v>32578</v>
      </c>
      <c r="BT11" s="73">
        <f t="shared" si="29"/>
        <v>85962</v>
      </c>
      <c r="BU11" s="73">
        <f t="shared" si="30"/>
        <v>4039</v>
      </c>
      <c r="BV11" s="73">
        <f t="shared" si="31"/>
        <v>242556</v>
      </c>
      <c r="BW11" s="73">
        <f t="shared" si="32"/>
        <v>4301</v>
      </c>
      <c r="BX11" s="73">
        <f t="shared" si="33"/>
        <v>213740</v>
      </c>
      <c r="BY11" s="73">
        <f t="shared" si="34"/>
        <v>24515</v>
      </c>
      <c r="BZ11" s="73">
        <f t="shared" si="35"/>
        <v>0</v>
      </c>
      <c r="CA11" s="73">
        <f t="shared" si="36"/>
        <v>324394</v>
      </c>
      <c r="CB11" s="73">
        <f t="shared" si="37"/>
        <v>262886</v>
      </c>
      <c r="CC11" s="73">
        <f t="shared" si="38"/>
        <v>49458</v>
      </c>
      <c r="CD11" s="73">
        <f t="shared" si="39"/>
        <v>12050</v>
      </c>
      <c r="CE11" s="73">
        <f t="shared" si="40"/>
        <v>0</v>
      </c>
      <c r="CF11" s="74">
        <f t="shared" si="41"/>
        <v>212913</v>
      </c>
      <c r="CG11" s="73">
        <f t="shared" si="42"/>
        <v>0</v>
      </c>
      <c r="CH11" s="73">
        <f t="shared" si="43"/>
        <v>0</v>
      </c>
      <c r="CI11" s="73">
        <f t="shared" si="44"/>
        <v>730503</v>
      </c>
    </row>
    <row r="12" spans="1:87" s="50" customFormat="1" ht="12" customHeight="1">
      <c r="A12" s="53" t="s">
        <v>112</v>
      </c>
      <c r="B12" s="54" t="s">
        <v>132</v>
      </c>
      <c r="C12" s="53" t="s">
        <v>133</v>
      </c>
      <c r="D12" s="75">
        <f t="shared" si="3"/>
        <v>0</v>
      </c>
      <c r="E12" s="75">
        <f t="shared" si="4"/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6">
        <v>18344</v>
      </c>
      <c r="L12" s="75">
        <f t="shared" si="5"/>
        <v>695082</v>
      </c>
      <c r="M12" s="75">
        <f t="shared" si="6"/>
        <v>64130</v>
      </c>
      <c r="N12" s="75">
        <v>64130</v>
      </c>
      <c r="O12" s="75">
        <v>0</v>
      </c>
      <c r="P12" s="75">
        <v>0</v>
      </c>
      <c r="Q12" s="75">
        <v>0</v>
      </c>
      <c r="R12" s="75">
        <f t="shared" si="7"/>
        <v>161917</v>
      </c>
      <c r="S12" s="75">
        <v>6724</v>
      </c>
      <c r="T12" s="75">
        <v>142771</v>
      </c>
      <c r="U12" s="75">
        <v>12422</v>
      </c>
      <c r="V12" s="75">
        <v>0</v>
      </c>
      <c r="W12" s="75">
        <f t="shared" si="8"/>
        <v>469035</v>
      </c>
      <c r="X12" s="75">
        <v>219566</v>
      </c>
      <c r="Y12" s="75">
        <v>237047</v>
      </c>
      <c r="Z12" s="75">
        <v>12422</v>
      </c>
      <c r="AA12" s="75">
        <v>0</v>
      </c>
      <c r="AB12" s="76">
        <v>23642</v>
      </c>
      <c r="AC12" s="75">
        <v>0</v>
      </c>
      <c r="AD12" s="75">
        <v>0</v>
      </c>
      <c r="AE12" s="75">
        <f t="shared" si="9"/>
        <v>695082</v>
      </c>
      <c r="AF12" s="75">
        <f t="shared" si="10"/>
        <v>0</v>
      </c>
      <c r="AG12" s="75">
        <f t="shared" si="11"/>
        <v>0</v>
      </c>
      <c r="AH12" s="75">
        <v>0</v>
      </c>
      <c r="AI12" s="75">
        <v>0</v>
      </c>
      <c r="AJ12" s="75">
        <v>0</v>
      </c>
      <c r="AK12" s="75">
        <v>0</v>
      </c>
      <c r="AL12" s="75">
        <v>0</v>
      </c>
      <c r="AM12" s="76">
        <v>0</v>
      </c>
      <c r="AN12" s="75">
        <f t="shared" si="12"/>
        <v>152230</v>
      </c>
      <c r="AO12" s="75">
        <f t="shared" si="13"/>
        <v>1803</v>
      </c>
      <c r="AP12" s="75">
        <v>1803</v>
      </c>
      <c r="AQ12" s="75">
        <v>0</v>
      </c>
      <c r="AR12" s="75">
        <v>0</v>
      </c>
      <c r="AS12" s="75">
        <v>0</v>
      </c>
      <c r="AT12" s="75">
        <f t="shared" si="14"/>
        <v>0</v>
      </c>
      <c r="AU12" s="75">
        <v>0</v>
      </c>
      <c r="AV12" s="75">
        <v>0</v>
      </c>
      <c r="AW12" s="75">
        <v>0</v>
      </c>
      <c r="AX12" s="75">
        <v>0</v>
      </c>
      <c r="AY12" s="75">
        <f t="shared" si="15"/>
        <v>150427</v>
      </c>
      <c r="AZ12" s="75">
        <v>150427</v>
      </c>
      <c r="BA12" s="75">
        <v>0</v>
      </c>
      <c r="BB12" s="75">
        <v>0</v>
      </c>
      <c r="BC12" s="75">
        <v>0</v>
      </c>
      <c r="BD12" s="76">
        <v>121525</v>
      </c>
      <c r="BE12" s="75">
        <v>0</v>
      </c>
      <c r="BF12" s="75">
        <v>0</v>
      </c>
      <c r="BG12" s="75">
        <f t="shared" si="16"/>
        <v>152230</v>
      </c>
      <c r="BH12" s="75">
        <f t="shared" si="17"/>
        <v>0</v>
      </c>
      <c r="BI12" s="75">
        <f t="shared" si="18"/>
        <v>0</v>
      </c>
      <c r="BJ12" s="75">
        <f t="shared" si="19"/>
        <v>0</v>
      </c>
      <c r="BK12" s="75">
        <f t="shared" si="20"/>
        <v>0</v>
      </c>
      <c r="BL12" s="75">
        <f t="shared" si="21"/>
        <v>0</v>
      </c>
      <c r="BM12" s="75">
        <f t="shared" si="22"/>
        <v>0</v>
      </c>
      <c r="BN12" s="75">
        <f t="shared" si="23"/>
        <v>0</v>
      </c>
      <c r="BO12" s="76">
        <f t="shared" si="24"/>
        <v>18344</v>
      </c>
      <c r="BP12" s="75">
        <f t="shared" si="25"/>
        <v>847312</v>
      </c>
      <c r="BQ12" s="75">
        <f t="shared" si="26"/>
        <v>65933</v>
      </c>
      <c r="BR12" s="75">
        <f t="shared" si="27"/>
        <v>65933</v>
      </c>
      <c r="BS12" s="75">
        <f t="shared" si="28"/>
        <v>0</v>
      </c>
      <c r="BT12" s="75">
        <f t="shared" si="29"/>
        <v>0</v>
      </c>
      <c r="BU12" s="75">
        <f t="shared" si="30"/>
        <v>0</v>
      </c>
      <c r="BV12" s="75">
        <f t="shared" si="31"/>
        <v>161917</v>
      </c>
      <c r="BW12" s="75">
        <f t="shared" si="32"/>
        <v>6724</v>
      </c>
      <c r="BX12" s="75">
        <f t="shared" si="33"/>
        <v>142771</v>
      </c>
      <c r="BY12" s="75">
        <f t="shared" si="34"/>
        <v>12422</v>
      </c>
      <c r="BZ12" s="75">
        <f t="shared" si="35"/>
        <v>0</v>
      </c>
      <c r="CA12" s="75">
        <f t="shared" si="36"/>
        <v>619462</v>
      </c>
      <c r="CB12" s="75">
        <f t="shared" si="37"/>
        <v>369993</v>
      </c>
      <c r="CC12" s="75">
        <f t="shared" si="38"/>
        <v>237047</v>
      </c>
      <c r="CD12" s="75">
        <f t="shared" si="39"/>
        <v>12422</v>
      </c>
      <c r="CE12" s="75">
        <f t="shared" si="40"/>
        <v>0</v>
      </c>
      <c r="CF12" s="76">
        <f t="shared" si="41"/>
        <v>145167</v>
      </c>
      <c r="CG12" s="75">
        <f t="shared" si="42"/>
        <v>0</v>
      </c>
      <c r="CH12" s="75">
        <f t="shared" si="43"/>
        <v>0</v>
      </c>
      <c r="CI12" s="75">
        <f t="shared" si="44"/>
        <v>847312</v>
      </c>
    </row>
    <row r="13" spans="1:87" s="50" customFormat="1" ht="12" customHeight="1">
      <c r="A13" s="53" t="s">
        <v>112</v>
      </c>
      <c r="B13" s="54" t="s">
        <v>318</v>
      </c>
      <c r="C13" s="53" t="s">
        <v>319</v>
      </c>
      <c r="D13" s="75">
        <f t="shared" si="3"/>
        <v>0</v>
      </c>
      <c r="E13" s="75">
        <f t="shared" si="4"/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6">
        <v>17998</v>
      </c>
      <c r="L13" s="75">
        <f t="shared" si="5"/>
        <v>4320</v>
      </c>
      <c r="M13" s="75">
        <f t="shared" si="6"/>
        <v>4320</v>
      </c>
      <c r="N13" s="75">
        <v>4320</v>
      </c>
      <c r="O13" s="75">
        <v>0</v>
      </c>
      <c r="P13" s="75">
        <v>0</v>
      </c>
      <c r="Q13" s="75">
        <v>0</v>
      </c>
      <c r="R13" s="75">
        <f t="shared" si="7"/>
        <v>0</v>
      </c>
      <c r="S13" s="75">
        <v>0</v>
      </c>
      <c r="T13" s="75">
        <v>0</v>
      </c>
      <c r="U13" s="75">
        <v>0</v>
      </c>
      <c r="V13" s="75">
        <v>0</v>
      </c>
      <c r="W13" s="75">
        <f t="shared" si="8"/>
        <v>0</v>
      </c>
      <c r="X13" s="75">
        <v>0</v>
      </c>
      <c r="Y13" s="75">
        <v>0</v>
      </c>
      <c r="Z13" s="75">
        <v>0</v>
      </c>
      <c r="AA13" s="75">
        <v>0</v>
      </c>
      <c r="AB13" s="76">
        <v>257023</v>
      </c>
      <c r="AC13" s="75">
        <v>0</v>
      </c>
      <c r="AD13" s="75">
        <v>0</v>
      </c>
      <c r="AE13" s="75">
        <f t="shared" si="9"/>
        <v>4320</v>
      </c>
      <c r="AF13" s="75">
        <f t="shared" si="10"/>
        <v>0</v>
      </c>
      <c r="AG13" s="75">
        <f t="shared" si="11"/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  <c r="AM13" s="76">
        <v>0</v>
      </c>
      <c r="AN13" s="75">
        <f t="shared" si="12"/>
        <v>4320</v>
      </c>
      <c r="AO13" s="75">
        <f t="shared" si="13"/>
        <v>4320</v>
      </c>
      <c r="AP13" s="75">
        <v>4320</v>
      </c>
      <c r="AQ13" s="75">
        <v>0</v>
      </c>
      <c r="AR13" s="75">
        <v>0</v>
      </c>
      <c r="AS13" s="75">
        <v>0</v>
      </c>
      <c r="AT13" s="75">
        <f t="shared" si="14"/>
        <v>0</v>
      </c>
      <c r="AU13" s="75">
        <v>0</v>
      </c>
      <c r="AV13" s="75">
        <v>0</v>
      </c>
      <c r="AW13" s="75">
        <v>0</v>
      </c>
      <c r="AX13" s="75">
        <v>0</v>
      </c>
      <c r="AY13" s="75">
        <f t="shared" si="15"/>
        <v>0</v>
      </c>
      <c r="AZ13" s="75">
        <v>0</v>
      </c>
      <c r="BA13" s="75">
        <v>0</v>
      </c>
      <c r="BB13" s="75">
        <v>0</v>
      </c>
      <c r="BC13" s="75">
        <v>0</v>
      </c>
      <c r="BD13" s="76">
        <v>116043</v>
      </c>
      <c r="BE13" s="75">
        <v>0</v>
      </c>
      <c r="BF13" s="75">
        <v>0</v>
      </c>
      <c r="BG13" s="75">
        <f t="shared" si="16"/>
        <v>4320</v>
      </c>
      <c r="BH13" s="75">
        <f t="shared" si="17"/>
        <v>0</v>
      </c>
      <c r="BI13" s="75">
        <f t="shared" si="18"/>
        <v>0</v>
      </c>
      <c r="BJ13" s="75">
        <f t="shared" si="19"/>
        <v>0</v>
      </c>
      <c r="BK13" s="75">
        <f t="shared" si="20"/>
        <v>0</v>
      </c>
      <c r="BL13" s="75">
        <f t="shared" si="21"/>
        <v>0</v>
      </c>
      <c r="BM13" s="75">
        <f t="shared" si="22"/>
        <v>0</v>
      </c>
      <c r="BN13" s="75">
        <f t="shared" si="23"/>
        <v>0</v>
      </c>
      <c r="BO13" s="76">
        <f t="shared" si="24"/>
        <v>17998</v>
      </c>
      <c r="BP13" s="75">
        <f t="shared" si="25"/>
        <v>8640</v>
      </c>
      <c r="BQ13" s="75">
        <f t="shared" si="26"/>
        <v>8640</v>
      </c>
      <c r="BR13" s="75">
        <f t="shared" si="27"/>
        <v>8640</v>
      </c>
      <c r="BS13" s="75">
        <f t="shared" si="28"/>
        <v>0</v>
      </c>
      <c r="BT13" s="75">
        <f t="shared" si="29"/>
        <v>0</v>
      </c>
      <c r="BU13" s="75">
        <f t="shared" si="30"/>
        <v>0</v>
      </c>
      <c r="BV13" s="75">
        <f t="shared" si="31"/>
        <v>0</v>
      </c>
      <c r="BW13" s="75">
        <f t="shared" si="32"/>
        <v>0</v>
      </c>
      <c r="BX13" s="75">
        <f t="shared" si="33"/>
        <v>0</v>
      </c>
      <c r="BY13" s="75">
        <f t="shared" si="34"/>
        <v>0</v>
      </c>
      <c r="BZ13" s="75">
        <f t="shared" si="35"/>
        <v>0</v>
      </c>
      <c r="CA13" s="75">
        <f t="shared" si="36"/>
        <v>0</v>
      </c>
      <c r="CB13" s="75">
        <f t="shared" si="37"/>
        <v>0</v>
      </c>
      <c r="CC13" s="75">
        <f t="shared" si="38"/>
        <v>0</v>
      </c>
      <c r="CD13" s="75">
        <f t="shared" si="39"/>
        <v>0</v>
      </c>
      <c r="CE13" s="75">
        <f t="shared" si="40"/>
        <v>0</v>
      </c>
      <c r="CF13" s="76">
        <f t="shared" si="41"/>
        <v>373066</v>
      </c>
      <c r="CG13" s="75">
        <f t="shared" si="42"/>
        <v>0</v>
      </c>
      <c r="CH13" s="75">
        <f t="shared" si="43"/>
        <v>0</v>
      </c>
      <c r="CI13" s="75">
        <f t="shared" si="44"/>
        <v>8640</v>
      </c>
    </row>
    <row r="14" spans="1:87" s="50" customFormat="1" ht="12" customHeight="1">
      <c r="A14" s="53" t="s">
        <v>112</v>
      </c>
      <c r="B14" s="54" t="s">
        <v>320</v>
      </c>
      <c r="C14" s="53" t="s">
        <v>321</v>
      </c>
      <c r="D14" s="75">
        <f t="shared" si="3"/>
        <v>0</v>
      </c>
      <c r="E14" s="75">
        <f t="shared" si="4"/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6">
        <v>7775</v>
      </c>
      <c r="L14" s="75">
        <f t="shared" si="5"/>
        <v>293810</v>
      </c>
      <c r="M14" s="75">
        <f t="shared" si="6"/>
        <v>55730</v>
      </c>
      <c r="N14" s="75">
        <v>55730</v>
      </c>
      <c r="O14" s="75">
        <v>0</v>
      </c>
      <c r="P14" s="75">
        <v>0</v>
      </c>
      <c r="Q14" s="75">
        <v>0</v>
      </c>
      <c r="R14" s="75">
        <f t="shared" si="7"/>
        <v>123138</v>
      </c>
      <c r="S14" s="75">
        <v>2304</v>
      </c>
      <c r="T14" s="75">
        <v>117101</v>
      </c>
      <c r="U14" s="75">
        <v>3733</v>
      </c>
      <c r="V14" s="75">
        <v>0</v>
      </c>
      <c r="W14" s="75">
        <f t="shared" si="8"/>
        <v>114942</v>
      </c>
      <c r="X14" s="75">
        <v>64134</v>
      </c>
      <c r="Y14" s="75">
        <v>40589</v>
      </c>
      <c r="Z14" s="75">
        <v>10219</v>
      </c>
      <c r="AA14" s="75">
        <v>0</v>
      </c>
      <c r="AB14" s="76">
        <v>10001</v>
      </c>
      <c r="AC14" s="75">
        <v>0</v>
      </c>
      <c r="AD14" s="75">
        <v>3028</v>
      </c>
      <c r="AE14" s="75">
        <f t="shared" si="9"/>
        <v>296838</v>
      </c>
      <c r="AF14" s="75">
        <f t="shared" si="10"/>
        <v>0</v>
      </c>
      <c r="AG14" s="75">
        <f t="shared" si="11"/>
        <v>0</v>
      </c>
      <c r="AH14" s="75">
        <v>0</v>
      </c>
      <c r="AI14" s="75">
        <v>0</v>
      </c>
      <c r="AJ14" s="75">
        <v>0</v>
      </c>
      <c r="AK14" s="75">
        <v>0</v>
      </c>
      <c r="AL14" s="75">
        <v>0</v>
      </c>
      <c r="AM14" s="76">
        <v>0</v>
      </c>
      <c r="AN14" s="75">
        <f t="shared" si="12"/>
        <v>206547</v>
      </c>
      <c r="AO14" s="75">
        <f t="shared" si="13"/>
        <v>40011</v>
      </c>
      <c r="AP14" s="75">
        <v>40011</v>
      </c>
      <c r="AQ14" s="75">
        <v>0</v>
      </c>
      <c r="AR14" s="75">
        <v>0</v>
      </c>
      <c r="AS14" s="75">
        <v>0</v>
      </c>
      <c r="AT14" s="75">
        <f t="shared" si="14"/>
        <v>52587</v>
      </c>
      <c r="AU14" s="75">
        <v>184</v>
      </c>
      <c r="AV14" s="75">
        <v>52403</v>
      </c>
      <c r="AW14" s="75">
        <v>0</v>
      </c>
      <c r="AX14" s="75">
        <v>0</v>
      </c>
      <c r="AY14" s="75">
        <f t="shared" si="15"/>
        <v>113949</v>
      </c>
      <c r="AZ14" s="75">
        <v>103927</v>
      </c>
      <c r="BA14" s="75">
        <v>10022</v>
      </c>
      <c r="BB14" s="75">
        <v>0</v>
      </c>
      <c r="BC14" s="75">
        <v>0</v>
      </c>
      <c r="BD14" s="76">
        <v>0</v>
      </c>
      <c r="BE14" s="75">
        <v>0</v>
      </c>
      <c r="BF14" s="75">
        <v>0</v>
      </c>
      <c r="BG14" s="75">
        <f t="shared" si="16"/>
        <v>206547</v>
      </c>
      <c r="BH14" s="75">
        <f t="shared" si="17"/>
        <v>0</v>
      </c>
      <c r="BI14" s="75">
        <f t="shared" si="18"/>
        <v>0</v>
      </c>
      <c r="BJ14" s="75">
        <f t="shared" si="19"/>
        <v>0</v>
      </c>
      <c r="BK14" s="75">
        <f t="shared" si="20"/>
        <v>0</v>
      </c>
      <c r="BL14" s="75">
        <f t="shared" si="21"/>
        <v>0</v>
      </c>
      <c r="BM14" s="75">
        <f t="shared" si="22"/>
        <v>0</v>
      </c>
      <c r="BN14" s="75">
        <f t="shared" si="23"/>
        <v>0</v>
      </c>
      <c r="BO14" s="76">
        <f t="shared" si="24"/>
        <v>7775</v>
      </c>
      <c r="BP14" s="75">
        <f t="shared" si="25"/>
        <v>500357</v>
      </c>
      <c r="BQ14" s="75">
        <f t="shared" si="26"/>
        <v>95741</v>
      </c>
      <c r="BR14" s="75">
        <f t="shared" si="27"/>
        <v>95741</v>
      </c>
      <c r="BS14" s="75">
        <f t="shared" si="28"/>
        <v>0</v>
      </c>
      <c r="BT14" s="75">
        <f t="shared" si="29"/>
        <v>0</v>
      </c>
      <c r="BU14" s="75">
        <f t="shared" si="30"/>
        <v>0</v>
      </c>
      <c r="BV14" s="75">
        <f t="shared" si="31"/>
        <v>175725</v>
      </c>
      <c r="BW14" s="75">
        <f t="shared" si="32"/>
        <v>2488</v>
      </c>
      <c r="BX14" s="75">
        <f t="shared" si="33"/>
        <v>169504</v>
      </c>
      <c r="BY14" s="75">
        <f t="shared" si="34"/>
        <v>3733</v>
      </c>
      <c r="BZ14" s="75">
        <f t="shared" si="35"/>
        <v>0</v>
      </c>
      <c r="CA14" s="75">
        <f t="shared" si="36"/>
        <v>228891</v>
      </c>
      <c r="CB14" s="75">
        <f t="shared" si="37"/>
        <v>168061</v>
      </c>
      <c r="CC14" s="75">
        <f t="shared" si="38"/>
        <v>50611</v>
      </c>
      <c r="CD14" s="75">
        <f t="shared" si="39"/>
        <v>10219</v>
      </c>
      <c r="CE14" s="75">
        <f t="shared" si="40"/>
        <v>0</v>
      </c>
      <c r="CF14" s="76">
        <f t="shared" si="41"/>
        <v>10001</v>
      </c>
      <c r="CG14" s="75">
        <f t="shared" si="42"/>
        <v>0</v>
      </c>
      <c r="CH14" s="75">
        <f t="shared" si="43"/>
        <v>3028</v>
      </c>
      <c r="CI14" s="75">
        <f t="shared" si="44"/>
        <v>503385</v>
      </c>
    </row>
    <row r="15" spans="1:87" s="50" customFormat="1" ht="12" customHeight="1">
      <c r="A15" s="53" t="s">
        <v>407</v>
      </c>
      <c r="B15" s="54" t="s">
        <v>408</v>
      </c>
      <c r="C15" s="53" t="s">
        <v>409</v>
      </c>
      <c r="D15" s="75">
        <f t="shared" si="3"/>
        <v>0</v>
      </c>
      <c r="E15" s="75">
        <f t="shared" si="4"/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6">
        <v>0</v>
      </c>
      <c r="L15" s="75">
        <f t="shared" si="5"/>
        <v>8762</v>
      </c>
      <c r="M15" s="75">
        <f t="shared" si="6"/>
        <v>8762</v>
      </c>
      <c r="N15" s="75">
        <v>8762</v>
      </c>
      <c r="O15" s="75">
        <v>0</v>
      </c>
      <c r="P15" s="75">
        <v>0</v>
      </c>
      <c r="Q15" s="75">
        <v>0</v>
      </c>
      <c r="R15" s="75">
        <f t="shared" si="7"/>
        <v>0</v>
      </c>
      <c r="S15" s="75">
        <v>0</v>
      </c>
      <c r="T15" s="75">
        <v>0</v>
      </c>
      <c r="U15" s="75">
        <v>0</v>
      </c>
      <c r="V15" s="75">
        <v>0</v>
      </c>
      <c r="W15" s="75">
        <f t="shared" si="8"/>
        <v>0</v>
      </c>
      <c r="X15" s="75">
        <v>0</v>
      </c>
      <c r="Y15" s="75">
        <v>0</v>
      </c>
      <c r="Z15" s="75">
        <v>0</v>
      </c>
      <c r="AA15" s="75">
        <v>0</v>
      </c>
      <c r="AB15" s="76">
        <v>1087570</v>
      </c>
      <c r="AC15" s="75">
        <v>0</v>
      </c>
      <c r="AD15" s="75">
        <v>0</v>
      </c>
      <c r="AE15" s="75">
        <f t="shared" si="9"/>
        <v>8762</v>
      </c>
      <c r="AF15" s="75">
        <f t="shared" si="10"/>
        <v>0</v>
      </c>
      <c r="AG15" s="75">
        <f t="shared" si="11"/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6">
        <v>0</v>
      </c>
      <c r="AN15" s="75">
        <f t="shared" si="12"/>
        <v>0</v>
      </c>
      <c r="AO15" s="75">
        <f t="shared" si="13"/>
        <v>0</v>
      </c>
      <c r="AP15" s="75">
        <v>0</v>
      </c>
      <c r="AQ15" s="75">
        <v>0</v>
      </c>
      <c r="AR15" s="75">
        <v>0</v>
      </c>
      <c r="AS15" s="75">
        <v>0</v>
      </c>
      <c r="AT15" s="75">
        <f t="shared" si="14"/>
        <v>0</v>
      </c>
      <c r="AU15" s="75">
        <v>0</v>
      </c>
      <c r="AV15" s="75">
        <v>0</v>
      </c>
      <c r="AW15" s="75">
        <v>0</v>
      </c>
      <c r="AX15" s="75">
        <v>0</v>
      </c>
      <c r="AY15" s="75">
        <f t="shared" si="15"/>
        <v>0</v>
      </c>
      <c r="AZ15" s="75">
        <v>0</v>
      </c>
      <c r="BA15" s="75">
        <v>0</v>
      </c>
      <c r="BB15" s="75">
        <v>0</v>
      </c>
      <c r="BC15" s="75">
        <v>0</v>
      </c>
      <c r="BD15" s="76">
        <v>367207</v>
      </c>
      <c r="BE15" s="75">
        <v>0</v>
      </c>
      <c r="BF15" s="75">
        <v>0</v>
      </c>
      <c r="BG15" s="75">
        <f t="shared" si="16"/>
        <v>0</v>
      </c>
      <c r="BH15" s="75">
        <f t="shared" si="17"/>
        <v>0</v>
      </c>
      <c r="BI15" s="75">
        <f t="shared" si="18"/>
        <v>0</v>
      </c>
      <c r="BJ15" s="75">
        <f t="shared" si="19"/>
        <v>0</v>
      </c>
      <c r="BK15" s="75">
        <f t="shared" si="20"/>
        <v>0</v>
      </c>
      <c r="BL15" s="75">
        <f t="shared" si="21"/>
        <v>0</v>
      </c>
      <c r="BM15" s="75">
        <f t="shared" si="22"/>
        <v>0</v>
      </c>
      <c r="BN15" s="75">
        <f t="shared" si="23"/>
        <v>0</v>
      </c>
      <c r="BO15" s="76">
        <f t="shared" si="24"/>
        <v>0</v>
      </c>
      <c r="BP15" s="75">
        <f t="shared" si="25"/>
        <v>8762</v>
      </c>
      <c r="BQ15" s="75">
        <f t="shared" si="26"/>
        <v>8762</v>
      </c>
      <c r="BR15" s="75">
        <f t="shared" si="27"/>
        <v>8762</v>
      </c>
      <c r="BS15" s="75">
        <f t="shared" si="28"/>
        <v>0</v>
      </c>
      <c r="BT15" s="75">
        <f t="shared" si="29"/>
        <v>0</v>
      </c>
      <c r="BU15" s="75">
        <f t="shared" si="30"/>
        <v>0</v>
      </c>
      <c r="BV15" s="75">
        <f t="shared" si="31"/>
        <v>0</v>
      </c>
      <c r="BW15" s="75">
        <f t="shared" si="32"/>
        <v>0</v>
      </c>
      <c r="BX15" s="75">
        <f t="shared" si="33"/>
        <v>0</v>
      </c>
      <c r="BY15" s="75">
        <f t="shared" si="34"/>
        <v>0</v>
      </c>
      <c r="BZ15" s="75">
        <f t="shared" si="35"/>
        <v>0</v>
      </c>
      <c r="CA15" s="75">
        <f t="shared" si="36"/>
        <v>0</v>
      </c>
      <c r="CB15" s="75">
        <f t="shared" si="37"/>
        <v>0</v>
      </c>
      <c r="CC15" s="75">
        <f t="shared" si="38"/>
        <v>0</v>
      </c>
      <c r="CD15" s="75">
        <f t="shared" si="39"/>
        <v>0</v>
      </c>
      <c r="CE15" s="75">
        <f t="shared" si="40"/>
        <v>0</v>
      </c>
      <c r="CF15" s="76">
        <f t="shared" si="41"/>
        <v>1454777</v>
      </c>
      <c r="CG15" s="75">
        <f t="shared" si="42"/>
        <v>0</v>
      </c>
      <c r="CH15" s="75">
        <f t="shared" si="43"/>
        <v>0</v>
      </c>
      <c r="CI15" s="75">
        <f t="shared" si="44"/>
        <v>8762</v>
      </c>
    </row>
    <row r="16" spans="1:87" s="50" customFormat="1" ht="12" customHeight="1">
      <c r="A16" s="53" t="s">
        <v>410</v>
      </c>
      <c r="B16" s="54" t="s">
        <v>411</v>
      </c>
      <c r="C16" s="53" t="s">
        <v>412</v>
      </c>
      <c r="D16" s="75">
        <f t="shared" si="3"/>
        <v>12251</v>
      </c>
      <c r="E16" s="75">
        <f t="shared" si="4"/>
        <v>12251</v>
      </c>
      <c r="F16" s="75">
        <v>0</v>
      </c>
      <c r="G16" s="75">
        <v>7526</v>
      </c>
      <c r="H16" s="75">
        <v>4725</v>
      </c>
      <c r="I16" s="75">
        <v>0</v>
      </c>
      <c r="J16" s="75">
        <v>0</v>
      </c>
      <c r="K16" s="76">
        <v>0</v>
      </c>
      <c r="L16" s="75">
        <f t="shared" si="5"/>
        <v>149684</v>
      </c>
      <c r="M16" s="75">
        <f t="shared" si="6"/>
        <v>27959</v>
      </c>
      <c r="N16" s="75">
        <v>27959</v>
      </c>
      <c r="O16" s="75">
        <v>0</v>
      </c>
      <c r="P16" s="75">
        <v>0</v>
      </c>
      <c r="Q16" s="75">
        <v>0</v>
      </c>
      <c r="R16" s="75">
        <f t="shared" si="7"/>
        <v>30720</v>
      </c>
      <c r="S16" s="75">
        <v>21205</v>
      </c>
      <c r="T16" s="75">
        <v>9515</v>
      </c>
      <c r="U16" s="75">
        <v>0</v>
      </c>
      <c r="V16" s="75">
        <v>0</v>
      </c>
      <c r="W16" s="75">
        <f t="shared" si="8"/>
        <v>91005</v>
      </c>
      <c r="X16" s="75">
        <v>50170</v>
      </c>
      <c r="Y16" s="75">
        <v>35290</v>
      </c>
      <c r="Z16" s="75">
        <v>5545</v>
      </c>
      <c r="AA16" s="75">
        <v>0</v>
      </c>
      <c r="AB16" s="76">
        <v>113912</v>
      </c>
      <c r="AC16" s="75">
        <v>0</v>
      </c>
      <c r="AD16" s="75">
        <v>0</v>
      </c>
      <c r="AE16" s="75">
        <f t="shared" si="9"/>
        <v>161935</v>
      </c>
      <c r="AF16" s="75">
        <f t="shared" si="10"/>
        <v>0</v>
      </c>
      <c r="AG16" s="75">
        <f t="shared" si="11"/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76">
        <v>0</v>
      </c>
      <c r="AN16" s="75">
        <f t="shared" si="12"/>
        <v>0</v>
      </c>
      <c r="AO16" s="75">
        <f t="shared" si="13"/>
        <v>0</v>
      </c>
      <c r="AP16" s="75">
        <v>0</v>
      </c>
      <c r="AQ16" s="75">
        <v>0</v>
      </c>
      <c r="AR16" s="75">
        <v>0</v>
      </c>
      <c r="AS16" s="75">
        <v>0</v>
      </c>
      <c r="AT16" s="75">
        <f t="shared" si="14"/>
        <v>0</v>
      </c>
      <c r="AU16" s="75">
        <v>0</v>
      </c>
      <c r="AV16" s="75">
        <v>0</v>
      </c>
      <c r="AW16" s="75">
        <v>0</v>
      </c>
      <c r="AX16" s="75">
        <v>0</v>
      </c>
      <c r="AY16" s="75">
        <f t="shared" si="15"/>
        <v>0</v>
      </c>
      <c r="AZ16" s="75">
        <v>0</v>
      </c>
      <c r="BA16" s="75">
        <v>0</v>
      </c>
      <c r="BB16" s="75">
        <v>0</v>
      </c>
      <c r="BC16" s="75">
        <v>0</v>
      </c>
      <c r="BD16" s="76">
        <v>20293</v>
      </c>
      <c r="BE16" s="75">
        <v>0</v>
      </c>
      <c r="BF16" s="75">
        <v>0</v>
      </c>
      <c r="BG16" s="75">
        <f t="shared" si="16"/>
        <v>0</v>
      </c>
      <c r="BH16" s="75">
        <f t="shared" si="17"/>
        <v>12251</v>
      </c>
      <c r="BI16" s="75">
        <f t="shared" si="18"/>
        <v>12251</v>
      </c>
      <c r="BJ16" s="75">
        <f t="shared" si="19"/>
        <v>0</v>
      </c>
      <c r="BK16" s="75">
        <f t="shared" si="20"/>
        <v>7526</v>
      </c>
      <c r="BL16" s="75">
        <f t="shared" si="21"/>
        <v>4725</v>
      </c>
      <c r="BM16" s="75">
        <f t="shared" si="22"/>
        <v>0</v>
      </c>
      <c r="BN16" s="75">
        <f t="shared" si="23"/>
        <v>0</v>
      </c>
      <c r="BO16" s="76">
        <f t="shared" si="24"/>
        <v>0</v>
      </c>
      <c r="BP16" s="75">
        <f t="shared" si="25"/>
        <v>149684</v>
      </c>
      <c r="BQ16" s="75">
        <f t="shared" si="26"/>
        <v>27959</v>
      </c>
      <c r="BR16" s="75">
        <f t="shared" si="27"/>
        <v>27959</v>
      </c>
      <c r="BS16" s="75">
        <f t="shared" si="28"/>
        <v>0</v>
      </c>
      <c r="BT16" s="75">
        <f t="shared" si="29"/>
        <v>0</v>
      </c>
      <c r="BU16" s="75">
        <f t="shared" si="30"/>
        <v>0</v>
      </c>
      <c r="BV16" s="75">
        <f t="shared" si="31"/>
        <v>30720</v>
      </c>
      <c r="BW16" s="75">
        <f t="shared" si="32"/>
        <v>21205</v>
      </c>
      <c r="BX16" s="75">
        <f t="shared" si="33"/>
        <v>9515</v>
      </c>
      <c r="BY16" s="75">
        <f t="shared" si="34"/>
        <v>0</v>
      </c>
      <c r="BZ16" s="75">
        <f t="shared" si="35"/>
        <v>0</v>
      </c>
      <c r="CA16" s="75">
        <f t="shared" si="36"/>
        <v>91005</v>
      </c>
      <c r="CB16" s="75">
        <f t="shared" si="37"/>
        <v>50170</v>
      </c>
      <c r="CC16" s="75">
        <f t="shared" si="38"/>
        <v>35290</v>
      </c>
      <c r="CD16" s="75">
        <f t="shared" si="39"/>
        <v>5545</v>
      </c>
      <c r="CE16" s="75">
        <f t="shared" si="40"/>
        <v>0</v>
      </c>
      <c r="CF16" s="76">
        <f t="shared" si="41"/>
        <v>134205</v>
      </c>
      <c r="CG16" s="75">
        <f t="shared" si="42"/>
        <v>0</v>
      </c>
      <c r="CH16" s="75">
        <f t="shared" si="43"/>
        <v>0</v>
      </c>
      <c r="CI16" s="75">
        <f t="shared" si="44"/>
        <v>161935</v>
      </c>
    </row>
    <row r="17" spans="1:87" s="50" customFormat="1" ht="12" customHeight="1">
      <c r="A17" s="53" t="s">
        <v>413</v>
      </c>
      <c r="B17" s="54" t="s">
        <v>414</v>
      </c>
      <c r="C17" s="53" t="s">
        <v>415</v>
      </c>
      <c r="D17" s="75">
        <f t="shared" si="3"/>
        <v>0</v>
      </c>
      <c r="E17" s="75">
        <f t="shared" si="4"/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6">
        <v>0</v>
      </c>
      <c r="L17" s="75">
        <f t="shared" si="5"/>
        <v>205476</v>
      </c>
      <c r="M17" s="75">
        <f t="shared" si="6"/>
        <v>23373</v>
      </c>
      <c r="N17" s="75">
        <v>13071</v>
      </c>
      <c r="O17" s="75">
        <v>0</v>
      </c>
      <c r="P17" s="75">
        <v>10302</v>
      </c>
      <c r="Q17" s="75">
        <v>0</v>
      </c>
      <c r="R17" s="75">
        <f t="shared" si="7"/>
        <v>0</v>
      </c>
      <c r="S17" s="75">
        <v>0</v>
      </c>
      <c r="T17" s="75">
        <v>0</v>
      </c>
      <c r="U17" s="75">
        <v>0</v>
      </c>
      <c r="V17" s="75">
        <v>0</v>
      </c>
      <c r="W17" s="75">
        <f t="shared" si="8"/>
        <v>182103</v>
      </c>
      <c r="X17" s="75">
        <v>159915</v>
      </c>
      <c r="Y17" s="75">
        <v>0</v>
      </c>
      <c r="Z17" s="75">
        <v>22188</v>
      </c>
      <c r="AA17" s="75">
        <v>0</v>
      </c>
      <c r="AB17" s="76">
        <v>160582</v>
      </c>
      <c r="AC17" s="75">
        <v>0</v>
      </c>
      <c r="AD17" s="75">
        <v>0</v>
      </c>
      <c r="AE17" s="75">
        <f t="shared" si="9"/>
        <v>205476</v>
      </c>
      <c r="AF17" s="75">
        <f t="shared" si="10"/>
        <v>0</v>
      </c>
      <c r="AG17" s="75">
        <f t="shared" si="11"/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  <c r="AM17" s="76">
        <v>0</v>
      </c>
      <c r="AN17" s="75">
        <f t="shared" si="12"/>
        <v>0</v>
      </c>
      <c r="AO17" s="75">
        <f t="shared" si="13"/>
        <v>0</v>
      </c>
      <c r="AP17" s="75">
        <v>0</v>
      </c>
      <c r="AQ17" s="75">
        <v>0</v>
      </c>
      <c r="AR17" s="75">
        <v>0</v>
      </c>
      <c r="AS17" s="75">
        <v>0</v>
      </c>
      <c r="AT17" s="75">
        <f t="shared" si="14"/>
        <v>0</v>
      </c>
      <c r="AU17" s="75">
        <v>0</v>
      </c>
      <c r="AV17" s="75">
        <v>0</v>
      </c>
      <c r="AW17" s="75">
        <v>0</v>
      </c>
      <c r="AX17" s="75">
        <v>0</v>
      </c>
      <c r="AY17" s="75">
        <f t="shared" si="15"/>
        <v>0</v>
      </c>
      <c r="AZ17" s="75">
        <v>0</v>
      </c>
      <c r="BA17" s="75">
        <v>0</v>
      </c>
      <c r="BB17" s="75">
        <v>0</v>
      </c>
      <c r="BC17" s="75">
        <v>0</v>
      </c>
      <c r="BD17" s="76">
        <v>73859</v>
      </c>
      <c r="BE17" s="75">
        <v>0</v>
      </c>
      <c r="BF17" s="75">
        <v>0</v>
      </c>
      <c r="BG17" s="75">
        <f t="shared" si="16"/>
        <v>0</v>
      </c>
      <c r="BH17" s="75">
        <f t="shared" si="17"/>
        <v>0</v>
      </c>
      <c r="BI17" s="75">
        <f t="shared" si="18"/>
        <v>0</v>
      </c>
      <c r="BJ17" s="75">
        <f t="shared" si="19"/>
        <v>0</v>
      </c>
      <c r="BK17" s="75">
        <f t="shared" si="20"/>
        <v>0</v>
      </c>
      <c r="BL17" s="75">
        <f t="shared" si="21"/>
        <v>0</v>
      </c>
      <c r="BM17" s="75">
        <f t="shared" si="22"/>
        <v>0</v>
      </c>
      <c r="BN17" s="75">
        <f t="shared" si="23"/>
        <v>0</v>
      </c>
      <c r="BO17" s="76">
        <f t="shared" si="24"/>
        <v>0</v>
      </c>
      <c r="BP17" s="75">
        <f t="shared" si="25"/>
        <v>205476</v>
      </c>
      <c r="BQ17" s="75">
        <f t="shared" si="26"/>
        <v>23373</v>
      </c>
      <c r="BR17" s="75">
        <f t="shared" si="27"/>
        <v>13071</v>
      </c>
      <c r="BS17" s="75">
        <f t="shared" si="28"/>
        <v>0</v>
      </c>
      <c r="BT17" s="75">
        <f t="shared" si="29"/>
        <v>10302</v>
      </c>
      <c r="BU17" s="75">
        <f t="shared" si="30"/>
        <v>0</v>
      </c>
      <c r="BV17" s="75">
        <f t="shared" si="31"/>
        <v>0</v>
      </c>
      <c r="BW17" s="75">
        <f t="shared" si="32"/>
        <v>0</v>
      </c>
      <c r="BX17" s="75">
        <f t="shared" si="33"/>
        <v>0</v>
      </c>
      <c r="BY17" s="75">
        <f t="shared" si="34"/>
        <v>0</v>
      </c>
      <c r="BZ17" s="75">
        <f t="shared" si="35"/>
        <v>0</v>
      </c>
      <c r="CA17" s="75">
        <f t="shared" si="36"/>
        <v>182103</v>
      </c>
      <c r="CB17" s="75">
        <f t="shared" si="37"/>
        <v>159915</v>
      </c>
      <c r="CC17" s="75">
        <f t="shared" si="38"/>
        <v>0</v>
      </c>
      <c r="CD17" s="75">
        <f t="shared" si="39"/>
        <v>22188</v>
      </c>
      <c r="CE17" s="75">
        <f t="shared" si="40"/>
        <v>0</v>
      </c>
      <c r="CF17" s="76">
        <f t="shared" si="41"/>
        <v>234441</v>
      </c>
      <c r="CG17" s="75">
        <f t="shared" si="42"/>
        <v>0</v>
      </c>
      <c r="CH17" s="75">
        <f t="shared" si="43"/>
        <v>0</v>
      </c>
      <c r="CI17" s="75">
        <f t="shared" si="44"/>
        <v>205476</v>
      </c>
    </row>
    <row r="18" spans="1:87" s="50" customFormat="1" ht="12" customHeight="1">
      <c r="A18" s="53" t="s">
        <v>416</v>
      </c>
      <c r="B18" s="54" t="s">
        <v>417</v>
      </c>
      <c r="C18" s="53" t="s">
        <v>418</v>
      </c>
      <c r="D18" s="75">
        <f t="shared" si="3"/>
        <v>12093</v>
      </c>
      <c r="E18" s="75">
        <f t="shared" si="4"/>
        <v>0</v>
      </c>
      <c r="F18" s="75">
        <v>0</v>
      </c>
      <c r="G18" s="75">
        <v>0</v>
      </c>
      <c r="H18" s="75">
        <v>0</v>
      </c>
      <c r="I18" s="75">
        <v>0</v>
      </c>
      <c r="J18" s="75">
        <v>12093</v>
      </c>
      <c r="K18" s="76">
        <v>13422</v>
      </c>
      <c r="L18" s="75">
        <f t="shared" si="5"/>
        <v>162742</v>
      </c>
      <c r="M18" s="75">
        <f t="shared" si="6"/>
        <v>28557</v>
      </c>
      <c r="N18" s="75">
        <v>18561</v>
      </c>
      <c r="O18" s="75">
        <v>0</v>
      </c>
      <c r="P18" s="75">
        <v>0</v>
      </c>
      <c r="Q18" s="75">
        <v>9996</v>
      </c>
      <c r="R18" s="75">
        <f t="shared" si="7"/>
        <v>7219</v>
      </c>
      <c r="S18" s="75">
        <v>1136</v>
      </c>
      <c r="T18" s="75">
        <v>1055</v>
      </c>
      <c r="U18" s="75">
        <v>5028</v>
      </c>
      <c r="V18" s="75">
        <v>0</v>
      </c>
      <c r="W18" s="75">
        <f t="shared" si="8"/>
        <v>126966</v>
      </c>
      <c r="X18" s="75">
        <v>126966</v>
      </c>
      <c r="Y18" s="75">
        <v>0</v>
      </c>
      <c r="Z18" s="75">
        <v>0</v>
      </c>
      <c r="AA18" s="75">
        <v>0</v>
      </c>
      <c r="AB18" s="76">
        <v>175757</v>
      </c>
      <c r="AC18" s="75">
        <v>0</v>
      </c>
      <c r="AD18" s="75">
        <v>2140</v>
      </c>
      <c r="AE18" s="75">
        <f t="shared" si="9"/>
        <v>176975</v>
      </c>
      <c r="AF18" s="75">
        <f t="shared" si="10"/>
        <v>0</v>
      </c>
      <c r="AG18" s="75">
        <f t="shared" si="11"/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6">
        <v>0</v>
      </c>
      <c r="AN18" s="75">
        <f t="shared" si="12"/>
        <v>0</v>
      </c>
      <c r="AO18" s="75">
        <f t="shared" si="13"/>
        <v>0</v>
      </c>
      <c r="AP18" s="75">
        <v>0</v>
      </c>
      <c r="AQ18" s="75">
        <v>0</v>
      </c>
      <c r="AR18" s="75">
        <v>0</v>
      </c>
      <c r="AS18" s="75">
        <v>0</v>
      </c>
      <c r="AT18" s="75">
        <f t="shared" si="14"/>
        <v>0</v>
      </c>
      <c r="AU18" s="75">
        <v>0</v>
      </c>
      <c r="AV18" s="75">
        <v>0</v>
      </c>
      <c r="AW18" s="75">
        <v>0</v>
      </c>
      <c r="AX18" s="75">
        <v>0</v>
      </c>
      <c r="AY18" s="75">
        <f t="shared" si="15"/>
        <v>0</v>
      </c>
      <c r="AZ18" s="75">
        <v>0</v>
      </c>
      <c r="BA18" s="75">
        <v>0</v>
      </c>
      <c r="BB18" s="75">
        <v>0</v>
      </c>
      <c r="BC18" s="75">
        <v>0</v>
      </c>
      <c r="BD18" s="76">
        <v>90208</v>
      </c>
      <c r="BE18" s="75">
        <v>0</v>
      </c>
      <c r="BF18" s="75">
        <v>0</v>
      </c>
      <c r="BG18" s="75">
        <f t="shared" si="16"/>
        <v>0</v>
      </c>
      <c r="BH18" s="75">
        <f t="shared" si="17"/>
        <v>12093</v>
      </c>
      <c r="BI18" s="75">
        <f t="shared" si="18"/>
        <v>0</v>
      </c>
      <c r="BJ18" s="75">
        <f t="shared" si="19"/>
        <v>0</v>
      </c>
      <c r="BK18" s="75">
        <f t="shared" si="20"/>
        <v>0</v>
      </c>
      <c r="BL18" s="75">
        <f t="shared" si="21"/>
        <v>0</v>
      </c>
      <c r="BM18" s="75">
        <f t="shared" si="22"/>
        <v>0</v>
      </c>
      <c r="BN18" s="75">
        <f t="shared" si="23"/>
        <v>12093</v>
      </c>
      <c r="BO18" s="76">
        <f t="shared" si="24"/>
        <v>13422</v>
      </c>
      <c r="BP18" s="75">
        <f t="shared" si="25"/>
        <v>162742</v>
      </c>
      <c r="BQ18" s="75">
        <f t="shared" si="26"/>
        <v>28557</v>
      </c>
      <c r="BR18" s="75">
        <f t="shared" si="27"/>
        <v>18561</v>
      </c>
      <c r="BS18" s="75">
        <f t="shared" si="28"/>
        <v>0</v>
      </c>
      <c r="BT18" s="75">
        <f t="shared" si="29"/>
        <v>0</v>
      </c>
      <c r="BU18" s="75">
        <f t="shared" si="30"/>
        <v>9996</v>
      </c>
      <c r="BV18" s="75">
        <f t="shared" si="31"/>
        <v>7219</v>
      </c>
      <c r="BW18" s="75">
        <f t="shared" si="32"/>
        <v>1136</v>
      </c>
      <c r="BX18" s="75">
        <f t="shared" si="33"/>
        <v>1055</v>
      </c>
      <c r="BY18" s="75">
        <f t="shared" si="34"/>
        <v>5028</v>
      </c>
      <c r="BZ18" s="75">
        <f t="shared" si="35"/>
        <v>0</v>
      </c>
      <c r="CA18" s="75">
        <f t="shared" si="36"/>
        <v>126966</v>
      </c>
      <c r="CB18" s="75">
        <f t="shared" si="37"/>
        <v>126966</v>
      </c>
      <c r="CC18" s="75">
        <f t="shared" si="38"/>
        <v>0</v>
      </c>
      <c r="CD18" s="75">
        <f t="shared" si="39"/>
        <v>0</v>
      </c>
      <c r="CE18" s="75">
        <f t="shared" si="40"/>
        <v>0</v>
      </c>
      <c r="CF18" s="76">
        <f t="shared" si="41"/>
        <v>265965</v>
      </c>
      <c r="CG18" s="75">
        <f t="shared" si="42"/>
        <v>0</v>
      </c>
      <c r="CH18" s="75">
        <f t="shared" si="43"/>
        <v>2140</v>
      </c>
      <c r="CI18" s="75">
        <f t="shared" si="44"/>
        <v>176975</v>
      </c>
    </row>
    <row r="19" spans="1:87" s="50" customFormat="1" ht="12" customHeight="1">
      <c r="A19" s="53" t="s">
        <v>159</v>
      </c>
      <c r="B19" s="54" t="s">
        <v>160</v>
      </c>
      <c r="C19" s="53" t="s">
        <v>161</v>
      </c>
      <c r="D19" s="75">
        <f t="shared" si="3"/>
        <v>256270</v>
      </c>
      <c r="E19" s="75">
        <f t="shared" si="4"/>
        <v>256270</v>
      </c>
      <c r="F19" s="75">
        <v>0</v>
      </c>
      <c r="G19" s="75">
        <v>0</v>
      </c>
      <c r="H19" s="75">
        <v>256270</v>
      </c>
      <c r="I19" s="75">
        <v>0</v>
      </c>
      <c r="J19" s="75">
        <v>0</v>
      </c>
      <c r="K19" s="76">
        <v>0</v>
      </c>
      <c r="L19" s="75">
        <f t="shared" si="5"/>
        <v>377985</v>
      </c>
      <c r="M19" s="75">
        <f t="shared" si="6"/>
        <v>27326</v>
      </c>
      <c r="N19" s="75">
        <v>27326</v>
      </c>
      <c r="O19" s="75">
        <v>0</v>
      </c>
      <c r="P19" s="75">
        <v>0</v>
      </c>
      <c r="Q19" s="75">
        <v>0</v>
      </c>
      <c r="R19" s="75">
        <f t="shared" si="7"/>
        <v>8312</v>
      </c>
      <c r="S19" s="75">
        <v>2187</v>
      </c>
      <c r="T19" s="75">
        <v>6118</v>
      </c>
      <c r="U19" s="75">
        <v>7</v>
      </c>
      <c r="V19" s="75">
        <v>0</v>
      </c>
      <c r="W19" s="75">
        <f t="shared" si="8"/>
        <v>342347</v>
      </c>
      <c r="X19" s="75">
        <v>105207</v>
      </c>
      <c r="Y19" s="75">
        <v>212146</v>
      </c>
      <c r="Z19" s="75">
        <v>24994</v>
      </c>
      <c r="AA19" s="75">
        <v>0</v>
      </c>
      <c r="AB19" s="76">
        <v>0</v>
      </c>
      <c r="AC19" s="75">
        <v>0</v>
      </c>
      <c r="AD19" s="75">
        <v>0</v>
      </c>
      <c r="AE19" s="75">
        <f t="shared" si="9"/>
        <v>634255</v>
      </c>
      <c r="AF19" s="75">
        <f t="shared" si="10"/>
        <v>0</v>
      </c>
      <c r="AG19" s="75">
        <f t="shared" si="11"/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6">
        <v>0</v>
      </c>
      <c r="AN19" s="75">
        <f t="shared" si="12"/>
        <v>0</v>
      </c>
      <c r="AO19" s="75">
        <f t="shared" si="13"/>
        <v>0</v>
      </c>
      <c r="AP19" s="75">
        <v>0</v>
      </c>
      <c r="AQ19" s="75">
        <v>0</v>
      </c>
      <c r="AR19" s="75">
        <v>0</v>
      </c>
      <c r="AS19" s="75">
        <v>0</v>
      </c>
      <c r="AT19" s="75">
        <f t="shared" si="14"/>
        <v>0</v>
      </c>
      <c r="AU19" s="75">
        <v>0</v>
      </c>
      <c r="AV19" s="75">
        <v>0</v>
      </c>
      <c r="AW19" s="75">
        <v>0</v>
      </c>
      <c r="AX19" s="75">
        <v>0</v>
      </c>
      <c r="AY19" s="75">
        <f t="shared" si="15"/>
        <v>0</v>
      </c>
      <c r="AZ19" s="75">
        <v>0</v>
      </c>
      <c r="BA19" s="75">
        <v>0</v>
      </c>
      <c r="BB19" s="75">
        <v>0</v>
      </c>
      <c r="BC19" s="75">
        <v>0</v>
      </c>
      <c r="BD19" s="76">
        <v>122419</v>
      </c>
      <c r="BE19" s="75">
        <v>0</v>
      </c>
      <c r="BF19" s="75">
        <v>0</v>
      </c>
      <c r="BG19" s="75">
        <f t="shared" si="16"/>
        <v>0</v>
      </c>
      <c r="BH19" s="75">
        <f t="shared" si="17"/>
        <v>256270</v>
      </c>
      <c r="BI19" s="75">
        <f t="shared" si="18"/>
        <v>256270</v>
      </c>
      <c r="BJ19" s="75">
        <f t="shared" si="19"/>
        <v>0</v>
      </c>
      <c r="BK19" s="75">
        <f t="shared" si="20"/>
        <v>0</v>
      </c>
      <c r="BL19" s="75">
        <f t="shared" si="21"/>
        <v>256270</v>
      </c>
      <c r="BM19" s="75">
        <f t="shared" si="22"/>
        <v>0</v>
      </c>
      <c r="BN19" s="75">
        <f t="shared" si="23"/>
        <v>0</v>
      </c>
      <c r="BO19" s="76">
        <f t="shared" si="24"/>
        <v>0</v>
      </c>
      <c r="BP19" s="75">
        <f t="shared" si="25"/>
        <v>377985</v>
      </c>
      <c r="BQ19" s="75">
        <f t="shared" si="26"/>
        <v>27326</v>
      </c>
      <c r="BR19" s="75">
        <f t="shared" si="27"/>
        <v>27326</v>
      </c>
      <c r="BS19" s="75">
        <f t="shared" si="28"/>
        <v>0</v>
      </c>
      <c r="BT19" s="75">
        <f t="shared" si="29"/>
        <v>0</v>
      </c>
      <c r="BU19" s="75">
        <f t="shared" si="30"/>
        <v>0</v>
      </c>
      <c r="BV19" s="75">
        <f t="shared" si="31"/>
        <v>8312</v>
      </c>
      <c r="BW19" s="75">
        <f t="shared" si="32"/>
        <v>2187</v>
      </c>
      <c r="BX19" s="75">
        <f t="shared" si="33"/>
        <v>6118</v>
      </c>
      <c r="BY19" s="75">
        <f t="shared" si="34"/>
        <v>7</v>
      </c>
      <c r="BZ19" s="75">
        <f t="shared" si="35"/>
        <v>0</v>
      </c>
      <c r="CA19" s="75">
        <f t="shared" si="36"/>
        <v>342347</v>
      </c>
      <c r="CB19" s="75">
        <f t="shared" si="37"/>
        <v>105207</v>
      </c>
      <c r="CC19" s="75">
        <f t="shared" si="38"/>
        <v>212146</v>
      </c>
      <c r="CD19" s="75">
        <f t="shared" si="39"/>
        <v>24994</v>
      </c>
      <c r="CE19" s="75">
        <f t="shared" si="40"/>
        <v>0</v>
      </c>
      <c r="CF19" s="76">
        <f t="shared" si="41"/>
        <v>122419</v>
      </c>
      <c r="CG19" s="75">
        <f t="shared" si="42"/>
        <v>0</v>
      </c>
      <c r="CH19" s="75">
        <f t="shared" si="43"/>
        <v>0</v>
      </c>
      <c r="CI19" s="75">
        <f t="shared" si="44"/>
        <v>634255</v>
      </c>
    </row>
    <row r="20" spans="1:87" s="50" customFormat="1" ht="12" customHeight="1">
      <c r="A20" s="53" t="s">
        <v>419</v>
      </c>
      <c r="B20" s="54" t="s">
        <v>420</v>
      </c>
      <c r="C20" s="53" t="s">
        <v>421</v>
      </c>
      <c r="D20" s="75">
        <f t="shared" si="3"/>
        <v>0</v>
      </c>
      <c r="E20" s="75">
        <f t="shared" si="4"/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6">
        <v>0</v>
      </c>
      <c r="L20" s="75">
        <f t="shared" si="5"/>
        <v>409371</v>
      </c>
      <c r="M20" s="75">
        <f t="shared" si="6"/>
        <v>89181</v>
      </c>
      <c r="N20" s="75">
        <v>89181</v>
      </c>
      <c r="O20" s="75">
        <v>0</v>
      </c>
      <c r="P20" s="75">
        <v>0</v>
      </c>
      <c r="Q20" s="75">
        <v>0</v>
      </c>
      <c r="R20" s="75">
        <f t="shared" si="7"/>
        <v>6289</v>
      </c>
      <c r="S20" s="75">
        <v>6131</v>
      </c>
      <c r="T20" s="75">
        <v>0</v>
      </c>
      <c r="U20" s="75">
        <v>158</v>
      </c>
      <c r="V20" s="75">
        <v>0</v>
      </c>
      <c r="W20" s="75">
        <f t="shared" si="8"/>
        <v>313901</v>
      </c>
      <c r="X20" s="75">
        <v>298006</v>
      </c>
      <c r="Y20" s="75">
        <v>10595</v>
      </c>
      <c r="Z20" s="75">
        <v>3355</v>
      </c>
      <c r="AA20" s="75">
        <v>1945</v>
      </c>
      <c r="AB20" s="76">
        <v>350719</v>
      </c>
      <c r="AC20" s="75">
        <v>0</v>
      </c>
      <c r="AD20" s="75">
        <v>4406</v>
      </c>
      <c r="AE20" s="75">
        <f t="shared" si="9"/>
        <v>413777</v>
      </c>
      <c r="AF20" s="75">
        <f t="shared" si="10"/>
        <v>0</v>
      </c>
      <c r="AG20" s="75">
        <f t="shared" si="11"/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76">
        <v>0</v>
      </c>
      <c r="AN20" s="75">
        <f t="shared" si="12"/>
        <v>0</v>
      </c>
      <c r="AO20" s="75">
        <f t="shared" si="13"/>
        <v>0</v>
      </c>
      <c r="AP20" s="75">
        <v>0</v>
      </c>
      <c r="AQ20" s="75">
        <v>0</v>
      </c>
      <c r="AR20" s="75">
        <v>0</v>
      </c>
      <c r="AS20" s="75">
        <v>0</v>
      </c>
      <c r="AT20" s="75">
        <f t="shared" si="14"/>
        <v>0</v>
      </c>
      <c r="AU20" s="75">
        <v>0</v>
      </c>
      <c r="AV20" s="75">
        <v>0</v>
      </c>
      <c r="AW20" s="75">
        <v>0</v>
      </c>
      <c r="AX20" s="75">
        <v>0</v>
      </c>
      <c r="AY20" s="75">
        <f t="shared" si="15"/>
        <v>0</v>
      </c>
      <c r="AZ20" s="75">
        <v>0</v>
      </c>
      <c r="BA20" s="75">
        <v>0</v>
      </c>
      <c r="BB20" s="75">
        <v>0</v>
      </c>
      <c r="BC20" s="75">
        <v>0</v>
      </c>
      <c r="BD20" s="76">
        <v>244794</v>
      </c>
      <c r="BE20" s="75">
        <v>0</v>
      </c>
      <c r="BF20" s="75">
        <v>0</v>
      </c>
      <c r="BG20" s="75">
        <f t="shared" si="16"/>
        <v>0</v>
      </c>
      <c r="BH20" s="75">
        <f t="shared" si="17"/>
        <v>0</v>
      </c>
      <c r="BI20" s="75">
        <f t="shared" si="18"/>
        <v>0</v>
      </c>
      <c r="BJ20" s="75">
        <f t="shared" si="19"/>
        <v>0</v>
      </c>
      <c r="BK20" s="75">
        <f t="shared" si="20"/>
        <v>0</v>
      </c>
      <c r="BL20" s="75">
        <f t="shared" si="21"/>
        <v>0</v>
      </c>
      <c r="BM20" s="75">
        <f t="shared" si="22"/>
        <v>0</v>
      </c>
      <c r="BN20" s="75">
        <f t="shared" si="23"/>
        <v>0</v>
      </c>
      <c r="BO20" s="76">
        <f t="shared" si="24"/>
        <v>0</v>
      </c>
      <c r="BP20" s="75">
        <f t="shared" si="25"/>
        <v>409371</v>
      </c>
      <c r="BQ20" s="75">
        <f t="shared" si="26"/>
        <v>89181</v>
      </c>
      <c r="BR20" s="75">
        <f t="shared" si="27"/>
        <v>89181</v>
      </c>
      <c r="BS20" s="75">
        <f t="shared" si="28"/>
        <v>0</v>
      </c>
      <c r="BT20" s="75">
        <f t="shared" si="29"/>
        <v>0</v>
      </c>
      <c r="BU20" s="75">
        <f t="shared" si="30"/>
        <v>0</v>
      </c>
      <c r="BV20" s="75">
        <f t="shared" si="31"/>
        <v>6289</v>
      </c>
      <c r="BW20" s="75">
        <f t="shared" si="32"/>
        <v>6131</v>
      </c>
      <c r="BX20" s="75">
        <f t="shared" si="33"/>
        <v>0</v>
      </c>
      <c r="BY20" s="75">
        <f t="shared" si="34"/>
        <v>158</v>
      </c>
      <c r="BZ20" s="75">
        <f t="shared" si="35"/>
        <v>0</v>
      </c>
      <c r="CA20" s="75">
        <f t="shared" si="36"/>
        <v>313901</v>
      </c>
      <c r="CB20" s="75">
        <f t="shared" si="37"/>
        <v>298006</v>
      </c>
      <c r="CC20" s="75">
        <f t="shared" si="38"/>
        <v>10595</v>
      </c>
      <c r="CD20" s="75">
        <f t="shared" si="39"/>
        <v>3355</v>
      </c>
      <c r="CE20" s="75">
        <f t="shared" si="40"/>
        <v>1945</v>
      </c>
      <c r="CF20" s="76">
        <f t="shared" si="41"/>
        <v>595513</v>
      </c>
      <c r="CG20" s="75">
        <f t="shared" si="42"/>
        <v>0</v>
      </c>
      <c r="CH20" s="75">
        <f t="shared" si="43"/>
        <v>4406</v>
      </c>
      <c r="CI20" s="75">
        <f t="shared" si="44"/>
        <v>413777</v>
      </c>
    </row>
    <row r="21" spans="1:87" s="50" customFormat="1" ht="12" customHeight="1">
      <c r="A21" s="53" t="s">
        <v>112</v>
      </c>
      <c r="B21" s="54" t="s">
        <v>167</v>
      </c>
      <c r="C21" s="53" t="s">
        <v>168</v>
      </c>
      <c r="D21" s="75">
        <f t="shared" si="3"/>
        <v>0</v>
      </c>
      <c r="E21" s="75">
        <f t="shared" si="4"/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6">
        <v>0</v>
      </c>
      <c r="L21" s="75">
        <f t="shared" si="5"/>
        <v>132915</v>
      </c>
      <c r="M21" s="75">
        <f t="shared" si="6"/>
        <v>16940</v>
      </c>
      <c r="N21" s="75">
        <v>16563</v>
      </c>
      <c r="O21" s="75">
        <v>377</v>
      </c>
      <c r="P21" s="75">
        <v>0</v>
      </c>
      <c r="Q21" s="75">
        <v>0</v>
      </c>
      <c r="R21" s="75">
        <f t="shared" si="7"/>
        <v>0</v>
      </c>
      <c r="S21" s="75">
        <v>0</v>
      </c>
      <c r="T21" s="75">
        <v>0</v>
      </c>
      <c r="U21" s="75">
        <v>0</v>
      </c>
      <c r="V21" s="75">
        <v>0</v>
      </c>
      <c r="W21" s="75">
        <f t="shared" si="8"/>
        <v>115975</v>
      </c>
      <c r="X21" s="75">
        <v>78292</v>
      </c>
      <c r="Y21" s="75">
        <v>37065</v>
      </c>
      <c r="Z21" s="75">
        <v>239</v>
      </c>
      <c r="AA21" s="75">
        <v>379</v>
      </c>
      <c r="AB21" s="76">
        <v>181080</v>
      </c>
      <c r="AC21" s="75">
        <v>0</v>
      </c>
      <c r="AD21" s="75">
        <v>3624</v>
      </c>
      <c r="AE21" s="75">
        <f t="shared" si="9"/>
        <v>136539</v>
      </c>
      <c r="AF21" s="75">
        <f t="shared" si="10"/>
        <v>0</v>
      </c>
      <c r="AG21" s="75">
        <f t="shared" si="11"/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0</v>
      </c>
      <c r="AM21" s="76">
        <v>0</v>
      </c>
      <c r="AN21" s="75">
        <f t="shared" si="12"/>
        <v>0</v>
      </c>
      <c r="AO21" s="75">
        <f t="shared" si="13"/>
        <v>0</v>
      </c>
      <c r="AP21" s="75">
        <v>0</v>
      </c>
      <c r="AQ21" s="75">
        <v>0</v>
      </c>
      <c r="AR21" s="75">
        <v>0</v>
      </c>
      <c r="AS21" s="75">
        <v>0</v>
      </c>
      <c r="AT21" s="75">
        <f t="shared" si="14"/>
        <v>0</v>
      </c>
      <c r="AU21" s="75">
        <v>0</v>
      </c>
      <c r="AV21" s="75">
        <v>0</v>
      </c>
      <c r="AW21" s="75">
        <v>0</v>
      </c>
      <c r="AX21" s="75">
        <v>0</v>
      </c>
      <c r="AY21" s="75">
        <f t="shared" si="15"/>
        <v>0</v>
      </c>
      <c r="AZ21" s="75">
        <v>0</v>
      </c>
      <c r="BA21" s="75">
        <v>0</v>
      </c>
      <c r="BB21" s="75">
        <v>0</v>
      </c>
      <c r="BC21" s="75">
        <v>0</v>
      </c>
      <c r="BD21" s="76">
        <v>65539</v>
      </c>
      <c r="BE21" s="75">
        <v>0</v>
      </c>
      <c r="BF21" s="75">
        <v>0</v>
      </c>
      <c r="BG21" s="75">
        <f t="shared" si="16"/>
        <v>0</v>
      </c>
      <c r="BH21" s="75">
        <f t="shared" si="17"/>
        <v>0</v>
      </c>
      <c r="BI21" s="75">
        <f t="shared" si="18"/>
        <v>0</v>
      </c>
      <c r="BJ21" s="75">
        <f t="shared" si="19"/>
        <v>0</v>
      </c>
      <c r="BK21" s="75">
        <f t="shared" si="20"/>
        <v>0</v>
      </c>
      <c r="BL21" s="75">
        <f t="shared" si="21"/>
        <v>0</v>
      </c>
      <c r="BM21" s="75">
        <f t="shared" si="22"/>
        <v>0</v>
      </c>
      <c r="BN21" s="75">
        <f t="shared" si="23"/>
        <v>0</v>
      </c>
      <c r="BO21" s="76">
        <f t="shared" si="24"/>
        <v>0</v>
      </c>
      <c r="BP21" s="75">
        <f t="shared" si="25"/>
        <v>132915</v>
      </c>
      <c r="BQ21" s="75">
        <f t="shared" si="26"/>
        <v>16940</v>
      </c>
      <c r="BR21" s="75">
        <f t="shared" si="27"/>
        <v>16563</v>
      </c>
      <c r="BS21" s="75">
        <f t="shared" si="28"/>
        <v>377</v>
      </c>
      <c r="BT21" s="75">
        <f t="shared" si="29"/>
        <v>0</v>
      </c>
      <c r="BU21" s="75">
        <f t="shared" si="30"/>
        <v>0</v>
      </c>
      <c r="BV21" s="75">
        <f t="shared" si="31"/>
        <v>0</v>
      </c>
      <c r="BW21" s="75">
        <f t="shared" si="32"/>
        <v>0</v>
      </c>
      <c r="BX21" s="75">
        <f t="shared" si="33"/>
        <v>0</v>
      </c>
      <c r="BY21" s="75">
        <f t="shared" si="34"/>
        <v>0</v>
      </c>
      <c r="BZ21" s="75">
        <f t="shared" si="35"/>
        <v>0</v>
      </c>
      <c r="CA21" s="75">
        <f t="shared" si="36"/>
        <v>115975</v>
      </c>
      <c r="CB21" s="75">
        <f t="shared" si="37"/>
        <v>78292</v>
      </c>
      <c r="CC21" s="75">
        <f t="shared" si="38"/>
        <v>37065</v>
      </c>
      <c r="CD21" s="75">
        <f t="shared" si="39"/>
        <v>239</v>
      </c>
      <c r="CE21" s="75">
        <f t="shared" si="40"/>
        <v>379</v>
      </c>
      <c r="CF21" s="76">
        <f t="shared" si="41"/>
        <v>246619</v>
      </c>
      <c r="CG21" s="75">
        <f t="shared" si="42"/>
        <v>0</v>
      </c>
      <c r="CH21" s="75">
        <f t="shared" si="43"/>
        <v>3624</v>
      </c>
      <c r="CI21" s="75">
        <f t="shared" si="44"/>
        <v>136539</v>
      </c>
    </row>
    <row r="22" spans="1:87" s="50" customFormat="1" ht="12" customHeight="1">
      <c r="A22" s="53" t="s">
        <v>112</v>
      </c>
      <c r="B22" s="54" t="s">
        <v>170</v>
      </c>
      <c r="C22" s="53" t="s">
        <v>171</v>
      </c>
      <c r="D22" s="75">
        <f t="shared" si="3"/>
        <v>0</v>
      </c>
      <c r="E22" s="75">
        <f t="shared" si="4"/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6">
        <v>0</v>
      </c>
      <c r="L22" s="75">
        <f t="shared" si="5"/>
        <v>74713</v>
      </c>
      <c r="M22" s="75">
        <f t="shared" si="6"/>
        <v>8073</v>
      </c>
      <c r="N22" s="75">
        <v>8073</v>
      </c>
      <c r="O22" s="75">
        <v>0</v>
      </c>
      <c r="P22" s="75">
        <v>0</v>
      </c>
      <c r="Q22" s="75">
        <v>0</v>
      </c>
      <c r="R22" s="75">
        <f t="shared" si="7"/>
        <v>26918</v>
      </c>
      <c r="S22" s="75">
        <v>0</v>
      </c>
      <c r="T22" s="75">
        <v>24186</v>
      </c>
      <c r="U22" s="75">
        <v>2732</v>
      </c>
      <c r="V22" s="75">
        <v>0</v>
      </c>
      <c r="W22" s="75">
        <f t="shared" si="8"/>
        <v>39722</v>
      </c>
      <c r="X22" s="75">
        <v>20772</v>
      </c>
      <c r="Y22" s="75">
        <v>15450</v>
      </c>
      <c r="Z22" s="75">
        <v>3500</v>
      </c>
      <c r="AA22" s="75">
        <v>0</v>
      </c>
      <c r="AB22" s="76">
        <v>0</v>
      </c>
      <c r="AC22" s="75">
        <v>0</v>
      </c>
      <c r="AD22" s="75">
        <v>179</v>
      </c>
      <c r="AE22" s="75">
        <f t="shared" si="9"/>
        <v>74892</v>
      </c>
      <c r="AF22" s="75">
        <f t="shared" si="10"/>
        <v>0</v>
      </c>
      <c r="AG22" s="75">
        <f t="shared" si="11"/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6">
        <v>0</v>
      </c>
      <c r="AN22" s="75">
        <f t="shared" si="12"/>
        <v>0</v>
      </c>
      <c r="AO22" s="75">
        <f t="shared" si="13"/>
        <v>0</v>
      </c>
      <c r="AP22" s="75">
        <v>0</v>
      </c>
      <c r="AQ22" s="75">
        <v>0</v>
      </c>
      <c r="AR22" s="75">
        <v>0</v>
      </c>
      <c r="AS22" s="75">
        <v>0</v>
      </c>
      <c r="AT22" s="75">
        <f t="shared" si="14"/>
        <v>0</v>
      </c>
      <c r="AU22" s="75">
        <v>0</v>
      </c>
      <c r="AV22" s="75">
        <v>0</v>
      </c>
      <c r="AW22" s="75">
        <v>0</v>
      </c>
      <c r="AX22" s="75">
        <v>0</v>
      </c>
      <c r="AY22" s="75">
        <f t="shared" si="15"/>
        <v>0</v>
      </c>
      <c r="AZ22" s="75">
        <v>0</v>
      </c>
      <c r="BA22" s="75">
        <v>0</v>
      </c>
      <c r="BB22" s="75">
        <v>0</v>
      </c>
      <c r="BC22" s="75">
        <v>0</v>
      </c>
      <c r="BD22" s="76">
        <v>22577</v>
      </c>
      <c r="BE22" s="75">
        <v>0</v>
      </c>
      <c r="BF22" s="75">
        <v>0</v>
      </c>
      <c r="BG22" s="75">
        <f t="shared" si="16"/>
        <v>0</v>
      </c>
      <c r="BH22" s="75">
        <f t="shared" si="17"/>
        <v>0</v>
      </c>
      <c r="BI22" s="75">
        <f t="shared" si="18"/>
        <v>0</v>
      </c>
      <c r="BJ22" s="75">
        <f t="shared" si="19"/>
        <v>0</v>
      </c>
      <c r="BK22" s="75">
        <f t="shared" si="20"/>
        <v>0</v>
      </c>
      <c r="BL22" s="75">
        <f t="shared" si="21"/>
        <v>0</v>
      </c>
      <c r="BM22" s="75">
        <f t="shared" si="22"/>
        <v>0</v>
      </c>
      <c r="BN22" s="75">
        <f t="shared" si="23"/>
        <v>0</v>
      </c>
      <c r="BO22" s="76">
        <f t="shared" si="24"/>
        <v>0</v>
      </c>
      <c r="BP22" s="75">
        <f t="shared" si="25"/>
        <v>74713</v>
      </c>
      <c r="BQ22" s="75">
        <f t="shared" si="26"/>
        <v>8073</v>
      </c>
      <c r="BR22" s="75">
        <f t="shared" si="27"/>
        <v>8073</v>
      </c>
      <c r="BS22" s="75">
        <f t="shared" si="28"/>
        <v>0</v>
      </c>
      <c r="BT22" s="75">
        <f t="shared" si="29"/>
        <v>0</v>
      </c>
      <c r="BU22" s="75">
        <f t="shared" si="30"/>
        <v>0</v>
      </c>
      <c r="BV22" s="75">
        <f t="shared" si="31"/>
        <v>26918</v>
      </c>
      <c r="BW22" s="75">
        <f t="shared" si="32"/>
        <v>0</v>
      </c>
      <c r="BX22" s="75">
        <f t="shared" si="33"/>
        <v>24186</v>
      </c>
      <c r="BY22" s="75">
        <f t="shared" si="34"/>
        <v>2732</v>
      </c>
      <c r="BZ22" s="75">
        <f t="shared" si="35"/>
        <v>0</v>
      </c>
      <c r="CA22" s="75">
        <f t="shared" si="36"/>
        <v>39722</v>
      </c>
      <c r="CB22" s="75">
        <f t="shared" si="37"/>
        <v>20772</v>
      </c>
      <c r="CC22" s="75">
        <f t="shared" si="38"/>
        <v>15450</v>
      </c>
      <c r="CD22" s="75">
        <f t="shared" si="39"/>
        <v>3500</v>
      </c>
      <c r="CE22" s="75">
        <f t="shared" si="40"/>
        <v>0</v>
      </c>
      <c r="CF22" s="76">
        <f t="shared" si="41"/>
        <v>22577</v>
      </c>
      <c r="CG22" s="75">
        <f t="shared" si="42"/>
        <v>0</v>
      </c>
      <c r="CH22" s="75">
        <f t="shared" si="43"/>
        <v>179</v>
      </c>
      <c r="CI22" s="75">
        <f t="shared" si="44"/>
        <v>74892</v>
      </c>
    </row>
    <row r="23" spans="1:87" s="50" customFormat="1" ht="12" customHeight="1">
      <c r="A23" s="53" t="s">
        <v>112</v>
      </c>
      <c r="B23" s="54" t="s">
        <v>172</v>
      </c>
      <c r="C23" s="53" t="s">
        <v>173</v>
      </c>
      <c r="D23" s="75">
        <f t="shared" si="3"/>
        <v>0</v>
      </c>
      <c r="E23" s="75">
        <f t="shared" si="4"/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6">
        <v>0</v>
      </c>
      <c r="L23" s="75">
        <f t="shared" si="5"/>
        <v>5500</v>
      </c>
      <c r="M23" s="75">
        <f t="shared" si="6"/>
        <v>5500</v>
      </c>
      <c r="N23" s="75">
        <v>5500</v>
      </c>
      <c r="O23" s="75">
        <v>0</v>
      </c>
      <c r="P23" s="75">
        <v>0</v>
      </c>
      <c r="Q23" s="75">
        <v>0</v>
      </c>
      <c r="R23" s="75">
        <f t="shared" si="7"/>
        <v>0</v>
      </c>
      <c r="S23" s="75">
        <v>0</v>
      </c>
      <c r="T23" s="75">
        <v>0</v>
      </c>
      <c r="U23" s="75">
        <v>0</v>
      </c>
      <c r="V23" s="75">
        <v>0</v>
      </c>
      <c r="W23" s="75">
        <f t="shared" si="8"/>
        <v>0</v>
      </c>
      <c r="X23" s="75">
        <v>0</v>
      </c>
      <c r="Y23" s="75">
        <v>0</v>
      </c>
      <c r="Z23" s="75">
        <v>0</v>
      </c>
      <c r="AA23" s="75">
        <v>0</v>
      </c>
      <c r="AB23" s="76">
        <v>97692</v>
      </c>
      <c r="AC23" s="75">
        <v>0</v>
      </c>
      <c r="AD23" s="75">
        <v>0</v>
      </c>
      <c r="AE23" s="75">
        <f t="shared" si="9"/>
        <v>5500</v>
      </c>
      <c r="AF23" s="75">
        <f t="shared" si="10"/>
        <v>0</v>
      </c>
      <c r="AG23" s="75">
        <f t="shared" si="11"/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6">
        <v>0</v>
      </c>
      <c r="AN23" s="75">
        <f t="shared" si="12"/>
        <v>0</v>
      </c>
      <c r="AO23" s="75">
        <f t="shared" si="13"/>
        <v>0</v>
      </c>
      <c r="AP23" s="75">
        <v>0</v>
      </c>
      <c r="AQ23" s="75">
        <v>0</v>
      </c>
      <c r="AR23" s="75">
        <v>0</v>
      </c>
      <c r="AS23" s="75">
        <v>0</v>
      </c>
      <c r="AT23" s="75">
        <f t="shared" si="14"/>
        <v>0</v>
      </c>
      <c r="AU23" s="75">
        <v>0</v>
      </c>
      <c r="AV23" s="75">
        <v>0</v>
      </c>
      <c r="AW23" s="75">
        <v>0</v>
      </c>
      <c r="AX23" s="75">
        <v>0</v>
      </c>
      <c r="AY23" s="75">
        <f t="shared" si="15"/>
        <v>0</v>
      </c>
      <c r="AZ23" s="75">
        <v>0</v>
      </c>
      <c r="BA23" s="75">
        <v>0</v>
      </c>
      <c r="BB23" s="75">
        <v>0</v>
      </c>
      <c r="BC23" s="75">
        <v>0</v>
      </c>
      <c r="BD23" s="76">
        <v>51951</v>
      </c>
      <c r="BE23" s="75">
        <v>0</v>
      </c>
      <c r="BF23" s="75">
        <v>0</v>
      </c>
      <c r="BG23" s="75">
        <f t="shared" si="16"/>
        <v>0</v>
      </c>
      <c r="BH23" s="75">
        <f t="shared" si="17"/>
        <v>0</v>
      </c>
      <c r="BI23" s="75">
        <f t="shared" si="18"/>
        <v>0</v>
      </c>
      <c r="BJ23" s="75">
        <f t="shared" si="19"/>
        <v>0</v>
      </c>
      <c r="BK23" s="75">
        <f t="shared" si="20"/>
        <v>0</v>
      </c>
      <c r="BL23" s="75">
        <f t="shared" si="21"/>
        <v>0</v>
      </c>
      <c r="BM23" s="75">
        <f t="shared" si="22"/>
        <v>0</v>
      </c>
      <c r="BN23" s="75">
        <f t="shared" si="23"/>
        <v>0</v>
      </c>
      <c r="BO23" s="76">
        <f t="shared" si="24"/>
        <v>0</v>
      </c>
      <c r="BP23" s="75">
        <f t="shared" si="25"/>
        <v>5500</v>
      </c>
      <c r="BQ23" s="75">
        <f t="shared" si="26"/>
        <v>5500</v>
      </c>
      <c r="BR23" s="75">
        <f t="shared" si="27"/>
        <v>5500</v>
      </c>
      <c r="BS23" s="75">
        <f t="shared" si="28"/>
        <v>0</v>
      </c>
      <c r="BT23" s="75">
        <f t="shared" si="29"/>
        <v>0</v>
      </c>
      <c r="BU23" s="75">
        <f t="shared" si="30"/>
        <v>0</v>
      </c>
      <c r="BV23" s="75">
        <f t="shared" si="31"/>
        <v>0</v>
      </c>
      <c r="BW23" s="75">
        <f t="shared" si="32"/>
        <v>0</v>
      </c>
      <c r="BX23" s="75">
        <f t="shared" si="33"/>
        <v>0</v>
      </c>
      <c r="BY23" s="75">
        <f t="shared" si="34"/>
        <v>0</v>
      </c>
      <c r="BZ23" s="75">
        <f t="shared" si="35"/>
        <v>0</v>
      </c>
      <c r="CA23" s="75">
        <f t="shared" si="36"/>
        <v>0</v>
      </c>
      <c r="CB23" s="75">
        <f t="shared" si="37"/>
        <v>0</v>
      </c>
      <c r="CC23" s="75">
        <f t="shared" si="38"/>
        <v>0</v>
      </c>
      <c r="CD23" s="75">
        <f t="shared" si="39"/>
        <v>0</v>
      </c>
      <c r="CE23" s="75">
        <f t="shared" si="40"/>
        <v>0</v>
      </c>
      <c r="CF23" s="76">
        <f t="shared" si="41"/>
        <v>149643</v>
      </c>
      <c r="CG23" s="75">
        <f t="shared" si="42"/>
        <v>0</v>
      </c>
      <c r="CH23" s="75">
        <f t="shared" si="43"/>
        <v>0</v>
      </c>
      <c r="CI23" s="75">
        <f t="shared" si="44"/>
        <v>5500</v>
      </c>
    </row>
    <row r="24" spans="1:87" s="50" customFormat="1" ht="12" customHeight="1">
      <c r="A24" s="53" t="s">
        <v>112</v>
      </c>
      <c r="B24" s="54" t="s">
        <v>174</v>
      </c>
      <c r="C24" s="53" t="s">
        <v>175</v>
      </c>
      <c r="D24" s="75">
        <f t="shared" si="3"/>
        <v>56868</v>
      </c>
      <c r="E24" s="75">
        <f t="shared" si="4"/>
        <v>56868</v>
      </c>
      <c r="F24" s="75">
        <v>0</v>
      </c>
      <c r="G24" s="75">
        <v>0</v>
      </c>
      <c r="H24" s="75">
        <v>0</v>
      </c>
      <c r="I24" s="75">
        <v>56868</v>
      </c>
      <c r="J24" s="75">
        <v>0</v>
      </c>
      <c r="K24" s="76">
        <v>0</v>
      </c>
      <c r="L24" s="75">
        <f t="shared" si="5"/>
        <v>35913</v>
      </c>
      <c r="M24" s="75">
        <f t="shared" si="6"/>
        <v>16065</v>
      </c>
      <c r="N24" s="75">
        <v>16065</v>
      </c>
      <c r="O24" s="75">
        <v>0</v>
      </c>
      <c r="P24" s="75">
        <v>0</v>
      </c>
      <c r="Q24" s="75">
        <v>0</v>
      </c>
      <c r="R24" s="75">
        <f t="shared" si="7"/>
        <v>0</v>
      </c>
      <c r="S24" s="75">
        <v>0</v>
      </c>
      <c r="T24" s="75">
        <v>0</v>
      </c>
      <c r="U24" s="75">
        <v>0</v>
      </c>
      <c r="V24" s="75">
        <v>0</v>
      </c>
      <c r="W24" s="75">
        <f t="shared" si="8"/>
        <v>19848</v>
      </c>
      <c r="X24" s="75">
        <v>0</v>
      </c>
      <c r="Y24" s="75">
        <v>0</v>
      </c>
      <c r="Z24" s="75">
        <v>2113</v>
      </c>
      <c r="AA24" s="75">
        <v>17735</v>
      </c>
      <c r="AB24" s="76">
        <v>578938</v>
      </c>
      <c r="AC24" s="75">
        <v>0</v>
      </c>
      <c r="AD24" s="75">
        <v>404</v>
      </c>
      <c r="AE24" s="75">
        <f t="shared" si="9"/>
        <v>93185</v>
      </c>
      <c r="AF24" s="75">
        <f t="shared" si="10"/>
        <v>0</v>
      </c>
      <c r="AG24" s="75">
        <f t="shared" si="11"/>
        <v>0</v>
      </c>
      <c r="AH24" s="75">
        <v>0</v>
      </c>
      <c r="AI24" s="75">
        <v>0</v>
      </c>
      <c r="AJ24" s="75">
        <v>0</v>
      </c>
      <c r="AK24" s="75">
        <v>0</v>
      </c>
      <c r="AL24" s="75">
        <v>0</v>
      </c>
      <c r="AM24" s="76">
        <v>0</v>
      </c>
      <c r="AN24" s="75">
        <f t="shared" si="12"/>
        <v>0</v>
      </c>
      <c r="AO24" s="75">
        <f t="shared" si="13"/>
        <v>0</v>
      </c>
      <c r="AP24" s="75">
        <v>0</v>
      </c>
      <c r="AQ24" s="75">
        <v>0</v>
      </c>
      <c r="AR24" s="75">
        <v>0</v>
      </c>
      <c r="AS24" s="75">
        <v>0</v>
      </c>
      <c r="AT24" s="75">
        <f t="shared" si="14"/>
        <v>0</v>
      </c>
      <c r="AU24" s="75">
        <v>0</v>
      </c>
      <c r="AV24" s="75">
        <v>0</v>
      </c>
      <c r="AW24" s="75">
        <v>0</v>
      </c>
      <c r="AX24" s="75">
        <v>0</v>
      </c>
      <c r="AY24" s="75">
        <f t="shared" si="15"/>
        <v>0</v>
      </c>
      <c r="AZ24" s="75">
        <v>0</v>
      </c>
      <c r="BA24" s="75">
        <v>0</v>
      </c>
      <c r="BB24" s="75">
        <v>0</v>
      </c>
      <c r="BC24" s="75">
        <v>0</v>
      </c>
      <c r="BD24" s="76">
        <v>170974</v>
      </c>
      <c r="BE24" s="75">
        <v>0</v>
      </c>
      <c r="BF24" s="75">
        <v>0</v>
      </c>
      <c r="BG24" s="75">
        <f t="shared" si="16"/>
        <v>0</v>
      </c>
      <c r="BH24" s="75">
        <f t="shared" si="17"/>
        <v>56868</v>
      </c>
      <c r="BI24" s="75">
        <f t="shared" si="18"/>
        <v>56868</v>
      </c>
      <c r="BJ24" s="75">
        <f t="shared" si="19"/>
        <v>0</v>
      </c>
      <c r="BK24" s="75">
        <f t="shared" si="20"/>
        <v>0</v>
      </c>
      <c r="BL24" s="75">
        <f t="shared" si="21"/>
        <v>0</v>
      </c>
      <c r="BM24" s="75">
        <f t="shared" si="22"/>
        <v>56868</v>
      </c>
      <c r="BN24" s="75">
        <f t="shared" si="23"/>
        <v>0</v>
      </c>
      <c r="BO24" s="76">
        <f t="shared" si="24"/>
        <v>0</v>
      </c>
      <c r="BP24" s="75">
        <f t="shared" si="25"/>
        <v>35913</v>
      </c>
      <c r="BQ24" s="75">
        <f t="shared" si="26"/>
        <v>16065</v>
      </c>
      <c r="BR24" s="75">
        <f t="shared" si="27"/>
        <v>16065</v>
      </c>
      <c r="BS24" s="75">
        <f t="shared" si="28"/>
        <v>0</v>
      </c>
      <c r="BT24" s="75">
        <f t="shared" si="29"/>
        <v>0</v>
      </c>
      <c r="BU24" s="75">
        <f t="shared" si="30"/>
        <v>0</v>
      </c>
      <c r="BV24" s="75">
        <f t="shared" si="31"/>
        <v>0</v>
      </c>
      <c r="BW24" s="75">
        <f t="shared" si="32"/>
        <v>0</v>
      </c>
      <c r="BX24" s="75">
        <f t="shared" si="33"/>
        <v>0</v>
      </c>
      <c r="BY24" s="75">
        <f t="shared" si="34"/>
        <v>0</v>
      </c>
      <c r="BZ24" s="75">
        <f t="shared" si="35"/>
        <v>0</v>
      </c>
      <c r="CA24" s="75">
        <f t="shared" si="36"/>
        <v>19848</v>
      </c>
      <c r="CB24" s="75">
        <f t="shared" si="37"/>
        <v>0</v>
      </c>
      <c r="CC24" s="75">
        <f t="shared" si="38"/>
        <v>0</v>
      </c>
      <c r="CD24" s="75">
        <f t="shared" si="39"/>
        <v>2113</v>
      </c>
      <c r="CE24" s="75">
        <f t="shared" si="40"/>
        <v>17735</v>
      </c>
      <c r="CF24" s="76">
        <f t="shared" si="41"/>
        <v>749912</v>
      </c>
      <c r="CG24" s="75">
        <f t="shared" si="42"/>
        <v>0</v>
      </c>
      <c r="CH24" s="75">
        <f t="shared" si="43"/>
        <v>404</v>
      </c>
      <c r="CI24" s="75">
        <f t="shared" si="44"/>
        <v>93185</v>
      </c>
    </row>
    <row r="25" spans="1:87" s="50" customFormat="1" ht="12" customHeight="1">
      <c r="A25" s="53" t="s">
        <v>112</v>
      </c>
      <c r="B25" s="54" t="s">
        <v>176</v>
      </c>
      <c r="C25" s="53" t="s">
        <v>177</v>
      </c>
      <c r="D25" s="75">
        <f t="shared" si="3"/>
        <v>0</v>
      </c>
      <c r="E25" s="75">
        <f t="shared" si="4"/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6">
        <v>0</v>
      </c>
      <c r="L25" s="75">
        <f t="shared" si="5"/>
        <v>9306</v>
      </c>
      <c r="M25" s="75">
        <f t="shared" si="6"/>
        <v>7129</v>
      </c>
      <c r="N25" s="75">
        <v>5335</v>
      </c>
      <c r="O25" s="75">
        <v>0</v>
      </c>
      <c r="P25" s="75">
        <v>1794</v>
      </c>
      <c r="Q25" s="75">
        <v>0</v>
      </c>
      <c r="R25" s="75">
        <f t="shared" si="7"/>
        <v>2177</v>
      </c>
      <c r="S25" s="75">
        <v>0</v>
      </c>
      <c r="T25" s="75">
        <v>2177</v>
      </c>
      <c r="U25" s="75">
        <v>0</v>
      </c>
      <c r="V25" s="75">
        <v>0</v>
      </c>
      <c r="W25" s="75">
        <f t="shared" si="8"/>
        <v>0</v>
      </c>
      <c r="X25" s="75">
        <v>0</v>
      </c>
      <c r="Y25" s="75">
        <v>0</v>
      </c>
      <c r="Z25" s="75">
        <v>0</v>
      </c>
      <c r="AA25" s="75">
        <v>0</v>
      </c>
      <c r="AB25" s="76">
        <v>279835</v>
      </c>
      <c r="AC25" s="75">
        <v>0</v>
      </c>
      <c r="AD25" s="75">
        <v>0</v>
      </c>
      <c r="AE25" s="75">
        <f t="shared" si="9"/>
        <v>9306</v>
      </c>
      <c r="AF25" s="75">
        <f t="shared" si="10"/>
        <v>0</v>
      </c>
      <c r="AG25" s="75">
        <f t="shared" si="11"/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0</v>
      </c>
      <c r="AM25" s="76">
        <v>25888</v>
      </c>
      <c r="AN25" s="75">
        <f t="shared" si="12"/>
        <v>222</v>
      </c>
      <c r="AO25" s="75">
        <f t="shared" si="13"/>
        <v>222</v>
      </c>
      <c r="AP25" s="75">
        <v>222</v>
      </c>
      <c r="AQ25" s="75">
        <v>0</v>
      </c>
      <c r="AR25" s="75">
        <v>0</v>
      </c>
      <c r="AS25" s="75">
        <v>0</v>
      </c>
      <c r="AT25" s="75">
        <f t="shared" si="14"/>
        <v>0</v>
      </c>
      <c r="AU25" s="75">
        <v>0</v>
      </c>
      <c r="AV25" s="75">
        <v>0</v>
      </c>
      <c r="AW25" s="75">
        <v>0</v>
      </c>
      <c r="AX25" s="75">
        <v>0</v>
      </c>
      <c r="AY25" s="75">
        <f t="shared" si="15"/>
        <v>0</v>
      </c>
      <c r="AZ25" s="75">
        <v>0</v>
      </c>
      <c r="BA25" s="75">
        <v>0</v>
      </c>
      <c r="BB25" s="75">
        <v>0</v>
      </c>
      <c r="BC25" s="75">
        <v>0</v>
      </c>
      <c r="BD25" s="76">
        <v>52742</v>
      </c>
      <c r="BE25" s="75">
        <v>0</v>
      </c>
      <c r="BF25" s="75">
        <v>0</v>
      </c>
      <c r="BG25" s="75">
        <f t="shared" si="16"/>
        <v>222</v>
      </c>
      <c r="BH25" s="75">
        <f t="shared" si="17"/>
        <v>0</v>
      </c>
      <c r="BI25" s="75">
        <f t="shared" si="18"/>
        <v>0</v>
      </c>
      <c r="BJ25" s="75">
        <f t="shared" si="19"/>
        <v>0</v>
      </c>
      <c r="BK25" s="75">
        <f t="shared" si="20"/>
        <v>0</v>
      </c>
      <c r="BL25" s="75">
        <f t="shared" si="21"/>
        <v>0</v>
      </c>
      <c r="BM25" s="75">
        <f t="shared" si="22"/>
        <v>0</v>
      </c>
      <c r="BN25" s="75">
        <f t="shared" si="23"/>
        <v>0</v>
      </c>
      <c r="BO25" s="76">
        <f t="shared" si="24"/>
        <v>25888</v>
      </c>
      <c r="BP25" s="75">
        <f t="shared" si="25"/>
        <v>9528</v>
      </c>
      <c r="BQ25" s="75">
        <f t="shared" si="26"/>
        <v>7351</v>
      </c>
      <c r="BR25" s="75">
        <f t="shared" si="27"/>
        <v>5557</v>
      </c>
      <c r="BS25" s="75">
        <f t="shared" si="28"/>
        <v>0</v>
      </c>
      <c r="BT25" s="75">
        <f t="shared" si="29"/>
        <v>1794</v>
      </c>
      <c r="BU25" s="75">
        <f t="shared" si="30"/>
        <v>0</v>
      </c>
      <c r="BV25" s="75">
        <f t="shared" si="31"/>
        <v>2177</v>
      </c>
      <c r="BW25" s="75">
        <f t="shared" si="32"/>
        <v>0</v>
      </c>
      <c r="BX25" s="75">
        <f t="shared" si="33"/>
        <v>2177</v>
      </c>
      <c r="BY25" s="75">
        <f t="shared" si="34"/>
        <v>0</v>
      </c>
      <c r="BZ25" s="75">
        <f t="shared" si="35"/>
        <v>0</v>
      </c>
      <c r="CA25" s="75">
        <f t="shared" si="36"/>
        <v>0</v>
      </c>
      <c r="CB25" s="75">
        <f t="shared" si="37"/>
        <v>0</v>
      </c>
      <c r="CC25" s="75">
        <f t="shared" si="38"/>
        <v>0</v>
      </c>
      <c r="CD25" s="75">
        <f t="shared" si="39"/>
        <v>0</v>
      </c>
      <c r="CE25" s="75">
        <f t="shared" si="40"/>
        <v>0</v>
      </c>
      <c r="CF25" s="76">
        <f t="shared" si="41"/>
        <v>332577</v>
      </c>
      <c r="CG25" s="75">
        <f t="shared" si="42"/>
        <v>0</v>
      </c>
      <c r="CH25" s="75">
        <f t="shared" si="43"/>
        <v>0</v>
      </c>
      <c r="CI25" s="75">
        <f t="shared" si="44"/>
        <v>9528</v>
      </c>
    </row>
    <row r="26" spans="1:87" s="50" customFormat="1" ht="12" customHeight="1">
      <c r="A26" s="53" t="s">
        <v>112</v>
      </c>
      <c r="B26" s="54" t="s">
        <v>178</v>
      </c>
      <c r="C26" s="53" t="s">
        <v>179</v>
      </c>
      <c r="D26" s="75">
        <f t="shared" si="3"/>
        <v>0</v>
      </c>
      <c r="E26" s="75">
        <f t="shared" si="4"/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6">
        <v>0</v>
      </c>
      <c r="L26" s="75">
        <f t="shared" si="5"/>
        <v>926</v>
      </c>
      <c r="M26" s="75">
        <f t="shared" si="6"/>
        <v>926</v>
      </c>
      <c r="N26" s="75">
        <v>926</v>
      </c>
      <c r="O26" s="75">
        <v>0</v>
      </c>
      <c r="P26" s="75">
        <v>0</v>
      </c>
      <c r="Q26" s="75">
        <v>0</v>
      </c>
      <c r="R26" s="75">
        <f t="shared" si="7"/>
        <v>0</v>
      </c>
      <c r="S26" s="75">
        <v>0</v>
      </c>
      <c r="T26" s="75">
        <v>0</v>
      </c>
      <c r="U26" s="75">
        <v>0</v>
      </c>
      <c r="V26" s="75">
        <v>0</v>
      </c>
      <c r="W26" s="75">
        <f t="shared" si="8"/>
        <v>0</v>
      </c>
      <c r="X26" s="75">
        <v>0</v>
      </c>
      <c r="Y26" s="75">
        <v>0</v>
      </c>
      <c r="Z26" s="75">
        <v>0</v>
      </c>
      <c r="AA26" s="75">
        <v>0</v>
      </c>
      <c r="AB26" s="76">
        <v>241570</v>
      </c>
      <c r="AC26" s="75">
        <v>0</v>
      </c>
      <c r="AD26" s="75">
        <v>0</v>
      </c>
      <c r="AE26" s="75">
        <f t="shared" si="9"/>
        <v>926</v>
      </c>
      <c r="AF26" s="75">
        <f t="shared" si="10"/>
        <v>0</v>
      </c>
      <c r="AG26" s="75">
        <f t="shared" si="11"/>
        <v>0</v>
      </c>
      <c r="AH26" s="75">
        <v>0</v>
      </c>
      <c r="AI26" s="75">
        <v>0</v>
      </c>
      <c r="AJ26" s="75">
        <v>0</v>
      </c>
      <c r="AK26" s="75">
        <v>0</v>
      </c>
      <c r="AL26" s="75">
        <v>0</v>
      </c>
      <c r="AM26" s="76">
        <v>15581</v>
      </c>
      <c r="AN26" s="75">
        <f t="shared" si="12"/>
        <v>926</v>
      </c>
      <c r="AO26" s="75">
        <f t="shared" si="13"/>
        <v>926</v>
      </c>
      <c r="AP26" s="75">
        <v>926</v>
      </c>
      <c r="AQ26" s="75">
        <v>0</v>
      </c>
      <c r="AR26" s="75">
        <v>0</v>
      </c>
      <c r="AS26" s="75">
        <v>0</v>
      </c>
      <c r="AT26" s="75">
        <f t="shared" si="14"/>
        <v>0</v>
      </c>
      <c r="AU26" s="75">
        <v>0</v>
      </c>
      <c r="AV26" s="75">
        <v>0</v>
      </c>
      <c r="AW26" s="75">
        <v>0</v>
      </c>
      <c r="AX26" s="75">
        <v>0</v>
      </c>
      <c r="AY26" s="75">
        <f t="shared" si="15"/>
        <v>0</v>
      </c>
      <c r="AZ26" s="75">
        <v>0</v>
      </c>
      <c r="BA26" s="75">
        <v>0</v>
      </c>
      <c r="BB26" s="75">
        <v>0</v>
      </c>
      <c r="BC26" s="75">
        <v>0</v>
      </c>
      <c r="BD26" s="76">
        <v>31744</v>
      </c>
      <c r="BE26" s="75">
        <v>0</v>
      </c>
      <c r="BF26" s="75">
        <v>0</v>
      </c>
      <c r="BG26" s="75">
        <f t="shared" si="16"/>
        <v>926</v>
      </c>
      <c r="BH26" s="75">
        <f t="shared" si="17"/>
        <v>0</v>
      </c>
      <c r="BI26" s="75">
        <f t="shared" si="18"/>
        <v>0</v>
      </c>
      <c r="BJ26" s="75">
        <f t="shared" si="19"/>
        <v>0</v>
      </c>
      <c r="BK26" s="75">
        <f t="shared" si="20"/>
        <v>0</v>
      </c>
      <c r="BL26" s="75">
        <f t="shared" si="21"/>
        <v>0</v>
      </c>
      <c r="BM26" s="75">
        <f t="shared" si="22"/>
        <v>0</v>
      </c>
      <c r="BN26" s="75">
        <f t="shared" si="23"/>
        <v>0</v>
      </c>
      <c r="BO26" s="76">
        <f t="shared" si="24"/>
        <v>15581</v>
      </c>
      <c r="BP26" s="75">
        <f t="shared" si="25"/>
        <v>1852</v>
      </c>
      <c r="BQ26" s="75">
        <f t="shared" si="26"/>
        <v>1852</v>
      </c>
      <c r="BR26" s="75">
        <f t="shared" si="27"/>
        <v>1852</v>
      </c>
      <c r="BS26" s="75">
        <f t="shared" si="28"/>
        <v>0</v>
      </c>
      <c r="BT26" s="75">
        <f t="shared" si="29"/>
        <v>0</v>
      </c>
      <c r="BU26" s="75">
        <f t="shared" si="30"/>
        <v>0</v>
      </c>
      <c r="BV26" s="75">
        <f t="shared" si="31"/>
        <v>0</v>
      </c>
      <c r="BW26" s="75">
        <f t="shared" si="32"/>
        <v>0</v>
      </c>
      <c r="BX26" s="75">
        <f t="shared" si="33"/>
        <v>0</v>
      </c>
      <c r="BY26" s="75">
        <f t="shared" si="34"/>
        <v>0</v>
      </c>
      <c r="BZ26" s="75">
        <f t="shared" si="35"/>
        <v>0</v>
      </c>
      <c r="CA26" s="75">
        <f t="shared" si="36"/>
        <v>0</v>
      </c>
      <c r="CB26" s="75">
        <f t="shared" si="37"/>
        <v>0</v>
      </c>
      <c r="CC26" s="75">
        <f t="shared" si="38"/>
        <v>0</v>
      </c>
      <c r="CD26" s="75">
        <f t="shared" si="39"/>
        <v>0</v>
      </c>
      <c r="CE26" s="75">
        <f t="shared" si="40"/>
        <v>0</v>
      </c>
      <c r="CF26" s="76">
        <f t="shared" si="41"/>
        <v>273314</v>
      </c>
      <c r="CG26" s="75">
        <f t="shared" si="42"/>
        <v>0</v>
      </c>
      <c r="CH26" s="75">
        <f t="shared" si="43"/>
        <v>0</v>
      </c>
      <c r="CI26" s="75">
        <f t="shared" si="44"/>
        <v>1852</v>
      </c>
    </row>
    <row r="27" spans="1:87" s="50" customFormat="1" ht="12" customHeight="1">
      <c r="A27" s="53" t="s">
        <v>422</v>
      </c>
      <c r="B27" s="54" t="s">
        <v>423</v>
      </c>
      <c r="C27" s="53" t="s">
        <v>424</v>
      </c>
      <c r="D27" s="75">
        <f t="shared" si="3"/>
        <v>12787</v>
      </c>
      <c r="E27" s="75">
        <f t="shared" si="4"/>
        <v>11233</v>
      </c>
      <c r="F27" s="75">
        <v>0</v>
      </c>
      <c r="G27" s="75">
        <v>0</v>
      </c>
      <c r="H27" s="75">
        <v>11233</v>
      </c>
      <c r="I27" s="75">
        <v>0</v>
      </c>
      <c r="J27" s="75">
        <v>1554</v>
      </c>
      <c r="K27" s="76">
        <v>3739</v>
      </c>
      <c r="L27" s="75">
        <f t="shared" si="5"/>
        <v>68104</v>
      </c>
      <c r="M27" s="75">
        <f t="shared" si="6"/>
        <v>2885</v>
      </c>
      <c r="N27" s="75">
        <v>2885</v>
      </c>
      <c r="O27" s="75">
        <v>0</v>
      </c>
      <c r="P27" s="75">
        <v>0</v>
      </c>
      <c r="Q27" s="75">
        <v>0</v>
      </c>
      <c r="R27" s="75">
        <f t="shared" si="7"/>
        <v>3717</v>
      </c>
      <c r="S27" s="75">
        <v>1000</v>
      </c>
      <c r="T27" s="75">
        <v>1750</v>
      </c>
      <c r="U27" s="75">
        <v>967</v>
      </c>
      <c r="V27" s="75">
        <v>0</v>
      </c>
      <c r="W27" s="75">
        <f t="shared" si="8"/>
        <v>57412</v>
      </c>
      <c r="X27" s="75">
        <v>26163</v>
      </c>
      <c r="Y27" s="75">
        <v>28371</v>
      </c>
      <c r="Z27" s="75">
        <v>2876</v>
      </c>
      <c r="AA27" s="75">
        <v>2</v>
      </c>
      <c r="AB27" s="76">
        <v>4766</v>
      </c>
      <c r="AC27" s="75">
        <v>4090</v>
      </c>
      <c r="AD27" s="75">
        <v>263</v>
      </c>
      <c r="AE27" s="75">
        <f t="shared" si="9"/>
        <v>81154</v>
      </c>
      <c r="AF27" s="75">
        <f t="shared" si="10"/>
        <v>0</v>
      </c>
      <c r="AG27" s="75">
        <f t="shared" si="11"/>
        <v>0</v>
      </c>
      <c r="AH27" s="75">
        <v>0</v>
      </c>
      <c r="AI27" s="75">
        <v>0</v>
      </c>
      <c r="AJ27" s="75">
        <v>0</v>
      </c>
      <c r="AK27" s="75">
        <v>0</v>
      </c>
      <c r="AL27" s="75">
        <v>0</v>
      </c>
      <c r="AM27" s="76">
        <v>0</v>
      </c>
      <c r="AN27" s="75">
        <f t="shared" si="12"/>
        <v>10446</v>
      </c>
      <c r="AO27" s="75">
        <f t="shared" si="13"/>
        <v>2885</v>
      </c>
      <c r="AP27" s="75">
        <v>2885</v>
      </c>
      <c r="AQ27" s="75">
        <v>0</v>
      </c>
      <c r="AR27" s="75">
        <v>0</v>
      </c>
      <c r="AS27" s="75">
        <v>0</v>
      </c>
      <c r="AT27" s="75">
        <f t="shared" si="14"/>
        <v>0</v>
      </c>
      <c r="AU27" s="75">
        <v>0</v>
      </c>
      <c r="AV27" s="75">
        <v>0</v>
      </c>
      <c r="AW27" s="75">
        <v>0</v>
      </c>
      <c r="AX27" s="75">
        <v>0</v>
      </c>
      <c r="AY27" s="75">
        <f t="shared" si="15"/>
        <v>7561</v>
      </c>
      <c r="AZ27" s="75">
        <v>7561</v>
      </c>
      <c r="BA27" s="75">
        <v>0</v>
      </c>
      <c r="BB27" s="75">
        <v>0</v>
      </c>
      <c r="BC27" s="75">
        <v>0</v>
      </c>
      <c r="BD27" s="76">
        <v>20965</v>
      </c>
      <c r="BE27" s="75">
        <v>0</v>
      </c>
      <c r="BF27" s="75">
        <v>3441</v>
      </c>
      <c r="BG27" s="75">
        <f t="shared" si="16"/>
        <v>13887</v>
      </c>
      <c r="BH27" s="75">
        <f t="shared" si="17"/>
        <v>12787</v>
      </c>
      <c r="BI27" s="75">
        <f t="shared" si="18"/>
        <v>11233</v>
      </c>
      <c r="BJ27" s="75">
        <f t="shared" si="19"/>
        <v>0</v>
      </c>
      <c r="BK27" s="75">
        <f t="shared" si="20"/>
        <v>0</v>
      </c>
      <c r="BL27" s="75">
        <f t="shared" si="21"/>
        <v>11233</v>
      </c>
      <c r="BM27" s="75">
        <f t="shared" si="22"/>
        <v>0</v>
      </c>
      <c r="BN27" s="75">
        <f t="shared" si="23"/>
        <v>1554</v>
      </c>
      <c r="BO27" s="76">
        <f t="shared" si="24"/>
        <v>3739</v>
      </c>
      <c r="BP27" s="75">
        <f t="shared" si="25"/>
        <v>78550</v>
      </c>
      <c r="BQ27" s="75">
        <f t="shared" si="26"/>
        <v>5770</v>
      </c>
      <c r="BR27" s="75">
        <f t="shared" si="27"/>
        <v>5770</v>
      </c>
      <c r="BS27" s="75">
        <f t="shared" si="28"/>
        <v>0</v>
      </c>
      <c r="BT27" s="75">
        <f t="shared" si="29"/>
        <v>0</v>
      </c>
      <c r="BU27" s="75">
        <f t="shared" si="30"/>
        <v>0</v>
      </c>
      <c r="BV27" s="75">
        <f t="shared" si="31"/>
        <v>3717</v>
      </c>
      <c r="BW27" s="75">
        <f t="shared" si="32"/>
        <v>1000</v>
      </c>
      <c r="BX27" s="75">
        <f t="shared" si="33"/>
        <v>1750</v>
      </c>
      <c r="BY27" s="75">
        <f t="shared" si="34"/>
        <v>967</v>
      </c>
      <c r="BZ27" s="75">
        <f t="shared" si="35"/>
        <v>0</v>
      </c>
      <c r="CA27" s="75">
        <f t="shared" si="36"/>
        <v>64973</v>
      </c>
      <c r="CB27" s="75">
        <f t="shared" si="37"/>
        <v>33724</v>
      </c>
      <c r="CC27" s="75">
        <f t="shared" si="38"/>
        <v>28371</v>
      </c>
      <c r="CD27" s="75">
        <f t="shared" si="39"/>
        <v>2876</v>
      </c>
      <c r="CE27" s="75">
        <f t="shared" si="40"/>
        <v>2</v>
      </c>
      <c r="CF27" s="76">
        <f t="shared" si="41"/>
        <v>25731</v>
      </c>
      <c r="CG27" s="75">
        <f t="shared" si="42"/>
        <v>4090</v>
      </c>
      <c r="CH27" s="75">
        <f t="shared" si="43"/>
        <v>3704</v>
      </c>
      <c r="CI27" s="75">
        <f t="shared" si="44"/>
        <v>95041</v>
      </c>
    </row>
    <row r="28" spans="1:87" s="50" customFormat="1" ht="12" customHeight="1">
      <c r="A28" s="53" t="s">
        <v>425</v>
      </c>
      <c r="B28" s="54" t="s">
        <v>426</v>
      </c>
      <c r="C28" s="53" t="s">
        <v>427</v>
      </c>
      <c r="D28" s="75">
        <f t="shared" si="3"/>
        <v>0</v>
      </c>
      <c r="E28" s="75">
        <f t="shared" si="4"/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6">
        <v>0</v>
      </c>
      <c r="L28" s="75">
        <f t="shared" si="5"/>
        <v>50907</v>
      </c>
      <c r="M28" s="75">
        <f t="shared" si="6"/>
        <v>15167</v>
      </c>
      <c r="N28" s="75">
        <v>15167</v>
      </c>
      <c r="O28" s="75">
        <v>0</v>
      </c>
      <c r="P28" s="75">
        <v>0</v>
      </c>
      <c r="Q28" s="75">
        <v>0</v>
      </c>
      <c r="R28" s="75">
        <f t="shared" si="7"/>
        <v>0</v>
      </c>
      <c r="S28" s="75">
        <v>0</v>
      </c>
      <c r="T28" s="75">
        <v>0</v>
      </c>
      <c r="U28" s="75">
        <v>0</v>
      </c>
      <c r="V28" s="75">
        <v>0</v>
      </c>
      <c r="W28" s="75">
        <f t="shared" si="8"/>
        <v>35740</v>
      </c>
      <c r="X28" s="75">
        <v>31952</v>
      </c>
      <c r="Y28" s="75">
        <v>2213</v>
      </c>
      <c r="Z28" s="75">
        <v>1575</v>
      </c>
      <c r="AA28" s="75">
        <v>0</v>
      </c>
      <c r="AB28" s="76">
        <v>36211</v>
      </c>
      <c r="AC28" s="75">
        <v>0</v>
      </c>
      <c r="AD28" s="75">
        <v>0</v>
      </c>
      <c r="AE28" s="75">
        <f t="shared" si="9"/>
        <v>50907</v>
      </c>
      <c r="AF28" s="75">
        <f t="shared" si="10"/>
        <v>0</v>
      </c>
      <c r="AG28" s="75">
        <f t="shared" si="11"/>
        <v>0</v>
      </c>
      <c r="AH28" s="75">
        <v>0</v>
      </c>
      <c r="AI28" s="75">
        <v>0</v>
      </c>
      <c r="AJ28" s="75">
        <v>0</v>
      </c>
      <c r="AK28" s="75">
        <v>0</v>
      </c>
      <c r="AL28" s="75">
        <v>0</v>
      </c>
      <c r="AM28" s="76">
        <v>0</v>
      </c>
      <c r="AN28" s="75">
        <f t="shared" si="12"/>
        <v>574</v>
      </c>
      <c r="AO28" s="75">
        <f t="shared" si="13"/>
        <v>574</v>
      </c>
      <c r="AP28" s="75">
        <v>574</v>
      </c>
      <c r="AQ28" s="75">
        <v>0</v>
      </c>
      <c r="AR28" s="75">
        <v>0</v>
      </c>
      <c r="AS28" s="75">
        <v>0</v>
      </c>
      <c r="AT28" s="75">
        <f t="shared" si="14"/>
        <v>0</v>
      </c>
      <c r="AU28" s="75">
        <v>0</v>
      </c>
      <c r="AV28" s="75">
        <v>0</v>
      </c>
      <c r="AW28" s="75">
        <v>0</v>
      </c>
      <c r="AX28" s="75">
        <v>0</v>
      </c>
      <c r="AY28" s="75">
        <f t="shared" si="15"/>
        <v>0</v>
      </c>
      <c r="AZ28" s="75">
        <v>0</v>
      </c>
      <c r="BA28" s="75">
        <v>0</v>
      </c>
      <c r="BB28" s="75">
        <v>0</v>
      </c>
      <c r="BC28" s="75">
        <v>0</v>
      </c>
      <c r="BD28" s="76">
        <v>21364</v>
      </c>
      <c r="BE28" s="75">
        <v>0</v>
      </c>
      <c r="BF28" s="75">
        <v>0</v>
      </c>
      <c r="BG28" s="75">
        <f t="shared" si="16"/>
        <v>574</v>
      </c>
      <c r="BH28" s="75">
        <f t="shared" si="17"/>
        <v>0</v>
      </c>
      <c r="BI28" s="75">
        <f t="shared" si="18"/>
        <v>0</v>
      </c>
      <c r="BJ28" s="75">
        <f t="shared" si="19"/>
        <v>0</v>
      </c>
      <c r="BK28" s="75">
        <f t="shared" si="20"/>
        <v>0</v>
      </c>
      <c r="BL28" s="75">
        <f t="shared" si="21"/>
        <v>0</v>
      </c>
      <c r="BM28" s="75">
        <f t="shared" si="22"/>
        <v>0</v>
      </c>
      <c r="BN28" s="75">
        <f t="shared" si="23"/>
        <v>0</v>
      </c>
      <c r="BO28" s="76">
        <f t="shared" si="24"/>
        <v>0</v>
      </c>
      <c r="BP28" s="75">
        <f t="shared" si="25"/>
        <v>51481</v>
      </c>
      <c r="BQ28" s="75">
        <f t="shared" si="26"/>
        <v>15741</v>
      </c>
      <c r="BR28" s="75">
        <f t="shared" si="27"/>
        <v>15741</v>
      </c>
      <c r="BS28" s="75">
        <f t="shared" si="28"/>
        <v>0</v>
      </c>
      <c r="BT28" s="75">
        <f t="shared" si="29"/>
        <v>0</v>
      </c>
      <c r="BU28" s="75">
        <f t="shared" si="30"/>
        <v>0</v>
      </c>
      <c r="BV28" s="75">
        <f t="shared" si="31"/>
        <v>0</v>
      </c>
      <c r="BW28" s="75">
        <f t="shared" si="32"/>
        <v>0</v>
      </c>
      <c r="BX28" s="75">
        <f t="shared" si="33"/>
        <v>0</v>
      </c>
      <c r="BY28" s="75">
        <f t="shared" si="34"/>
        <v>0</v>
      </c>
      <c r="BZ28" s="75">
        <f t="shared" si="35"/>
        <v>0</v>
      </c>
      <c r="CA28" s="75">
        <f t="shared" si="36"/>
        <v>35740</v>
      </c>
      <c r="CB28" s="75">
        <f t="shared" si="37"/>
        <v>31952</v>
      </c>
      <c r="CC28" s="75">
        <f t="shared" si="38"/>
        <v>2213</v>
      </c>
      <c r="CD28" s="75">
        <f t="shared" si="39"/>
        <v>1575</v>
      </c>
      <c r="CE28" s="75">
        <f t="shared" si="40"/>
        <v>0</v>
      </c>
      <c r="CF28" s="76">
        <f t="shared" si="41"/>
        <v>57575</v>
      </c>
      <c r="CG28" s="75">
        <f t="shared" si="42"/>
        <v>0</v>
      </c>
      <c r="CH28" s="75">
        <f t="shared" si="43"/>
        <v>0</v>
      </c>
      <c r="CI28" s="75">
        <f t="shared" si="44"/>
        <v>51481</v>
      </c>
    </row>
    <row r="29" spans="1:87" s="50" customFormat="1" ht="12" customHeight="1">
      <c r="A29" s="53" t="s">
        <v>112</v>
      </c>
      <c r="B29" s="54" t="s">
        <v>184</v>
      </c>
      <c r="C29" s="53" t="s">
        <v>185</v>
      </c>
      <c r="D29" s="75">
        <f t="shared" si="3"/>
        <v>0</v>
      </c>
      <c r="E29" s="75">
        <f t="shared" si="4"/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6">
        <v>0</v>
      </c>
      <c r="L29" s="75">
        <f t="shared" si="5"/>
        <v>2000</v>
      </c>
      <c r="M29" s="75">
        <f t="shared" si="6"/>
        <v>2000</v>
      </c>
      <c r="N29" s="75">
        <v>2000</v>
      </c>
      <c r="O29" s="75">
        <v>0</v>
      </c>
      <c r="P29" s="75">
        <v>0</v>
      </c>
      <c r="Q29" s="75">
        <v>0</v>
      </c>
      <c r="R29" s="75">
        <f t="shared" si="7"/>
        <v>0</v>
      </c>
      <c r="S29" s="75">
        <v>0</v>
      </c>
      <c r="T29" s="75">
        <v>0</v>
      </c>
      <c r="U29" s="75">
        <v>0</v>
      </c>
      <c r="V29" s="75">
        <v>0</v>
      </c>
      <c r="W29" s="75">
        <f t="shared" si="8"/>
        <v>0</v>
      </c>
      <c r="X29" s="75">
        <v>0</v>
      </c>
      <c r="Y29" s="75">
        <v>0</v>
      </c>
      <c r="Z29" s="75">
        <v>0</v>
      </c>
      <c r="AA29" s="75">
        <v>0</v>
      </c>
      <c r="AB29" s="76">
        <v>76316</v>
      </c>
      <c r="AC29" s="75">
        <v>0</v>
      </c>
      <c r="AD29" s="75">
        <v>0</v>
      </c>
      <c r="AE29" s="75">
        <f t="shared" si="9"/>
        <v>2000</v>
      </c>
      <c r="AF29" s="75">
        <f t="shared" si="10"/>
        <v>0</v>
      </c>
      <c r="AG29" s="75">
        <f t="shared" si="11"/>
        <v>0</v>
      </c>
      <c r="AH29" s="75">
        <v>0</v>
      </c>
      <c r="AI29" s="75">
        <v>0</v>
      </c>
      <c r="AJ29" s="75">
        <v>0</v>
      </c>
      <c r="AK29" s="75">
        <v>0</v>
      </c>
      <c r="AL29" s="75">
        <v>0</v>
      </c>
      <c r="AM29" s="76">
        <v>0</v>
      </c>
      <c r="AN29" s="75">
        <f t="shared" si="12"/>
        <v>0</v>
      </c>
      <c r="AO29" s="75">
        <f t="shared" si="13"/>
        <v>0</v>
      </c>
      <c r="AP29" s="75">
        <v>0</v>
      </c>
      <c r="AQ29" s="75">
        <v>0</v>
      </c>
      <c r="AR29" s="75">
        <v>0</v>
      </c>
      <c r="AS29" s="75">
        <v>0</v>
      </c>
      <c r="AT29" s="75">
        <f t="shared" si="14"/>
        <v>0</v>
      </c>
      <c r="AU29" s="75">
        <v>0</v>
      </c>
      <c r="AV29" s="75">
        <v>0</v>
      </c>
      <c r="AW29" s="75">
        <v>0</v>
      </c>
      <c r="AX29" s="75">
        <v>0</v>
      </c>
      <c r="AY29" s="75">
        <f t="shared" si="15"/>
        <v>0</v>
      </c>
      <c r="AZ29" s="75">
        <v>0</v>
      </c>
      <c r="BA29" s="75">
        <v>0</v>
      </c>
      <c r="BB29" s="75">
        <v>0</v>
      </c>
      <c r="BC29" s="75">
        <v>0</v>
      </c>
      <c r="BD29" s="76">
        <v>23394</v>
      </c>
      <c r="BE29" s="75">
        <v>0</v>
      </c>
      <c r="BF29" s="75">
        <v>0</v>
      </c>
      <c r="BG29" s="75">
        <f t="shared" si="16"/>
        <v>0</v>
      </c>
      <c r="BH29" s="75">
        <f t="shared" si="17"/>
        <v>0</v>
      </c>
      <c r="BI29" s="75">
        <f t="shared" si="18"/>
        <v>0</v>
      </c>
      <c r="BJ29" s="75">
        <f t="shared" si="19"/>
        <v>0</v>
      </c>
      <c r="BK29" s="75">
        <f t="shared" si="20"/>
        <v>0</v>
      </c>
      <c r="BL29" s="75">
        <f t="shared" si="21"/>
        <v>0</v>
      </c>
      <c r="BM29" s="75">
        <f t="shared" si="22"/>
        <v>0</v>
      </c>
      <c r="BN29" s="75">
        <f t="shared" si="23"/>
        <v>0</v>
      </c>
      <c r="BO29" s="76">
        <f t="shared" si="24"/>
        <v>0</v>
      </c>
      <c r="BP29" s="75">
        <f t="shared" si="25"/>
        <v>2000</v>
      </c>
      <c r="BQ29" s="75">
        <f t="shared" si="26"/>
        <v>2000</v>
      </c>
      <c r="BR29" s="75">
        <f t="shared" si="27"/>
        <v>2000</v>
      </c>
      <c r="BS29" s="75">
        <f t="shared" si="28"/>
        <v>0</v>
      </c>
      <c r="BT29" s="75">
        <f t="shared" si="29"/>
        <v>0</v>
      </c>
      <c r="BU29" s="75">
        <f t="shared" si="30"/>
        <v>0</v>
      </c>
      <c r="BV29" s="75">
        <f t="shared" si="31"/>
        <v>0</v>
      </c>
      <c r="BW29" s="75">
        <f t="shared" si="32"/>
        <v>0</v>
      </c>
      <c r="BX29" s="75">
        <f t="shared" si="33"/>
        <v>0</v>
      </c>
      <c r="BY29" s="75">
        <f t="shared" si="34"/>
        <v>0</v>
      </c>
      <c r="BZ29" s="75">
        <f t="shared" si="35"/>
        <v>0</v>
      </c>
      <c r="CA29" s="75">
        <f t="shared" si="36"/>
        <v>0</v>
      </c>
      <c r="CB29" s="75">
        <f t="shared" si="37"/>
        <v>0</v>
      </c>
      <c r="CC29" s="75">
        <f t="shared" si="38"/>
        <v>0</v>
      </c>
      <c r="CD29" s="75">
        <f t="shared" si="39"/>
        <v>0</v>
      </c>
      <c r="CE29" s="75">
        <f t="shared" si="40"/>
        <v>0</v>
      </c>
      <c r="CF29" s="76">
        <f t="shared" si="41"/>
        <v>99710</v>
      </c>
      <c r="CG29" s="75">
        <f t="shared" si="42"/>
        <v>0</v>
      </c>
      <c r="CH29" s="75">
        <f t="shared" si="43"/>
        <v>0</v>
      </c>
      <c r="CI29" s="75">
        <f t="shared" si="44"/>
        <v>2000</v>
      </c>
    </row>
    <row r="30" spans="1:87" s="50" customFormat="1" ht="12" customHeight="1">
      <c r="A30" s="53" t="s">
        <v>112</v>
      </c>
      <c r="B30" s="54" t="s">
        <v>186</v>
      </c>
      <c r="C30" s="53" t="s">
        <v>187</v>
      </c>
      <c r="D30" s="75">
        <f t="shared" si="3"/>
        <v>0</v>
      </c>
      <c r="E30" s="75">
        <f t="shared" si="4"/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6">
        <v>1297</v>
      </c>
      <c r="L30" s="75">
        <f t="shared" si="5"/>
        <v>731</v>
      </c>
      <c r="M30" s="75">
        <f t="shared" si="6"/>
        <v>731</v>
      </c>
      <c r="N30" s="75">
        <v>731</v>
      </c>
      <c r="O30" s="75">
        <v>0</v>
      </c>
      <c r="P30" s="75">
        <v>0</v>
      </c>
      <c r="Q30" s="75">
        <v>0</v>
      </c>
      <c r="R30" s="75">
        <f t="shared" si="7"/>
        <v>0</v>
      </c>
      <c r="S30" s="75">
        <v>0</v>
      </c>
      <c r="T30" s="75">
        <v>0</v>
      </c>
      <c r="U30" s="75">
        <v>0</v>
      </c>
      <c r="V30" s="75">
        <v>0</v>
      </c>
      <c r="W30" s="75">
        <f t="shared" si="8"/>
        <v>0</v>
      </c>
      <c r="X30" s="75">
        <v>0</v>
      </c>
      <c r="Y30" s="75">
        <v>0</v>
      </c>
      <c r="Z30" s="75">
        <v>0</v>
      </c>
      <c r="AA30" s="75">
        <v>0</v>
      </c>
      <c r="AB30" s="76">
        <v>52784</v>
      </c>
      <c r="AC30" s="75">
        <v>0</v>
      </c>
      <c r="AD30" s="75">
        <v>0</v>
      </c>
      <c r="AE30" s="75">
        <f t="shared" si="9"/>
        <v>731</v>
      </c>
      <c r="AF30" s="75">
        <f t="shared" si="10"/>
        <v>0</v>
      </c>
      <c r="AG30" s="75">
        <f t="shared" si="11"/>
        <v>0</v>
      </c>
      <c r="AH30" s="75">
        <v>0</v>
      </c>
      <c r="AI30" s="75">
        <v>0</v>
      </c>
      <c r="AJ30" s="75">
        <v>0</v>
      </c>
      <c r="AK30" s="75">
        <v>0</v>
      </c>
      <c r="AL30" s="75">
        <v>0</v>
      </c>
      <c r="AM30" s="76">
        <v>0</v>
      </c>
      <c r="AN30" s="75">
        <f t="shared" si="12"/>
        <v>731</v>
      </c>
      <c r="AO30" s="75">
        <f t="shared" si="13"/>
        <v>731</v>
      </c>
      <c r="AP30" s="75">
        <v>731</v>
      </c>
      <c r="AQ30" s="75">
        <v>0</v>
      </c>
      <c r="AR30" s="75">
        <v>0</v>
      </c>
      <c r="AS30" s="75">
        <v>0</v>
      </c>
      <c r="AT30" s="75">
        <f t="shared" si="14"/>
        <v>0</v>
      </c>
      <c r="AU30" s="75">
        <v>0</v>
      </c>
      <c r="AV30" s="75">
        <v>0</v>
      </c>
      <c r="AW30" s="75">
        <v>0</v>
      </c>
      <c r="AX30" s="75">
        <v>0</v>
      </c>
      <c r="AY30" s="75">
        <f t="shared" si="15"/>
        <v>0</v>
      </c>
      <c r="AZ30" s="75">
        <v>0</v>
      </c>
      <c r="BA30" s="75">
        <v>0</v>
      </c>
      <c r="BB30" s="75">
        <v>0</v>
      </c>
      <c r="BC30" s="75">
        <v>0</v>
      </c>
      <c r="BD30" s="76">
        <v>6221</v>
      </c>
      <c r="BE30" s="75">
        <v>0</v>
      </c>
      <c r="BF30" s="75">
        <v>0</v>
      </c>
      <c r="BG30" s="75">
        <f t="shared" si="16"/>
        <v>731</v>
      </c>
      <c r="BH30" s="75">
        <f t="shared" si="17"/>
        <v>0</v>
      </c>
      <c r="BI30" s="75">
        <f t="shared" si="18"/>
        <v>0</v>
      </c>
      <c r="BJ30" s="75">
        <f t="shared" si="19"/>
        <v>0</v>
      </c>
      <c r="BK30" s="75">
        <f t="shared" si="20"/>
        <v>0</v>
      </c>
      <c r="BL30" s="75">
        <f t="shared" si="21"/>
        <v>0</v>
      </c>
      <c r="BM30" s="75">
        <f t="shared" si="22"/>
        <v>0</v>
      </c>
      <c r="BN30" s="75">
        <f t="shared" si="23"/>
        <v>0</v>
      </c>
      <c r="BO30" s="76">
        <f t="shared" si="24"/>
        <v>1297</v>
      </c>
      <c r="BP30" s="75">
        <f t="shared" si="25"/>
        <v>1462</v>
      </c>
      <c r="BQ30" s="75">
        <f t="shared" si="26"/>
        <v>1462</v>
      </c>
      <c r="BR30" s="75">
        <f t="shared" si="27"/>
        <v>1462</v>
      </c>
      <c r="BS30" s="75">
        <f t="shared" si="28"/>
        <v>0</v>
      </c>
      <c r="BT30" s="75">
        <f t="shared" si="29"/>
        <v>0</v>
      </c>
      <c r="BU30" s="75">
        <f t="shared" si="30"/>
        <v>0</v>
      </c>
      <c r="BV30" s="75">
        <f t="shared" si="31"/>
        <v>0</v>
      </c>
      <c r="BW30" s="75">
        <f t="shared" si="32"/>
        <v>0</v>
      </c>
      <c r="BX30" s="75">
        <f t="shared" si="33"/>
        <v>0</v>
      </c>
      <c r="BY30" s="75">
        <f t="shared" si="34"/>
        <v>0</v>
      </c>
      <c r="BZ30" s="75">
        <f t="shared" si="35"/>
        <v>0</v>
      </c>
      <c r="CA30" s="75">
        <f t="shared" si="36"/>
        <v>0</v>
      </c>
      <c r="CB30" s="75">
        <f t="shared" si="37"/>
        <v>0</v>
      </c>
      <c r="CC30" s="75">
        <f t="shared" si="38"/>
        <v>0</v>
      </c>
      <c r="CD30" s="75">
        <f t="shared" si="39"/>
        <v>0</v>
      </c>
      <c r="CE30" s="75">
        <f t="shared" si="40"/>
        <v>0</v>
      </c>
      <c r="CF30" s="76">
        <f t="shared" si="41"/>
        <v>59005</v>
      </c>
      <c r="CG30" s="75">
        <f t="shared" si="42"/>
        <v>0</v>
      </c>
      <c r="CH30" s="75">
        <f t="shared" si="43"/>
        <v>0</v>
      </c>
      <c r="CI30" s="75">
        <f t="shared" si="44"/>
        <v>1462</v>
      </c>
    </row>
    <row r="31" spans="1:87" s="50" customFormat="1" ht="12" customHeight="1">
      <c r="A31" s="53" t="s">
        <v>428</v>
      </c>
      <c r="B31" s="54" t="s">
        <v>429</v>
      </c>
      <c r="C31" s="53" t="s">
        <v>430</v>
      </c>
      <c r="D31" s="75">
        <f t="shared" si="3"/>
        <v>35095</v>
      </c>
      <c r="E31" s="75">
        <f t="shared" si="4"/>
        <v>35095</v>
      </c>
      <c r="F31" s="75">
        <v>0</v>
      </c>
      <c r="G31" s="75">
        <v>35095</v>
      </c>
      <c r="H31" s="75">
        <v>0</v>
      </c>
      <c r="I31" s="75">
        <v>0</v>
      </c>
      <c r="J31" s="75">
        <v>0</v>
      </c>
      <c r="K31" s="76">
        <v>0</v>
      </c>
      <c r="L31" s="75">
        <f t="shared" si="5"/>
        <v>120550</v>
      </c>
      <c r="M31" s="75">
        <f t="shared" si="6"/>
        <v>34464</v>
      </c>
      <c r="N31" s="75">
        <v>15920</v>
      </c>
      <c r="O31" s="75">
        <v>0</v>
      </c>
      <c r="P31" s="75">
        <v>17544</v>
      </c>
      <c r="Q31" s="75">
        <v>1000</v>
      </c>
      <c r="R31" s="75">
        <f t="shared" si="7"/>
        <v>34456</v>
      </c>
      <c r="S31" s="75">
        <v>0</v>
      </c>
      <c r="T31" s="75">
        <v>29521</v>
      </c>
      <c r="U31" s="75">
        <v>4935</v>
      </c>
      <c r="V31" s="75">
        <v>25830</v>
      </c>
      <c r="W31" s="75">
        <f t="shared" si="8"/>
        <v>25800</v>
      </c>
      <c r="X31" s="75">
        <v>25800</v>
      </c>
      <c r="Y31" s="75">
        <v>0</v>
      </c>
      <c r="Z31" s="75">
        <v>0</v>
      </c>
      <c r="AA31" s="75">
        <v>0</v>
      </c>
      <c r="AB31" s="76">
        <v>73768</v>
      </c>
      <c r="AC31" s="75">
        <v>0</v>
      </c>
      <c r="AD31" s="75">
        <v>0</v>
      </c>
      <c r="AE31" s="75">
        <f t="shared" si="9"/>
        <v>155645</v>
      </c>
      <c r="AF31" s="75">
        <f t="shared" si="10"/>
        <v>0</v>
      </c>
      <c r="AG31" s="75">
        <f t="shared" si="11"/>
        <v>0</v>
      </c>
      <c r="AH31" s="75">
        <v>0</v>
      </c>
      <c r="AI31" s="75">
        <v>0</v>
      </c>
      <c r="AJ31" s="75">
        <v>0</v>
      </c>
      <c r="AK31" s="75">
        <v>0</v>
      </c>
      <c r="AL31" s="75">
        <v>0</v>
      </c>
      <c r="AM31" s="76">
        <v>0</v>
      </c>
      <c r="AN31" s="75">
        <f t="shared" si="12"/>
        <v>0</v>
      </c>
      <c r="AO31" s="75">
        <f t="shared" si="13"/>
        <v>0</v>
      </c>
      <c r="AP31" s="75">
        <v>0</v>
      </c>
      <c r="AQ31" s="75">
        <v>0</v>
      </c>
      <c r="AR31" s="75">
        <v>0</v>
      </c>
      <c r="AS31" s="75">
        <v>0</v>
      </c>
      <c r="AT31" s="75">
        <f t="shared" si="14"/>
        <v>0</v>
      </c>
      <c r="AU31" s="75">
        <v>0</v>
      </c>
      <c r="AV31" s="75">
        <v>0</v>
      </c>
      <c r="AW31" s="75">
        <v>0</v>
      </c>
      <c r="AX31" s="75">
        <v>0</v>
      </c>
      <c r="AY31" s="75">
        <f t="shared" si="15"/>
        <v>0</v>
      </c>
      <c r="AZ31" s="75">
        <v>0</v>
      </c>
      <c r="BA31" s="75">
        <v>0</v>
      </c>
      <c r="BB31" s="75">
        <v>0</v>
      </c>
      <c r="BC31" s="75">
        <v>0</v>
      </c>
      <c r="BD31" s="76">
        <v>35305</v>
      </c>
      <c r="BE31" s="75">
        <v>0</v>
      </c>
      <c r="BF31" s="75">
        <v>0</v>
      </c>
      <c r="BG31" s="75">
        <f t="shared" si="16"/>
        <v>0</v>
      </c>
      <c r="BH31" s="75">
        <f t="shared" si="17"/>
        <v>35095</v>
      </c>
      <c r="BI31" s="75">
        <f t="shared" si="18"/>
        <v>35095</v>
      </c>
      <c r="BJ31" s="75">
        <f t="shared" si="19"/>
        <v>0</v>
      </c>
      <c r="BK31" s="75">
        <f t="shared" si="20"/>
        <v>35095</v>
      </c>
      <c r="BL31" s="75">
        <f t="shared" si="21"/>
        <v>0</v>
      </c>
      <c r="BM31" s="75">
        <f t="shared" si="22"/>
        <v>0</v>
      </c>
      <c r="BN31" s="75">
        <f t="shared" si="23"/>
        <v>0</v>
      </c>
      <c r="BO31" s="76">
        <f t="shared" si="24"/>
        <v>0</v>
      </c>
      <c r="BP31" s="75">
        <f t="shared" si="25"/>
        <v>120550</v>
      </c>
      <c r="BQ31" s="75">
        <f t="shared" si="26"/>
        <v>34464</v>
      </c>
      <c r="BR31" s="75">
        <f t="shared" si="27"/>
        <v>15920</v>
      </c>
      <c r="BS31" s="75">
        <f t="shared" si="28"/>
        <v>0</v>
      </c>
      <c r="BT31" s="75">
        <f t="shared" si="29"/>
        <v>17544</v>
      </c>
      <c r="BU31" s="75">
        <f t="shared" si="30"/>
        <v>1000</v>
      </c>
      <c r="BV31" s="75">
        <f t="shared" si="31"/>
        <v>34456</v>
      </c>
      <c r="BW31" s="75">
        <f t="shared" si="32"/>
        <v>0</v>
      </c>
      <c r="BX31" s="75">
        <f t="shared" si="33"/>
        <v>29521</v>
      </c>
      <c r="BY31" s="75">
        <f t="shared" si="34"/>
        <v>4935</v>
      </c>
      <c r="BZ31" s="75">
        <f t="shared" si="35"/>
        <v>25830</v>
      </c>
      <c r="CA31" s="75">
        <f t="shared" si="36"/>
        <v>25800</v>
      </c>
      <c r="CB31" s="75">
        <f t="shared" si="37"/>
        <v>25800</v>
      </c>
      <c r="CC31" s="75">
        <f t="shared" si="38"/>
        <v>0</v>
      </c>
      <c r="CD31" s="75">
        <f t="shared" si="39"/>
        <v>0</v>
      </c>
      <c r="CE31" s="75">
        <f t="shared" si="40"/>
        <v>0</v>
      </c>
      <c r="CF31" s="76">
        <f t="shared" si="41"/>
        <v>109073</v>
      </c>
      <c r="CG31" s="75">
        <f t="shared" si="42"/>
        <v>0</v>
      </c>
      <c r="CH31" s="75">
        <f t="shared" si="43"/>
        <v>0</v>
      </c>
      <c r="CI31" s="75">
        <f t="shared" si="44"/>
        <v>155645</v>
      </c>
    </row>
    <row r="32" spans="1:87" s="50" customFormat="1" ht="12" customHeight="1">
      <c r="A32" s="53" t="s">
        <v>431</v>
      </c>
      <c r="B32" s="54" t="s">
        <v>432</v>
      </c>
      <c r="C32" s="53" t="s">
        <v>433</v>
      </c>
      <c r="D32" s="75">
        <f t="shared" si="3"/>
        <v>0</v>
      </c>
      <c r="E32" s="75">
        <f t="shared" si="4"/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6">
        <v>4259</v>
      </c>
      <c r="L32" s="75">
        <f t="shared" si="5"/>
        <v>3564</v>
      </c>
      <c r="M32" s="75">
        <f t="shared" si="6"/>
        <v>3564</v>
      </c>
      <c r="N32" s="75">
        <v>3564</v>
      </c>
      <c r="O32" s="75">
        <v>0</v>
      </c>
      <c r="P32" s="75">
        <v>0</v>
      </c>
      <c r="Q32" s="75">
        <v>0</v>
      </c>
      <c r="R32" s="75">
        <f t="shared" si="7"/>
        <v>0</v>
      </c>
      <c r="S32" s="75">
        <v>0</v>
      </c>
      <c r="T32" s="75">
        <v>0</v>
      </c>
      <c r="U32" s="75">
        <v>0</v>
      </c>
      <c r="V32" s="75">
        <v>0</v>
      </c>
      <c r="W32" s="75">
        <f t="shared" si="8"/>
        <v>0</v>
      </c>
      <c r="X32" s="75">
        <v>0</v>
      </c>
      <c r="Y32" s="75">
        <v>0</v>
      </c>
      <c r="Z32" s="75">
        <v>0</v>
      </c>
      <c r="AA32" s="75">
        <v>0</v>
      </c>
      <c r="AB32" s="76">
        <v>131033</v>
      </c>
      <c r="AC32" s="75">
        <v>0</v>
      </c>
      <c r="AD32" s="75">
        <v>0</v>
      </c>
      <c r="AE32" s="75">
        <f t="shared" si="9"/>
        <v>3564</v>
      </c>
      <c r="AF32" s="75">
        <f t="shared" si="10"/>
        <v>0</v>
      </c>
      <c r="AG32" s="75">
        <f t="shared" si="11"/>
        <v>0</v>
      </c>
      <c r="AH32" s="75">
        <v>0</v>
      </c>
      <c r="AI32" s="75">
        <v>0</v>
      </c>
      <c r="AJ32" s="75">
        <v>0</v>
      </c>
      <c r="AK32" s="75">
        <v>0</v>
      </c>
      <c r="AL32" s="75">
        <v>0</v>
      </c>
      <c r="AM32" s="76">
        <v>547</v>
      </c>
      <c r="AN32" s="75">
        <f t="shared" si="12"/>
        <v>0</v>
      </c>
      <c r="AO32" s="75">
        <f t="shared" si="13"/>
        <v>0</v>
      </c>
      <c r="AP32" s="75">
        <v>0</v>
      </c>
      <c r="AQ32" s="75">
        <v>0</v>
      </c>
      <c r="AR32" s="75">
        <v>0</v>
      </c>
      <c r="AS32" s="75">
        <v>0</v>
      </c>
      <c r="AT32" s="75">
        <f t="shared" si="14"/>
        <v>0</v>
      </c>
      <c r="AU32" s="75">
        <v>0</v>
      </c>
      <c r="AV32" s="75">
        <v>0</v>
      </c>
      <c r="AW32" s="75">
        <v>0</v>
      </c>
      <c r="AX32" s="75">
        <v>0</v>
      </c>
      <c r="AY32" s="75">
        <f t="shared" si="15"/>
        <v>0</v>
      </c>
      <c r="AZ32" s="75">
        <v>0</v>
      </c>
      <c r="BA32" s="75">
        <v>0</v>
      </c>
      <c r="BB32" s="75">
        <v>0</v>
      </c>
      <c r="BC32" s="75">
        <v>0</v>
      </c>
      <c r="BD32" s="76">
        <v>41118</v>
      </c>
      <c r="BE32" s="75">
        <v>0</v>
      </c>
      <c r="BF32" s="75">
        <v>0</v>
      </c>
      <c r="BG32" s="75">
        <f t="shared" si="16"/>
        <v>0</v>
      </c>
      <c r="BH32" s="75">
        <f t="shared" si="17"/>
        <v>0</v>
      </c>
      <c r="BI32" s="75">
        <f t="shared" si="18"/>
        <v>0</v>
      </c>
      <c r="BJ32" s="75">
        <f t="shared" si="19"/>
        <v>0</v>
      </c>
      <c r="BK32" s="75">
        <f t="shared" si="20"/>
        <v>0</v>
      </c>
      <c r="BL32" s="75">
        <f t="shared" si="21"/>
        <v>0</v>
      </c>
      <c r="BM32" s="75">
        <f t="shared" si="22"/>
        <v>0</v>
      </c>
      <c r="BN32" s="75">
        <f t="shared" si="23"/>
        <v>0</v>
      </c>
      <c r="BO32" s="76">
        <f t="shared" si="24"/>
        <v>4806</v>
      </c>
      <c r="BP32" s="75">
        <f t="shared" si="25"/>
        <v>3564</v>
      </c>
      <c r="BQ32" s="75">
        <f t="shared" si="26"/>
        <v>3564</v>
      </c>
      <c r="BR32" s="75">
        <f t="shared" si="27"/>
        <v>3564</v>
      </c>
      <c r="BS32" s="75">
        <f t="shared" si="28"/>
        <v>0</v>
      </c>
      <c r="BT32" s="75">
        <f t="shared" si="29"/>
        <v>0</v>
      </c>
      <c r="BU32" s="75">
        <f t="shared" si="30"/>
        <v>0</v>
      </c>
      <c r="BV32" s="75">
        <f t="shared" si="31"/>
        <v>0</v>
      </c>
      <c r="BW32" s="75">
        <f t="shared" si="32"/>
        <v>0</v>
      </c>
      <c r="BX32" s="75">
        <f t="shared" si="33"/>
        <v>0</v>
      </c>
      <c r="BY32" s="75">
        <f t="shared" si="34"/>
        <v>0</v>
      </c>
      <c r="BZ32" s="75">
        <f t="shared" si="35"/>
        <v>0</v>
      </c>
      <c r="CA32" s="75">
        <f t="shared" si="36"/>
        <v>0</v>
      </c>
      <c r="CB32" s="75">
        <f t="shared" si="37"/>
        <v>0</v>
      </c>
      <c r="CC32" s="75">
        <f t="shared" si="38"/>
        <v>0</v>
      </c>
      <c r="CD32" s="75">
        <f t="shared" si="39"/>
        <v>0</v>
      </c>
      <c r="CE32" s="75">
        <f t="shared" si="40"/>
        <v>0</v>
      </c>
      <c r="CF32" s="76">
        <f t="shared" si="41"/>
        <v>172151</v>
      </c>
      <c r="CG32" s="75">
        <f t="shared" si="42"/>
        <v>0</v>
      </c>
      <c r="CH32" s="75">
        <f t="shared" si="43"/>
        <v>0</v>
      </c>
      <c r="CI32" s="75">
        <f t="shared" si="44"/>
        <v>3564</v>
      </c>
    </row>
    <row r="33" spans="1:87" s="50" customFormat="1" ht="12" customHeight="1">
      <c r="A33" s="53" t="s">
        <v>434</v>
      </c>
      <c r="B33" s="54" t="s">
        <v>435</v>
      </c>
      <c r="C33" s="53" t="s">
        <v>436</v>
      </c>
      <c r="D33" s="75">
        <f t="shared" si="3"/>
        <v>0</v>
      </c>
      <c r="E33" s="75">
        <f t="shared" si="4"/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6">
        <v>2377</v>
      </c>
      <c r="L33" s="75">
        <f t="shared" si="5"/>
        <v>6162</v>
      </c>
      <c r="M33" s="75">
        <f t="shared" si="6"/>
        <v>6162</v>
      </c>
      <c r="N33" s="75">
        <v>6162</v>
      </c>
      <c r="O33" s="75">
        <v>0</v>
      </c>
      <c r="P33" s="75">
        <v>0</v>
      </c>
      <c r="Q33" s="75">
        <v>0</v>
      </c>
      <c r="R33" s="75">
        <f t="shared" si="7"/>
        <v>0</v>
      </c>
      <c r="S33" s="75">
        <v>0</v>
      </c>
      <c r="T33" s="75">
        <v>0</v>
      </c>
      <c r="U33" s="75">
        <v>0</v>
      </c>
      <c r="V33" s="75">
        <v>0</v>
      </c>
      <c r="W33" s="75">
        <f t="shared" si="8"/>
        <v>0</v>
      </c>
      <c r="X33" s="75">
        <v>0</v>
      </c>
      <c r="Y33" s="75">
        <v>0</v>
      </c>
      <c r="Z33" s="75">
        <v>0</v>
      </c>
      <c r="AA33" s="75">
        <v>0</v>
      </c>
      <c r="AB33" s="76">
        <v>100361</v>
      </c>
      <c r="AC33" s="75">
        <v>0</v>
      </c>
      <c r="AD33" s="75">
        <v>0</v>
      </c>
      <c r="AE33" s="75">
        <f t="shared" si="9"/>
        <v>6162</v>
      </c>
      <c r="AF33" s="75">
        <f t="shared" si="10"/>
        <v>0</v>
      </c>
      <c r="AG33" s="75">
        <f t="shared" si="11"/>
        <v>0</v>
      </c>
      <c r="AH33" s="75">
        <v>0</v>
      </c>
      <c r="AI33" s="75">
        <v>0</v>
      </c>
      <c r="AJ33" s="75">
        <v>0</v>
      </c>
      <c r="AK33" s="75">
        <v>0</v>
      </c>
      <c r="AL33" s="75">
        <v>0</v>
      </c>
      <c r="AM33" s="76">
        <v>0</v>
      </c>
      <c r="AN33" s="75">
        <f t="shared" si="12"/>
        <v>600</v>
      </c>
      <c r="AO33" s="75">
        <f t="shared" si="13"/>
        <v>600</v>
      </c>
      <c r="AP33" s="75">
        <v>600</v>
      </c>
      <c r="AQ33" s="75">
        <v>0</v>
      </c>
      <c r="AR33" s="75">
        <v>0</v>
      </c>
      <c r="AS33" s="75">
        <v>0</v>
      </c>
      <c r="AT33" s="75">
        <f t="shared" si="14"/>
        <v>0</v>
      </c>
      <c r="AU33" s="75">
        <v>0</v>
      </c>
      <c r="AV33" s="75">
        <v>0</v>
      </c>
      <c r="AW33" s="75">
        <v>0</v>
      </c>
      <c r="AX33" s="75">
        <v>0</v>
      </c>
      <c r="AY33" s="75">
        <f t="shared" si="15"/>
        <v>0</v>
      </c>
      <c r="AZ33" s="75">
        <v>0</v>
      </c>
      <c r="BA33" s="75">
        <v>0</v>
      </c>
      <c r="BB33" s="75">
        <v>0</v>
      </c>
      <c r="BC33" s="75">
        <v>0</v>
      </c>
      <c r="BD33" s="76">
        <v>22529</v>
      </c>
      <c r="BE33" s="75">
        <v>0</v>
      </c>
      <c r="BF33" s="75">
        <v>0</v>
      </c>
      <c r="BG33" s="75">
        <f t="shared" si="16"/>
        <v>600</v>
      </c>
      <c r="BH33" s="75">
        <f t="shared" si="17"/>
        <v>0</v>
      </c>
      <c r="BI33" s="75">
        <f t="shared" si="18"/>
        <v>0</v>
      </c>
      <c r="BJ33" s="75">
        <f t="shared" si="19"/>
        <v>0</v>
      </c>
      <c r="BK33" s="75">
        <f t="shared" si="20"/>
        <v>0</v>
      </c>
      <c r="BL33" s="75">
        <f t="shared" si="21"/>
        <v>0</v>
      </c>
      <c r="BM33" s="75">
        <f t="shared" si="22"/>
        <v>0</v>
      </c>
      <c r="BN33" s="75">
        <f t="shared" si="23"/>
        <v>0</v>
      </c>
      <c r="BO33" s="76">
        <f t="shared" si="24"/>
        <v>2377</v>
      </c>
      <c r="BP33" s="75">
        <f t="shared" si="25"/>
        <v>6762</v>
      </c>
      <c r="BQ33" s="75">
        <f t="shared" si="26"/>
        <v>6762</v>
      </c>
      <c r="BR33" s="75">
        <f t="shared" si="27"/>
        <v>6762</v>
      </c>
      <c r="BS33" s="75">
        <f t="shared" si="28"/>
        <v>0</v>
      </c>
      <c r="BT33" s="75">
        <f t="shared" si="29"/>
        <v>0</v>
      </c>
      <c r="BU33" s="75">
        <f t="shared" si="30"/>
        <v>0</v>
      </c>
      <c r="BV33" s="75">
        <f t="shared" si="31"/>
        <v>0</v>
      </c>
      <c r="BW33" s="75">
        <f t="shared" si="32"/>
        <v>0</v>
      </c>
      <c r="BX33" s="75">
        <f t="shared" si="33"/>
        <v>0</v>
      </c>
      <c r="BY33" s="75">
        <f t="shared" si="34"/>
        <v>0</v>
      </c>
      <c r="BZ33" s="75">
        <f t="shared" si="35"/>
        <v>0</v>
      </c>
      <c r="CA33" s="75">
        <f t="shared" si="36"/>
        <v>0</v>
      </c>
      <c r="CB33" s="75">
        <f t="shared" si="37"/>
        <v>0</v>
      </c>
      <c r="CC33" s="75">
        <f t="shared" si="38"/>
        <v>0</v>
      </c>
      <c r="CD33" s="75">
        <f t="shared" si="39"/>
        <v>0</v>
      </c>
      <c r="CE33" s="75">
        <f t="shared" si="40"/>
        <v>0</v>
      </c>
      <c r="CF33" s="76">
        <f t="shared" si="41"/>
        <v>122890</v>
      </c>
      <c r="CG33" s="75">
        <f t="shared" si="42"/>
        <v>0</v>
      </c>
      <c r="CH33" s="75">
        <f t="shared" si="43"/>
        <v>0</v>
      </c>
      <c r="CI33" s="75">
        <f t="shared" si="44"/>
        <v>6762</v>
      </c>
    </row>
    <row r="34" spans="1:87" s="50" customFormat="1" ht="12" customHeight="1">
      <c r="A34" s="53" t="s">
        <v>416</v>
      </c>
      <c r="B34" s="54" t="s">
        <v>437</v>
      </c>
      <c r="C34" s="53" t="s">
        <v>438</v>
      </c>
      <c r="D34" s="75">
        <f t="shared" si="3"/>
        <v>0</v>
      </c>
      <c r="E34" s="75">
        <f t="shared" si="4"/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6">
        <v>1198</v>
      </c>
      <c r="L34" s="75">
        <f t="shared" si="5"/>
        <v>1992</v>
      </c>
      <c r="M34" s="75">
        <f t="shared" si="6"/>
        <v>1992</v>
      </c>
      <c r="N34" s="75">
        <v>1992</v>
      </c>
      <c r="O34" s="75">
        <v>0</v>
      </c>
      <c r="P34" s="75">
        <v>0</v>
      </c>
      <c r="Q34" s="75">
        <v>0</v>
      </c>
      <c r="R34" s="75">
        <f t="shared" si="7"/>
        <v>0</v>
      </c>
      <c r="S34" s="75">
        <v>0</v>
      </c>
      <c r="T34" s="75">
        <v>0</v>
      </c>
      <c r="U34" s="75">
        <v>0</v>
      </c>
      <c r="V34" s="75">
        <v>0</v>
      </c>
      <c r="W34" s="75">
        <f t="shared" si="8"/>
        <v>0</v>
      </c>
      <c r="X34" s="75">
        <v>0</v>
      </c>
      <c r="Y34" s="75">
        <v>0</v>
      </c>
      <c r="Z34" s="75">
        <v>0</v>
      </c>
      <c r="AA34" s="75">
        <v>0</v>
      </c>
      <c r="AB34" s="76">
        <v>37186</v>
      </c>
      <c r="AC34" s="75">
        <v>0</v>
      </c>
      <c r="AD34" s="75">
        <v>0</v>
      </c>
      <c r="AE34" s="75">
        <f t="shared" si="9"/>
        <v>1992</v>
      </c>
      <c r="AF34" s="75">
        <f t="shared" si="10"/>
        <v>0</v>
      </c>
      <c r="AG34" s="75">
        <f t="shared" si="11"/>
        <v>0</v>
      </c>
      <c r="AH34" s="75">
        <v>0</v>
      </c>
      <c r="AI34" s="75">
        <v>0</v>
      </c>
      <c r="AJ34" s="75">
        <v>0</v>
      </c>
      <c r="AK34" s="75">
        <v>0</v>
      </c>
      <c r="AL34" s="75">
        <v>0</v>
      </c>
      <c r="AM34" s="76">
        <v>112</v>
      </c>
      <c r="AN34" s="75">
        <f t="shared" si="12"/>
        <v>0</v>
      </c>
      <c r="AO34" s="75">
        <f t="shared" si="13"/>
        <v>0</v>
      </c>
      <c r="AP34" s="75">
        <v>0</v>
      </c>
      <c r="AQ34" s="75">
        <v>0</v>
      </c>
      <c r="AR34" s="75">
        <v>0</v>
      </c>
      <c r="AS34" s="75">
        <v>0</v>
      </c>
      <c r="AT34" s="75">
        <f t="shared" si="14"/>
        <v>0</v>
      </c>
      <c r="AU34" s="75">
        <v>0</v>
      </c>
      <c r="AV34" s="75">
        <v>0</v>
      </c>
      <c r="AW34" s="75">
        <v>0</v>
      </c>
      <c r="AX34" s="75">
        <v>0</v>
      </c>
      <c r="AY34" s="75">
        <f t="shared" si="15"/>
        <v>0</v>
      </c>
      <c r="AZ34" s="75">
        <v>0</v>
      </c>
      <c r="BA34" s="75">
        <v>0</v>
      </c>
      <c r="BB34" s="75">
        <v>0</v>
      </c>
      <c r="BC34" s="75">
        <v>0</v>
      </c>
      <c r="BD34" s="76">
        <v>9080</v>
      </c>
      <c r="BE34" s="75">
        <v>0</v>
      </c>
      <c r="BF34" s="75">
        <v>0</v>
      </c>
      <c r="BG34" s="75">
        <f t="shared" si="16"/>
        <v>0</v>
      </c>
      <c r="BH34" s="75">
        <f t="shared" si="17"/>
        <v>0</v>
      </c>
      <c r="BI34" s="75">
        <f t="shared" si="18"/>
        <v>0</v>
      </c>
      <c r="BJ34" s="75">
        <f t="shared" si="19"/>
        <v>0</v>
      </c>
      <c r="BK34" s="75">
        <f t="shared" si="20"/>
        <v>0</v>
      </c>
      <c r="BL34" s="75">
        <f t="shared" si="21"/>
        <v>0</v>
      </c>
      <c r="BM34" s="75">
        <f t="shared" si="22"/>
        <v>0</v>
      </c>
      <c r="BN34" s="75">
        <f t="shared" si="23"/>
        <v>0</v>
      </c>
      <c r="BO34" s="76">
        <f t="shared" si="24"/>
        <v>1310</v>
      </c>
      <c r="BP34" s="75">
        <f t="shared" si="25"/>
        <v>1992</v>
      </c>
      <c r="BQ34" s="75">
        <f t="shared" si="26"/>
        <v>1992</v>
      </c>
      <c r="BR34" s="75">
        <f t="shared" si="27"/>
        <v>1992</v>
      </c>
      <c r="BS34" s="75">
        <f t="shared" si="28"/>
        <v>0</v>
      </c>
      <c r="BT34" s="75">
        <f t="shared" si="29"/>
        <v>0</v>
      </c>
      <c r="BU34" s="75">
        <f t="shared" si="30"/>
        <v>0</v>
      </c>
      <c r="BV34" s="75">
        <f t="shared" si="31"/>
        <v>0</v>
      </c>
      <c r="BW34" s="75">
        <f t="shared" si="32"/>
        <v>0</v>
      </c>
      <c r="BX34" s="75">
        <f t="shared" si="33"/>
        <v>0</v>
      </c>
      <c r="BY34" s="75">
        <f t="shared" si="34"/>
        <v>0</v>
      </c>
      <c r="BZ34" s="75">
        <f t="shared" si="35"/>
        <v>0</v>
      </c>
      <c r="CA34" s="75">
        <f t="shared" si="36"/>
        <v>0</v>
      </c>
      <c r="CB34" s="75">
        <f t="shared" si="37"/>
        <v>0</v>
      </c>
      <c r="CC34" s="75">
        <f t="shared" si="38"/>
        <v>0</v>
      </c>
      <c r="CD34" s="75">
        <f t="shared" si="39"/>
        <v>0</v>
      </c>
      <c r="CE34" s="75">
        <f t="shared" si="40"/>
        <v>0</v>
      </c>
      <c r="CF34" s="76">
        <f t="shared" si="41"/>
        <v>46266</v>
      </c>
      <c r="CG34" s="75">
        <f t="shared" si="42"/>
        <v>0</v>
      </c>
      <c r="CH34" s="75">
        <f t="shared" si="43"/>
        <v>0</v>
      </c>
      <c r="CI34" s="75">
        <f t="shared" si="44"/>
        <v>1992</v>
      </c>
    </row>
    <row r="35" spans="1:87" s="50" customFormat="1" ht="12" customHeight="1">
      <c r="A35" s="53" t="s">
        <v>419</v>
      </c>
      <c r="B35" s="54" t="s">
        <v>439</v>
      </c>
      <c r="C35" s="53" t="s">
        <v>440</v>
      </c>
      <c r="D35" s="75">
        <f t="shared" si="3"/>
        <v>0</v>
      </c>
      <c r="E35" s="75">
        <f t="shared" si="4"/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6">
        <v>1810</v>
      </c>
      <c r="L35" s="75">
        <f t="shared" si="5"/>
        <v>4387</v>
      </c>
      <c r="M35" s="75">
        <f t="shared" si="6"/>
        <v>4387</v>
      </c>
      <c r="N35" s="75">
        <v>4387</v>
      </c>
      <c r="O35" s="75">
        <v>0</v>
      </c>
      <c r="P35" s="75">
        <v>0</v>
      </c>
      <c r="Q35" s="75">
        <v>0</v>
      </c>
      <c r="R35" s="75">
        <f t="shared" si="7"/>
        <v>0</v>
      </c>
      <c r="S35" s="75">
        <v>0</v>
      </c>
      <c r="T35" s="75">
        <v>0</v>
      </c>
      <c r="U35" s="75">
        <v>0</v>
      </c>
      <c r="V35" s="75">
        <v>0</v>
      </c>
      <c r="W35" s="75">
        <f t="shared" si="8"/>
        <v>0</v>
      </c>
      <c r="X35" s="75">
        <v>0</v>
      </c>
      <c r="Y35" s="75">
        <v>0</v>
      </c>
      <c r="Z35" s="75">
        <v>0</v>
      </c>
      <c r="AA35" s="75">
        <v>0</v>
      </c>
      <c r="AB35" s="76">
        <v>26685</v>
      </c>
      <c r="AC35" s="75">
        <v>0</v>
      </c>
      <c r="AD35" s="75">
        <v>0</v>
      </c>
      <c r="AE35" s="75">
        <f t="shared" si="9"/>
        <v>4387</v>
      </c>
      <c r="AF35" s="75">
        <f t="shared" si="10"/>
        <v>0</v>
      </c>
      <c r="AG35" s="75">
        <f t="shared" si="11"/>
        <v>0</v>
      </c>
      <c r="AH35" s="75">
        <v>0</v>
      </c>
      <c r="AI35" s="75">
        <v>0</v>
      </c>
      <c r="AJ35" s="75">
        <v>0</v>
      </c>
      <c r="AK35" s="75">
        <v>0</v>
      </c>
      <c r="AL35" s="75">
        <v>0</v>
      </c>
      <c r="AM35" s="76">
        <v>0</v>
      </c>
      <c r="AN35" s="75">
        <f t="shared" si="12"/>
        <v>2064</v>
      </c>
      <c r="AO35" s="75">
        <f t="shared" si="13"/>
        <v>2064</v>
      </c>
      <c r="AP35" s="75">
        <v>2064</v>
      </c>
      <c r="AQ35" s="75">
        <v>0</v>
      </c>
      <c r="AR35" s="75">
        <v>0</v>
      </c>
      <c r="AS35" s="75">
        <v>0</v>
      </c>
      <c r="AT35" s="75">
        <f t="shared" si="14"/>
        <v>0</v>
      </c>
      <c r="AU35" s="75">
        <v>0</v>
      </c>
      <c r="AV35" s="75">
        <v>0</v>
      </c>
      <c r="AW35" s="75">
        <v>0</v>
      </c>
      <c r="AX35" s="75">
        <v>0</v>
      </c>
      <c r="AY35" s="75">
        <f t="shared" si="15"/>
        <v>0</v>
      </c>
      <c r="AZ35" s="75">
        <v>0</v>
      </c>
      <c r="BA35" s="75">
        <v>0</v>
      </c>
      <c r="BB35" s="75">
        <v>0</v>
      </c>
      <c r="BC35" s="75">
        <v>0</v>
      </c>
      <c r="BD35" s="76">
        <v>12576</v>
      </c>
      <c r="BE35" s="75">
        <v>0</v>
      </c>
      <c r="BF35" s="75">
        <v>0</v>
      </c>
      <c r="BG35" s="75">
        <f t="shared" si="16"/>
        <v>2064</v>
      </c>
      <c r="BH35" s="75">
        <f t="shared" si="17"/>
        <v>0</v>
      </c>
      <c r="BI35" s="75">
        <f t="shared" si="18"/>
        <v>0</v>
      </c>
      <c r="BJ35" s="75">
        <f t="shared" si="19"/>
        <v>0</v>
      </c>
      <c r="BK35" s="75">
        <f t="shared" si="20"/>
        <v>0</v>
      </c>
      <c r="BL35" s="75">
        <f t="shared" si="21"/>
        <v>0</v>
      </c>
      <c r="BM35" s="75">
        <f t="shared" si="22"/>
        <v>0</v>
      </c>
      <c r="BN35" s="75">
        <f t="shared" si="23"/>
        <v>0</v>
      </c>
      <c r="BO35" s="76">
        <f t="shared" si="24"/>
        <v>1810</v>
      </c>
      <c r="BP35" s="75">
        <f t="shared" si="25"/>
        <v>6451</v>
      </c>
      <c r="BQ35" s="75">
        <f t="shared" si="26"/>
        <v>6451</v>
      </c>
      <c r="BR35" s="75">
        <f t="shared" si="27"/>
        <v>6451</v>
      </c>
      <c r="BS35" s="75">
        <f t="shared" si="28"/>
        <v>0</v>
      </c>
      <c r="BT35" s="75">
        <f t="shared" si="29"/>
        <v>0</v>
      </c>
      <c r="BU35" s="75">
        <f t="shared" si="30"/>
        <v>0</v>
      </c>
      <c r="BV35" s="75">
        <f t="shared" si="31"/>
        <v>0</v>
      </c>
      <c r="BW35" s="75">
        <f t="shared" si="32"/>
        <v>0</v>
      </c>
      <c r="BX35" s="75">
        <f t="shared" si="33"/>
        <v>0</v>
      </c>
      <c r="BY35" s="75">
        <f t="shared" si="34"/>
        <v>0</v>
      </c>
      <c r="BZ35" s="75">
        <f t="shared" si="35"/>
        <v>0</v>
      </c>
      <c r="CA35" s="75">
        <f t="shared" si="36"/>
        <v>0</v>
      </c>
      <c r="CB35" s="75">
        <f t="shared" si="37"/>
        <v>0</v>
      </c>
      <c r="CC35" s="75">
        <f t="shared" si="38"/>
        <v>0</v>
      </c>
      <c r="CD35" s="75">
        <f t="shared" si="39"/>
        <v>0</v>
      </c>
      <c r="CE35" s="75">
        <f t="shared" si="40"/>
        <v>0</v>
      </c>
      <c r="CF35" s="76">
        <f t="shared" si="41"/>
        <v>39261</v>
      </c>
      <c r="CG35" s="75">
        <f t="shared" si="42"/>
        <v>0</v>
      </c>
      <c r="CH35" s="75">
        <f t="shared" si="43"/>
        <v>0</v>
      </c>
      <c r="CI35" s="75">
        <f t="shared" si="44"/>
        <v>6451</v>
      </c>
    </row>
    <row r="36" spans="1:87" s="50" customFormat="1" ht="12" customHeight="1">
      <c r="A36" s="53" t="s">
        <v>357</v>
      </c>
      <c r="B36" s="54" t="s">
        <v>441</v>
      </c>
      <c r="C36" s="53" t="s">
        <v>442</v>
      </c>
      <c r="D36" s="75">
        <f t="shared" si="3"/>
        <v>0</v>
      </c>
      <c r="E36" s="75">
        <f t="shared" si="4"/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6">
        <v>3571</v>
      </c>
      <c r="L36" s="75">
        <f t="shared" si="5"/>
        <v>26876</v>
      </c>
      <c r="M36" s="75">
        <f t="shared" si="6"/>
        <v>21077</v>
      </c>
      <c r="N36" s="75">
        <v>2268</v>
      </c>
      <c r="O36" s="75">
        <v>18809</v>
      </c>
      <c r="P36" s="75">
        <v>0</v>
      </c>
      <c r="Q36" s="75">
        <v>0</v>
      </c>
      <c r="R36" s="75">
        <f t="shared" si="7"/>
        <v>5799</v>
      </c>
      <c r="S36" s="75">
        <v>5799</v>
      </c>
      <c r="T36" s="75">
        <v>0</v>
      </c>
      <c r="U36" s="75">
        <v>0</v>
      </c>
      <c r="V36" s="75">
        <v>0</v>
      </c>
      <c r="W36" s="75">
        <f t="shared" si="8"/>
        <v>0</v>
      </c>
      <c r="X36" s="75">
        <v>0</v>
      </c>
      <c r="Y36" s="75">
        <v>0</v>
      </c>
      <c r="Z36" s="75">
        <v>0</v>
      </c>
      <c r="AA36" s="75">
        <v>0</v>
      </c>
      <c r="AB36" s="76">
        <v>48193</v>
      </c>
      <c r="AC36" s="75">
        <v>0</v>
      </c>
      <c r="AD36" s="75">
        <v>0</v>
      </c>
      <c r="AE36" s="75">
        <f t="shared" si="9"/>
        <v>26876</v>
      </c>
      <c r="AF36" s="75">
        <f t="shared" si="10"/>
        <v>0</v>
      </c>
      <c r="AG36" s="75">
        <f t="shared" si="11"/>
        <v>0</v>
      </c>
      <c r="AH36" s="75">
        <v>0</v>
      </c>
      <c r="AI36" s="75">
        <v>0</v>
      </c>
      <c r="AJ36" s="75">
        <v>0</v>
      </c>
      <c r="AK36" s="75">
        <v>0</v>
      </c>
      <c r="AL36" s="75">
        <v>0</v>
      </c>
      <c r="AM36" s="76">
        <v>0</v>
      </c>
      <c r="AN36" s="75">
        <f t="shared" si="12"/>
        <v>0</v>
      </c>
      <c r="AO36" s="75">
        <f t="shared" si="13"/>
        <v>0</v>
      </c>
      <c r="AP36" s="75">
        <v>0</v>
      </c>
      <c r="AQ36" s="75">
        <v>0</v>
      </c>
      <c r="AR36" s="75">
        <v>0</v>
      </c>
      <c r="AS36" s="75">
        <v>0</v>
      </c>
      <c r="AT36" s="75">
        <f t="shared" si="14"/>
        <v>0</v>
      </c>
      <c r="AU36" s="75">
        <v>0</v>
      </c>
      <c r="AV36" s="75">
        <v>0</v>
      </c>
      <c r="AW36" s="75">
        <v>0</v>
      </c>
      <c r="AX36" s="75">
        <v>0</v>
      </c>
      <c r="AY36" s="75">
        <f t="shared" si="15"/>
        <v>0</v>
      </c>
      <c r="AZ36" s="75">
        <v>0</v>
      </c>
      <c r="BA36" s="75">
        <v>0</v>
      </c>
      <c r="BB36" s="75">
        <v>0</v>
      </c>
      <c r="BC36" s="75">
        <v>0</v>
      </c>
      <c r="BD36" s="76">
        <v>32112</v>
      </c>
      <c r="BE36" s="75">
        <v>0</v>
      </c>
      <c r="BF36" s="75">
        <v>0</v>
      </c>
      <c r="BG36" s="75">
        <f t="shared" si="16"/>
        <v>0</v>
      </c>
      <c r="BH36" s="75">
        <f t="shared" si="17"/>
        <v>0</v>
      </c>
      <c r="BI36" s="75">
        <f t="shared" si="18"/>
        <v>0</v>
      </c>
      <c r="BJ36" s="75">
        <f t="shared" si="19"/>
        <v>0</v>
      </c>
      <c r="BK36" s="75">
        <f t="shared" si="20"/>
        <v>0</v>
      </c>
      <c r="BL36" s="75">
        <f t="shared" si="21"/>
        <v>0</v>
      </c>
      <c r="BM36" s="75">
        <f t="shared" si="22"/>
        <v>0</v>
      </c>
      <c r="BN36" s="75">
        <f t="shared" si="23"/>
        <v>0</v>
      </c>
      <c r="BO36" s="76">
        <f t="shared" si="24"/>
        <v>3571</v>
      </c>
      <c r="BP36" s="75">
        <f t="shared" si="25"/>
        <v>26876</v>
      </c>
      <c r="BQ36" s="75">
        <f t="shared" si="26"/>
        <v>21077</v>
      </c>
      <c r="BR36" s="75">
        <f t="shared" si="27"/>
        <v>2268</v>
      </c>
      <c r="BS36" s="75">
        <f t="shared" si="28"/>
        <v>18809</v>
      </c>
      <c r="BT36" s="75">
        <f t="shared" si="29"/>
        <v>0</v>
      </c>
      <c r="BU36" s="75">
        <f t="shared" si="30"/>
        <v>0</v>
      </c>
      <c r="BV36" s="75">
        <f t="shared" si="31"/>
        <v>5799</v>
      </c>
      <c r="BW36" s="75">
        <f t="shared" si="32"/>
        <v>5799</v>
      </c>
      <c r="BX36" s="75">
        <f t="shared" si="33"/>
        <v>0</v>
      </c>
      <c r="BY36" s="75">
        <f t="shared" si="34"/>
        <v>0</v>
      </c>
      <c r="BZ36" s="75">
        <f t="shared" si="35"/>
        <v>0</v>
      </c>
      <c r="CA36" s="75">
        <f t="shared" si="36"/>
        <v>0</v>
      </c>
      <c r="CB36" s="75">
        <f t="shared" si="37"/>
        <v>0</v>
      </c>
      <c r="CC36" s="75">
        <f t="shared" si="38"/>
        <v>0</v>
      </c>
      <c r="CD36" s="75">
        <f t="shared" si="39"/>
        <v>0</v>
      </c>
      <c r="CE36" s="75">
        <f t="shared" si="40"/>
        <v>0</v>
      </c>
      <c r="CF36" s="76">
        <f t="shared" si="41"/>
        <v>80305</v>
      </c>
      <c r="CG36" s="75">
        <f t="shared" si="42"/>
        <v>0</v>
      </c>
      <c r="CH36" s="75">
        <f t="shared" si="43"/>
        <v>0</v>
      </c>
      <c r="CI36" s="75">
        <f t="shared" si="44"/>
        <v>26876</v>
      </c>
    </row>
    <row r="37" spans="1:87" s="50" customFormat="1" ht="12" customHeight="1">
      <c r="A37" s="53" t="s">
        <v>159</v>
      </c>
      <c r="B37" s="54" t="s">
        <v>337</v>
      </c>
      <c r="C37" s="53" t="s">
        <v>338</v>
      </c>
      <c r="D37" s="75">
        <f t="shared" si="3"/>
        <v>0</v>
      </c>
      <c r="E37" s="75">
        <f t="shared" si="4"/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6">
        <v>2570</v>
      </c>
      <c r="L37" s="75">
        <f t="shared" si="5"/>
        <v>1000</v>
      </c>
      <c r="M37" s="75">
        <f t="shared" si="6"/>
        <v>1000</v>
      </c>
      <c r="N37" s="75">
        <v>1000</v>
      </c>
      <c r="O37" s="75">
        <v>0</v>
      </c>
      <c r="P37" s="75">
        <v>0</v>
      </c>
      <c r="Q37" s="75">
        <v>0</v>
      </c>
      <c r="R37" s="75">
        <f t="shared" si="7"/>
        <v>0</v>
      </c>
      <c r="S37" s="75">
        <v>0</v>
      </c>
      <c r="T37" s="75">
        <v>0</v>
      </c>
      <c r="U37" s="75">
        <v>0</v>
      </c>
      <c r="V37" s="75">
        <v>0</v>
      </c>
      <c r="W37" s="75">
        <f t="shared" si="8"/>
        <v>0</v>
      </c>
      <c r="X37" s="75">
        <v>0</v>
      </c>
      <c r="Y37" s="75">
        <v>0</v>
      </c>
      <c r="Z37" s="75">
        <v>0</v>
      </c>
      <c r="AA37" s="75">
        <v>0</v>
      </c>
      <c r="AB37" s="76">
        <v>36782</v>
      </c>
      <c r="AC37" s="75">
        <v>0</v>
      </c>
      <c r="AD37" s="75">
        <v>0</v>
      </c>
      <c r="AE37" s="75">
        <f t="shared" si="9"/>
        <v>1000</v>
      </c>
      <c r="AF37" s="75">
        <f t="shared" si="10"/>
        <v>0</v>
      </c>
      <c r="AG37" s="75">
        <f t="shared" si="11"/>
        <v>0</v>
      </c>
      <c r="AH37" s="75">
        <v>0</v>
      </c>
      <c r="AI37" s="75">
        <v>0</v>
      </c>
      <c r="AJ37" s="75">
        <v>0</v>
      </c>
      <c r="AK37" s="75">
        <v>0</v>
      </c>
      <c r="AL37" s="75">
        <v>0</v>
      </c>
      <c r="AM37" s="76">
        <v>0</v>
      </c>
      <c r="AN37" s="75">
        <f t="shared" si="12"/>
        <v>0</v>
      </c>
      <c r="AO37" s="75">
        <f t="shared" si="13"/>
        <v>0</v>
      </c>
      <c r="AP37" s="75">
        <v>0</v>
      </c>
      <c r="AQ37" s="75">
        <v>0</v>
      </c>
      <c r="AR37" s="75">
        <v>0</v>
      </c>
      <c r="AS37" s="75">
        <v>0</v>
      </c>
      <c r="AT37" s="75">
        <f t="shared" si="14"/>
        <v>0</v>
      </c>
      <c r="AU37" s="75">
        <v>0</v>
      </c>
      <c r="AV37" s="75">
        <v>0</v>
      </c>
      <c r="AW37" s="75">
        <v>0</v>
      </c>
      <c r="AX37" s="75">
        <v>0</v>
      </c>
      <c r="AY37" s="75">
        <f t="shared" si="15"/>
        <v>0</v>
      </c>
      <c r="AZ37" s="75">
        <v>0</v>
      </c>
      <c r="BA37" s="75">
        <v>0</v>
      </c>
      <c r="BB37" s="75">
        <v>0</v>
      </c>
      <c r="BC37" s="75">
        <v>0</v>
      </c>
      <c r="BD37" s="76">
        <v>13429</v>
      </c>
      <c r="BE37" s="75">
        <v>0</v>
      </c>
      <c r="BF37" s="75">
        <v>0</v>
      </c>
      <c r="BG37" s="75">
        <f t="shared" si="16"/>
        <v>0</v>
      </c>
      <c r="BH37" s="75">
        <f t="shared" si="17"/>
        <v>0</v>
      </c>
      <c r="BI37" s="75">
        <f t="shared" si="18"/>
        <v>0</v>
      </c>
      <c r="BJ37" s="75">
        <f t="shared" si="19"/>
        <v>0</v>
      </c>
      <c r="BK37" s="75">
        <f t="shared" si="20"/>
        <v>0</v>
      </c>
      <c r="BL37" s="75">
        <f t="shared" si="21"/>
        <v>0</v>
      </c>
      <c r="BM37" s="75">
        <f t="shared" si="22"/>
        <v>0</v>
      </c>
      <c r="BN37" s="75">
        <f t="shared" si="23"/>
        <v>0</v>
      </c>
      <c r="BO37" s="76">
        <f t="shared" si="24"/>
        <v>2570</v>
      </c>
      <c r="BP37" s="75">
        <f t="shared" si="25"/>
        <v>1000</v>
      </c>
      <c r="BQ37" s="75">
        <f t="shared" si="26"/>
        <v>1000</v>
      </c>
      <c r="BR37" s="75">
        <f t="shared" si="27"/>
        <v>1000</v>
      </c>
      <c r="BS37" s="75">
        <f t="shared" si="28"/>
        <v>0</v>
      </c>
      <c r="BT37" s="75">
        <f t="shared" si="29"/>
        <v>0</v>
      </c>
      <c r="BU37" s="75">
        <f t="shared" si="30"/>
        <v>0</v>
      </c>
      <c r="BV37" s="75">
        <f t="shared" si="31"/>
        <v>0</v>
      </c>
      <c r="BW37" s="75">
        <f t="shared" si="32"/>
        <v>0</v>
      </c>
      <c r="BX37" s="75">
        <f t="shared" si="33"/>
        <v>0</v>
      </c>
      <c r="BY37" s="75">
        <f t="shared" si="34"/>
        <v>0</v>
      </c>
      <c r="BZ37" s="75">
        <f t="shared" si="35"/>
        <v>0</v>
      </c>
      <c r="CA37" s="75">
        <f t="shared" si="36"/>
        <v>0</v>
      </c>
      <c r="CB37" s="75">
        <f t="shared" si="37"/>
        <v>0</v>
      </c>
      <c r="CC37" s="75">
        <f t="shared" si="38"/>
        <v>0</v>
      </c>
      <c r="CD37" s="75">
        <f t="shared" si="39"/>
        <v>0</v>
      </c>
      <c r="CE37" s="75">
        <f t="shared" si="40"/>
        <v>0</v>
      </c>
      <c r="CF37" s="76">
        <f t="shared" si="41"/>
        <v>50211</v>
      </c>
      <c r="CG37" s="75">
        <f t="shared" si="42"/>
        <v>0</v>
      </c>
      <c r="CH37" s="75">
        <f t="shared" si="43"/>
        <v>0</v>
      </c>
      <c r="CI37" s="75">
        <f t="shared" si="44"/>
        <v>1000</v>
      </c>
    </row>
    <row r="38" spans="1:87" s="50" customFormat="1" ht="12" customHeight="1">
      <c r="A38" s="53" t="s">
        <v>112</v>
      </c>
      <c r="B38" s="54" t="s">
        <v>202</v>
      </c>
      <c r="C38" s="53" t="s">
        <v>203</v>
      </c>
      <c r="D38" s="75">
        <f t="shared" si="3"/>
        <v>0</v>
      </c>
      <c r="E38" s="75">
        <f t="shared" si="4"/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6">
        <v>2504</v>
      </c>
      <c r="L38" s="75">
        <f t="shared" si="5"/>
        <v>24659</v>
      </c>
      <c r="M38" s="75">
        <f t="shared" si="6"/>
        <v>3024</v>
      </c>
      <c r="N38" s="75">
        <v>3024</v>
      </c>
      <c r="O38" s="75">
        <v>0</v>
      </c>
      <c r="P38" s="75">
        <v>0</v>
      </c>
      <c r="Q38" s="75">
        <v>0</v>
      </c>
      <c r="R38" s="75">
        <f t="shared" si="7"/>
        <v>0</v>
      </c>
      <c r="S38" s="75">
        <v>0</v>
      </c>
      <c r="T38" s="75">
        <v>0</v>
      </c>
      <c r="U38" s="75">
        <v>0</v>
      </c>
      <c r="V38" s="75">
        <v>0</v>
      </c>
      <c r="W38" s="75">
        <f t="shared" si="8"/>
        <v>16700</v>
      </c>
      <c r="X38" s="75">
        <v>16700</v>
      </c>
      <c r="Y38" s="75">
        <v>0</v>
      </c>
      <c r="Z38" s="75">
        <v>0</v>
      </c>
      <c r="AA38" s="75">
        <v>0</v>
      </c>
      <c r="AB38" s="76">
        <v>32806</v>
      </c>
      <c r="AC38" s="75">
        <v>4935</v>
      </c>
      <c r="AD38" s="75">
        <v>0</v>
      </c>
      <c r="AE38" s="75">
        <f t="shared" si="9"/>
        <v>24659</v>
      </c>
      <c r="AF38" s="75">
        <f t="shared" si="10"/>
        <v>0</v>
      </c>
      <c r="AG38" s="75">
        <f t="shared" si="11"/>
        <v>0</v>
      </c>
      <c r="AH38" s="75">
        <v>0</v>
      </c>
      <c r="AI38" s="75">
        <v>0</v>
      </c>
      <c r="AJ38" s="75">
        <v>0</v>
      </c>
      <c r="AK38" s="75">
        <v>0</v>
      </c>
      <c r="AL38" s="75">
        <v>0</v>
      </c>
      <c r="AM38" s="76">
        <v>0</v>
      </c>
      <c r="AN38" s="75">
        <f t="shared" si="12"/>
        <v>336</v>
      </c>
      <c r="AO38" s="75">
        <f t="shared" si="13"/>
        <v>336</v>
      </c>
      <c r="AP38" s="75">
        <v>336</v>
      </c>
      <c r="AQ38" s="75">
        <v>0</v>
      </c>
      <c r="AR38" s="75">
        <v>0</v>
      </c>
      <c r="AS38" s="75">
        <v>0</v>
      </c>
      <c r="AT38" s="75">
        <f t="shared" si="14"/>
        <v>0</v>
      </c>
      <c r="AU38" s="75">
        <v>0</v>
      </c>
      <c r="AV38" s="75">
        <v>0</v>
      </c>
      <c r="AW38" s="75">
        <v>0</v>
      </c>
      <c r="AX38" s="75">
        <v>0</v>
      </c>
      <c r="AY38" s="75">
        <f t="shared" si="15"/>
        <v>0</v>
      </c>
      <c r="AZ38" s="75">
        <v>0</v>
      </c>
      <c r="BA38" s="75">
        <v>0</v>
      </c>
      <c r="BB38" s="75">
        <v>0</v>
      </c>
      <c r="BC38" s="75">
        <v>0</v>
      </c>
      <c r="BD38" s="76">
        <v>17064</v>
      </c>
      <c r="BE38" s="75">
        <v>0</v>
      </c>
      <c r="BF38" s="75">
        <v>0</v>
      </c>
      <c r="BG38" s="75">
        <f t="shared" si="16"/>
        <v>336</v>
      </c>
      <c r="BH38" s="75">
        <f t="shared" si="17"/>
        <v>0</v>
      </c>
      <c r="BI38" s="75">
        <f t="shared" si="18"/>
        <v>0</v>
      </c>
      <c r="BJ38" s="75">
        <f t="shared" si="19"/>
        <v>0</v>
      </c>
      <c r="BK38" s="75">
        <f t="shared" si="20"/>
        <v>0</v>
      </c>
      <c r="BL38" s="75">
        <f t="shared" si="21"/>
        <v>0</v>
      </c>
      <c r="BM38" s="75">
        <f t="shared" si="22"/>
        <v>0</v>
      </c>
      <c r="BN38" s="75">
        <f t="shared" si="23"/>
        <v>0</v>
      </c>
      <c r="BO38" s="76">
        <f t="shared" si="24"/>
        <v>2504</v>
      </c>
      <c r="BP38" s="75">
        <f t="shared" si="25"/>
        <v>24995</v>
      </c>
      <c r="BQ38" s="75">
        <f t="shared" si="26"/>
        <v>3360</v>
      </c>
      <c r="BR38" s="75">
        <f t="shared" si="27"/>
        <v>3360</v>
      </c>
      <c r="BS38" s="75">
        <f t="shared" si="28"/>
        <v>0</v>
      </c>
      <c r="BT38" s="75">
        <f t="shared" si="29"/>
        <v>0</v>
      </c>
      <c r="BU38" s="75">
        <f t="shared" si="30"/>
        <v>0</v>
      </c>
      <c r="BV38" s="75">
        <f t="shared" si="31"/>
        <v>0</v>
      </c>
      <c r="BW38" s="75">
        <f t="shared" si="32"/>
        <v>0</v>
      </c>
      <c r="BX38" s="75">
        <f t="shared" si="33"/>
        <v>0</v>
      </c>
      <c r="BY38" s="75">
        <f t="shared" si="34"/>
        <v>0</v>
      </c>
      <c r="BZ38" s="75">
        <f t="shared" si="35"/>
        <v>0</v>
      </c>
      <c r="CA38" s="75">
        <f t="shared" si="36"/>
        <v>16700</v>
      </c>
      <c r="CB38" s="75">
        <f t="shared" si="37"/>
        <v>16700</v>
      </c>
      <c r="CC38" s="75">
        <f t="shared" si="38"/>
        <v>0</v>
      </c>
      <c r="CD38" s="75">
        <f t="shared" si="39"/>
        <v>0</v>
      </c>
      <c r="CE38" s="75">
        <f t="shared" si="40"/>
        <v>0</v>
      </c>
      <c r="CF38" s="76">
        <f t="shared" si="41"/>
        <v>49870</v>
      </c>
      <c r="CG38" s="75">
        <f t="shared" si="42"/>
        <v>4935</v>
      </c>
      <c r="CH38" s="75">
        <f t="shared" si="43"/>
        <v>0</v>
      </c>
      <c r="CI38" s="75">
        <f t="shared" si="44"/>
        <v>24995</v>
      </c>
    </row>
    <row r="39" spans="1:87" s="50" customFormat="1" ht="12" customHeight="1">
      <c r="A39" s="53" t="s">
        <v>112</v>
      </c>
      <c r="B39" s="54" t="s">
        <v>204</v>
      </c>
      <c r="C39" s="53" t="s">
        <v>205</v>
      </c>
      <c r="D39" s="75">
        <f t="shared" si="3"/>
        <v>0</v>
      </c>
      <c r="E39" s="75">
        <f t="shared" si="4"/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6">
        <v>6187</v>
      </c>
      <c r="L39" s="75">
        <f t="shared" si="5"/>
        <v>1908</v>
      </c>
      <c r="M39" s="75">
        <f t="shared" si="6"/>
        <v>1908</v>
      </c>
      <c r="N39" s="75">
        <v>1908</v>
      </c>
      <c r="O39" s="75">
        <v>0</v>
      </c>
      <c r="P39" s="75">
        <v>0</v>
      </c>
      <c r="Q39" s="75">
        <v>0</v>
      </c>
      <c r="R39" s="75">
        <f t="shared" si="7"/>
        <v>0</v>
      </c>
      <c r="S39" s="75">
        <v>0</v>
      </c>
      <c r="T39" s="75">
        <v>0</v>
      </c>
      <c r="U39" s="75">
        <v>0</v>
      </c>
      <c r="V39" s="75">
        <v>0</v>
      </c>
      <c r="W39" s="75">
        <f t="shared" si="8"/>
        <v>0</v>
      </c>
      <c r="X39" s="75">
        <v>0</v>
      </c>
      <c r="Y39" s="75">
        <v>0</v>
      </c>
      <c r="Z39" s="75">
        <v>0</v>
      </c>
      <c r="AA39" s="75">
        <v>0</v>
      </c>
      <c r="AB39" s="76">
        <v>88496</v>
      </c>
      <c r="AC39" s="75">
        <v>0</v>
      </c>
      <c r="AD39" s="75">
        <v>0</v>
      </c>
      <c r="AE39" s="75">
        <f t="shared" si="9"/>
        <v>1908</v>
      </c>
      <c r="AF39" s="75">
        <f t="shared" si="10"/>
        <v>0</v>
      </c>
      <c r="AG39" s="75">
        <f t="shared" si="11"/>
        <v>0</v>
      </c>
      <c r="AH39" s="75">
        <v>0</v>
      </c>
      <c r="AI39" s="75">
        <v>0</v>
      </c>
      <c r="AJ39" s="75">
        <v>0</v>
      </c>
      <c r="AK39" s="75">
        <v>0</v>
      </c>
      <c r="AL39" s="75">
        <v>0</v>
      </c>
      <c r="AM39" s="76">
        <v>0</v>
      </c>
      <c r="AN39" s="75">
        <f t="shared" si="12"/>
        <v>1092</v>
      </c>
      <c r="AO39" s="75">
        <f t="shared" si="13"/>
        <v>1092</v>
      </c>
      <c r="AP39" s="75">
        <v>1092</v>
      </c>
      <c r="AQ39" s="75">
        <v>0</v>
      </c>
      <c r="AR39" s="75">
        <v>0</v>
      </c>
      <c r="AS39" s="75">
        <v>0</v>
      </c>
      <c r="AT39" s="75">
        <f t="shared" si="14"/>
        <v>0</v>
      </c>
      <c r="AU39" s="75">
        <v>0</v>
      </c>
      <c r="AV39" s="75">
        <v>0</v>
      </c>
      <c r="AW39" s="75">
        <v>0</v>
      </c>
      <c r="AX39" s="75">
        <v>0</v>
      </c>
      <c r="AY39" s="75">
        <f t="shared" si="15"/>
        <v>0</v>
      </c>
      <c r="AZ39" s="75">
        <v>0</v>
      </c>
      <c r="BA39" s="75">
        <v>0</v>
      </c>
      <c r="BB39" s="75">
        <v>0</v>
      </c>
      <c r="BC39" s="75">
        <v>0</v>
      </c>
      <c r="BD39" s="76">
        <v>50604</v>
      </c>
      <c r="BE39" s="75">
        <v>0</v>
      </c>
      <c r="BF39" s="75">
        <v>0</v>
      </c>
      <c r="BG39" s="75">
        <f t="shared" si="16"/>
        <v>1092</v>
      </c>
      <c r="BH39" s="75">
        <f t="shared" si="17"/>
        <v>0</v>
      </c>
      <c r="BI39" s="75">
        <f t="shared" si="18"/>
        <v>0</v>
      </c>
      <c r="BJ39" s="75">
        <f t="shared" si="19"/>
        <v>0</v>
      </c>
      <c r="BK39" s="75">
        <f t="shared" si="20"/>
        <v>0</v>
      </c>
      <c r="BL39" s="75">
        <f t="shared" si="21"/>
        <v>0</v>
      </c>
      <c r="BM39" s="75">
        <f t="shared" si="22"/>
        <v>0</v>
      </c>
      <c r="BN39" s="75">
        <f t="shared" si="23"/>
        <v>0</v>
      </c>
      <c r="BO39" s="76">
        <f t="shared" si="24"/>
        <v>6187</v>
      </c>
      <c r="BP39" s="75">
        <f t="shared" si="25"/>
        <v>3000</v>
      </c>
      <c r="BQ39" s="75">
        <f t="shared" si="26"/>
        <v>3000</v>
      </c>
      <c r="BR39" s="75">
        <f t="shared" si="27"/>
        <v>3000</v>
      </c>
      <c r="BS39" s="75">
        <f t="shared" si="28"/>
        <v>0</v>
      </c>
      <c r="BT39" s="75">
        <f t="shared" si="29"/>
        <v>0</v>
      </c>
      <c r="BU39" s="75">
        <f t="shared" si="30"/>
        <v>0</v>
      </c>
      <c r="BV39" s="75">
        <f t="shared" si="31"/>
        <v>0</v>
      </c>
      <c r="BW39" s="75">
        <f t="shared" si="32"/>
        <v>0</v>
      </c>
      <c r="BX39" s="75">
        <f t="shared" si="33"/>
        <v>0</v>
      </c>
      <c r="BY39" s="75">
        <f t="shared" si="34"/>
        <v>0</v>
      </c>
      <c r="BZ39" s="75">
        <f t="shared" si="35"/>
        <v>0</v>
      </c>
      <c r="CA39" s="75">
        <f t="shared" si="36"/>
        <v>0</v>
      </c>
      <c r="CB39" s="75">
        <f t="shared" si="37"/>
        <v>0</v>
      </c>
      <c r="CC39" s="75">
        <f t="shared" si="38"/>
        <v>0</v>
      </c>
      <c r="CD39" s="75">
        <f t="shared" si="39"/>
        <v>0</v>
      </c>
      <c r="CE39" s="75">
        <f t="shared" si="40"/>
        <v>0</v>
      </c>
      <c r="CF39" s="76">
        <f t="shared" si="41"/>
        <v>139100</v>
      </c>
      <c r="CG39" s="75">
        <f t="shared" si="42"/>
        <v>0</v>
      </c>
      <c r="CH39" s="75">
        <f t="shared" si="43"/>
        <v>0</v>
      </c>
      <c r="CI39" s="75">
        <f t="shared" si="44"/>
        <v>3000</v>
      </c>
    </row>
    <row r="40" spans="1:87" s="50" customFormat="1" ht="12" customHeight="1">
      <c r="A40" s="53" t="s">
        <v>443</v>
      </c>
      <c r="B40" s="54" t="s">
        <v>444</v>
      </c>
      <c r="C40" s="53" t="s">
        <v>445</v>
      </c>
      <c r="D40" s="75">
        <f aca="true" t="shared" si="45" ref="D40:D58">+SUM(E40,J40)</f>
        <v>0</v>
      </c>
      <c r="E40" s="75">
        <f aca="true" t="shared" si="46" ref="E40:E58">+SUM(F40:I40)</f>
        <v>0</v>
      </c>
      <c r="F40" s="75"/>
      <c r="G40" s="75">
        <v>0</v>
      </c>
      <c r="H40" s="75">
        <v>0</v>
      </c>
      <c r="I40" s="75">
        <v>0</v>
      </c>
      <c r="J40" s="75"/>
      <c r="K40" s="76">
        <v>5536</v>
      </c>
      <c r="L40" s="75">
        <f aca="true" t="shared" si="47" ref="L40:L58">+SUM(M40,R40,V40,W40,AC40)</f>
        <v>65907</v>
      </c>
      <c r="M40" s="75">
        <f aca="true" t="shared" si="48" ref="M40:M58">+SUM(N40:Q40)</f>
        <v>17771</v>
      </c>
      <c r="N40" s="75">
        <v>14352</v>
      </c>
      <c r="O40" s="75">
        <v>3419</v>
      </c>
      <c r="P40" s="75">
        <v>0</v>
      </c>
      <c r="Q40" s="75">
        <v>0</v>
      </c>
      <c r="R40" s="75">
        <f aca="true" t="shared" si="49" ref="R40:R58">+SUM(S40:U40)</f>
        <v>3680</v>
      </c>
      <c r="S40" s="75">
        <v>3680</v>
      </c>
      <c r="T40" s="75">
        <v>0</v>
      </c>
      <c r="U40" s="75">
        <v>0</v>
      </c>
      <c r="V40" s="75">
        <v>0</v>
      </c>
      <c r="W40" s="75">
        <f aca="true" t="shared" si="50" ref="W40:W58">+SUM(X40:AA40)</f>
        <v>41580</v>
      </c>
      <c r="X40" s="75">
        <v>41580</v>
      </c>
      <c r="Y40" s="75">
        <v>0</v>
      </c>
      <c r="Z40" s="75">
        <v>0</v>
      </c>
      <c r="AA40" s="75">
        <v>0</v>
      </c>
      <c r="AB40" s="76">
        <v>72497</v>
      </c>
      <c r="AC40" s="75">
        <v>2876</v>
      </c>
      <c r="AD40" s="75">
        <v>0</v>
      </c>
      <c r="AE40" s="75">
        <f aca="true" t="shared" si="51" ref="AE40:AE58">+SUM(D40,L40,AD40)</f>
        <v>65907</v>
      </c>
      <c r="AF40" s="75">
        <f aca="true" t="shared" si="52" ref="AF40:AF58">+SUM(AG40,AL40)</f>
        <v>0</v>
      </c>
      <c r="AG40" s="75">
        <f aca="true" t="shared" si="53" ref="AG40:AG58">+SUM(AH40:AK40)</f>
        <v>0</v>
      </c>
      <c r="AH40" s="75">
        <v>0</v>
      </c>
      <c r="AI40" s="75">
        <v>0</v>
      </c>
      <c r="AJ40" s="75">
        <v>0</v>
      </c>
      <c r="AK40" s="75">
        <v>0</v>
      </c>
      <c r="AL40" s="75">
        <v>0</v>
      </c>
      <c r="AM40" s="76">
        <v>0</v>
      </c>
      <c r="AN40" s="75">
        <f aca="true" t="shared" si="54" ref="AN40:AN58">+SUM(AO40,AT40,AX40,AY40,BE40)</f>
        <v>0</v>
      </c>
      <c r="AO40" s="75">
        <f aca="true" t="shared" si="55" ref="AO40:AO58">+SUM(AP40:AS40)</f>
        <v>0</v>
      </c>
      <c r="AP40" s="75">
        <v>0</v>
      </c>
      <c r="AQ40" s="75">
        <v>0</v>
      </c>
      <c r="AR40" s="75">
        <v>0</v>
      </c>
      <c r="AS40" s="75">
        <v>0</v>
      </c>
      <c r="AT40" s="75">
        <f aca="true" t="shared" si="56" ref="AT40:AT58">+SUM(AU40:AW40)</f>
        <v>0</v>
      </c>
      <c r="AU40" s="75">
        <v>0</v>
      </c>
      <c r="AV40" s="75">
        <v>0</v>
      </c>
      <c r="AW40" s="75">
        <v>0</v>
      </c>
      <c r="AX40" s="75">
        <v>0</v>
      </c>
      <c r="AY40" s="75">
        <f aca="true" t="shared" si="57" ref="AY40:AY58">+SUM(AZ40:BC40)</f>
        <v>0</v>
      </c>
      <c r="AZ40" s="75">
        <v>0</v>
      </c>
      <c r="BA40" s="75">
        <v>0</v>
      </c>
      <c r="BB40" s="75">
        <v>0</v>
      </c>
      <c r="BC40" s="75">
        <v>0</v>
      </c>
      <c r="BD40" s="76">
        <v>40237</v>
      </c>
      <c r="BE40" s="75">
        <v>0</v>
      </c>
      <c r="BF40" s="75">
        <v>0</v>
      </c>
      <c r="BG40" s="75">
        <f aca="true" t="shared" si="58" ref="BG40:BG58">+SUM(BF40,AN40,AF40)</f>
        <v>0</v>
      </c>
      <c r="BH40" s="75">
        <f t="shared" si="17"/>
        <v>0</v>
      </c>
      <c r="BI40" s="75">
        <f t="shared" si="18"/>
        <v>0</v>
      </c>
      <c r="BJ40" s="75">
        <f t="shared" si="19"/>
        <v>0</v>
      </c>
      <c r="BK40" s="75">
        <f t="shared" si="20"/>
        <v>0</v>
      </c>
      <c r="BL40" s="75">
        <f t="shared" si="21"/>
        <v>0</v>
      </c>
      <c r="BM40" s="75">
        <f t="shared" si="22"/>
        <v>0</v>
      </c>
      <c r="BN40" s="75">
        <f t="shared" si="23"/>
        <v>0</v>
      </c>
      <c r="BO40" s="76">
        <f t="shared" si="24"/>
        <v>5536</v>
      </c>
      <c r="BP40" s="75">
        <f t="shared" si="25"/>
        <v>65907</v>
      </c>
      <c r="BQ40" s="75">
        <f t="shared" si="26"/>
        <v>17771</v>
      </c>
      <c r="BR40" s="75">
        <f t="shared" si="27"/>
        <v>14352</v>
      </c>
      <c r="BS40" s="75">
        <f t="shared" si="28"/>
        <v>3419</v>
      </c>
      <c r="BT40" s="75">
        <f t="shared" si="29"/>
        <v>0</v>
      </c>
      <c r="BU40" s="75">
        <f t="shared" si="30"/>
        <v>0</v>
      </c>
      <c r="BV40" s="75">
        <f t="shared" si="31"/>
        <v>3680</v>
      </c>
      <c r="BW40" s="75">
        <f t="shared" si="32"/>
        <v>3680</v>
      </c>
      <c r="BX40" s="75">
        <f t="shared" si="33"/>
        <v>0</v>
      </c>
      <c r="BY40" s="75">
        <f t="shared" si="34"/>
        <v>0</v>
      </c>
      <c r="BZ40" s="75">
        <f t="shared" si="35"/>
        <v>0</v>
      </c>
      <c r="CA40" s="75">
        <f t="shared" si="36"/>
        <v>41580</v>
      </c>
      <c r="CB40" s="75">
        <f t="shared" si="37"/>
        <v>41580</v>
      </c>
      <c r="CC40" s="75">
        <f t="shared" si="38"/>
        <v>0</v>
      </c>
      <c r="CD40" s="75">
        <f t="shared" si="39"/>
        <v>0</v>
      </c>
      <c r="CE40" s="75">
        <f t="shared" si="40"/>
        <v>0</v>
      </c>
      <c r="CF40" s="76">
        <f t="shared" si="41"/>
        <v>112734</v>
      </c>
      <c r="CG40" s="75">
        <f t="shared" si="42"/>
        <v>2876</v>
      </c>
      <c r="CH40" s="75">
        <f t="shared" si="43"/>
        <v>0</v>
      </c>
      <c r="CI40" s="75">
        <f t="shared" si="44"/>
        <v>65907</v>
      </c>
    </row>
    <row r="41" spans="1:87" s="50" customFormat="1" ht="12" customHeight="1">
      <c r="A41" s="53" t="s">
        <v>112</v>
      </c>
      <c r="B41" s="54" t="s">
        <v>252</v>
      </c>
      <c r="C41" s="53" t="s">
        <v>253</v>
      </c>
      <c r="D41" s="75">
        <f t="shared" si="45"/>
        <v>0</v>
      </c>
      <c r="E41" s="75">
        <f t="shared" si="46"/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6">
        <v>0</v>
      </c>
      <c r="L41" s="75">
        <f t="shared" si="47"/>
        <v>0</v>
      </c>
      <c r="M41" s="75">
        <f t="shared" si="48"/>
        <v>0</v>
      </c>
      <c r="N41" s="75">
        <v>0</v>
      </c>
      <c r="O41" s="75">
        <v>0</v>
      </c>
      <c r="P41" s="75">
        <v>0</v>
      </c>
      <c r="Q41" s="75">
        <v>0</v>
      </c>
      <c r="R41" s="75">
        <f t="shared" si="49"/>
        <v>0</v>
      </c>
      <c r="S41" s="75">
        <v>0</v>
      </c>
      <c r="T41" s="75">
        <v>0</v>
      </c>
      <c r="U41" s="75">
        <v>0</v>
      </c>
      <c r="V41" s="75">
        <v>0</v>
      </c>
      <c r="W41" s="75">
        <f t="shared" si="50"/>
        <v>0</v>
      </c>
      <c r="X41" s="75">
        <v>0</v>
      </c>
      <c r="Y41" s="75">
        <v>0</v>
      </c>
      <c r="Z41" s="75">
        <v>0</v>
      </c>
      <c r="AA41" s="75">
        <v>0</v>
      </c>
      <c r="AB41" s="76">
        <v>0</v>
      </c>
      <c r="AC41" s="75">
        <v>0</v>
      </c>
      <c r="AD41" s="75">
        <v>0</v>
      </c>
      <c r="AE41" s="75">
        <f t="shared" si="51"/>
        <v>0</v>
      </c>
      <c r="AF41" s="75">
        <f t="shared" si="52"/>
        <v>0</v>
      </c>
      <c r="AG41" s="75">
        <f t="shared" si="53"/>
        <v>0</v>
      </c>
      <c r="AH41" s="75">
        <v>0</v>
      </c>
      <c r="AI41" s="75">
        <v>0</v>
      </c>
      <c r="AJ41" s="75">
        <v>0</v>
      </c>
      <c r="AK41" s="75">
        <v>0</v>
      </c>
      <c r="AL41" s="75">
        <v>0</v>
      </c>
      <c r="AM41" s="76">
        <v>0</v>
      </c>
      <c r="AN41" s="75">
        <f t="shared" si="54"/>
        <v>312717</v>
      </c>
      <c r="AO41" s="75">
        <f t="shared" si="55"/>
        <v>40832</v>
      </c>
      <c r="AP41" s="75">
        <v>40832</v>
      </c>
      <c r="AQ41" s="75">
        <v>0</v>
      </c>
      <c r="AR41" s="75"/>
      <c r="AS41" s="75">
        <v>0</v>
      </c>
      <c r="AT41" s="75">
        <f t="shared" si="56"/>
        <v>140613</v>
      </c>
      <c r="AU41" s="75">
        <v>0</v>
      </c>
      <c r="AV41" s="75">
        <v>140613</v>
      </c>
      <c r="AW41" s="75">
        <v>0</v>
      </c>
      <c r="AX41" s="75">
        <v>0</v>
      </c>
      <c r="AY41" s="75">
        <f t="shared" si="57"/>
        <v>131272</v>
      </c>
      <c r="AZ41" s="75">
        <v>0</v>
      </c>
      <c r="BA41" s="75">
        <v>131272</v>
      </c>
      <c r="BB41" s="75">
        <v>0</v>
      </c>
      <c r="BC41" s="75">
        <v>0</v>
      </c>
      <c r="BD41" s="76">
        <v>0</v>
      </c>
      <c r="BE41" s="75">
        <v>0</v>
      </c>
      <c r="BF41" s="75">
        <v>0</v>
      </c>
      <c r="BG41" s="75">
        <f t="shared" si="58"/>
        <v>312717</v>
      </c>
      <c r="BH41" s="75">
        <f aca="true" t="shared" si="59" ref="BH41:BH58">SUM(D41,AF41)</f>
        <v>0</v>
      </c>
      <c r="BI41" s="75">
        <f aca="true" t="shared" si="60" ref="BI41:BI58">SUM(E41,AG41)</f>
        <v>0</v>
      </c>
      <c r="BJ41" s="75">
        <f aca="true" t="shared" si="61" ref="BJ41:BJ58">SUM(F41,AH41)</f>
        <v>0</v>
      </c>
      <c r="BK41" s="75">
        <f aca="true" t="shared" si="62" ref="BK41:BK58">SUM(G41,AI41)</f>
        <v>0</v>
      </c>
      <c r="BL41" s="75">
        <f aca="true" t="shared" si="63" ref="BL41:BL58">SUM(H41,AJ41)</f>
        <v>0</v>
      </c>
      <c r="BM41" s="75">
        <f aca="true" t="shared" si="64" ref="BM41:BM58">SUM(I41,AK41)</f>
        <v>0</v>
      </c>
      <c r="BN41" s="75">
        <f aca="true" t="shared" si="65" ref="BN41:BN58">SUM(J41,AL41)</f>
        <v>0</v>
      </c>
      <c r="BO41" s="76">
        <v>0</v>
      </c>
      <c r="BP41" s="75">
        <f aca="true" t="shared" si="66" ref="BP41:BP58">SUM(L41,AN41)</f>
        <v>312717</v>
      </c>
      <c r="BQ41" s="75">
        <f aca="true" t="shared" si="67" ref="BQ41:BQ58">SUM(M41,AO41)</f>
        <v>40832</v>
      </c>
      <c r="BR41" s="75">
        <f aca="true" t="shared" si="68" ref="BR41:BR58">SUM(N41,AP41)</f>
        <v>40832</v>
      </c>
      <c r="BS41" s="75">
        <f aca="true" t="shared" si="69" ref="BS41:BS58">SUM(O41,AQ41)</f>
        <v>0</v>
      </c>
      <c r="BT41" s="75">
        <f aca="true" t="shared" si="70" ref="BT41:BT58">SUM(P41,AR41)</f>
        <v>0</v>
      </c>
      <c r="BU41" s="75">
        <f aca="true" t="shared" si="71" ref="BU41:BU58">SUM(Q41,AS41)</f>
        <v>0</v>
      </c>
      <c r="BV41" s="75">
        <f aca="true" t="shared" si="72" ref="BV41:BV58">SUM(R41,AT41)</f>
        <v>140613</v>
      </c>
      <c r="BW41" s="75">
        <f aca="true" t="shared" si="73" ref="BW41:BW58">SUM(S41,AU41)</f>
        <v>0</v>
      </c>
      <c r="BX41" s="75">
        <f aca="true" t="shared" si="74" ref="BX41:BX58">SUM(T41,AV41)</f>
        <v>140613</v>
      </c>
      <c r="BY41" s="75">
        <f aca="true" t="shared" si="75" ref="BY41:BY58">SUM(U41,AW41)</f>
        <v>0</v>
      </c>
      <c r="BZ41" s="75">
        <f aca="true" t="shared" si="76" ref="BZ41:BZ58">SUM(V41,AX41)</f>
        <v>0</v>
      </c>
      <c r="CA41" s="75">
        <f aca="true" t="shared" si="77" ref="CA41:CA58">SUM(W41,AY41)</f>
        <v>131272</v>
      </c>
      <c r="CB41" s="75">
        <f aca="true" t="shared" si="78" ref="CB41:CB58">SUM(X41,AZ41)</f>
        <v>0</v>
      </c>
      <c r="CC41" s="75">
        <f aca="true" t="shared" si="79" ref="CC41:CC58">SUM(Y41,BA41)</f>
        <v>131272</v>
      </c>
      <c r="CD41" s="75">
        <f aca="true" t="shared" si="80" ref="CD41:CD58">SUM(Z41,BB41)</f>
        <v>0</v>
      </c>
      <c r="CE41" s="75">
        <f aca="true" t="shared" si="81" ref="CE41:CE58">SUM(AA41,BC41)</f>
        <v>0</v>
      </c>
      <c r="CF41" s="76">
        <v>0</v>
      </c>
      <c r="CG41" s="75">
        <f aca="true" t="shared" si="82" ref="CG41:CG58">SUM(AC41,BE41)</f>
        <v>0</v>
      </c>
      <c r="CH41" s="75">
        <f aca="true" t="shared" si="83" ref="CH41:CH58">SUM(AD41,BF41)</f>
        <v>0</v>
      </c>
      <c r="CI41" s="75">
        <f aca="true" t="shared" si="84" ref="CI41:CI58">SUM(AE41,BG41)</f>
        <v>312717</v>
      </c>
    </row>
    <row r="42" spans="1:87" s="50" customFormat="1" ht="12" customHeight="1">
      <c r="A42" s="53" t="s">
        <v>446</v>
      </c>
      <c r="B42" s="54" t="s">
        <v>447</v>
      </c>
      <c r="C42" s="53" t="s">
        <v>448</v>
      </c>
      <c r="D42" s="75">
        <f t="shared" si="45"/>
        <v>2415</v>
      </c>
      <c r="E42" s="75">
        <f t="shared" si="46"/>
        <v>0</v>
      </c>
      <c r="F42" s="75">
        <v>0</v>
      </c>
      <c r="G42" s="75">
        <v>0</v>
      </c>
      <c r="H42" s="75">
        <v>0</v>
      </c>
      <c r="I42" s="75">
        <v>0</v>
      </c>
      <c r="J42" s="75">
        <v>2415</v>
      </c>
      <c r="K42" s="76">
        <v>0</v>
      </c>
      <c r="L42" s="75">
        <f t="shared" si="47"/>
        <v>381195</v>
      </c>
      <c r="M42" s="75">
        <f t="shared" si="48"/>
        <v>36348</v>
      </c>
      <c r="N42" s="75">
        <v>34531</v>
      </c>
      <c r="O42" s="75">
        <v>0</v>
      </c>
      <c r="P42" s="75">
        <v>1817</v>
      </c>
      <c r="Q42" s="75">
        <v>0</v>
      </c>
      <c r="R42" s="75">
        <f t="shared" si="49"/>
        <v>98363</v>
      </c>
      <c r="S42" s="75">
        <v>0</v>
      </c>
      <c r="T42" s="75">
        <v>97230</v>
      </c>
      <c r="U42" s="75">
        <v>1133</v>
      </c>
      <c r="V42" s="75">
        <v>0</v>
      </c>
      <c r="W42" s="75">
        <f t="shared" si="50"/>
        <v>246484</v>
      </c>
      <c r="X42" s="75">
        <v>0</v>
      </c>
      <c r="Y42" s="75">
        <v>221255</v>
      </c>
      <c r="Z42" s="75">
        <v>15740</v>
      </c>
      <c r="AA42" s="75">
        <v>9489</v>
      </c>
      <c r="AB42" s="76">
        <v>0</v>
      </c>
      <c r="AC42" s="75">
        <v>0</v>
      </c>
      <c r="AD42" s="75">
        <v>20153</v>
      </c>
      <c r="AE42" s="75">
        <f t="shared" si="51"/>
        <v>403763</v>
      </c>
      <c r="AF42" s="75">
        <f t="shared" si="52"/>
        <v>33968</v>
      </c>
      <c r="AG42" s="75">
        <f t="shared" si="53"/>
        <v>32970</v>
      </c>
      <c r="AH42" s="75">
        <v>0</v>
      </c>
      <c r="AI42" s="75">
        <v>32970</v>
      </c>
      <c r="AJ42" s="75">
        <v>0</v>
      </c>
      <c r="AK42" s="75">
        <v>0</v>
      </c>
      <c r="AL42" s="75">
        <v>998</v>
      </c>
      <c r="AM42" s="76">
        <v>0</v>
      </c>
      <c r="AN42" s="75">
        <f t="shared" si="54"/>
        <v>332806</v>
      </c>
      <c r="AO42" s="75">
        <f t="shared" si="55"/>
        <v>49300</v>
      </c>
      <c r="AP42" s="75">
        <v>36490</v>
      </c>
      <c r="AQ42" s="75">
        <v>0</v>
      </c>
      <c r="AR42" s="75">
        <v>12810</v>
      </c>
      <c r="AS42" s="75">
        <v>0</v>
      </c>
      <c r="AT42" s="75">
        <f t="shared" si="56"/>
        <v>71137</v>
      </c>
      <c r="AU42" s="75">
        <v>0</v>
      </c>
      <c r="AV42" s="75">
        <v>71137</v>
      </c>
      <c r="AW42" s="75">
        <v>0</v>
      </c>
      <c r="AX42" s="75">
        <v>0</v>
      </c>
      <c r="AY42" s="75">
        <f t="shared" si="57"/>
        <v>212369</v>
      </c>
      <c r="AZ42" s="75">
        <v>152071</v>
      </c>
      <c r="BA42" s="75">
        <v>59095</v>
      </c>
      <c r="BB42" s="75">
        <v>0</v>
      </c>
      <c r="BC42" s="75">
        <v>1203</v>
      </c>
      <c r="BD42" s="76">
        <v>0</v>
      </c>
      <c r="BE42" s="75">
        <v>0</v>
      </c>
      <c r="BF42" s="75">
        <v>4448</v>
      </c>
      <c r="BG42" s="75">
        <f t="shared" si="58"/>
        <v>371222</v>
      </c>
      <c r="BH42" s="75">
        <f t="shared" si="59"/>
        <v>36383</v>
      </c>
      <c r="BI42" s="75">
        <f t="shared" si="60"/>
        <v>32970</v>
      </c>
      <c r="BJ42" s="75">
        <f t="shared" si="61"/>
        <v>0</v>
      </c>
      <c r="BK42" s="75">
        <f t="shared" si="62"/>
        <v>32970</v>
      </c>
      <c r="BL42" s="75">
        <f t="shared" si="63"/>
        <v>0</v>
      </c>
      <c r="BM42" s="75">
        <f t="shared" si="64"/>
        <v>0</v>
      </c>
      <c r="BN42" s="75">
        <f t="shared" si="65"/>
        <v>3413</v>
      </c>
      <c r="BO42" s="76">
        <v>0</v>
      </c>
      <c r="BP42" s="75">
        <f t="shared" si="66"/>
        <v>714001</v>
      </c>
      <c r="BQ42" s="75">
        <f t="shared" si="67"/>
        <v>85648</v>
      </c>
      <c r="BR42" s="75">
        <f t="shared" si="68"/>
        <v>71021</v>
      </c>
      <c r="BS42" s="75">
        <f t="shared" si="69"/>
        <v>0</v>
      </c>
      <c r="BT42" s="75">
        <f t="shared" si="70"/>
        <v>14627</v>
      </c>
      <c r="BU42" s="75">
        <f t="shared" si="71"/>
        <v>0</v>
      </c>
      <c r="BV42" s="75">
        <f t="shared" si="72"/>
        <v>169500</v>
      </c>
      <c r="BW42" s="75">
        <f t="shared" si="73"/>
        <v>0</v>
      </c>
      <c r="BX42" s="75">
        <f t="shared" si="74"/>
        <v>168367</v>
      </c>
      <c r="BY42" s="75">
        <f t="shared" si="75"/>
        <v>1133</v>
      </c>
      <c r="BZ42" s="75">
        <f t="shared" si="76"/>
        <v>0</v>
      </c>
      <c r="CA42" s="75">
        <f t="shared" si="77"/>
        <v>458853</v>
      </c>
      <c r="CB42" s="75">
        <f t="shared" si="78"/>
        <v>152071</v>
      </c>
      <c r="CC42" s="75">
        <f t="shared" si="79"/>
        <v>280350</v>
      </c>
      <c r="CD42" s="75">
        <f t="shared" si="80"/>
        <v>15740</v>
      </c>
      <c r="CE42" s="75">
        <f t="shared" si="81"/>
        <v>10692</v>
      </c>
      <c r="CF42" s="76">
        <v>0</v>
      </c>
      <c r="CG42" s="75">
        <f t="shared" si="82"/>
        <v>0</v>
      </c>
      <c r="CH42" s="75">
        <f t="shared" si="83"/>
        <v>24601</v>
      </c>
      <c r="CI42" s="75">
        <f t="shared" si="84"/>
        <v>774985</v>
      </c>
    </row>
    <row r="43" spans="1:87" s="50" customFormat="1" ht="12" customHeight="1">
      <c r="A43" s="53" t="s">
        <v>112</v>
      </c>
      <c r="B43" s="54" t="s">
        <v>344</v>
      </c>
      <c r="C43" s="53" t="s">
        <v>345</v>
      </c>
      <c r="D43" s="75">
        <f t="shared" si="45"/>
        <v>0</v>
      </c>
      <c r="E43" s="75">
        <f t="shared" si="46"/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6">
        <v>0</v>
      </c>
      <c r="L43" s="75">
        <f t="shared" si="47"/>
        <v>0</v>
      </c>
      <c r="M43" s="75">
        <f t="shared" si="48"/>
        <v>0</v>
      </c>
      <c r="N43" s="75">
        <v>0</v>
      </c>
      <c r="O43" s="75">
        <v>0</v>
      </c>
      <c r="P43" s="75">
        <v>0</v>
      </c>
      <c r="Q43" s="75">
        <v>0</v>
      </c>
      <c r="R43" s="75">
        <f t="shared" si="49"/>
        <v>0</v>
      </c>
      <c r="S43" s="75">
        <v>0</v>
      </c>
      <c r="T43" s="75">
        <v>0</v>
      </c>
      <c r="U43" s="75">
        <v>0</v>
      </c>
      <c r="V43" s="75">
        <v>0</v>
      </c>
      <c r="W43" s="75">
        <f t="shared" si="50"/>
        <v>0</v>
      </c>
      <c r="X43" s="75">
        <v>0</v>
      </c>
      <c r="Y43" s="75">
        <v>0</v>
      </c>
      <c r="Z43" s="75">
        <v>0</v>
      </c>
      <c r="AA43" s="75">
        <v>0</v>
      </c>
      <c r="AB43" s="76">
        <v>0</v>
      </c>
      <c r="AC43" s="75">
        <v>0</v>
      </c>
      <c r="AD43" s="75">
        <v>0</v>
      </c>
      <c r="AE43" s="75">
        <f t="shared" si="51"/>
        <v>0</v>
      </c>
      <c r="AF43" s="75">
        <f t="shared" si="52"/>
        <v>0</v>
      </c>
      <c r="AG43" s="75">
        <f t="shared" si="53"/>
        <v>0</v>
      </c>
      <c r="AH43" s="75">
        <v>0</v>
      </c>
      <c r="AI43" s="75">
        <v>0</v>
      </c>
      <c r="AJ43" s="75">
        <v>0</v>
      </c>
      <c r="AK43" s="75">
        <v>0</v>
      </c>
      <c r="AL43" s="75">
        <v>0</v>
      </c>
      <c r="AM43" s="76">
        <v>0</v>
      </c>
      <c r="AN43" s="75">
        <f t="shared" si="54"/>
        <v>449179</v>
      </c>
      <c r="AO43" s="75">
        <f t="shared" si="55"/>
        <v>39242</v>
      </c>
      <c r="AP43" s="75">
        <v>28458</v>
      </c>
      <c r="AQ43" s="75">
        <v>0</v>
      </c>
      <c r="AR43" s="75">
        <v>10784</v>
      </c>
      <c r="AS43" s="75">
        <v>0</v>
      </c>
      <c r="AT43" s="75">
        <f t="shared" si="56"/>
        <v>193487</v>
      </c>
      <c r="AU43" s="75">
        <v>0</v>
      </c>
      <c r="AV43" s="75">
        <v>193487</v>
      </c>
      <c r="AW43" s="75">
        <v>0</v>
      </c>
      <c r="AX43" s="75">
        <v>0</v>
      </c>
      <c r="AY43" s="75">
        <f t="shared" si="57"/>
        <v>216450</v>
      </c>
      <c r="AZ43" s="75">
        <v>186959</v>
      </c>
      <c r="BA43" s="75">
        <v>29491</v>
      </c>
      <c r="BB43" s="75">
        <v>0</v>
      </c>
      <c r="BC43" s="75">
        <v>0</v>
      </c>
      <c r="BD43" s="76">
        <v>0</v>
      </c>
      <c r="BE43" s="75">
        <v>0</v>
      </c>
      <c r="BF43" s="75">
        <v>24043</v>
      </c>
      <c r="BG43" s="75">
        <f t="shared" si="58"/>
        <v>473222</v>
      </c>
      <c r="BH43" s="75">
        <f t="shared" si="59"/>
        <v>0</v>
      </c>
      <c r="BI43" s="75">
        <f t="shared" si="60"/>
        <v>0</v>
      </c>
      <c r="BJ43" s="75">
        <f t="shared" si="61"/>
        <v>0</v>
      </c>
      <c r="BK43" s="75">
        <f t="shared" si="62"/>
        <v>0</v>
      </c>
      <c r="BL43" s="75">
        <f t="shared" si="63"/>
        <v>0</v>
      </c>
      <c r="BM43" s="75">
        <f t="shared" si="64"/>
        <v>0</v>
      </c>
      <c r="BN43" s="75">
        <f t="shared" si="65"/>
        <v>0</v>
      </c>
      <c r="BO43" s="76">
        <v>0</v>
      </c>
      <c r="BP43" s="75">
        <f t="shared" si="66"/>
        <v>449179</v>
      </c>
      <c r="BQ43" s="75">
        <f t="shared" si="67"/>
        <v>39242</v>
      </c>
      <c r="BR43" s="75">
        <f t="shared" si="68"/>
        <v>28458</v>
      </c>
      <c r="BS43" s="75">
        <f t="shared" si="69"/>
        <v>0</v>
      </c>
      <c r="BT43" s="75">
        <f t="shared" si="70"/>
        <v>10784</v>
      </c>
      <c r="BU43" s="75">
        <f t="shared" si="71"/>
        <v>0</v>
      </c>
      <c r="BV43" s="75">
        <f t="shared" si="72"/>
        <v>193487</v>
      </c>
      <c r="BW43" s="75">
        <f t="shared" si="73"/>
        <v>0</v>
      </c>
      <c r="BX43" s="75">
        <f t="shared" si="74"/>
        <v>193487</v>
      </c>
      <c r="BY43" s="75">
        <f t="shared" si="75"/>
        <v>0</v>
      </c>
      <c r="BZ43" s="75">
        <f t="shared" si="76"/>
        <v>0</v>
      </c>
      <c r="CA43" s="75">
        <f t="shared" si="77"/>
        <v>216450</v>
      </c>
      <c r="CB43" s="75">
        <f t="shared" si="78"/>
        <v>186959</v>
      </c>
      <c r="CC43" s="75">
        <f t="shared" si="79"/>
        <v>29491</v>
      </c>
      <c r="CD43" s="75">
        <f t="shared" si="80"/>
        <v>0</v>
      </c>
      <c r="CE43" s="75">
        <f t="shared" si="81"/>
        <v>0</v>
      </c>
      <c r="CF43" s="76">
        <v>0</v>
      </c>
      <c r="CG43" s="75">
        <f t="shared" si="82"/>
        <v>0</v>
      </c>
      <c r="CH43" s="75">
        <f t="shared" si="83"/>
        <v>24043</v>
      </c>
      <c r="CI43" s="75">
        <f t="shared" si="84"/>
        <v>473222</v>
      </c>
    </row>
    <row r="44" spans="1:87" s="50" customFormat="1" ht="12" customHeight="1">
      <c r="A44" s="53" t="s">
        <v>112</v>
      </c>
      <c r="B44" s="54" t="s">
        <v>346</v>
      </c>
      <c r="C44" s="53" t="s">
        <v>347</v>
      </c>
      <c r="D44" s="75">
        <f t="shared" si="45"/>
        <v>0</v>
      </c>
      <c r="E44" s="75">
        <f t="shared" si="46"/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6">
        <v>0</v>
      </c>
      <c r="L44" s="75">
        <f t="shared" si="47"/>
        <v>0</v>
      </c>
      <c r="M44" s="75">
        <f t="shared" si="48"/>
        <v>0</v>
      </c>
      <c r="N44" s="75">
        <v>0</v>
      </c>
      <c r="O44" s="75">
        <v>0</v>
      </c>
      <c r="P44" s="75">
        <v>0</v>
      </c>
      <c r="Q44" s="75">
        <v>0</v>
      </c>
      <c r="R44" s="75">
        <f t="shared" si="49"/>
        <v>0</v>
      </c>
      <c r="S44" s="75">
        <v>0</v>
      </c>
      <c r="T44" s="75">
        <v>0</v>
      </c>
      <c r="U44" s="75">
        <v>0</v>
      </c>
      <c r="V44" s="75">
        <v>0</v>
      </c>
      <c r="W44" s="75">
        <f t="shared" si="50"/>
        <v>0</v>
      </c>
      <c r="X44" s="75">
        <v>0</v>
      </c>
      <c r="Y44" s="75">
        <v>0</v>
      </c>
      <c r="Z44" s="75">
        <v>0</v>
      </c>
      <c r="AA44" s="75">
        <v>0</v>
      </c>
      <c r="AB44" s="76">
        <v>0</v>
      </c>
      <c r="AC44" s="75">
        <v>0</v>
      </c>
      <c r="AD44" s="75">
        <v>0</v>
      </c>
      <c r="AE44" s="75">
        <f t="shared" si="51"/>
        <v>0</v>
      </c>
      <c r="AF44" s="75">
        <f t="shared" si="52"/>
        <v>102407</v>
      </c>
      <c r="AG44" s="75">
        <f t="shared" si="53"/>
        <v>102407</v>
      </c>
      <c r="AH44" s="75">
        <v>0</v>
      </c>
      <c r="AI44" s="75">
        <v>1407</v>
      </c>
      <c r="AJ44" s="75">
        <v>0</v>
      </c>
      <c r="AK44" s="75">
        <v>101000</v>
      </c>
      <c r="AL44" s="75">
        <v>0</v>
      </c>
      <c r="AM44" s="76">
        <v>0</v>
      </c>
      <c r="AN44" s="75">
        <f t="shared" si="54"/>
        <v>322082</v>
      </c>
      <c r="AO44" s="75">
        <f t="shared" si="55"/>
        <v>57482</v>
      </c>
      <c r="AP44" s="75">
        <v>57482</v>
      </c>
      <c r="AQ44" s="75">
        <v>0</v>
      </c>
      <c r="AR44" s="75">
        <v>0</v>
      </c>
      <c r="AS44" s="75">
        <v>0</v>
      </c>
      <c r="AT44" s="75">
        <f t="shared" si="56"/>
        <v>70632</v>
      </c>
      <c r="AU44" s="75">
        <v>65</v>
      </c>
      <c r="AV44" s="75">
        <v>70567</v>
      </c>
      <c r="AW44" s="75">
        <v>0</v>
      </c>
      <c r="AX44" s="75">
        <v>0</v>
      </c>
      <c r="AY44" s="75">
        <f t="shared" si="57"/>
        <v>193968</v>
      </c>
      <c r="AZ44" s="75">
        <v>154750</v>
      </c>
      <c r="BA44" s="75">
        <v>39218</v>
      </c>
      <c r="BB44" s="75">
        <v>0</v>
      </c>
      <c r="BC44" s="75">
        <v>0</v>
      </c>
      <c r="BD44" s="76">
        <v>0</v>
      </c>
      <c r="BE44" s="75">
        <v>0</v>
      </c>
      <c r="BF44" s="75">
        <v>38773</v>
      </c>
      <c r="BG44" s="75">
        <f t="shared" si="58"/>
        <v>463262</v>
      </c>
      <c r="BH44" s="75">
        <f t="shared" si="59"/>
        <v>102407</v>
      </c>
      <c r="BI44" s="75">
        <f t="shared" si="60"/>
        <v>102407</v>
      </c>
      <c r="BJ44" s="75">
        <f t="shared" si="61"/>
        <v>0</v>
      </c>
      <c r="BK44" s="75">
        <f t="shared" si="62"/>
        <v>1407</v>
      </c>
      <c r="BL44" s="75">
        <f t="shared" si="63"/>
        <v>0</v>
      </c>
      <c r="BM44" s="75">
        <f t="shared" si="64"/>
        <v>101000</v>
      </c>
      <c r="BN44" s="75">
        <f t="shared" si="65"/>
        <v>0</v>
      </c>
      <c r="BO44" s="76">
        <v>0</v>
      </c>
      <c r="BP44" s="75">
        <f t="shared" si="66"/>
        <v>322082</v>
      </c>
      <c r="BQ44" s="75">
        <f t="shared" si="67"/>
        <v>57482</v>
      </c>
      <c r="BR44" s="75">
        <f t="shared" si="68"/>
        <v>57482</v>
      </c>
      <c r="BS44" s="75">
        <f t="shared" si="69"/>
        <v>0</v>
      </c>
      <c r="BT44" s="75">
        <f t="shared" si="70"/>
        <v>0</v>
      </c>
      <c r="BU44" s="75">
        <f t="shared" si="71"/>
        <v>0</v>
      </c>
      <c r="BV44" s="75">
        <f t="shared" si="72"/>
        <v>70632</v>
      </c>
      <c r="BW44" s="75">
        <f t="shared" si="73"/>
        <v>65</v>
      </c>
      <c r="BX44" s="75">
        <f t="shared" si="74"/>
        <v>70567</v>
      </c>
      <c r="BY44" s="75">
        <f t="shared" si="75"/>
        <v>0</v>
      </c>
      <c r="BZ44" s="75">
        <f t="shared" si="76"/>
        <v>0</v>
      </c>
      <c r="CA44" s="75">
        <f t="shared" si="77"/>
        <v>193968</v>
      </c>
      <c r="CB44" s="75">
        <f t="shared" si="78"/>
        <v>154750</v>
      </c>
      <c r="CC44" s="75">
        <f t="shared" si="79"/>
        <v>39218</v>
      </c>
      <c r="CD44" s="75">
        <f t="shared" si="80"/>
        <v>0</v>
      </c>
      <c r="CE44" s="75">
        <f t="shared" si="81"/>
        <v>0</v>
      </c>
      <c r="CF44" s="76">
        <v>0</v>
      </c>
      <c r="CG44" s="75">
        <f t="shared" si="82"/>
        <v>0</v>
      </c>
      <c r="CH44" s="75">
        <f t="shared" si="83"/>
        <v>38773</v>
      </c>
      <c r="CI44" s="75">
        <f t="shared" si="84"/>
        <v>463262</v>
      </c>
    </row>
    <row r="45" spans="1:87" s="50" customFormat="1" ht="12" customHeight="1">
      <c r="A45" s="53" t="s">
        <v>112</v>
      </c>
      <c r="B45" s="54" t="s">
        <v>348</v>
      </c>
      <c r="C45" s="53" t="s">
        <v>349</v>
      </c>
      <c r="D45" s="75">
        <f t="shared" si="45"/>
        <v>0</v>
      </c>
      <c r="E45" s="75">
        <f t="shared" si="46"/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6">
        <v>0</v>
      </c>
      <c r="L45" s="75">
        <f t="shared" si="47"/>
        <v>217828</v>
      </c>
      <c r="M45" s="75">
        <f t="shared" si="48"/>
        <v>73709</v>
      </c>
      <c r="N45" s="75">
        <v>25283</v>
      </c>
      <c r="O45" s="75">
        <v>0</v>
      </c>
      <c r="P45" s="75">
        <v>48426</v>
      </c>
      <c r="Q45" s="75">
        <v>0</v>
      </c>
      <c r="R45" s="75">
        <f t="shared" si="49"/>
        <v>144119</v>
      </c>
      <c r="S45" s="75">
        <v>0</v>
      </c>
      <c r="T45" s="75">
        <v>144119</v>
      </c>
      <c r="U45" s="75">
        <v>0</v>
      </c>
      <c r="V45" s="75">
        <v>0</v>
      </c>
      <c r="W45" s="75">
        <f t="shared" si="50"/>
        <v>0</v>
      </c>
      <c r="X45" s="75">
        <v>0</v>
      </c>
      <c r="Y45" s="75">
        <v>0</v>
      </c>
      <c r="Z45" s="75">
        <v>0</v>
      </c>
      <c r="AA45" s="75">
        <v>0</v>
      </c>
      <c r="AB45" s="76">
        <v>0</v>
      </c>
      <c r="AC45" s="75">
        <v>0</v>
      </c>
      <c r="AD45" s="75">
        <v>0</v>
      </c>
      <c r="AE45" s="75">
        <f t="shared" si="51"/>
        <v>217828</v>
      </c>
      <c r="AF45" s="75">
        <f t="shared" si="52"/>
        <v>0</v>
      </c>
      <c r="AG45" s="75">
        <f t="shared" si="53"/>
        <v>0</v>
      </c>
      <c r="AH45" s="75">
        <v>0</v>
      </c>
      <c r="AI45" s="75">
        <v>0</v>
      </c>
      <c r="AJ45" s="75">
        <v>0</v>
      </c>
      <c r="AK45" s="75">
        <v>0</v>
      </c>
      <c r="AL45" s="75">
        <v>0</v>
      </c>
      <c r="AM45" s="76">
        <v>0</v>
      </c>
      <c r="AN45" s="75">
        <f t="shared" si="54"/>
        <v>0</v>
      </c>
      <c r="AO45" s="75">
        <f t="shared" si="55"/>
        <v>0</v>
      </c>
      <c r="AP45" s="75">
        <v>0</v>
      </c>
      <c r="AQ45" s="75">
        <v>0</v>
      </c>
      <c r="AR45" s="75">
        <v>0</v>
      </c>
      <c r="AS45" s="75">
        <v>0</v>
      </c>
      <c r="AT45" s="75">
        <f t="shared" si="56"/>
        <v>0</v>
      </c>
      <c r="AU45" s="75">
        <v>0</v>
      </c>
      <c r="AV45" s="75">
        <v>0</v>
      </c>
      <c r="AW45" s="75">
        <v>0</v>
      </c>
      <c r="AX45" s="75">
        <v>0</v>
      </c>
      <c r="AY45" s="75">
        <f t="shared" si="57"/>
        <v>0</v>
      </c>
      <c r="AZ45" s="75">
        <v>0</v>
      </c>
      <c r="BA45" s="75">
        <v>0</v>
      </c>
      <c r="BB45" s="75">
        <v>0</v>
      </c>
      <c r="BC45" s="75">
        <v>0</v>
      </c>
      <c r="BD45" s="76">
        <v>0</v>
      </c>
      <c r="BE45" s="75">
        <v>0</v>
      </c>
      <c r="BF45" s="75">
        <v>0</v>
      </c>
      <c r="BG45" s="75">
        <f t="shared" si="58"/>
        <v>0</v>
      </c>
      <c r="BH45" s="75">
        <f t="shared" si="59"/>
        <v>0</v>
      </c>
      <c r="BI45" s="75">
        <f t="shared" si="60"/>
        <v>0</v>
      </c>
      <c r="BJ45" s="75">
        <f t="shared" si="61"/>
        <v>0</v>
      </c>
      <c r="BK45" s="75">
        <f t="shared" si="62"/>
        <v>0</v>
      </c>
      <c r="BL45" s="75">
        <f t="shared" si="63"/>
        <v>0</v>
      </c>
      <c r="BM45" s="75">
        <f t="shared" si="64"/>
        <v>0</v>
      </c>
      <c r="BN45" s="75">
        <f t="shared" si="65"/>
        <v>0</v>
      </c>
      <c r="BO45" s="76">
        <v>0</v>
      </c>
      <c r="BP45" s="75">
        <f t="shared" si="66"/>
        <v>217828</v>
      </c>
      <c r="BQ45" s="75">
        <f t="shared" si="67"/>
        <v>73709</v>
      </c>
      <c r="BR45" s="75">
        <f t="shared" si="68"/>
        <v>25283</v>
      </c>
      <c r="BS45" s="75">
        <f t="shared" si="69"/>
        <v>0</v>
      </c>
      <c r="BT45" s="75">
        <f t="shared" si="70"/>
        <v>48426</v>
      </c>
      <c r="BU45" s="75">
        <f t="shared" si="71"/>
        <v>0</v>
      </c>
      <c r="BV45" s="75">
        <f t="shared" si="72"/>
        <v>144119</v>
      </c>
      <c r="BW45" s="75">
        <f t="shared" si="73"/>
        <v>0</v>
      </c>
      <c r="BX45" s="75">
        <f t="shared" si="74"/>
        <v>144119</v>
      </c>
      <c r="BY45" s="75">
        <f t="shared" si="75"/>
        <v>0</v>
      </c>
      <c r="BZ45" s="75">
        <f t="shared" si="76"/>
        <v>0</v>
      </c>
      <c r="CA45" s="75">
        <f t="shared" si="77"/>
        <v>0</v>
      </c>
      <c r="CB45" s="75">
        <f t="shared" si="78"/>
        <v>0</v>
      </c>
      <c r="CC45" s="75">
        <f t="shared" si="79"/>
        <v>0</v>
      </c>
      <c r="CD45" s="75">
        <f t="shared" si="80"/>
        <v>0</v>
      </c>
      <c r="CE45" s="75">
        <f t="shared" si="81"/>
        <v>0</v>
      </c>
      <c r="CF45" s="76">
        <v>0</v>
      </c>
      <c r="CG45" s="75">
        <f t="shared" si="82"/>
        <v>0</v>
      </c>
      <c r="CH45" s="75">
        <f t="shared" si="83"/>
        <v>0</v>
      </c>
      <c r="CI45" s="75">
        <f t="shared" si="84"/>
        <v>217828</v>
      </c>
    </row>
    <row r="46" spans="1:87" s="50" customFormat="1" ht="12" customHeight="1">
      <c r="A46" s="53" t="s">
        <v>112</v>
      </c>
      <c r="B46" s="54" t="s">
        <v>350</v>
      </c>
      <c r="C46" s="53" t="s">
        <v>351</v>
      </c>
      <c r="D46" s="75">
        <f t="shared" si="45"/>
        <v>0</v>
      </c>
      <c r="E46" s="75">
        <f t="shared" si="46"/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6">
        <v>0</v>
      </c>
      <c r="L46" s="75">
        <f t="shared" si="47"/>
        <v>462283</v>
      </c>
      <c r="M46" s="75">
        <f t="shared" si="48"/>
        <v>15350</v>
      </c>
      <c r="N46" s="75">
        <v>15350</v>
      </c>
      <c r="O46" s="75">
        <v>0</v>
      </c>
      <c r="P46" s="75">
        <v>0</v>
      </c>
      <c r="Q46" s="75">
        <v>0</v>
      </c>
      <c r="R46" s="75">
        <f t="shared" si="49"/>
        <v>262393</v>
      </c>
      <c r="S46" s="75">
        <v>0</v>
      </c>
      <c r="T46" s="75">
        <v>255371</v>
      </c>
      <c r="U46" s="75">
        <v>7022</v>
      </c>
      <c r="V46" s="75">
        <v>0</v>
      </c>
      <c r="W46" s="75">
        <f t="shared" si="50"/>
        <v>184540</v>
      </c>
      <c r="X46" s="75">
        <v>105048</v>
      </c>
      <c r="Y46" s="75">
        <v>72570</v>
      </c>
      <c r="Z46" s="75">
        <v>1020</v>
      </c>
      <c r="AA46" s="75">
        <v>5902</v>
      </c>
      <c r="AB46" s="76">
        <v>0</v>
      </c>
      <c r="AC46" s="75">
        <v>0</v>
      </c>
      <c r="AD46" s="75">
        <v>0</v>
      </c>
      <c r="AE46" s="75">
        <f t="shared" si="51"/>
        <v>462283</v>
      </c>
      <c r="AF46" s="75">
        <f t="shared" si="52"/>
        <v>0</v>
      </c>
      <c r="AG46" s="75">
        <f t="shared" si="53"/>
        <v>0</v>
      </c>
      <c r="AH46" s="75">
        <v>0</v>
      </c>
      <c r="AI46" s="75">
        <v>0</v>
      </c>
      <c r="AJ46" s="75">
        <v>0</v>
      </c>
      <c r="AK46" s="75">
        <v>0</v>
      </c>
      <c r="AL46" s="75">
        <v>0</v>
      </c>
      <c r="AM46" s="76">
        <v>0</v>
      </c>
      <c r="AN46" s="75">
        <f t="shared" si="54"/>
        <v>370680</v>
      </c>
      <c r="AO46" s="75">
        <f t="shared" si="55"/>
        <v>40830</v>
      </c>
      <c r="AP46" s="75">
        <v>15350</v>
      </c>
      <c r="AQ46" s="75">
        <v>0</v>
      </c>
      <c r="AR46" s="75">
        <v>25480</v>
      </c>
      <c r="AS46" s="75">
        <v>0</v>
      </c>
      <c r="AT46" s="75">
        <f t="shared" si="56"/>
        <v>129853</v>
      </c>
      <c r="AU46" s="75">
        <v>0</v>
      </c>
      <c r="AV46" s="75">
        <v>129853</v>
      </c>
      <c r="AW46" s="75">
        <v>0</v>
      </c>
      <c r="AX46" s="75">
        <v>0</v>
      </c>
      <c r="AY46" s="75">
        <f t="shared" si="57"/>
        <v>199997</v>
      </c>
      <c r="AZ46" s="75">
        <v>173439</v>
      </c>
      <c r="BA46" s="75">
        <v>5990</v>
      </c>
      <c r="BB46" s="75">
        <v>19493</v>
      </c>
      <c r="BC46" s="75">
        <v>1075</v>
      </c>
      <c r="BD46" s="76">
        <v>0</v>
      </c>
      <c r="BE46" s="75">
        <v>0</v>
      </c>
      <c r="BF46" s="75">
        <v>0</v>
      </c>
      <c r="BG46" s="75">
        <f t="shared" si="58"/>
        <v>370680</v>
      </c>
      <c r="BH46" s="75">
        <f t="shared" si="59"/>
        <v>0</v>
      </c>
      <c r="BI46" s="75">
        <f t="shared" si="60"/>
        <v>0</v>
      </c>
      <c r="BJ46" s="75">
        <f t="shared" si="61"/>
        <v>0</v>
      </c>
      <c r="BK46" s="75">
        <f t="shared" si="62"/>
        <v>0</v>
      </c>
      <c r="BL46" s="75">
        <f t="shared" si="63"/>
        <v>0</v>
      </c>
      <c r="BM46" s="75">
        <f t="shared" si="64"/>
        <v>0</v>
      </c>
      <c r="BN46" s="75">
        <f t="shared" si="65"/>
        <v>0</v>
      </c>
      <c r="BO46" s="76">
        <v>0</v>
      </c>
      <c r="BP46" s="75">
        <f t="shared" si="66"/>
        <v>832963</v>
      </c>
      <c r="BQ46" s="75">
        <f t="shared" si="67"/>
        <v>56180</v>
      </c>
      <c r="BR46" s="75">
        <f t="shared" si="68"/>
        <v>30700</v>
      </c>
      <c r="BS46" s="75">
        <f t="shared" si="69"/>
        <v>0</v>
      </c>
      <c r="BT46" s="75">
        <f t="shared" si="70"/>
        <v>25480</v>
      </c>
      <c r="BU46" s="75">
        <f t="shared" si="71"/>
        <v>0</v>
      </c>
      <c r="BV46" s="75">
        <f t="shared" si="72"/>
        <v>392246</v>
      </c>
      <c r="BW46" s="75">
        <f t="shared" si="73"/>
        <v>0</v>
      </c>
      <c r="BX46" s="75">
        <f t="shared" si="74"/>
        <v>385224</v>
      </c>
      <c r="BY46" s="75">
        <f t="shared" si="75"/>
        <v>7022</v>
      </c>
      <c r="BZ46" s="75">
        <f t="shared" si="76"/>
        <v>0</v>
      </c>
      <c r="CA46" s="75">
        <f t="shared" si="77"/>
        <v>384537</v>
      </c>
      <c r="CB46" s="75">
        <f t="shared" si="78"/>
        <v>278487</v>
      </c>
      <c r="CC46" s="75">
        <f t="shared" si="79"/>
        <v>78560</v>
      </c>
      <c r="CD46" s="75">
        <f t="shared" si="80"/>
        <v>20513</v>
      </c>
      <c r="CE46" s="75">
        <f t="shared" si="81"/>
        <v>6977</v>
      </c>
      <c r="CF46" s="76">
        <v>0</v>
      </c>
      <c r="CG46" s="75">
        <f t="shared" si="82"/>
        <v>0</v>
      </c>
      <c r="CH46" s="75">
        <f t="shared" si="83"/>
        <v>0</v>
      </c>
      <c r="CI46" s="75">
        <f t="shared" si="84"/>
        <v>832963</v>
      </c>
    </row>
    <row r="47" spans="1:87" s="50" customFormat="1" ht="12" customHeight="1">
      <c r="A47" s="53" t="s">
        <v>112</v>
      </c>
      <c r="B47" s="54" t="s">
        <v>352</v>
      </c>
      <c r="C47" s="53" t="s">
        <v>353</v>
      </c>
      <c r="D47" s="75">
        <f t="shared" si="45"/>
        <v>14156</v>
      </c>
      <c r="E47" s="75">
        <f t="shared" si="46"/>
        <v>12371</v>
      </c>
      <c r="F47" s="75">
        <v>0</v>
      </c>
      <c r="G47" s="75">
        <v>4305</v>
      </c>
      <c r="H47" s="75">
        <v>774</v>
      </c>
      <c r="I47" s="75">
        <v>7292</v>
      </c>
      <c r="J47" s="75">
        <v>1785</v>
      </c>
      <c r="K47" s="76">
        <v>0</v>
      </c>
      <c r="L47" s="75">
        <f t="shared" si="47"/>
        <v>1187101</v>
      </c>
      <c r="M47" s="75">
        <f t="shared" si="48"/>
        <v>71925</v>
      </c>
      <c r="N47" s="75">
        <v>71925</v>
      </c>
      <c r="O47" s="75">
        <v>0</v>
      </c>
      <c r="P47" s="75">
        <v>0</v>
      </c>
      <c r="Q47" s="75">
        <v>0</v>
      </c>
      <c r="R47" s="75">
        <f t="shared" si="49"/>
        <v>383274</v>
      </c>
      <c r="S47" s="75">
        <v>3661</v>
      </c>
      <c r="T47" s="75">
        <v>370827</v>
      </c>
      <c r="U47" s="75">
        <v>8786</v>
      </c>
      <c r="V47" s="75">
        <v>0</v>
      </c>
      <c r="W47" s="75">
        <f t="shared" si="50"/>
        <v>731902</v>
      </c>
      <c r="X47" s="75">
        <v>203153</v>
      </c>
      <c r="Y47" s="75">
        <v>522451</v>
      </c>
      <c r="Z47" s="75">
        <v>6298</v>
      </c>
      <c r="AA47" s="75">
        <v>0</v>
      </c>
      <c r="AB47" s="76">
        <v>0</v>
      </c>
      <c r="AC47" s="75">
        <v>0</v>
      </c>
      <c r="AD47" s="75">
        <v>32111</v>
      </c>
      <c r="AE47" s="75">
        <f t="shared" si="51"/>
        <v>1233368</v>
      </c>
      <c r="AF47" s="75">
        <f t="shared" si="52"/>
        <v>0</v>
      </c>
      <c r="AG47" s="75">
        <f t="shared" si="53"/>
        <v>0</v>
      </c>
      <c r="AH47" s="75">
        <v>0</v>
      </c>
      <c r="AI47" s="75">
        <v>0</v>
      </c>
      <c r="AJ47" s="75">
        <v>0</v>
      </c>
      <c r="AK47" s="75">
        <v>0</v>
      </c>
      <c r="AL47" s="75">
        <v>0</v>
      </c>
      <c r="AM47" s="76">
        <v>0</v>
      </c>
      <c r="AN47" s="75">
        <f t="shared" si="54"/>
        <v>0</v>
      </c>
      <c r="AO47" s="75">
        <f t="shared" si="55"/>
        <v>0</v>
      </c>
      <c r="AP47" s="75">
        <v>0</v>
      </c>
      <c r="AQ47" s="75">
        <v>0</v>
      </c>
      <c r="AR47" s="75">
        <v>0</v>
      </c>
      <c r="AS47" s="75">
        <v>0</v>
      </c>
      <c r="AT47" s="75">
        <f t="shared" si="56"/>
        <v>0</v>
      </c>
      <c r="AU47" s="75">
        <v>0</v>
      </c>
      <c r="AV47" s="75">
        <v>0</v>
      </c>
      <c r="AW47" s="75">
        <v>0</v>
      </c>
      <c r="AX47" s="75">
        <v>0</v>
      </c>
      <c r="AY47" s="75">
        <f t="shared" si="57"/>
        <v>0</v>
      </c>
      <c r="AZ47" s="75">
        <v>0</v>
      </c>
      <c r="BA47" s="75">
        <v>0</v>
      </c>
      <c r="BB47" s="75">
        <v>0</v>
      </c>
      <c r="BC47" s="75">
        <v>0</v>
      </c>
      <c r="BD47" s="76">
        <v>0</v>
      </c>
      <c r="BE47" s="75">
        <v>0</v>
      </c>
      <c r="BF47" s="75">
        <v>0</v>
      </c>
      <c r="BG47" s="75">
        <f t="shared" si="58"/>
        <v>0</v>
      </c>
      <c r="BH47" s="75">
        <f t="shared" si="59"/>
        <v>14156</v>
      </c>
      <c r="BI47" s="75">
        <f t="shared" si="60"/>
        <v>12371</v>
      </c>
      <c r="BJ47" s="75">
        <f t="shared" si="61"/>
        <v>0</v>
      </c>
      <c r="BK47" s="75">
        <f t="shared" si="62"/>
        <v>4305</v>
      </c>
      <c r="BL47" s="75">
        <f t="shared" si="63"/>
        <v>774</v>
      </c>
      <c r="BM47" s="75">
        <f t="shared" si="64"/>
        <v>7292</v>
      </c>
      <c r="BN47" s="75">
        <f t="shared" si="65"/>
        <v>1785</v>
      </c>
      <c r="BO47" s="76">
        <v>0</v>
      </c>
      <c r="BP47" s="75">
        <f t="shared" si="66"/>
        <v>1187101</v>
      </c>
      <c r="BQ47" s="75">
        <f t="shared" si="67"/>
        <v>71925</v>
      </c>
      <c r="BR47" s="75">
        <f t="shared" si="68"/>
        <v>71925</v>
      </c>
      <c r="BS47" s="75">
        <f t="shared" si="69"/>
        <v>0</v>
      </c>
      <c r="BT47" s="75">
        <f t="shared" si="70"/>
        <v>0</v>
      </c>
      <c r="BU47" s="75">
        <f t="shared" si="71"/>
        <v>0</v>
      </c>
      <c r="BV47" s="75">
        <f t="shared" si="72"/>
        <v>383274</v>
      </c>
      <c r="BW47" s="75">
        <f t="shared" si="73"/>
        <v>3661</v>
      </c>
      <c r="BX47" s="75">
        <f t="shared" si="74"/>
        <v>370827</v>
      </c>
      <c r="BY47" s="75">
        <f t="shared" si="75"/>
        <v>8786</v>
      </c>
      <c r="BZ47" s="75">
        <f t="shared" si="76"/>
        <v>0</v>
      </c>
      <c r="CA47" s="75">
        <f t="shared" si="77"/>
        <v>731902</v>
      </c>
      <c r="CB47" s="75">
        <f t="shared" si="78"/>
        <v>203153</v>
      </c>
      <c r="CC47" s="75">
        <f t="shared" si="79"/>
        <v>522451</v>
      </c>
      <c r="CD47" s="75">
        <f t="shared" si="80"/>
        <v>6298</v>
      </c>
      <c r="CE47" s="75">
        <f t="shared" si="81"/>
        <v>0</v>
      </c>
      <c r="CF47" s="76">
        <v>0</v>
      </c>
      <c r="CG47" s="75">
        <f t="shared" si="82"/>
        <v>0</v>
      </c>
      <c r="CH47" s="75">
        <f t="shared" si="83"/>
        <v>32111</v>
      </c>
      <c r="CI47" s="75">
        <f t="shared" si="84"/>
        <v>1233368</v>
      </c>
    </row>
    <row r="48" spans="1:87" s="50" customFormat="1" ht="12" customHeight="1">
      <c r="A48" s="53" t="s">
        <v>449</v>
      </c>
      <c r="B48" s="54" t="s">
        <v>450</v>
      </c>
      <c r="C48" s="53" t="s">
        <v>451</v>
      </c>
      <c r="D48" s="75">
        <f t="shared" si="45"/>
        <v>130683</v>
      </c>
      <c r="E48" s="75">
        <f t="shared" si="46"/>
        <v>130683</v>
      </c>
      <c r="F48" s="75">
        <v>0</v>
      </c>
      <c r="G48" s="75">
        <v>130683</v>
      </c>
      <c r="H48" s="75">
        <v>0</v>
      </c>
      <c r="I48" s="75">
        <v>0</v>
      </c>
      <c r="J48" s="75">
        <v>0</v>
      </c>
      <c r="K48" s="76">
        <v>0</v>
      </c>
      <c r="L48" s="75">
        <f t="shared" si="47"/>
        <v>1331428</v>
      </c>
      <c r="M48" s="75">
        <f t="shared" si="48"/>
        <v>154046</v>
      </c>
      <c r="N48" s="75">
        <v>115555</v>
      </c>
      <c r="O48" s="75">
        <v>0</v>
      </c>
      <c r="P48" s="75">
        <v>38491</v>
      </c>
      <c r="Q48" s="75">
        <v>0</v>
      </c>
      <c r="R48" s="75">
        <f t="shared" si="49"/>
        <v>583083</v>
      </c>
      <c r="S48" s="75">
        <v>0</v>
      </c>
      <c r="T48" s="75">
        <v>541261</v>
      </c>
      <c r="U48" s="75">
        <v>41822</v>
      </c>
      <c r="V48" s="75">
        <v>0</v>
      </c>
      <c r="W48" s="75">
        <f t="shared" si="50"/>
        <v>594299</v>
      </c>
      <c r="X48" s="75">
        <v>281353</v>
      </c>
      <c r="Y48" s="75">
        <v>298154</v>
      </c>
      <c r="Z48" s="75">
        <v>14792</v>
      </c>
      <c r="AA48" s="75">
        <v>0</v>
      </c>
      <c r="AB48" s="76">
        <v>0</v>
      </c>
      <c r="AC48" s="75">
        <v>0</v>
      </c>
      <c r="AD48" s="75">
        <v>0</v>
      </c>
      <c r="AE48" s="75">
        <f t="shared" si="51"/>
        <v>1462111</v>
      </c>
      <c r="AF48" s="75">
        <f t="shared" si="52"/>
        <v>142065</v>
      </c>
      <c r="AG48" s="75">
        <f t="shared" si="53"/>
        <v>142065</v>
      </c>
      <c r="AH48" s="75">
        <v>0</v>
      </c>
      <c r="AI48" s="75">
        <v>142065</v>
      </c>
      <c r="AJ48" s="75">
        <v>0</v>
      </c>
      <c r="AK48" s="75">
        <v>0</v>
      </c>
      <c r="AL48" s="75">
        <v>0</v>
      </c>
      <c r="AM48" s="76">
        <v>0</v>
      </c>
      <c r="AN48" s="75">
        <f t="shared" si="54"/>
        <v>415174</v>
      </c>
      <c r="AO48" s="75">
        <f t="shared" si="55"/>
        <v>144635</v>
      </c>
      <c r="AP48" s="75">
        <v>117767</v>
      </c>
      <c r="AQ48" s="75">
        <v>0</v>
      </c>
      <c r="AR48" s="75">
        <v>26868</v>
      </c>
      <c r="AS48" s="75">
        <v>0</v>
      </c>
      <c r="AT48" s="75">
        <f t="shared" si="56"/>
        <v>198132</v>
      </c>
      <c r="AU48" s="75">
        <v>0</v>
      </c>
      <c r="AV48" s="75">
        <v>198132</v>
      </c>
      <c r="AW48" s="75">
        <v>0</v>
      </c>
      <c r="AX48" s="75">
        <v>0</v>
      </c>
      <c r="AY48" s="75">
        <f t="shared" si="57"/>
        <v>72407</v>
      </c>
      <c r="AZ48" s="75">
        <v>0</v>
      </c>
      <c r="BA48" s="75">
        <v>72407</v>
      </c>
      <c r="BB48" s="75">
        <v>0</v>
      </c>
      <c r="BC48" s="75">
        <v>0</v>
      </c>
      <c r="BD48" s="76">
        <v>0</v>
      </c>
      <c r="BE48" s="75">
        <v>0</v>
      </c>
      <c r="BF48" s="75">
        <v>0</v>
      </c>
      <c r="BG48" s="75">
        <f t="shared" si="58"/>
        <v>557239</v>
      </c>
      <c r="BH48" s="75">
        <f t="shared" si="59"/>
        <v>272748</v>
      </c>
      <c r="BI48" s="75">
        <f t="shared" si="60"/>
        <v>272748</v>
      </c>
      <c r="BJ48" s="75">
        <f t="shared" si="61"/>
        <v>0</v>
      </c>
      <c r="BK48" s="75">
        <f t="shared" si="62"/>
        <v>272748</v>
      </c>
      <c r="BL48" s="75">
        <f t="shared" si="63"/>
        <v>0</v>
      </c>
      <c r="BM48" s="75">
        <f t="shared" si="64"/>
        <v>0</v>
      </c>
      <c r="BN48" s="75">
        <f t="shared" si="65"/>
        <v>0</v>
      </c>
      <c r="BO48" s="76">
        <v>0</v>
      </c>
      <c r="BP48" s="75">
        <f t="shared" si="66"/>
        <v>1746602</v>
      </c>
      <c r="BQ48" s="75">
        <f t="shared" si="67"/>
        <v>298681</v>
      </c>
      <c r="BR48" s="75">
        <f t="shared" si="68"/>
        <v>233322</v>
      </c>
      <c r="BS48" s="75">
        <f t="shared" si="69"/>
        <v>0</v>
      </c>
      <c r="BT48" s="75">
        <f t="shared" si="70"/>
        <v>65359</v>
      </c>
      <c r="BU48" s="75">
        <f t="shared" si="71"/>
        <v>0</v>
      </c>
      <c r="BV48" s="75">
        <f t="shared" si="72"/>
        <v>781215</v>
      </c>
      <c r="BW48" s="75">
        <f t="shared" si="73"/>
        <v>0</v>
      </c>
      <c r="BX48" s="75">
        <f t="shared" si="74"/>
        <v>739393</v>
      </c>
      <c r="BY48" s="75">
        <f t="shared" si="75"/>
        <v>41822</v>
      </c>
      <c r="BZ48" s="75">
        <f t="shared" si="76"/>
        <v>0</v>
      </c>
      <c r="CA48" s="75">
        <f t="shared" si="77"/>
        <v>666706</v>
      </c>
      <c r="CB48" s="75">
        <f t="shared" si="78"/>
        <v>281353</v>
      </c>
      <c r="CC48" s="75">
        <f t="shared" si="79"/>
        <v>370561</v>
      </c>
      <c r="CD48" s="75">
        <f t="shared" si="80"/>
        <v>14792</v>
      </c>
      <c r="CE48" s="75">
        <f t="shared" si="81"/>
        <v>0</v>
      </c>
      <c r="CF48" s="76">
        <v>0</v>
      </c>
      <c r="CG48" s="75">
        <f t="shared" si="82"/>
        <v>0</v>
      </c>
      <c r="CH48" s="75">
        <f t="shared" si="83"/>
        <v>0</v>
      </c>
      <c r="CI48" s="75">
        <f t="shared" si="84"/>
        <v>2019350</v>
      </c>
    </row>
    <row r="49" spans="1:87" s="50" customFormat="1" ht="12" customHeight="1">
      <c r="A49" s="53" t="s">
        <v>452</v>
      </c>
      <c r="B49" s="54" t="s">
        <v>453</v>
      </c>
      <c r="C49" s="53" t="s">
        <v>454</v>
      </c>
      <c r="D49" s="75">
        <f t="shared" si="45"/>
        <v>0</v>
      </c>
      <c r="E49" s="75">
        <f t="shared" si="46"/>
        <v>0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6">
        <v>0</v>
      </c>
      <c r="L49" s="75">
        <f t="shared" si="47"/>
        <v>0</v>
      </c>
      <c r="M49" s="75">
        <f t="shared" si="48"/>
        <v>0</v>
      </c>
      <c r="N49" s="75">
        <v>0</v>
      </c>
      <c r="O49" s="75">
        <v>0</v>
      </c>
      <c r="P49" s="75">
        <v>0</v>
      </c>
      <c r="Q49" s="75">
        <v>0</v>
      </c>
      <c r="R49" s="75">
        <f t="shared" si="49"/>
        <v>0</v>
      </c>
      <c r="S49" s="75">
        <v>0</v>
      </c>
      <c r="T49" s="75">
        <v>0</v>
      </c>
      <c r="U49" s="75">
        <v>0</v>
      </c>
      <c r="V49" s="75">
        <v>0</v>
      </c>
      <c r="W49" s="75">
        <f t="shared" si="50"/>
        <v>0</v>
      </c>
      <c r="X49" s="75">
        <v>0</v>
      </c>
      <c r="Y49" s="75">
        <v>0</v>
      </c>
      <c r="Z49" s="75">
        <v>0</v>
      </c>
      <c r="AA49" s="75">
        <v>0</v>
      </c>
      <c r="AB49" s="76">
        <v>0</v>
      </c>
      <c r="AC49" s="75">
        <v>0</v>
      </c>
      <c r="AD49" s="75">
        <v>0</v>
      </c>
      <c r="AE49" s="75">
        <f t="shared" si="51"/>
        <v>0</v>
      </c>
      <c r="AF49" s="75">
        <f t="shared" si="52"/>
        <v>0</v>
      </c>
      <c r="AG49" s="75">
        <f t="shared" si="53"/>
        <v>0</v>
      </c>
      <c r="AH49" s="75">
        <v>0</v>
      </c>
      <c r="AI49" s="75">
        <v>0</v>
      </c>
      <c r="AJ49" s="75">
        <v>0</v>
      </c>
      <c r="AK49" s="75">
        <v>0</v>
      </c>
      <c r="AL49" s="75">
        <v>0</v>
      </c>
      <c r="AM49" s="76">
        <v>0</v>
      </c>
      <c r="AN49" s="75">
        <f t="shared" si="54"/>
        <v>374020</v>
      </c>
      <c r="AO49" s="75">
        <f t="shared" si="55"/>
        <v>46798</v>
      </c>
      <c r="AP49" s="75">
        <v>46798</v>
      </c>
      <c r="AQ49" s="75">
        <v>0</v>
      </c>
      <c r="AR49" s="75">
        <v>0</v>
      </c>
      <c r="AS49" s="75">
        <v>0</v>
      </c>
      <c r="AT49" s="75">
        <f t="shared" si="56"/>
        <v>353</v>
      </c>
      <c r="AU49" s="75">
        <v>0</v>
      </c>
      <c r="AV49" s="75">
        <v>353</v>
      </c>
      <c r="AW49" s="75">
        <v>0</v>
      </c>
      <c r="AX49" s="75">
        <v>0</v>
      </c>
      <c r="AY49" s="75">
        <f t="shared" si="57"/>
        <v>326869</v>
      </c>
      <c r="AZ49" s="75">
        <v>0</v>
      </c>
      <c r="BA49" s="75">
        <v>326869</v>
      </c>
      <c r="BB49" s="75">
        <v>0</v>
      </c>
      <c r="BC49" s="75">
        <v>0</v>
      </c>
      <c r="BD49" s="76">
        <v>0</v>
      </c>
      <c r="BE49" s="75">
        <v>0</v>
      </c>
      <c r="BF49" s="75">
        <v>16842</v>
      </c>
      <c r="BG49" s="75">
        <f t="shared" si="58"/>
        <v>390862</v>
      </c>
      <c r="BH49" s="75">
        <f t="shared" si="59"/>
        <v>0</v>
      </c>
      <c r="BI49" s="75">
        <f t="shared" si="60"/>
        <v>0</v>
      </c>
      <c r="BJ49" s="75">
        <f t="shared" si="61"/>
        <v>0</v>
      </c>
      <c r="BK49" s="75">
        <f t="shared" si="62"/>
        <v>0</v>
      </c>
      <c r="BL49" s="75">
        <f t="shared" si="63"/>
        <v>0</v>
      </c>
      <c r="BM49" s="75">
        <f t="shared" si="64"/>
        <v>0</v>
      </c>
      <c r="BN49" s="75">
        <f t="shared" si="65"/>
        <v>0</v>
      </c>
      <c r="BO49" s="76">
        <v>0</v>
      </c>
      <c r="BP49" s="75">
        <f t="shared" si="66"/>
        <v>374020</v>
      </c>
      <c r="BQ49" s="75">
        <f t="shared" si="67"/>
        <v>46798</v>
      </c>
      <c r="BR49" s="75">
        <f t="shared" si="68"/>
        <v>46798</v>
      </c>
      <c r="BS49" s="75">
        <f t="shared" si="69"/>
        <v>0</v>
      </c>
      <c r="BT49" s="75">
        <f t="shared" si="70"/>
        <v>0</v>
      </c>
      <c r="BU49" s="75">
        <f t="shared" si="71"/>
        <v>0</v>
      </c>
      <c r="BV49" s="75">
        <f t="shared" si="72"/>
        <v>353</v>
      </c>
      <c r="BW49" s="75">
        <f t="shared" si="73"/>
        <v>0</v>
      </c>
      <c r="BX49" s="75">
        <f t="shared" si="74"/>
        <v>353</v>
      </c>
      <c r="BY49" s="75">
        <f t="shared" si="75"/>
        <v>0</v>
      </c>
      <c r="BZ49" s="75">
        <f t="shared" si="76"/>
        <v>0</v>
      </c>
      <c r="CA49" s="75">
        <f t="shared" si="77"/>
        <v>326869</v>
      </c>
      <c r="CB49" s="75">
        <f t="shared" si="78"/>
        <v>0</v>
      </c>
      <c r="CC49" s="75">
        <f t="shared" si="79"/>
        <v>326869</v>
      </c>
      <c r="CD49" s="75">
        <f t="shared" si="80"/>
        <v>0</v>
      </c>
      <c r="CE49" s="75">
        <f t="shared" si="81"/>
        <v>0</v>
      </c>
      <c r="CF49" s="76">
        <v>0</v>
      </c>
      <c r="CG49" s="75">
        <f t="shared" si="82"/>
        <v>0</v>
      </c>
      <c r="CH49" s="75">
        <f t="shared" si="83"/>
        <v>16842</v>
      </c>
      <c r="CI49" s="75">
        <f t="shared" si="84"/>
        <v>390862</v>
      </c>
    </row>
    <row r="50" spans="1:87" s="50" customFormat="1" ht="12" customHeight="1">
      <c r="A50" s="53" t="s">
        <v>416</v>
      </c>
      <c r="B50" s="54" t="s">
        <v>455</v>
      </c>
      <c r="C50" s="53" t="s">
        <v>456</v>
      </c>
      <c r="D50" s="75">
        <f t="shared" si="45"/>
        <v>56459</v>
      </c>
      <c r="E50" s="75">
        <f t="shared" si="46"/>
        <v>56459</v>
      </c>
      <c r="F50" s="75">
        <v>0</v>
      </c>
      <c r="G50" s="75">
        <v>0</v>
      </c>
      <c r="H50" s="75">
        <v>56459</v>
      </c>
      <c r="I50" s="75">
        <v>0</v>
      </c>
      <c r="J50" s="75">
        <v>0</v>
      </c>
      <c r="K50" s="76">
        <v>0</v>
      </c>
      <c r="L50" s="75">
        <f t="shared" si="47"/>
        <v>202866</v>
      </c>
      <c r="M50" s="75">
        <f t="shared" si="48"/>
        <v>116319</v>
      </c>
      <c r="N50" s="75">
        <v>24914</v>
      </c>
      <c r="O50" s="75">
        <v>24575</v>
      </c>
      <c r="P50" s="75">
        <v>50122</v>
      </c>
      <c r="Q50" s="75">
        <v>16708</v>
      </c>
      <c r="R50" s="75">
        <f t="shared" si="49"/>
        <v>20802</v>
      </c>
      <c r="S50" s="75">
        <v>7539</v>
      </c>
      <c r="T50" s="75">
        <v>9445</v>
      </c>
      <c r="U50" s="75">
        <v>3818</v>
      </c>
      <c r="V50" s="75">
        <v>0</v>
      </c>
      <c r="W50" s="75">
        <f t="shared" si="50"/>
        <v>65745</v>
      </c>
      <c r="X50" s="75">
        <v>43421</v>
      </c>
      <c r="Y50" s="75">
        <v>15242</v>
      </c>
      <c r="Z50" s="75">
        <v>5671</v>
      </c>
      <c r="AA50" s="75">
        <v>1411</v>
      </c>
      <c r="AB50" s="76">
        <v>0</v>
      </c>
      <c r="AC50" s="75">
        <v>0</v>
      </c>
      <c r="AD50" s="75">
        <v>5834</v>
      </c>
      <c r="AE50" s="75">
        <f t="shared" si="51"/>
        <v>265159</v>
      </c>
      <c r="AF50" s="75">
        <f t="shared" si="52"/>
        <v>0</v>
      </c>
      <c r="AG50" s="75">
        <f t="shared" si="53"/>
        <v>0</v>
      </c>
      <c r="AH50" s="75">
        <v>0</v>
      </c>
      <c r="AI50" s="75">
        <v>0</v>
      </c>
      <c r="AJ50" s="75">
        <v>0</v>
      </c>
      <c r="AK50" s="75">
        <v>0</v>
      </c>
      <c r="AL50" s="75">
        <v>0</v>
      </c>
      <c r="AM50" s="76">
        <v>0</v>
      </c>
      <c r="AN50" s="75">
        <f t="shared" si="54"/>
        <v>0</v>
      </c>
      <c r="AO50" s="75">
        <f t="shared" si="55"/>
        <v>0</v>
      </c>
      <c r="AP50" s="75">
        <v>0</v>
      </c>
      <c r="AQ50" s="75">
        <v>0</v>
      </c>
      <c r="AR50" s="75">
        <v>0</v>
      </c>
      <c r="AS50" s="75">
        <v>0</v>
      </c>
      <c r="AT50" s="75">
        <f t="shared" si="56"/>
        <v>0</v>
      </c>
      <c r="AU50" s="75">
        <v>0</v>
      </c>
      <c r="AV50" s="75">
        <v>0</v>
      </c>
      <c r="AW50" s="75">
        <v>0</v>
      </c>
      <c r="AX50" s="75">
        <v>0</v>
      </c>
      <c r="AY50" s="75">
        <f t="shared" si="57"/>
        <v>0</v>
      </c>
      <c r="AZ50" s="75">
        <v>0</v>
      </c>
      <c r="BA50" s="75">
        <v>0</v>
      </c>
      <c r="BB50" s="75">
        <v>0</v>
      </c>
      <c r="BC50" s="75">
        <v>0</v>
      </c>
      <c r="BD50" s="76">
        <v>0</v>
      </c>
      <c r="BE50" s="75">
        <v>0</v>
      </c>
      <c r="BF50" s="75">
        <v>0</v>
      </c>
      <c r="BG50" s="75">
        <f t="shared" si="58"/>
        <v>0</v>
      </c>
      <c r="BH50" s="75">
        <f t="shared" si="59"/>
        <v>56459</v>
      </c>
      <c r="BI50" s="75">
        <f t="shared" si="60"/>
        <v>56459</v>
      </c>
      <c r="BJ50" s="75">
        <f t="shared" si="61"/>
        <v>0</v>
      </c>
      <c r="BK50" s="75">
        <f t="shared" si="62"/>
        <v>0</v>
      </c>
      <c r="BL50" s="75">
        <f t="shared" si="63"/>
        <v>56459</v>
      </c>
      <c r="BM50" s="75">
        <f t="shared" si="64"/>
        <v>0</v>
      </c>
      <c r="BN50" s="75">
        <f t="shared" si="65"/>
        <v>0</v>
      </c>
      <c r="BO50" s="76">
        <v>0</v>
      </c>
      <c r="BP50" s="75">
        <f t="shared" si="66"/>
        <v>202866</v>
      </c>
      <c r="BQ50" s="75">
        <f t="shared" si="67"/>
        <v>116319</v>
      </c>
      <c r="BR50" s="75">
        <f t="shared" si="68"/>
        <v>24914</v>
      </c>
      <c r="BS50" s="75">
        <f t="shared" si="69"/>
        <v>24575</v>
      </c>
      <c r="BT50" s="75">
        <f t="shared" si="70"/>
        <v>50122</v>
      </c>
      <c r="BU50" s="75">
        <f t="shared" si="71"/>
        <v>16708</v>
      </c>
      <c r="BV50" s="75">
        <f t="shared" si="72"/>
        <v>20802</v>
      </c>
      <c r="BW50" s="75">
        <f t="shared" si="73"/>
        <v>7539</v>
      </c>
      <c r="BX50" s="75">
        <f t="shared" si="74"/>
        <v>9445</v>
      </c>
      <c r="BY50" s="75">
        <f t="shared" si="75"/>
        <v>3818</v>
      </c>
      <c r="BZ50" s="75">
        <f t="shared" si="76"/>
        <v>0</v>
      </c>
      <c r="CA50" s="75">
        <f t="shared" si="77"/>
        <v>65745</v>
      </c>
      <c r="CB50" s="75">
        <f t="shared" si="78"/>
        <v>43421</v>
      </c>
      <c r="CC50" s="75">
        <f t="shared" si="79"/>
        <v>15242</v>
      </c>
      <c r="CD50" s="75">
        <f t="shared" si="80"/>
        <v>5671</v>
      </c>
      <c r="CE50" s="75">
        <f t="shared" si="81"/>
        <v>1411</v>
      </c>
      <c r="CF50" s="76">
        <v>0</v>
      </c>
      <c r="CG50" s="75">
        <f t="shared" si="82"/>
        <v>0</v>
      </c>
      <c r="CH50" s="75">
        <f t="shared" si="83"/>
        <v>5834</v>
      </c>
      <c r="CI50" s="75">
        <f t="shared" si="84"/>
        <v>265159</v>
      </c>
    </row>
    <row r="51" spans="1:87" s="50" customFormat="1" ht="12" customHeight="1">
      <c r="A51" s="53" t="s">
        <v>457</v>
      </c>
      <c r="B51" s="54" t="s">
        <v>458</v>
      </c>
      <c r="C51" s="53" t="s">
        <v>459</v>
      </c>
      <c r="D51" s="75">
        <f t="shared" si="45"/>
        <v>0</v>
      </c>
      <c r="E51" s="75">
        <f t="shared" si="46"/>
        <v>0</v>
      </c>
      <c r="F51" s="75">
        <v>0</v>
      </c>
      <c r="G51" s="75">
        <v>0</v>
      </c>
      <c r="H51" s="75">
        <v>0</v>
      </c>
      <c r="I51" s="75">
        <v>0</v>
      </c>
      <c r="J51" s="75">
        <v>0</v>
      </c>
      <c r="K51" s="76">
        <v>0</v>
      </c>
      <c r="L51" s="75">
        <f t="shared" si="47"/>
        <v>0</v>
      </c>
      <c r="M51" s="75">
        <f t="shared" si="48"/>
        <v>0</v>
      </c>
      <c r="N51" s="75">
        <v>0</v>
      </c>
      <c r="O51" s="75">
        <v>0</v>
      </c>
      <c r="P51" s="75">
        <v>0</v>
      </c>
      <c r="Q51" s="75">
        <v>0</v>
      </c>
      <c r="R51" s="75">
        <f t="shared" si="49"/>
        <v>0</v>
      </c>
      <c r="S51" s="75">
        <v>0</v>
      </c>
      <c r="T51" s="75">
        <v>0</v>
      </c>
      <c r="U51" s="75">
        <v>0</v>
      </c>
      <c r="V51" s="75">
        <v>0</v>
      </c>
      <c r="W51" s="75">
        <f t="shared" si="50"/>
        <v>0</v>
      </c>
      <c r="X51" s="75">
        <v>0</v>
      </c>
      <c r="Y51" s="75">
        <v>0</v>
      </c>
      <c r="Z51" s="75">
        <v>0</v>
      </c>
      <c r="AA51" s="75">
        <v>0</v>
      </c>
      <c r="AB51" s="76">
        <v>0</v>
      </c>
      <c r="AC51" s="75">
        <v>0</v>
      </c>
      <c r="AD51" s="75">
        <v>0</v>
      </c>
      <c r="AE51" s="75">
        <f t="shared" si="51"/>
        <v>0</v>
      </c>
      <c r="AF51" s="75">
        <f t="shared" si="52"/>
        <v>0</v>
      </c>
      <c r="AG51" s="75">
        <f t="shared" si="53"/>
        <v>0</v>
      </c>
      <c r="AH51" s="75">
        <v>0</v>
      </c>
      <c r="AI51" s="75">
        <v>0</v>
      </c>
      <c r="AJ51" s="75">
        <v>0</v>
      </c>
      <c r="AK51" s="75">
        <v>0</v>
      </c>
      <c r="AL51" s="75">
        <v>0</v>
      </c>
      <c r="AM51" s="76">
        <v>0</v>
      </c>
      <c r="AN51" s="75">
        <f t="shared" si="54"/>
        <v>131654</v>
      </c>
      <c r="AO51" s="75">
        <f t="shared" si="55"/>
        <v>13135</v>
      </c>
      <c r="AP51" s="75">
        <v>13135</v>
      </c>
      <c r="AQ51" s="75">
        <v>0</v>
      </c>
      <c r="AR51" s="75">
        <v>0</v>
      </c>
      <c r="AS51" s="75">
        <v>0</v>
      </c>
      <c r="AT51" s="75">
        <f t="shared" si="56"/>
        <v>88389</v>
      </c>
      <c r="AU51" s="75">
        <v>0</v>
      </c>
      <c r="AV51" s="75">
        <v>88389</v>
      </c>
      <c r="AW51" s="75">
        <v>0</v>
      </c>
      <c r="AX51" s="75">
        <v>0</v>
      </c>
      <c r="AY51" s="75">
        <f t="shared" si="57"/>
        <v>30130</v>
      </c>
      <c r="AZ51" s="75">
        <v>0</v>
      </c>
      <c r="BA51" s="75">
        <v>30130</v>
      </c>
      <c r="BB51" s="75">
        <v>0</v>
      </c>
      <c r="BC51" s="75">
        <v>0</v>
      </c>
      <c r="BD51" s="76">
        <v>0</v>
      </c>
      <c r="BE51" s="75">
        <v>0</v>
      </c>
      <c r="BF51" s="75">
        <v>0</v>
      </c>
      <c r="BG51" s="75">
        <f t="shared" si="58"/>
        <v>131654</v>
      </c>
      <c r="BH51" s="75">
        <f t="shared" si="59"/>
        <v>0</v>
      </c>
      <c r="BI51" s="75">
        <f t="shared" si="60"/>
        <v>0</v>
      </c>
      <c r="BJ51" s="75">
        <f t="shared" si="61"/>
        <v>0</v>
      </c>
      <c r="BK51" s="75">
        <f t="shared" si="62"/>
        <v>0</v>
      </c>
      <c r="BL51" s="75">
        <f t="shared" si="63"/>
        <v>0</v>
      </c>
      <c r="BM51" s="75">
        <f t="shared" si="64"/>
        <v>0</v>
      </c>
      <c r="BN51" s="75">
        <f t="shared" si="65"/>
        <v>0</v>
      </c>
      <c r="BO51" s="76">
        <v>0</v>
      </c>
      <c r="BP51" s="75">
        <f t="shared" si="66"/>
        <v>131654</v>
      </c>
      <c r="BQ51" s="75">
        <f t="shared" si="67"/>
        <v>13135</v>
      </c>
      <c r="BR51" s="75">
        <f t="shared" si="68"/>
        <v>13135</v>
      </c>
      <c r="BS51" s="75">
        <f t="shared" si="69"/>
        <v>0</v>
      </c>
      <c r="BT51" s="75">
        <f t="shared" si="70"/>
        <v>0</v>
      </c>
      <c r="BU51" s="75">
        <f t="shared" si="71"/>
        <v>0</v>
      </c>
      <c r="BV51" s="75">
        <f t="shared" si="72"/>
        <v>88389</v>
      </c>
      <c r="BW51" s="75">
        <f t="shared" si="73"/>
        <v>0</v>
      </c>
      <c r="BX51" s="75">
        <f t="shared" si="74"/>
        <v>88389</v>
      </c>
      <c r="BY51" s="75">
        <f t="shared" si="75"/>
        <v>0</v>
      </c>
      <c r="BZ51" s="75">
        <f t="shared" si="76"/>
        <v>0</v>
      </c>
      <c r="CA51" s="75">
        <f t="shared" si="77"/>
        <v>30130</v>
      </c>
      <c r="CB51" s="75">
        <f t="shared" si="78"/>
        <v>0</v>
      </c>
      <c r="CC51" s="75">
        <f t="shared" si="79"/>
        <v>30130</v>
      </c>
      <c r="CD51" s="75">
        <f t="shared" si="80"/>
        <v>0</v>
      </c>
      <c r="CE51" s="75">
        <f t="shared" si="81"/>
        <v>0</v>
      </c>
      <c r="CF51" s="76">
        <v>0</v>
      </c>
      <c r="CG51" s="75">
        <f t="shared" si="82"/>
        <v>0</v>
      </c>
      <c r="CH51" s="75">
        <f t="shared" si="83"/>
        <v>0</v>
      </c>
      <c r="CI51" s="75">
        <f t="shared" si="84"/>
        <v>131654</v>
      </c>
    </row>
    <row r="52" spans="1:87" s="50" customFormat="1" ht="12" customHeight="1">
      <c r="A52" s="53" t="s">
        <v>112</v>
      </c>
      <c r="B52" s="54" t="s">
        <v>301</v>
      </c>
      <c r="C52" s="53" t="s">
        <v>302</v>
      </c>
      <c r="D52" s="75">
        <f t="shared" si="45"/>
        <v>27344</v>
      </c>
      <c r="E52" s="75">
        <f t="shared" si="46"/>
        <v>27344</v>
      </c>
      <c r="F52" s="75">
        <v>0</v>
      </c>
      <c r="G52" s="75">
        <v>26867</v>
      </c>
      <c r="H52" s="75">
        <v>477</v>
      </c>
      <c r="I52" s="75">
        <v>0</v>
      </c>
      <c r="J52" s="75">
        <v>0</v>
      </c>
      <c r="K52" s="76">
        <v>0</v>
      </c>
      <c r="L52" s="75">
        <f t="shared" si="47"/>
        <v>646990</v>
      </c>
      <c r="M52" s="75">
        <f t="shared" si="48"/>
        <v>84839</v>
      </c>
      <c r="N52" s="75">
        <v>73704</v>
      </c>
      <c r="O52" s="75">
        <v>0</v>
      </c>
      <c r="P52" s="75">
        <v>0</v>
      </c>
      <c r="Q52" s="75">
        <v>11135</v>
      </c>
      <c r="R52" s="75">
        <f t="shared" si="49"/>
        <v>234511</v>
      </c>
      <c r="S52" s="75">
        <v>0</v>
      </c>
      <c r="T52" s="75">
        <v>201898</v>
      </c>
      <c r="U52" s="75">
        <v>32613</v>
      </c>
      <c r="V52" s="75">
        <v>0</v>
      </c>
      <c r="W52" s="75">
        <f t="shared" si="50"/>
        <v>327640</v>
      </c>
      <c r="X52" s="75">
        <v>136658</v>
      </c>
      <c r="Y52" s="75">
        <v>172317</v>
      </c>
      <c r="Z52" s="75">
        <v>18665</v>
      </c>
      <c r="AA52" s="75">
        <v>0</v>
      </c>
      <c r="AB52" s="76">
        <v>0</v>
      </c>
      <c r="AC52" s="75">
        <v>0</v>
      </c>
      <c r="AD52" s="75">
        <v>30279</v>
      </c>
      <c r="AE52" s="75">
        <f t="shared" si="51"/>
        <v>704613</v>
      </c>
      <c r="AF52" s="75">
        <f t="shared" si="52"/>
        <v>2569</v>
      </c>
      <c r="AG52" s="75">
        <f t="shared" si="53"/>
        <v>2569</v>
      </c>
      <c r="AH52" s="75">
        <v>0</v>
      </c>
      <c r="AI52" s="75">
        <v>2569</v>
      </c>
      <c r="AJ52" s="75">
        <v>0</v>
      </c>
      <c r="AK52" s="75">
        <v>0</v>
      </c>
      <c r="AL52" s="75">
        <v>0</v>
      </c>
      <c r="AM52" s="76">
        <v>0</v>
      </c>
      <c r="AN52" s="75">
        <f t="shared" si="54"/>
        <v>194825</v>
      </c>
      <c r="AO52" s="75">
        <f t="shared" si="55"/>
        <v>27045</v>
      </c>
      <c r="AP52" s="75">
        <v>27045</v>
      </c>
      <c r="AQ52" s="75">
        <v>0</v>
      </c>
      <c r="AR52" s="75">
        <v>0</v>
      </c>
      <c r="AS52" s="75">
        <v>0</v>
      </c>
      <c r="AT52" s="75">
        <f t="shared" si="56"/>
        <v>97553</v>
      </c>
      <c r="AU52" s="75">
        <v>0</v>
      </c>
      <c r="AV52" s="75">
        <v>97553</v>
      </c>
      <c r="AW52" s="75">
        <v>0</v>
      </c>
      <c r="AX52" s="75">
        <v>0</v>
      </c>
      <c r="AY52" s="75">
        <f t="shared" si="57"/>
        <v>70227</v>
      </c>
      <c r="AZ52" s="75">
        <v>25591</v>
      </c>
      <c r="BA52" s="75">
        <v>44636</v>
      </c>
      <c r="BB52" s="75">
        <v>0</v>
      </c>
      <c r="BC52" s="75">
        <v>0</v>
      </c>
      <c r="BD52" s="76">
        <v>0</v>
      </c>
      <c r="BE52" s="75">
        <v>0</v>
      </c>
      <c r="BF52" s="75">
        <v>9277</v>
      </c>
      <c r="BG52" s="75">
        <f t="shared" si="58"/>
        <v>206671</v>
      </c>
      <c r="BH52" s="75">
        <f t="shared" si="59"/>
        <v>29913</v>
      </c>
      <c r="BI52" s="75">
        <f t="shared" si="60"/>
        <v>29913</v>
      </c>
      <c r="BJ52" s="75">
        <f t="shared" si="61"/>
        <v>0</v>
      </c>
      <c r="BK52" s="75">
        <f t="shared" si="62"/>
        <v>29436</v>
      </c>
      <c r="BL52" s="75">
        <f t="shared" si="63"/>
        <v>477</v>
      </c>
      <c r="BM52" s="75">
        <f t="shared" si="64"/>
        <v>0</v>
      </c>
      <c r="BN52" s="75">
        <f t="shared" si="65"/>
        <v>0</v>
      </c>
      <c r="BO52" s="76">
        <v>0</v>
      </c>
      <c r="BP52" s="75">
        <f t="shared" si="66"/>
        <v>841815</v>
      </c>
      <c r="BQ52" s="75">
        <f t="shared" si="67"/>
        <v>111884</v>
      </c>
      <c r="BR52" s="75">
        <f t="shared" si="68"/>
        <v>100749</v>
      </c>
      <c r="BS52" s="75">
        <f t="shared" si="69"/>
        <v>0</v>
      </c>
      <c r="BT52" s="75">
        <f t="shared" si="70"/>
        <v>0</v>
      </c>
      <c r="BU52" s="75">
        <f t="shared" si="71"/>
        <v>11135</v>
      </c>
      <c r="BV52" s="75">
        <f t="shared" si="72"/>
        <v>332064</v>
      </c>
      <c r="BW52" s="75">
        <f t="shared" si="73"/>
        <v>0</v>
      </c>
      <c r="BX52" s="75">
        <f t="shared" si="74"/>
        <v>299451</v>
      </c>
      <c r="BY52" s="75">
        <f t="shared" si="75"/>
        <v>32613</v>
      </c>
      <c r="BZ52" s="75">
        <f t="shared" si="76"/>
        <v>0</v>
      </c>
      <c r="CA52" s="75">
        <f t="shared" si="77"/>
        <v>397867</v>
      </c>
      <c r="CB52" s="75">
        <f t="shared" si="78"/>
        <v>162249</v>
      </c>
      <c r="CC52" s="75">
        <f t="shared" si="79"/>
        <v>216953</v>
      </c>
      <c r="CD52" s="75">
        <f t="shared" si="80"/>
        <v>18665</v>
      </c>
      <c r="CE52" s="75">
        <f t="shared" si="81"/>
        <v>0</v>
      </c>
      <c r="CF52" s="76">
        <v>0</v>
      </c>
      <c r="CG52" s="75">
        <f t="shared" si="82"/>
        <v>0</v>
      </c>
      <c r="CH52" s="75">
        <f t="shared" si="83"/>
        <v>39556</v>
      </c>
      <c r="CI52" s="75">
        <f t="shared" si="84"/>
        <v>911284</v>
      </c>
    </row>
    <row r="53" spans="1:87" s="50" customFormat="1" ht="12" customHeight="1">
      <c r="A53" s="53" t="s">
        <v>112</v>
      </c>
      <c r="B53" s="54" t="s">
        <v>303</v>
      </c>
      <c r="C53" s="53" t="s">
        <v>304</v>
      </c>
      <c r="D53" s="75">
        <f t="shared" si="45"/>
        <v>0</v>
      </c>
      <c r="E53" s="75">
        <f t="shared" si="46"/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6">
        <v>0</v>
      </c>
      <c r="L53" s="75">
        <f t="shared" si="47"/>
        <v>629131</v>
      </c>
      <c r="M53" s="75">
        <f t="shared" si="48"/>
        <v>183732</v>
      </c>
      <c r="N53" s="75">
        <v>183732</v>
      </c>
      <c r="O53" s="75">
        <v>0</v>
      </c>
      <c r="P53" s="75">
        <v>0</v>
      </c>
      <c r="Q53" s="75">
        <v>0</v>
      </c>
      <c r="R53" s="75">
        <f t="shared" si="49"/>
        <v>340063</v>
      </c>
      <c r="S53" s="75">
        <v>0</v>
      </c>
      <c r="T53" s="75">
        <v>317598</v>
      </c>
      <c r="U53" s="75">
        <v>22465</v>
      </c>
      <c r="V53" s="75">
        <v>0</v>
      </c>
      <c r="W53" s="75">
        <f t="shared" si="50"/>
        <v>105336</v>
      </c>
      <c r="X53" s="75">
        <v>0</v>
      </c>
      <c r="Y53" s="75">
        <v>100561</v>
      </c>
      <c r="Z53" s="75">
        <v>4775</v>
      </c>
      <c r="AA53" s="75">
        <v>0</v>
      </c>
      <c r="AB53" s="76">
        <v>0</v>
      </c>
      <c r="AC53" s="75">
        <v>0</v>
      </c>
      <c r="AD53" s="75">
        <v>230</v>
      </c>
      <c r="AE53" s="75">
        <f t="shared" si="51"/>
        <v>629361</v>
      </c>
      <c r="AF53" s="75">
        <f t="shared" si="52"/>
        <v>0</v>
      </c>
      <c r="AG53" s="75">
        <f t="shared" si="53"/>
        <v>0</v>
      </c>
      <c r="AH53" s="75">
        <v>0</v>
      </c>
      <c r="AI53" s="75">
        <v>0</v>
      </c>
      <c r="AJ53" s="75">
        <v>0</v>
      </c>
      <c r="AK53" s="75">
        <v>0</v>
      </c>
      <c r="AL53" s="75">
        <v>0</v>
      </c>
      <c r="AM53" s="76">
        <v>0</v>
      </c>
      <c r="AN53" s="75">
        <f t="shared" si="54"/>
        <v>341403</v>
      </c>
      <c r="AO53" s="75">
        <f t="shared" si="55"/>
        <v>107121</v>
      </c>
      <c r="AP53" s="75">
        <v>107121</v>
      </c>
      <c r="AQ53" s="75">
        <v>0</v>
      </c>
      <c r="AR53" s="75">
        <v>0</v>
      </c>
      <c r="AS53" s="75">
        <v>0</v>
      </c>
      <c r="AT53" s="75">
        <f t="shared" si="56"/>
        <v>219135</v>
      </c>
      <c r="AU53" s="75">
        <v>0</v>
      </c>
      <c r="AV53" s="75">
        <v>218105</v>
      </c>
      <c r="AW53" s="75">
        <v>1030</v>
      </c>
      <c r="AX53" s="75">
        <v>0</v>
      </c>
      <c r="AY53" s="75">
        <f t="shared" si="57"/>
        <v>15147</v>
      </c>
      <c r="AZ53" s="75">
        <v>0</v>
      </c>
      <c r="BA53" s="75">
        <v>14928</v>
      </c>
      <c r="BB53" s="75">
        <v>219</v>
      </c>
      <c r="BC53" s="75">
        <v>0</v>
      </c>
      <c r="BD53" s="76">
        <v>0</v>
      </c>
      <c r="BE53" s="75">
        <v>0</v>
      </c>
      <c r="BF53" s="75">
        <v>130</v>
      </c>
      <c r="BG53" s="75">
        <f t="shared" si="58"/>
        <v>341533</v>
      </c>
      <c r="BH53" s="75">
        <f t="shared" si="59"/>
        <v>0</v>
      </c>
      <c r="BI53" s="75">
        <f t="shared" si="60"/>
        <v>0</v>
      </c>
      <c r="BJ53" s="75">
        <f t="shared" si="61"/>
        <v>0</v>
      </c>
      <c r="BK53" s="75">
        <f t="shared" si="62"/>
        <v>0</v>
      </c>
      <c r="BL53" s="75">
        <f t="shared" si="63"/>
        <v>0</v>
      </c>
      <c r="BM53" s="75">
        <f t="shared" si="64"/>
        <v>0</v>
      </c>
      <c r="BN53" s="75">
        <f t="shared" si="65"/>
        <v>0</v>
      </c>
      <c r="BO53" s="76">
        <v>0</v>
      </c>
      <c r="BP53" s="75">
        <f t="shared" si="66"/>
        <v>970534</v>
      </c>
      <c r="BQ53" s="75">
        <f t="shared" si="67"/>
        <v>290853</v>
      </c>
      <c r="BR53" s="75">
        <f t="shared" si="68"/>
        <v>290853</v>
      </c>
      <c r="BS53" s="75">
        <f t="shared" si="69"/>
        <v>0</v>
      </c>
      <c r="BT53" s="75">
        <f t="shared" si="70"/>
        <v>0</v>
      </c>
      <c r="BU53" s="75">
        <f t="shared" si="71"/>
        <v>0</v>
      </c>
      <c r="BV53" s="75">
        <f t="shared" si="72"/>
        <v>559198</v>
      </c>
      <c r="BW53" s="75">
        <f t="shared" si="73"/>
        <v>0</v>
      </c>
      <c r="BX53" s="75">
        <f t="shared" si="74"/>
        <v>535703</v>
      </c>
      <c r="BY53" s="75">
        <f t="shared" si="75"/>
        <v>23495</v>
      </c>
      <c r="BZ53" s="75">
        <f t="shared" si="76"/>
        <v>0</v>
      </c>
      <c r="CA53" s="75">
        <f t="shared" si="77"/>
        <v>120483</v>
      </c>
      <c r="CB53" s="75">
        <f t="shared" si="78"/>
        <v>0</v>
      </c>
      <c r="CC53" s="75">
        <f t="shared" si="79"/>
        <v>115489</v>
      </c>
      <c r="CD53" s="75">
        <f t="shared" si="80"/>
        <v>4994</v>
      </c>
      <c r="CE53" s="75">
        <f t="shared" si="81"/>
        <v>0</v>
      </c>
      <c r="CF53" s="76">
        <v>0</v>
      </c>
      <c r="CG53" s="75">
        <f t="shared" si="82"/>
        <v>0</v>
      </c>
      <c r="CH53" s="75">
        <f t="shared" si="83"/>
        <v>360</v>
      </c>
      <c r="CI53" s="75">
        <f t="shared" si="84"/>
        <v>970894</v>
      </c>
    </row>
    <row r="54" spans="1:87" s="50" customFormat="1" ht="12" customHeight="1">
      <c r="A54" s="53" t="s">
        <v>460</v>
      </c>
      <c r="B54" s="54" t="s">
        <v>461</v>
      </c>
      <c r="C54" s="53" t="s">
        <v>462</v>
      </c>
      <c r="D54" s="75">
        <f t="shared" si="45"/>
        <v>0</v>
      </c>
      <c r="E54" s="75">
        <f t="shared" si="46"/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6">
        <v>0</v>
      </c>
      <c r="L54" s="75">
        <f t="shared" si="47"/>
        <v>0</v>
      </c>
      <c r="M54" s="75">
        <f t="shared" si="48"/>
        <v>0</v>
      </c>
      <c r="N54" s="75">
        <v>0</v>
      </c>
      <c r="O54" s="75">
        <v>0</v>
      </c>
      <c r="P54" s="75">
        <v>0</v>
      </c>
      <c r="Q54" s="75">
        <v>0</v>
      </c>
      <c r="R54" s="75">
        <f t="shared" si="49"/>
        <v>0</v>
      </c>
      <c r="S54" s="75">
        <v>0</v>
      </c>
      <c r="T54" s="75">
        <v>0</v>
      </c>
      <c r="U54" s="75">
        <v>0</v>
      </c>
      <c r="V54" s="75">
        <v>0</v>
      </c>
      <c r="W54" s="75">
        <f t="shared" si="50"/>
        <v>0</v>
      </c>
      <c r="X54" s="75">
        <v>0</v>
      </c>
      <c r="Y54" s="75">
        <v>0</v>
      </c>
      <c r="Z54" s="75">
        <v>0</v>
      </c>
      <c r="AA54" s="75">
        <v>0</v>
      </c>
      <c r="AB54" s="76">
        <v>0</v>
      </c>
      <c r="AC54" s="75">
        <v>0</v>
      </c>
      <c r="AD54" s="75">
        <v>0</v>
      </c>
      <c r="AE54" s="75">
        <f t="shared" si="51"/>
        <v>0</v>
      </c>
      <c r="AF54" s="75">
        <f t="shared" si="52"/>
        <v>0</v>
      </c>
      <c r="AG54" s="75">
        <f t="shared" si="53"/>
        <v>0</v>
      </c>
      <c r="AH54" s="75">
        <v>0</v>
      </c>
      <c r="AI54" s="75">
        <v>0</v>
      </c>
      <c r="AJ54" s="75">
        <v>0</v>
      </c>
      <c r="AK54" s="75">
        <v>0</v>
      </c>
      <c r="AL54" s="75">
        <v>0</v>
      </c>
      <c r="AM54" s="76">
        <v>0</v>
      </c>
      <c r="AN54" s="75">
        <f t="shared" si="54"/>
        <v>70650</v>
      </c>
      <c r="AO54" s="75">
        <f t="shared" si="55"/>
        <v>26072</v>
      </c>
      <c r="AP54" s="75">
        <v>26072</v>
      </c>
      <c r="AQ54" s="75">
        <v>0</v>
      </c>
      <c r="AR54" s="75">
        <v>0</v>
      </c>
      <c r="AS54" s="75">
        <v>0</v>
      </c>
      <c r="AT54" s="75">
        <f t="shared" si="56"/>
        <v>5628</v>
      </c>
      <c r="AU54" s="75">
        <v>0</v>
      </c>
      <c r="AV54" s="75">
        <v>5628</v>
      </c>
      <c r="AW54" s="75">
        <v>0</v>
      </c>
      <c r="AX54" s="75">
        <v>0</v>
      </c>
      <c r="AY54" s="75">
        <f t="shared" si="57"/>
        <v>38950</v>
      </c>
      <c r="AZ54" s="75">
        <v>0</v>
      </c>
      <c r="BA54" s="75">
        <v>38950</v>
      </c>
      <c r="BB54" s="75">
        <v>0</v>
      </c>
      <c r="BC54" s="75">
        <v>0</v>
      </c>
      <c r="BD54" s="76">
        <v>0</v>
      </c>
      <c r="BE54" s="75">
        <v>0</v>
      </c>
      <c r="BF54" s="75">
        <v>0</v>
      </c>
      <c r="BG54" s="75">
        <f t="shared" si="58"/>
        <v>70650</v>
      </c>
      <c r="BH54" s="75">
        <f t="shared" si="59"/>
        <v>0</v>
      </c>
      <c r="BI54" s="75">
        <f t="shared" si="60"/>
        <v>0</v>
      </c>
      <c r="BJ54" s="75">
        <f t="shared" si="61"/>
        <v>0</v>
      </c>
      <c r="BK54" s="75">
        <f t="shared" si="62"/>
        <v>0</v>
      </c>
      <c r="BL54" s="75">
        <f t="shared" si="63"/>
        <v>0</v>
      </c>
      <c r="BM54" s="75">
        <f t="shared" si="64"/>
        <v>0</v>
      </c>
      <c r="BN54" s="75">
        <f t="shared" si="65"/>
        <v>0</v>
      </c>
      <c r="BO54" s="76">
        <v>0</v>
      </c>
      <c r="BP54" s="75">
        <f t="shared" si="66"/>
        <v>70650</v>
      </c>
      <c r="BQ54" s="75">
        <f t="shared" si="67"/>
        <v>26072</v>
      </c>
      <c r="BR54" s="75">
        <f t="shared" si="68"/>
        <v>26072</v>
      </c>
      <c r="BS54" s="75">
        <f t="shared" si="69"/>
        <v>0</v>
      </c>
      <c r="BT54" s="75">
        <f t="shared" si="70"/>
        <v>0</v>
      </c>
      <c r="BU54" s="75">
        <f t="shared" si="71"/>
        <v>0</v>
      </c>
      <c r="BV54" s="75">
        <f t="shared" si="72"/>
        <v>5628</v>
      </c>
      <c r="BW54" s="75">
        <f t="shared" si="73"/>
        <v>0</v>
      </c>
      <c r="BX54" s="75">
        <f t="shared" si="74"/>
        <v>5628</v>
      </c>
      <c r="BY54" s="75">
        <f t="shared" si="75"/>
        <v>0</v>
      </c>
      <c r="BZ54" s="75">
        <f t="shared" si="76"/>
        <v>0</v>
      </c>
      <c r="CA54" s="75">
        <f t="shared" si="77"/>
        <v>38950</v>
      </c>
      <c r="CB54" s="75">
        <f t="shared" si="78"/>
        <v>0</v>
      </c>
      <c r="CC54" s="75">
        <f t="shared" si="79"/>
        <v>38950</v>
      </c>
      <c r="CD54" s="75">
        <f t="shared" si="80"/>
        <v>0</v>
      </c>
      <c r="CE54" s="75">
        <f t="shared" si="81"/>
        <v>0</v>
      </c>
      <c r="CF54" s="76">
        <v>0</v>
      </c>
      <c r="CG54" s="75">
        <f t="shared" si="82"/>
        <v>0</v>
      </c>
      <c r="CH54" s="75">
        <f t="shared" si="83"/>
        <v>0</v>
      </c>
      <c r="CI54" s="75">
        <f t="shared" si="84"/>
        <v>70650</v>
      </c>
    </row>
    <row r="55" spans="1:87" s="50" customFormat="1" ht="12" customHeight="1">
      <c r="A55" s="53" t="s">
        <v>112</v>
      </c>
      <c r="B55" s="54" t="s">
        <v>307</v>
      </c>
      <c r="C55" s="53" t="s">
        <v>308</v>
      </c>
      <c r="D55" s="75">
        <f t="shared" si="45"/>
        <v>114989</v>
      </c>
      <c r="E55" s="75">
        <f t="shared" si="46"/>
        <v>39989</v>
      </c>
      <c r="F55" s="75">
        <v>0</v>
      </c>
      <c r="G55" s="75">
        <v>39989</v>
      </c>
      <c r="H55" s="75">
        <v>0</v>
      </c>
      <c r="I55" s="75">
        <v>0</v>
      </c>
      <c r="J55" s="75">
        <v>75000</v>
      </c>
      <c r="K55" s="76">
        <v>0</v>
      </c>
      <c r="L55" s="75">
        <f t="shared" si="47"/>
        <v>52837</v>
      </c>
      <c r="M55" s="75">
        <f t="shared" si="48"/>
        <v>52837</v>
      </c>
      <c r="N55" s="75">
        <v>52837</v>
      </c>
      <c r="O55" s="75">
        <v>0</v>
      </c>
      <c r="P55" s="75">
        <v>0</v>
      </c>
      <c r="Q55" s="75">
        <v>0</v>
      </c>
      <c r="R55" s="75">
        <f t="shared" si="49"/>
        <v>0</v>
      </c>
      <c r="S55" s="75">
        <v>0</v>
      </c>
      <c r="T55" s="75">
        <v>0</v>
      </c>
      <c r="U55" s="75">
        <v>0</v>
      </c>
      <c r="V55" s="75">
        <v>0</v>
      </c>
      <c r="W55" s="75">
        <f t="shared" si="50"/>
        <v>0</v>
      </c>
      <c r="X55" s="75">
        <v>0</v>
      </c>
      <c r="Y55" s="75">
        <v>0</v>
      </c>
      <c r="Z55" s="75">
        <v>0</v>
      </c>
      <c r="AA55" s="75">
        <v>0</v>
      </c>
      <c r="AB55" s="76">
        <v>0</v>
      </c>
      <c r="AC55" s="75">
        <v>0</v>
      </c>
      <c r="AD55" s="75">
        <v>16196</v>
      </c>
      <c r="AE55" s="75">
        <f t="shared" si="51"/>
        <v>184022</v>
      </c>
      <c r="AF55" s="75">
        <f t="shared" si="52"/>
        <v>0</v>
      </c>
      <c r="AG55" s="75">
        <f t="shared" si="53"/>
        <v>0</v>
      </c>
      <c r="AH55" s="75">
        <v>0</v>
      </c>
      <c r="AI55" s="75">
        <v>0</v>
      </c>
      <c r="AJ55" s="75">
        <v>0</v>
      </c>
      <c r="AK55" s="75">
        <v>0</v>
      </c>
      <c r="AL55" s="75">
        <v>0</v>
      </c>
      <c r="AM55" s="76">
        <v>0</v>
      </c>
      <c r="AN55" s="75">
        <f t="shared" si="54"/>
        <v>0</v>
      </c>
      <c r="AO55" s="75">
        <f t="shared" si="55"/>
        <v>0</v>
      </c>
      <c r="AP55" s="75">
        <v>0</v>
      </c>
      <c r="AQ55" s="75">
        <v>0</v>
      </c>
      <c r="AR55" s="75">
        <v>0</v>
      </c>
      <c r="AS55" s="75">
        <v>0</v>
      </c>
      <c r="AT55" s="75">
        <f t="shared" si="56"/>
        <v>0</v>
      </c>
      <c r="AU55" s="75">
        <v>0</v>
      </c>
      <c r="AV55" s="75">
        <v>0</v>
      </c>
      <c r="AW55" s="75">
        <v>0</v>
      </c>
      <c r="AX55" s="75">
        <v>0</v>
      </c>
      <c r="AY55" s="75">
        <f t="shared" si="57"/>
        <v>0</v>
      </c>
      <c r="AZ55" s="75">
        <v>0</v>
      </c>
      <c r="BA55" s="75">
        <v>0</v>
      </c>
      <c r="BB55" s="75">
        <v>0</v>
      </c>
      <c r="BC55" s="75">
        <v>0</v>
      </c>
      <c r="BD55" s="76">
        <v>0</v>
      </c>
      <c r="BE55" s="75">
        <v>0</v>
      </c>
      <c r="BF55" s="75">
        <v>0</v>
      </c>
      <c r="BG55" s="75">
        <f t="shared" si="58"/>
        <v>0</v>
      </c>
      <c r="BH55" s="75">
        <f t="shared" si="59"/>
        <v>114989</v>
      </c>
      <c r="BI55" s="75">
        <f t="shared" si="60"/>
        <v>39989</v>
      </c>
      <c r="BJ55" s="75">
        <f t="shared" si="61"/>
        <v>0</v>
      </c>
      <c r="BK55" s="75">
        <f t="shared" si="62"/>
        <v>39989</v>
      </c>
      <c r="BL55" s="75">
        <f t="shared" si="63"/>
        <v>0</v>
      </c>
      <c r="BM55" s="75">
        <f t="shared" si="64"/>
        <v>0</v>
      </c>
      <c r="BN55" s="75">
        <f t="shared" si="65"/>
        <v>75000</v>
      </c>
      <c r="BO55" s="76">
        <v>0</v>
      </c>
      <c r="BP55" s="75">
        <f t="shared" si="66"/>
        <v>52837</v>
      </c>
      <c r="BQ55" s="75">
        <f t="shared" si="67"/>
        <v>52837</v>
      </c>
      <c r="BR55" s="75">
        <f t="shared" si="68"/>
        <v>52837</v>
      </c>
      <c r="BS55" s="75">
        <f t="shared" si="69"/>
        <v>0</v>
      </c>
      <c r="BT55" s="75">
        <f t="shared" si="70"/>
        <v>0</v>
      </c>
      <c r="BU55" s="75">
        <f t="shared" si="71"/>
        <v>0</v>
      </c>
      <c r="BV55" s="75">
        <f t="shared" si="72"/>
        <v>0</v>
      </c>
      <c r="BW55" s="75">
        <f t="shared" si="73"/>
        <v>0</v>
      </c>
      <c r="BX55" s="75">
        <f t="shared" si="74"/>
        <v>0</v>
      </c>
      <c r="BY55" s="75">
        <f t="shared" si="75"/>
        <v>0</v>
      </c>
      <c r="BZ55" s="75">
        <f t="shared" si="76"/>
        <v>0</v>
      </c>
      <c r="CA55" s="75">
        <f t="shared" si="77"/>
        <v>0</v>
      </c>
      <c r="CB55" s="75">
        <f t="shared" si="78"/>
        <v>0</v>
      </c>
      <c r="CC55" s="75">
        <f t="shared" si="79"/>
        <v>0</v>
      </c>
      <c r="CD55" s="75">
        <f t="shared" si="80"/>
        <v>0</v>
      </c>
      <c r="CE55" s="75">
        <f t="shared" si="81"/>
        <v>0</v>
      </c>
      <c r="CF55" s="76">
        <v>0</v>
      </c>
      <c r="CG55" s="75">
        <f t="shared" si="82"/>
        <v>0</v>
      </c>
      <c r="CH55" s="75">
        <f t="shared" si="83"/>
        <v>16196</v>
      </c>
      <c r="CI55" s="75">
        <f t="shared" si="84"/>
        <v>184022</v>
      </c>
    </row>
    <row r="56" spans="1:87" s="50" customFormat="1" ht="12" customHeight="1">
      <c r="A56" s="53" t="s">
        <v>112</v>
      </c>
      <c r="B56" s="54" t="s">
        <v>309</v>
      </c>
      <c r="C56" s="53" t="s">
        <v>310</v>
      </c>
      <c r="D56" s="75">
        <f t="shared" si="45"/>
        <v>0</v>
      </c>
      <c r="E56" s="75">
        <f t="shared" si="46"/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6">
        <v>0</v>
      </c>
      <c r="L56" s="75">
        <f t="shared" si="47"/>
        <v>624059</v>
      </c>
      <c r="M56" s="75">
        <f t="shared" si="48"/>
        <v>57901</v>
      </c>
      <c r="N56" s="75">
        <v>57901</v>
      </c>
      <c r="O56" s="75">
        <v>0</v>
      </c>
      <c r="P56" s="75">
        <v>0</v>
      </c>
      <c r="Q56" s="75">
        <v>0</v>
      </c>
      <c r="R56" s="75">
        <f t="shared" si="49"/>
        <v>0</v>
      </c>
      <c r="S56" s="75">
        <v>0</v>
      </c>
      <c r="T56" s="75">
        <v>0</v>
      </c>
      <c r="U56" s="75">
        <v>0</v>
      </c>
      <c r="V56" s="75">
        <v>0</v>
      </c>
      <c r="W56" s="75">
        <f t="shared" si="50"/>
        <v>565218</v>
      </c>
      <c r="X56" s="75">
        <v>37953</v>
      </c>
      <c r="Y56" s="75">
        <v>527265</v>
      </c>
      <c r="Z56" s="75">
        <v>0</v>
      </c>
      <c r="AA56" s="75">
        <v>0</v>
      </c>
      <c r="AB56" s="76">
        <v>0</v>
      </c>
      <c r="AC56" s="75">
        <v>940</v>
      </c>
      <c r="AD56" s="75">
        <v>31028</v>
      </c>
      <c r="AE56" s="75">
        <f t="shared" si="51"/>
        <v>655087</v>
      </c>
      <c r="AF56" s="75">
        <f t="shared" si="52"/>
        <v>0</v>
      </c>
      <c r="AG56" s="75">
        <f t="shared" si="53"/>
        <v>0</v>
      </c>
      <c r="AH56" s="75">
        <v>0</v>
      </c>
      <c r="AI56" s="75">
        <v>0</v>
      </c>
      <c r="AJ56" s="75">
        <v>0</v>
      </c>
      <c r="AK56" s="75">
        <v>0</v>
      </c>
      <c r="AL56" s="75">
        <v>0</v>
      </c>
      <c r="AM56" s="76">
        <v>0</v>
      </c>
      <c r="AN56" s="75">
        <f t="shared" si="54"/>
        <v>0</v>
      </c>
      <c r="AO56" s="75">
        <f t="shared" si="55"/>
        <v>0</v>
      </c>
      <c r="AP56" s="75">
        <v>0</v>
      </c>
      <c r="AQ56" s="75">
        <v>0</v>
      </c>
      <c r="AR56" s="75">
        <v>0</v>
      </c>
      <c r="AS56" s="75">
        <v>0</v>
      </c>
      <c r="AT56" s="75">
        <f t="shared" si="56"/>
        <v>0</v>
      </c>
      <c r="AU56" s="75">
        <v>0</v>
      </c>
      <c r="AV56" s="75">
        <v>0</v>
      </c>
      <c r="AW56" s="75">
        <v>0</v>
      </c>
      <c r="AX56" s="75">
        <v>0</v>
      </c>
      <c r="AY56" s="75">
        <f t="shared" si="57"/>
        <v>0</v>
      </c>
      <c r="AZ56" s="75">
        <v>0</v>
      </c>
      <c r="BA56" s="75">
        <v>0</v>
      </c>
      <c r="BB56" s="75">
        <v>0</v>
      </c>
      <c r="BC56" s="75">
        <v>0</v>
      </c>
      <c r="BD56" s="76">
        <v>0</v>
      </c>
      <c r="BE56" s="75">
        <v>0</v>
      </c>
      <c r="BF56" s="75">
        <v>0</v>
      </c>
      <c r="BG56" s="75">
        <f t="shared" si="58"/>
        <v>0</v>
      </c>
      <c r="BH56" s="75">
        <f t="shared" si="59"/>
        <v>0</v>
      </c>
      <c r="BI56" s="75">
        <f t="shared" si="60"/>
        <v>0</v>
      </c>
      <c r="BJ56" s="75">
        <f t="shared" si="61"/>
        <v>0</v>
      </c>
      <c r="BK56" s="75">
        <f t="shared" si="62"/>
        <v>0</v>
      </c>
      <c r="BL56" s="75">
        <f t="shared" si="63"/>
        <v>0</v>
      </c>
      <c r="BM56" s="75">
        <f t="shared" si="64"/>
        <v>0</v>
      </c>
      <c r="BN56" s="75">
        <f t="shared" si="65"/>
        <v>0</v>
      </c>
      <c r="BO56" s="76">
        <v>0</v>
      </c>
      <c r="BP56" s="75">
        <f t="shared" si="66"/>
        <v>624059</v>
      </c>
      <c r="BQ56" s="75">
        <f t="shared" si="67"/>
        <v>57901</v>
      </c>
      <c r="BR56" s="75">
        <f t="shared" si="68"/>
        <v>57901</v>
      </c>
      <c r="BS56" s="75">
        <f t="shared" si="69"/>
        <v>0</v>
      </c>
      <c r="BT56" s="75">
        <f t="shared" si="70"/>
        <v>0</v>
      </c>
      <c r="BU56" s="75">
        <f t="shared" si="71"/>
        <v>0</v>
      </c>
      <c r="BV56" s="75">
        <f t="shared" si="72"/>
        <v>0</v>
      </c>
      <c r="BW56" s="75">
        <f t="shared" si="73"/>
        <v>0</v>
      </c>
      <c r="BX56" s="75">
        <f t="shared" si="74"/>
        <v>0</v>
      </c>
      <c r="BY56" s="75">
        <f t="shared" si="75"/>
        <v>0</v>
      </c>
      <c r="BZ56" s="75">
        <f t="shared" si="76"/>
        <v>0</v>
      </c>
      <c r="CA56" s="75">
        <f t="shared" si="77"/>
        <v>565218</v>
      </c>
      <c r="CB56" s="75">
        <f t="shared" si="78"/>
        <v>37953</v>
      </c>
      <c r="CC56" s="75">
        <f t="shared" si="79"/>
        <v>527265</v>
      </c>
      <c r="CD56" s="75">
        <f t="shared" si="80"/>
        <v>0</v>
      </c>
      <c r="CE56" s="75">
        <f t="shared" si="81"/>
        <v>0</v>
      </c>
      <c r="CF56" s="76">
        <v>0</v>
      </c>
      <c r="CG56" s="75">
        <f t="shared" si="82"/>
        <v>940</v>
      </c>
      <c r="CH56" s="75">
        <f t="shared" si="83"/>
        <v>31028</v>
      </c>
      <c r="CI56" s="75">
        <f t="shared" si="84"/>
        <v>655087</v>
      </c>
    </row>
    <row r="57" spans="1:87" s="50" customFormat="1" ht="12" customHeight="1">
      <c r="A57" s="53" t="s">
        <v>112</v>
      </c>
      <c r="B57" s="54" t="s">
        <v>311</v>
      </c>
      <c r="C57" s="53" t="s">
        <v>312</v>
      </c>
      <c r="D57" s="75">
        <f t="shared" si="45"/>
        <v>10422</v>
      </c>
      <c r="E57" s="75">
        <f t="shared" si="46"/>
        <v>0</v>
      </c>
      <c r="F57" s="75">
        <v>0</v>
      </c>
      <c r="G57" s="75">
        <v>0</v>
      </c>
      <c r="H57" s="75">
        <v>0</v>
      </c>
      <c r="I57" s="75">
        <v>0</v>
      </c>
      <c r="J57" s="75">
        <v>10422</v>
      </c>
      <c r="K57" s="76">
        <v>0</v>
      </c>
      <c r="L57" s="75">
        <f t="shared" si="47"/>
        <v>44267</v>
      </c>
      <c r="M57" s="75">
        <f t="shared" si="48"/>
        <v>44267</v>
      </c>
      <c r="N57" s="75">
        <v>44267</v>
      </c>
      <c r="O57" s="75">
        <v>0</v>
      </c>
      <c r="P57" s="75">
        <v>0</v>
      </c>
      <c r="Q57" s="75">
        <v>0</v>
      </c>
      <c r="R57" s="75">
        <f t="shared" si="49"/>
        <v>0</v>
      </c>
      <c r="S57" s="75">
        <v>0</v>
      </c>
      <c r="T57" s="75">
        <v>0</v>
      </c>
      <c r="U57" s="75">
        <v>0</v>
      </c>
      <c r="V57" s="75">
        <v>0</v>
      </c>
      <c r="W57" s="75">
        <f t="shared" si="50"/>
        <v>0</v>
      </c>
      <c r="X57" s="75">
        <v>0</v>
      </c>
      <c r="Y57" s="75">
        <v>0</v>
      </c>
      <c r="Z57" s="75">
        <v>0</v>
      </c>
      <c r="AA57" s="75">
        <v>0</v>
      </c>
      <c r="AB57" s="76">
        <v>0</v>
      </c>
      <c r="AC57" s="75">
        <v>0</v>
      </c>
      <c r="AD57" s="75">
        <v>21600</v>
      </c>
      <c r="AE57" s="75">
        <f t="shared" si="51"/>
        <v>76289</v>
      </c>
      <c r="AF57" s="75">
        <f t="shared" si="52"/>
        <v>0</v>
      </c>
      <c r="AG57" s="75">
        <f t="shared" si="53"/>
        <v>0</v>
      </c>
      <c r="AH57" s="75">
        <v>0</v>
      </c>
      <c r="AI57" s="75">
        <v>0</v>
      </c>
      <c r="AJ57" s="75">
        <v>0</v>
      </c>
      <c r="AK57" s="75">
        <v>0</v>
      </c>
      <c r="AL57" s="75">
        <v>0</v>
      </c>
      <c r="AM57" s="76">
        <v>0</v>
      </c>
      <c r="AN57" s="75">
        <f t="shared" si="54"/>
        <v>0</v>
      </c>
      <c r="AO57" s="75">
        <f t="shared" si="55"/>
        <v>0</v>
      </c>
      <c r="AP57" s="75">
        <v>0</v>
      </c>
      <c r="AQ57" s="75">
        <v>0</v>
      </c>
      <c r="AR57" s="75">
        <v>0</v>
      </c>
      <c r="AS57" s="75">
        <v>0</v>
      </c>
      <c r="AT57" s="75">
        <f t="shared" si="56"/>
        <v>0</v>
      </c>
      <c r="AU57" s="75">
        <v>0</v>
      </c>
      <c r="AV57" s="75">
        <v>0</v>
      </c>
      <c r="AW57" s="75">
        <v>0</v>
      </c>
      <c r="AX57" s="75">
        <v>0</v>
      </c>
      <c r="AY57" s="75">
        <f t="shared" si="57"/>
        <v>0</v>
      </c>
      <c r="AZ57" s="75">
        <v>0</v>
      </c>
      <c r="BA57" s="75">
        <v>0</v>
      </c>
      <c r="BB57" s="75">
        <v>0</v>
      </c>
      <c r="BC57" s="75">
        <v>0</v>
      </c>
      <c r="BD57" s="76">
        <v>0</v>
      </c>
      <c r="BE57" s="75">
        <v>0</v>
      </c>
      <c r="BF57" s="75">
        <v>0</v>
      </c>
      <c r="BG57" s="75">
        <f t="shared" si="58"/>
        <v>0</v>
      </c>
      <c r="BH57" s="75">
        <f t="shared" si="59"/>
        <v>10422</v>
      </c>
      <c r="BI57" s="75">
        <f t="shared" si="60"/>
        <v>0</v>
      </c>
      <c r="BJ57" s="75">
        <f t="shared" si="61"/>
        <v>0</v>
      </c>
      <c r="BK57" s="75">
        <f t="shared" si="62"/>
        <v>0</v>
      </c>
      <c r="BL57" s="75">
        <f t="shared" si="63"/>
        <v>0</v>
      </c>
      <c r="BM57" s="75">
        <f t="shared" si="64"/>
        <v>0</v>
      </c>
      <c r="BN57" s="75">
        <f t="shared" si="65"/>
        <v>10422</v>
      </c>
      <c r="BO57" s="76">
        <v>0</v>
      </c>
      <c r="BP57" s="75">
        <f t="shared" si="66"/>
        <v>44267</v>
      </c>
      <c r="BQ57" s="75">
        <f t="shared" si="67"/>
        <v>44267</v>
      </c>
      <c r="BR57" s="75">
        <f t="shared" si="68"/>
        <v>44267</v>
      </c>
      <c r="BS57" s="75">
        <f t="shared" si="69"/>
        <v>0</v>
      </c>
      <c r="BT57" s="75">
        <f t="shared" si="70"/>
        <v>0</v>
      </c>
      <c r="BU57" s="75">
        <f t="shared" si="71"/>
        <v>0</v>
      </c>
      <c r="BV57" s="75">
        <f t="shared" si="72"/>
        <v>0</v>
      </c>
      <c r="BW57" s="75">
        <f t="shared" si="73"/>
        <v>0</v>
      </c>
      <c r="BX57" s="75">
        <f t="shared" si="74"/>
        <v>0</v>
      </c>
      <c r="BY57" s="75">
        <f t="shared" si="75"/>
        <v>0</v>
      </c>
      <c r="BZ57" s="75">
        <f t="shared" si="76"/>
        <v>0</v>
      </c>
      <c r="CA57" s="75">
        <f t="shared" si="77"/>
        <v>0</v>
      </c>
      <c r="CB57" s="75">
        <f t="shared" si="78"/>
        <v>0</v>
      </c>
      <c r="CC57" s="75">
        <f t="shared" si="79"/>
        <v>0</v>
      </c>
      <c r="CD57" s="75">
        <f t="shared" si="80"/>
        <v>0</v>
      </c>
      <c r="CE57" s="75">
        <f t="shared" si="81"/>
        <v>0</v>
      </c>
      <c r="CF57" s="76">
        <v>0</v>
      </c>
      <c r="CG57" s="75">
        <f t="shared" si="82"/>
        <v>0</v>
      </c>
      <c r="CH57" s="75">
        <f t="shared" si="83"/>
        <v>21600</v>
      </c>
      <c r="CI57" s="75">
        <f t="shared" si="84"/>
        <v>76289</v>
      </c>
    </row>
    <row r="58" spans="1:87" s="50" customFormat="1" ht="12" customHeight="1">
      <c r="A58" s="53" t="s">
        <v>460</v>
      </c>
      <c r="B58" s="54" t="s">
        <v>463</v>
      </c>
      <c r="C58" s="53" t="s">
        <v>464</v>
      </c>
      <c r="D58" s="75">
        <f t="shared" si="45"/>
        <v>0</v>
      </c>
      <c r="E58" s="75">
        <f t="shared" si="46"/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6">
        <v>0</v>
      </c>
      <c r="L58" s="75">
        <f t="shared" si="47"/>
        <v>827961</v>
      </c>
      <c r="M58" s="75">
        <f t="shared" si="48"/>
        <v>50004</v>
      </c>
      <c r="N58" s="75">
        <v>50004</v>
      </c>
      <c r="O58" s="75">
        <v>0</v>
      </c>
      <c r="P58" s="75">
        <v>0</v>
      </c>
      <c r="Q58" s="75">
        <v>0</v>
      </c>
      <c r="R58" s="75">
        <f t="shared" si="49"/>
        <v>0</v>
      </c>
      <c r="S58" s="75">
        <v>0</v>
      </c>
      <c r="T58" s="75">
        <v>0</v>
      </c>
      <c r="U58" s="75">
        <v>0</v>
      </c>
      <c r="V58" s="75">
        <v>0</v>
      </c>
      <c r="W58" s="75">
        <f t="shared" si="50"/>
        <v>770149</v>
      </c>
      <c r="X58" s="75">
        <v>75388</v>
      </c>
      <c r="Y58" s="75">
        <v>680042</v>
      </c>
      <c r="Z58" s="75">
        <v>14719</v>
      </c>
      <c r="AA58" s="75">
        <v>0</v>
      </c>
      <c r="AB58" s="76">
        <v>0</v>
      </c>
      <c r="AC58" s="75">
        <v>7808</v>
      </c>
      <c r="AD58" s="75">
        <v>45309</v>
      </c>
      <c r="AE58" s="75">
        <f t="shared" si="51"/>
        <v>873270</v>
      </c>
      <c r="AF58" s="75">
        <f t="shared" si="52"/>
        <v>0</v>
      </c>
      <c r="AG58" s="75">
        <f t="shared" si="53"/>
        <v>0</v>
      </c>
      <c r="AH58" s="75">
        <v>0</v>
      </c>
      <c r="AI58" s="75">
        <v>0</v>
      </c>
      <c r="AJ58" s="75">
        <v>0</v>
      </c>
      <c r="AK58" s="75">
        <v>0</v>
      </c>
      <c r="AL58" s="75">
        <v>0</v>
      </c>
      <c r="AM58" s="76">
        <v>0</v>
      </c>
      <c r="AN58" s="75">
        <f t="shared" si="54"/>
        <v>0</v>
      </c>
      <c r="AO58" s="75">
        <f t="shared" si="55"/>
        <v>0</v>
      </c>
      <c r="AP58" s="75">
        <v>0</v>
      </c>
      <c r="AQ58" s="75">
        <v>0</v>
      </c>
      <c r="AR58" s="75">
        <v>0</v>
      </c>
      <c r="AS58" s="75">
        <v>0</v>
      </c>
      <c r="AT58" s="75">
        <f t="shared" si="56"/>
        <v>0</v>
      </c>
      <c r="AU58" s="75">
        <v>0</v>
      </c>
      <c r="AV58" s="75">
        <v>0</v>
      </c>
      <c r="AW58" s="75">
        <v>0</v>
      </c>
      <c r="AX58" s="75">
        <v>0</v>
      </c>
      <c r="AY58" s="75">
        <f t="shared" si="57"/>
        <v>0</v>
      </c>
      <c r="AZ58" s="75">
        <v>0</v>
      </c>
      <c r="BA58" s="75">
        <v>0</v>
      </c>
      <c r="BB58" s="75">
        <v>0</v>
      </c>
      <c r="BC58" s="75">
        <v>0</v>
      </c>
      <c r="BD58" s="76">
        <v>0</v>
      </c>
      <c r="BE58" s="75">
        <v>0</v>
      </c>
      <c r="BF58" s="75">
        <v>0</v>
      </c>
      <c r="BG58" s="75">
        <f t="shared" si="58"/>
        <v>0</v>
      </c>
      <c r="BH58" s="75">
        <f t="shared" si="59"/>
        <v>0</v>
      </c>
      <c r="BI58" s="75">
        <f t="shared" si="60"/>
        <v>0</v>
      </c>
      <c r="BJ58" s="75">
        <f t="shared" si="61"/>
        <v>0</v>
      </c>
      <c r="BK58" s="75">
        <f t="shared" si="62"/>
        <v>0</v>
      </c>
      <c r="BL58" s="75">
        <f t="shared" si="63"/>
        <v>0</v>
      </c>
      <c r="BM58" s="75">
        <f t="shared" si="64"/>
        <v>0</v>
      </c>
      <c r="BN58" s="75">
        <f t="shared" si="65"/>
        <v>0</v>
      </c>
      <c r="BO58" s="76">
        <v>0</v>
      </c>
      <c r="BP58" s="75">
        <f t="shared" si="66"/>
        <v>827961</v>
      </c>
      <c r="BQ58" s="75">
        <f t="shared" si="67"/>
        <v>50004</v>
      </c>
      <c r="BR58" s="75">
        <f t="shared" si="68"/>
        <v>50004</v>
      </c>
      <c r="BS58" s="75">
        <f t="shared" si="69"/>
        <v>0</v>
      </c>
      <c r="BT58" s="75">
        <f t="shared" si="70"/>
        <v>0</v>
      </c>
      <c r="BU58" s="75">
        <f t="shared" si="71"/>
        <v>0</v>
      </c>
      <c r="BV58" s="75">
        <f t="shared" si="72"/>
        <v>0</v>
      </c>
      <c r="BW58" s="75">
        <f t="shared" si="73"/>
        <v>0</v>
      </c>
      <c r="BX58" s="75">
        <f t="shared" si="74"/>
        <v>0</v>
      </c>
      <c r="BY58" s="75">
        <f t="shared" si="75"/>
        <v>0</v>
      </c>
      <c r="BZ58" s="75">
        <f t="shared" si="76"/>
        <v>0</v>
      </c>
      <c r="CA58" s="75">
        <f t="shared" si="77"/>
        <v>770149</v>
      </c>
      <c r="CB58" s="75">
        <f t="shared" si="78"/>
        <v>75388</v>
      </c>
      <c r="CC58" s="75">
        <f t="shared" si="79"/>
        <v>680042</v>
      </c>
      <c r="CD58" s="75">
        <f t="shared" si="80"/>
        <v>14719</v>
      </c>
      <c r="CE58" s="75">
        <f t="shared" si="81"/>
        <v>0</v>
      </c>
      <c r="CF58" s="76">
        <v>0</v>
      </c>
      <c r="CG58" s="75">
        <f t="shared" si="82"/>
        <v>7808</v>
      </c>
      <c r="CH58" s="75">
        <f t="shared" si="83"/>
        <v>45309</v>
      </c>
      <c r="CI58" s="75">
        <f t="shared" si="84"/>
        <v>873270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ゴシック,標準"&amp;14廃棄物処理事業経費（市区町村及び一部事務組合・広域連合の合計）【歳出】（平成23年度実績）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3.8984375" style="77" customWidth="1"/>
    <col min="10" max="10" width="6.59765625" style="34" customWidth="1"/>
    <col min="11" max="11" width="35.59765625" style="47" customWidth="1"/>
    <col min="12" max="17" width="13.8984375" style="77" customWidth="1"/>
    <col min="18" max="18" width="6.59765625" style="34" customWidth="1"/>
    <col min="19" max="19" width="35.59765625" style="47" customWidth="1"/>
    <col min="20" max="25" width="13.8984375" style="77" customWidth="1"/>
    <col min="26" max="26" width="6.59765625" style="34" customWidth="1"/>
    <col min="27" max="27" width="35.59765625" style="47" customWidth="1"/>
    <col min="28" max="33" width="13.8984375" style="77" customWidth="1"/>
    <col min="34" max="34" width="6.59765625" style="34" customWidth="1"/>
    <col min="35" max="35" width="35.59765625" style="47" customWidth="1"/>
    <col min="36" max="41" width="13.8984375" style="77" customWidth="1"/>
    <col min="42" max="42" width="6.59765625" style="34" customWidth="1"/>
    <col min="43" max="43" width="35.59765625" style="47" customWidth="1"/>
    <col min="44" max="49" width="13.8984375" style="77" customWidth="1"/>
    <col min="50" max="50" width="6.59765625" style="34" customWidth="1"/>
    <col min="51" max="51" width="35.59765625" style="47" customWidth="1"/>
    <col min="52" max="52" width="14.09765625" style="77" customWidth="1"/>
    <col min="53" max="57" width="13.8984375" style="77" customWidth="1"/>
    <col min="58" max="16384" width="9" style="47" customWidth="1"/>
  </cols>
  <sheetData>
    <row r="1" spans="1:57" s="45" customFormat="1" ht="17.25">
      <c r="A1" s="124" t="s">
        <v>465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3"/>
      <c r="N1" s="58"/>
      <c r="O1" s="58"/>
      <c r="P1" s="58"/>
      <c r="Q1" s="58"/>
      <c r="R1" s="58"/>
      <c r="S1" s="58"/>
      <c r="T1" s="58"/>
      <c r="U1" s="113"/>
      <c r="V1" s="58"/>
      <c r="W1" s="58"/>
      <c r="X1" s="58"/>
      <c r="Y1" s="58"/>
      <c r="Z1" s="58"/>
      <c r="AA1" s="58"/>
      <c r="AB1" s="58"/>
      <c r="AC1" s="113"/>
      <c r="AD1" s="58"/>
      <c r="AE1" s="58"/>
      <c r="AF1" s="58"/>
      <c r="AG1" s="58"/>
      <c r="AH1" s="58"/>
      <c r="AI1" s="58"/>
      <c r="AJ1" s="58"/>
      <c r="AK1" s="113"/>
      <c r="AL1" s="58"/>
      <c r="AM1" s="58"/>
      <c r="AN1" s="58"/>
      <c r="AO1" s="58"/>
      <c r="AP1" s="58"/>
      <c r="AQ1" s="58"/>
      <c r="AR1" s="58"/>
      <c r="AS1" s="113"/>
      <c r="AT1" s="58"/>
      <c r="AU1" s="58"/>
      <c r="AV1" s="58"/>
      <c r="AW1" s="58"/>
      <c r="AX1" s="58"/>
      <c r="AY1" s="58"/>
      <c r="AZ1" s="58"/>
      <c r="BA1" s="113"/>
      <c r="BB1" s="58"/>
      <c r="BC1" s="58"/>
      <c r="BD1" s="58"/>
      <c r="BE1" s="58"/>
    </row>
    <row r="2" spans="1:57" s="45" customFormat="1" ht="13.5">
      <c r="A2" s="157" t="s">
        <v>466</v>
      </c>
      <c r="B2" s="145" t="s">
        <v>467</v>
      </c>
      <c r="C2" s="154" t="s">
        <v>468</v>
      </c>
      <c r="D2" s="136" t="s">
        <v>469</v>
      </c>
      <c r="E2" s="115"/>
      <c r="F2" s="115"/>
      <c r="G2" s="115"/>
      <c r="H2" s="115"/>
      <c r="I2" s="115"/>
      <c r="J2" s="136" t="s">
        <v>470</v>
      </c>
      <c r="K2" s="59"/>
      <c r="L2" s="59"/>
      <c r="M2" s="59"/>
      <c r="N2" s="59"/>
      <c r="O2" s="59"/>
      <c r="P2" s="59"/>
      <c r="Q2" s="116"/>
      <c r="R2" s="136" t="s">
        <v>471</v>
      </c>
      <c r="S2" s="59"/>
      <c r="T2" s="59"/>
      <c r="U2" s="59"/>
      <c r="V2" s="59"/>
      <c r="W2" s="59"/>
      <c r="X2" s="59"/>
      <c r="Y2" s="116"/>
      <c r="Z2" s="136" t="s">
        <v>472</v>
      </c>
      <c r="AA2" s="59"/>
      <c r="AB2" s="59"/>
      <c r="AC2" s="59"/>
      <c r="AD2" s="59"/>
      <c r="AE2" s="59"/>
      <c r="AF2" s="59"/>
      <c r="AG2" s="116"/>
      <c r="AH2" s="136" t="s">
        <v>473</v>
      </c>
      <c r="AI2" s="59"/>
      <c r="AJ2" s="59"/>
      <c r="AK2" s="59"/>
      <c r="AL2" s="59"/>
      <c r="AM2" s="59"/>
      <c r="AN2" s="59"/>
      <c r="AO2" s="116"/>
      <c r="AP2" s="136" t="s">
        <v>474</v>
      </c>
      <c r="AQ2" s="59"/>
      <c r="AR2" s="59"/>
      <c r="AS2" s="59"/>
      <c r="AT2" s="59"/>
      <c r="AU2" s="59"/>
      <c r="AV2" s="59"/>
      <c r="AW2" s="116"/>
      <c r="AX2" s="136" t="s">
        <v>475</v>
      </c>
      <c r="AY2" s="59"/>
      <c r="AZ2" s="59"/>
      <c r="BA2" s="59"/>
      <c r="BB2" s="59"/>
      <c r="BC2" s="59"/>
      <c r="BD2" s="59"/>
      <c r="BE2" s="116"/>
    </row>
    <row r="3" spans="1:57" s="45" customFormat="1" ht="13.5">
      <c r="A3" s="158"/>
      <c r="B3" s="146"/>
      <c r="C3" s="160"/>
      <c r="D3" s="114"/>
      <c r="E3" s="115"/>
      <c r="F3" s="117"/>
      <c r="G3" s="115"/>
      <c r="H3" s="115"/>
      <c r="I3" s="117"/>
      <c r="J3" s="118"/>
      <c r="K3" s="60"/>
      <c r="L3" s="59"/>
      <c r="M3" s="59"/>
      <c r="N3" s="60"/>
      <c r="O3" s="59"/>
      <c r="P3" s="59"/>
      <c r="Q3" s="119"/>
      <c r="R3" s="118"/>
      <c r="S3" s="60"/>
      <c r="T3" s="59"/>
      <c r="U3" s="59"/>
      <c r="V3" s="60"/>
      <c r="W3" s="59"/>
      <c r="X3" s="59"/>
      <c r="Y3" s="119"/>
      <c r="Z3" s="118"/>
      <c r="AA3" s="60"/>
      <c r="AB3" s="59"/>
      <c r="AC3" s="59"/>
      <c r="AD3" s="60"/>
      <c r="AE3" s="59"/>
      <c r="AF3" s="59"/>
      <c r="AG3" s="119"/>
      <c r="AH3" s="118"/>
      <c r="AI3" s="60"/>
      <c r="AJ3" s="59"/>
      <c r="AK3" s="59"/>
      <c r="AL3" s="60"/>
      <c r="AM3" s="59"/>
      <c r="AN3" s="59"/>
      <c r="AO3" s="119"/>
      <c r="AP3" s="118"/>
      <c r="AQ3" s="60"/>
      <c r="AR3" s="59"/>
      <c r="AS3" s="59"/>
      <c r="AT3" s="60"/>
      <c r="AU3" s="59"/>
      <c r="AV3" s="59"/>
      <c r="AW3" s="119"/>
      <c r="AX3" s="118"/>
      <c r="AY3" s="60"/>
      <c r="AZ3" s="59"/>
      <c r="BA3" s="59"/>
      <c r="BB3" s="60"/>
      <c r="BC3" s="59"/>
      <c r="BD3" s="59"/>
      <c r="BE3" s="119"/>
    </row>
    <row r="4" spans="1:57" s="45" customFormat="1" ht="13.5">
      <c r="A4" s="158"/>
      <c r="B4" s="146"/>
      <c r="C4" s="155"/>
      <c r="D4" s="120" t="s">
        <v>476</v>
      </c>
      <c r="E4" s="59"/>
      <c r="F4" s="119"/>
      <c r="G4" s="120" t="s">
        <v>477</v>
      </c>
      <c r="H4" s="59"/>
      <c r="I4" s="119"/>
      <c r="J4" s="157" t="s">
        <v>478</v>
      </c>
      <c r="K4" s="154" t="s">
        <v>479</v>
      </c>
      <c r="L4" s="120" t="s">
        <v>476</v>
      </c>
      <c r="M4" s="59"/>
      <c r="N4" s="119"/>
      <c r="O4" s="120" t="s">
        <v>477</v>
      </c>
      <c r="P4" s="59"/>
      <c r="Q4" s="119"/>
      <c r="R4" s="157" t="s">
        <v>478</v>
      </c>
      <c r="S4" s="154" t="s">
        <v>479</v>
      </c>
      <c r="T4" s="120" t="s">
        <v>476</v>
      </c>
      <c r="U4" s="59"/>
      <c r="V4" s="119"/>
      <c r="W4" s="120" t="s">
        <v>477</v>
      </c>
      <c r="X4" s="59"/>
      <c r="Y4" s="119"/>
      <c r="Z4" s="157" t="s">
        <v>478</v>
      </c>
      <c r="AA4" s="154" t="s">
        <v>479</v>
      </c>
      <c r="AB4" s="120" t="s">
        <v>476</v>
      </c>
      <c r="AC4" s="59"/>
      <c r="AD4" s="119"/>
      <c r="AE4" s="120" t="s">
        <v>477</v>
      </c>
      <c r="AF4" s="59"/>
      <c r="AG4" s="119"/>
      <c r="AH4" s="157" t="s">
        <v>478</v>
      </c>
      <c r="AI4" s="154" t="s">
        <v>479</v>
      </c>
      <c r="AJ4" s="120" t="s">
        <v>476</v>
      </c>
      <c r="AK4" s="59"/>
      <c r="AL4" s="119"/>
      <c r="AM4" s="120" t="s">
        <v>477</v>
      </c>
      <c r="AN4" s="59"/>
      <c r="AO4" s="119"/>
      <c r="AP4" s="157" t="s">
        <v>478</v>
      </c>
      <c r="AQ4" s="154" t="s">
        <v>479</v>
      </c>
      <c r="AR4" s="120" t="s">
        <v>476</v>
      </c>
      <c r="AS4" s="59"/>
      <c r="AT4" s="119"/>
      <c r="AU4" s="120" t="s">
        <v>477</v>
      </c>
      <c r="AV4" s="59"/>
      <c r="AW4" s="119"/>
      <c r="AX4" s="157" t="s">
        <v>478</v>
      </c>
      <c r="AY4" s="154" t="s">
        <v>479</v>
      </c>
      <c r="AZ4" s="120" t="s">
        <v>476</v>
      </c>
      <c r="BA4" s="59"/>
      <c r="BB4" s="119"/>
      <c r="BC4" s="120" t="s">
        <v>477</v>
      </c>
      <c r="BD4" s="59"/>
      <c r="BE4" s="119"/>
    </row>
    <row r="5" spans="1:57" s="45" customFormat="1" ht="22.5">
      <c r="A5" s="158"/>
      <c r="B5" s="146"/>
      <c r="C5" s="155"/>
      <c r="D5" s="137" t="s">
        <v>481</v>
      </c>
      <c r="E5" s="127" t="s">
        <v>482</v>
      </c>
      <c r="F5" s="70" t="s">
        <v>483</v>
      </c>
      <c r="G5" s="119" t="s">
        <v>481</v>
      </c>
      <c r="H5" s="127" t="s">
        <v>482</v>
      </c>
      <c r="I5" s="70" t="s">
        <v>483</v>
      </c>
      <c r="J5" s="158"/>
      <c r="K5" s="155"/>
      <c r="L5" s="137" t="s">
        <v>481</v>
      </c>
      <c r="M5" s="127" t="s">
        <v>482</v>
      </c>
      <c r="N5" s="70" t="s">
        <v>485</v>
      </c>
      <c r="O5" s="137" t="s">
        <v>481</v>
      </c>
      <c r="P5" s="127" t="s">
        <v>482</v>
      </c>
      <c r="Q5" s="70" t="s">
        <v>485</v>
      </c>
      <c r="R5" s="158"/>
      <c r="S5" s="155"/>
      <c r="T5" s="137" t="s">
        <v>481</v>
      </c>
      <c r="U5" s="127" t="s">
        <v>482</v>
      </c>
      <c r="V5" s="70" t="s">
        <v>485</v>
      </c>
      <c r="W5" s="137" t="s">
        <v>481</v>
      </c>
      <c r="X5" s="127" t="s">
        <v>482</v>
      </c>
      <c r="Y5" s="70" t="s">
        <v>485</v>
      </c>
      <c r="Z5" s="158"/>
      <c r="AA5" s="155"/>
      <c r="AB5" s="137" t="s">
        <v>481</v>
      </c>
      <c r="AC5" s="127" t="s">
        <v>482</v>
      </c>
      <c r="AD5" s="70" t="s">
        <v>485</v>
      </c>
      <c r="AE5" s="137" t="s">
        <v>481</v>
      </c>
      <c r="AF5" s="127" t="s">
        <v>482</v>
      </c>
      <c r="AG5" s="70" t="s">
        <v>485</v>
      </c>
      <c r="AH5" s="158"/>
      <c r="AI5" s="155"/>
      <c r="AJ5" s="137" t="s">
        <v>481</v>
      </c>
      <c r="AK5" s="127" t="s">
        <v>482</v>
      </c>
      <c r="AL5" s="70" t="s">
        <v>485</v>
      </c>
      <c r="AM5" s="137" t="s">
        <v>481</v>
      </c>
      <c r="AN5" s="127" t="s">
        <v>482</v>
      </c>
      <c r="AO5" s="70" t="s">
        <v>485</v>
      </c>
      <c r="AP5" s="158"/>
      <c r="AQ5" s="155"/>
      <c r="AR5" s="137" t="s">
        <v>481</v>
      </c>
      <c r="AS5" s="127" t="s">
        <v>482</v>
      </c>
      <c r="AT5" s="70" t="s">
        <v>485</v>
      </c>
      <c r="AU5" s="137" t="s">
        <v>481</v>
      </c>
      <c r="AV5" s="127" t="s">
        <v>482</v>
      </c>
      <c r="AW5" s="70" t="s">
        <v>485</v>
      </c>
      <c r="AX5" s="158"/>
      <c r="AY5" s="155"/>
      <c r="AZ5" s="137" t="s">
        <v>481</v>
      </c>
      <c r="BA5" s="127" t="s">
        <v>482</v>
      </c>
      <c r="BB5" s="70" t="s">
        <v>485</v>
      </c>
      <c r="BC5" s="137" t="s">
        <v>481</v>
      </c>
      <c r="BD5" s="127" t="s">
        <v>482</v>
      </c>
      <c r="BE5" s="70" t="s">
        <v>485</v>
      </c>
    </row>
    <row r="6" spans="1:57" s="46" customFormat="1" ht="13.5">
      <c r="A6" s="159"/>
      <c r="B6" s="147"/>
      <c r="C6" s="156"/>
      <c r="D6" s="138" t="s">
        <v>486</v>
      </c>
      <c r="E6" s="139" t="s">
        <v>486</v>
      </c>
      <c r="F6" s="139" t="s">
        <v>486</v>
      </c>
      <c r="G6" s="138" t="s">
        <v>486</v>
      </c>
      <c r="H6" s="139" t="s">
        <v>486</v>
      </c>
      <c r="I6" s="139" t="s">
        <v>486</v>
      </c>
      <c r="J6" s="159"/>
      <c r="K6" s="156"/>
      <c r="L6" s="138" t="s">
        <v>486</v>
      </c>
      <c r="M6" s="139" t="s">
        <v>486</v>
      </c>
      <c r="N6" s="139" t="s">
        <v>486</v>
      </c>
      <c r="O6" s="138" t="s">
        <v>486</v>
      </c>
      <c r="P6" s="139" t="s">
        <v>486</v>
      </c>
      <c r="Q6" s="139" t="s">
        <v>486</v>
      </c>
      <c r="R6" s="159"/>
      <c r="S6" s="156"/>
      <c r="T6" s="138" t="s">
        <v>486</v>
      </c>
      <c r="U6" s="139" t="s">
        <v>486</v>
      </c>
      <c r="V6" s="139" t="s">
        <v>486</v>
      </c>
      <c r="W6" s="138" t="s">
        <v>486</v>
      </c>
      <c r="X6" s="139" t="s">
        <v>486</v>
      </c>
      <c r="Y6" s="139" t="s">
        <v>486</v>
      </c>
      <c r="Z6" s="159"/>
      <c r="AA6" s="156"/>
      <c r="AB6" s="138" t="s">
        <v>486</v>
      </c>
      <c r="AC6" s="139" t="s">
        <v>486</v>
      </c>
      <c r="AD6" s="139" t="s">
        <v>486</v>
      </c>
      <c r="AE6" s="138" t="s">
        <v>486</v>
      </c>
      <c r="AF6" s="139" t="s">
        <v>486</v>
      </c>
      <c r="AG6" s="139" t="s">
        <v>486</v>
      </c>
      <c r="AH6" s="159"/>
      <c r="AI6" s="156"/>
      <c r="AJ6" s="138" t="s">
        <v>486</v>
      </c>
      <c r="AK6" s="139" t="s">
        <v>486</v>
      </c>
      <c r="AL6" s="139" t="s">
        <v>486</v>
      </c>
      <c r="AM6" s="138" t="s">
        <v>486</v>
      </c>
      <c r="AN6" s="139" t="s">
        <v>486</v>
      </c>
      <c r="AO6" s="139" t="s">
        <v>486</v>
      </c>
      <c r="AP6" s="159"/>
      <c r="AQ6" s="156"/>
      <c r="AR6" s="138" t="s">
        <v>486</v>
      </c>
      <c r="AS6" s="139" t="s">
        <v>486</v>
      </c>
      <c r="AT6" s="139" t="s">
        <v>486</v>
      </c>
      <c r="AU6" s="138" t="s">
        <v>486</v>
      </c>
      <c r="AV6" s="139" t="s">
        <v>486</v>
      </c>
      <c r="AW6" s="139" t="s">
        <v>486</v>
      </c>
      <c r="AX6" s="159"/>
      <c r="AY6" s="156"/>
      <c r="AZ6" s="138" t="s">
        <v>486</v>
      </c>
      <c r="BA6" s="139" t="s">
        <v>486</v>
      </c>
      <c r="BB6" s="139" t="s">
        <v>486</v>
      </c>
      <c r="BC6" s="138" t="s">
        <v>486</v>
      </c>
      <c r="BD6" s="139" t="s">
        <v>486</v>
      </c>
      <c r="BE6" s="139" t="s">
        <v>486</v>
      </c>
    </row>
    <row r="7" spans="1:57" s="61" customFormat="1" ht="12" customHeight="1">
      <c r="A7" s="48" t="s">
        <v>487</v>
      </c>
      <c r="B7" s="63" t="s">
        <v>786</v>
      </c>
      <c r="C7" s="48" t="s">
        <v>483</v>
      </c>
      <c r="D7" s="71">
        <f aca="true" t="shared" si="0" ref="D7:I7">SUM(D8:D40)</f>
        <v>137824</v>
      </c>
      <c r="E7" s="71">
        <f t="shared" si="0"/>
        <v>5508372</v>
      </c>
      <c r="F7" s="71">
        <f t="shared" si="0"/>
        <v>5646196</v>
      </c>
      <c r="G7" s="71">
        <f t="shared" si="0"/>
        <v>103569</v>
      </c>
      <c r="H7" s="71">
        <f t="shared" si="0"/>
        <v>2491115</v>
      </c>
      <c r="I7" s="71">
        <f t="shared" si="0"/>
        <v>2594684</v>
      </c>
      <c r="J7" s="49">
        <f>COUNTIF(J8:J40,"&lt;&gt;")</f>
        <v>33</v>
      </c>
      <c r="K7" s="49">
        <f>COUNTIF(K8:K40,"&lt;&gt;")</f>
        <v>33</v>
      </c>
      <c r="L7" s="71">
        <f aca="true" t="shared" si="1" ref="L7:Q7">SUM(L8:L40)</f>
        <v>42001</v>
      </c>
      <c r="M7" s="71">
        <f t="shared" si="1"/>
        <v>3516076</v>
      </c>
      <c r="N7" s="71">
        <f t="shared" si="1"/>
        <v>3558077</v>
      </c>
      <c r="O7" s="71">
        <f t="shared" si="1"/>
        <v>18150</v>
      </c>
      <c r="P7" s="71">
        <f t="shared" si="1"/>
        <v>1995698</v>
      </c>
      <c r="Q7" s="71">
        <f t="shared" si="1"/>
        <v>2013848</v>
      </c>
      <c r="R7" s="49">
        <f>COUNTIF(R8:R40,"&lt;&gt;")</f>
        <v>22</v>
      </c>
      <c r="S7" s="49">
        <f>COUNTIF(S8:S40,"&lt;&gt;")</f>
        <v>22</v>
      </c>
      <c r="T7" s="71">
        <f aca="true" t="shared" si="2" ref="T7:Y7">SUM(T8:T40)</f>
        <v>75681</v>
      </c>
      <c r="U7" s="71">
        <f t="shared" si="2"/>
        <v>1250078</v>
      </c>
      <c r="V7" s="71">
        <f t="shared" si="2"/>
        <v>1325759</v>
      </c>
      <c r="W7" s="71">
        <f t="shared" si="2"/>
        <v>85419</v>
      </c>
      <c r="X7" s="71">
        <f t="shared" si="2"/>
        <v>343118</v>
      </c>
      <c r="Y7" s="71">
        <f t="shared" si="2"/>
        <v>428537</v>
      </c>
      <c r="Z7" s="49">
        <f>COUNTIF(Z8:Z40,"&lt;&gt;")</f>
        <v>4</v>
      </c>
      <c r="AA7" s="49">
        <f>COUNTIF(AA8:AA40,"&lt;&gt;")</f>
        <v>4</v>
      </c>
      <c r="AB7" s="71">
        <f aca="true" t="shared" si="3" ref="AB7:AG7">SUM(AB8:AB40)</f>
        <v>20142</v>
      </c>
      <c r="AC7" s="71">
        <f t="shared" si="3"/>
        <v>291306</v>
      </c>
      <c r="AD7" s="71">
        <f t="shared" si="3"/>
        <v>311448</v>
      </c>
      <c r="AE7" s="71">
        <f t="shared" si="3"/>
        <v>0</v>
      </c>
      <c r="AF7" s="71">
        <f t="shared" si="3"/>
        <v>6221</v>
      </c>
      <c r="AG7" s="71">
        <f t="shared" si="3"/>
        <v>6221</v>
      </c>
      <c r="AH7" s="49">
        <f>COUNTIF(AH8:AH40,"&lt;&gt;")</f>
        <v>1</v>
      </c>
      <c r="AI7" s="49">
        <f>COUNTIF(AI8:AI40,"&lt;&gt;")</f>
        <v>1</v>
      </c>
      <c r="AJ7" s="71">
        <f aca="true" t="shared" si="4" ref="AJ7:AO7">SUM(AJ8:AJ40)</f>
        <v>0</v>
      </c>
      <c r="AK7" s="71">
        <f t="shared" si="4"/>
        <v>450912</v>
      </c>
      <c r="AL7" s="71">
        <f t="shared" si="4"/>
        <v>450912</v>
      </c>
      <c r="AM7" s="71">
        <f t="shared" si="4"/>
        <v>0</v>
      </c>
      <c r="AN7" s="71">
        <f t="shared" si="4"/>
        <v>0</v>
      </c>
      <c r="AO7" s="71">
        <f t="shared" si="4"/>
        <v>0</v>
      </c>
      <c r="AP7" s="49">
        <f>COUNTIF(AP8:AP40,"&lt;&gt;")</f>
        <v>1</v>
      </c>
      <c r="AQ7" s="49">
        <f>COUNTIF(AQ8:AQ40,"&lt;&gt;")</f>
        <v>1</v>
      </c>
      <c r="AR7" s="71">
        <f aca="true" t="shared" si="5" ref="AR7:AW7">SUM(AR8:AR40)</f>
        <v>0</v>
      </c>
      <c r="AS7" s="71">
        <f t="shared" si="5"/>
        <v>0</v>
      </c>
      <c r="AT7" s="71">
        <f t="shared" si="5"/>
        <v>0</v>
      </c>
      <c r="AU7" s="71">
        <f t="shared" si="5"/>
        <v>0</v>
      </c>
      <c r="AV7" s="71">
        <f t="shared" si="5"/>
        <v>146078</v>
      </c>
      <c r="AW7" s="71">
        <f t="shared" si="5"/>
        <v>146078</v>
      </c>
      <c r="AX7" s="49">
        <f>COUNTIF(AX8:AX40,"&lt;&gt;")</f>
        <v>0</v>
      </c>
      <c r="AY7" s="49">
        <f>COUNTIF(AY8:AY40,"&lt;&gt;")</f>
        <v>0</v>
      </c>
      <c r="AZ7" s="71">
        <f aca="true" t="shared" si="6" ref="AZ7:BE7">SUM(AZ8:AZ40)</f>
        <v>0</v>
      </c>
      <c r="BA7" s="71">
        <f t="shared" si="6"/>
        <v>0</v>
      </c>
      <c r="BB7" s="71">
        <f t="shared" si="6"/>
        <v>0</v>
      </c>
      <c r="BC7" s="71">
        <f t="shared" si="6"/>
        <v>0</v>
      </c>
      <c r="BD7" s="71">
        <f t="shared" si="6"/>
        <v>0</v>
      </c>
      <c r="BE7" s="71">
        <f t="shared" si="6"/>
        <v>0</v>
      </c>
    </row>
    <row r="8" spans="1:57" s="50" customFormat="1" ht="12" customHeight="1">
      <c r="A8" s="51" t="s">
        <v>488</v>
      </c>
      <c r="B8" s="64" t="s">
        <v>489</v>
      </c>
      <c r="C8" s="51" t="s">
        <v>490</v>
      </c>
      <c r="D8" s="73">
        <f aca="true" t="shared" si="7" ref="D8:D40">SUM(L8,T8,AB8,AJ8,AR8,AZ8)</f>
        <v>0</v>
      </c>
      <c r="E8" s="73">
        <f aca="true" t="shared" si="8" ref="E8:E40">SUM(M8,U8,AC8,AK8,AS8,BA8)</f>
        <v>537226</v>
      </c>
      <c r="F8" s="73">
        <f aca="true" t="shared" si="9" ref="F8:F40">SUM(D8:E8)</f>
        <v>537226</v>
      </c>
      <c r="G8" s="73">
        <f aca="true" t="shared" si="10" ref="G8:G40">SUM(O8,W8,AE8,AM8,AU8,BC8)</f>
        <v>29363</v>
      </c>
      <c r="H8" s="73">
        <f aca="true" t="shared" si="11" ref="H8:H40">SUM(P8,X8,AF8,AN8,AV8,BD8)</f>
        <v>252835</v>
      </c>
      <c r="I8" s="73">
        <f aca="true" t="shared" si="12" ref="I8:I40">SUM(G8:H8)</f>
        <v>282198</v>
      </c>
      <c r="J8" s="65" t="s">
        <v>491</v>
      </c>
      <c r="K8" s="52" t="s">
        <v>492</v>
      </c>
      <c r="L8" s="73">
        <v>0</v>
      </c>
      <c r="M8" s="73">
        <v>0</v>
      </c>
      <c r="N8" s="73">
        <f aca="true" t="shared" si="13" ref="N8:N40">SUM(L8,+M8)</f>
        <v>0</v>
      </c>
      <c r="O8" s="73">
        <v>0</v>
      </c>
      <c r="P8" s="73">
        <v>46936</v>
      </c>
      <c r="Q8" s="73">
        <f aca="true" t="shared" si="14" ref="Q8:Q40">SUM(O8,+P8)</f>
        <v>46936</v>
      </c>
      <c r="R8" s="65" t="s">
        <v>493</v>
      </c>
      <c r="S8" s="52" t="s">
        <v>494</v>
      </c>
      <c r="T8" s="73">
        <v>0</v>
      </c>
      <c r="U8" s="73">
        <v>0</v>
      </c>
      <c r="V8" s="73">
        <f aca="true" t="shared" si="15" ref="V8:V40">+SUM(T8,U8)</f>
        <v>0</v>
      </c>
      <c r="W8" s="73">
        <v>29363</v>
      </c>
      <c r="X8" s="73">
        <v>59821</v>
      </c>
      <c r="Y8" s="73">
        <f aca="true" t="shared" si="16" ref="Y8:Y40">+SUM(W8,X8)</f>
        <v>89184</v>
      </c>
      <c r="Z8" s="65" t="s">
        <v>495</v>
      </c>
      <c r="AA8" s="52" t="s">
        <v>496</v>
      </c>
      <c r="AB8" s="73">
        <v>0</v>
      </c>
      <c r="AC8" s="73">
        <v>86314</v>
      </c>
      <c r="AD8" s="73">
        <f aca="true" t="shared" si="17" ref="AD8:AD40">+SUM(AB8,AC8)</f>
        <v>86314</v>
      </c>
      <c r="AE8" s="73">
        <v>0</v>
      </c>
      <c r="AF8" s="73">
        <v>0</v>
      </c>
      <c r="AG8" s="73">
        <f aca="true" t="shared" si="18" ref="AG8:AG40">SUM(AE8,+AF8)</f>
        <v>0</v>
      </c>
      <c r="AH8" s="65" t="s">
        <v>497</v>
      </c>
      <c r="AI8" s="52" t="s">
        <v>498</v>
      </c>
      <c r="AJ8" s="73">
        <v>0</v>
      </c>
      <c r="AK8" s="73">
        <v>450912</v>
      </c>
      <c r="AL8" s="73">
        <f aca="true" t="shared" si="19" ref="AL8:AL40">SUM(AJ8,+AK8)</f>
        <v>450912</v>
      </c>
      <c r="AM8" s="73">
        <v>0</v>
      </c>
      <c r="AN8" s="73">
        <v>0</v>
      </c>
      <c r="AO8" s="73">
        <f aca="true" t="shared" si="20" ref="AO8:AO40">SUM(AM8,+AN8)</f>
        <v>0</v>
      </c>
      <c r="AP8" s="65" t="s">
        <v>499</v>
      </c>
      <c r="AQ8" s="52" t="s">
        <v>500</v>
      </c>
      <c r="AR8" s="73">
        <v>0</v>
      </c>
      <c r="AS8" s="73">
        <v>0</v>
      </c>
      <c r="AT8" s="73">
        <f aca="true" t="shared" si="21" ref="AT8:AT40">SUM(AR8,+AS8)</f>
        <v>0</v>
      </c>
      <c r="AU8" s="73">
        <v>0</v>
      </c>
      <c r="AV8" s="73">
        <v>146078</v>
      </c>
      <c r="AW8" s="73">
        <f aca="true" t="shared" si="22" ref="AW8:AW40">SUM(AU8,+AV8)</f>
        <v>146078</v>
      </c>
      <c r="AX8" s="65"/>
      <c r="AY8" s="52"/>
      <c r="AZ8" s="73">
        <v>0</v>
      </c>
      <c r="BA8" s="73">
        <v>0</v>
      </c>
      <c r="BB8" s="73">
        <f aca="true" t="shared" si="23" ref="BB8:BB40">SUM(AZ8,BA8)</f>
        <v>0</v>
      </c>
      <c r="BC8" s="73">
        <v>0</v>
      </c>
      <c r="BD8" s="73">
        <v>0</v>
      </c>
      <c r="BE8" s="73">
        <f aca="true" t="shared" si="24" ref="BE8:BE40">SUM(BC8,+BD8)</f>
        <v>0</v>
      </c>
    </row>
    <row r="9" spans="1:57" s="50" customFormat="1" ht="12" customHeight="1">
      <c r="A9" s="51" t="s">
        <v>488</v>
      </c>
      <c r="B9" s="64" t="s">
        <v>501</v>
      </c>
      <c r="C9" s="51" t="s">
        <v>502</v>
      </c>
      <c r="D9" s="73">
        <f t="shared" si="7"/>
        <v>16891</v>
      </c>
      <c r="E9" s="73">
        <f t="shared" si="8"/>
        <v>276215</v>
      </c>
      <c r="F9" s="73">
        <f t="shared" si="9"/>
        <v>293106</v>
      </c>
      <c r="G9" s="73">
        <f t="shared" si="10"/>
        <v>1910</v>
      </c>
      <c r="H9" s="73">
        <f t="shared" si="11"/>
        <v>110311</v>
      </c>
      <c r="I9" s="73">
        <f t="shared" si="12"/>
        <v>112221</v>
      </c>
      <c r="J9" s="65" t="s">
        <v>503</v>
      </c>
      <c r="K9" s="52" t="s">
        <v>504</v>
      </c>
      <c r="L9" s="73">
        <v>16891</v>
      </c>
      <c r="M9" s="73">
        <v>276215</v>
      </c>
      <c r="N9" s="73">
        <f t="shared" si="13"/>
        <v>293106</v>
      </c>
      <c r="O9" s="73">
        <v>1910</v>
      </c>
      <c r="P9" s="73">
        <v>110311</v>
      </c>
      <c r="Q9" s="73">
        <f t="shared" si="14"/>
        <v>112221</v>
      </c>
      <c r="R9" s="65"/>
      <c r="S9" s="52"/>
      <c r="T9" s="73">
        <v>0</v>
      </c>
      <c r="U9" s="73">
        <v>0</v>
      </c>
      <c r="V9" s="73">
        <f t="shared" si="15"/>
        <v>0</v>
      </c>
      <c r="W9" s="73">
        <v>0</v>
      </c>
      <c r="X9" s="73">
        <v>0</v>
      </c>
      <c r="Y9" s="73">
        <f t="shared" si="16"/>
        <v>0</v>
      </c>
      <c r="Z9" s="65"/>
      <c r="AA9" s="52"/>
      <c r="AB9" s="73">
        <v>0</v>
      </c>
      <c r="AC9" s="73">
        <v>0</v>
      </c>
      <c r="AD9" s="73">
        <f t="shared" si="17"/>
        <v>0</v>
      </c>
      <c r="AE9" s="73">
        <v>0</v>
      </c>
      <c r="AF9" s="73">
        <v>0</v>
      </c>
      <c r="AG9" s="73">
        <f t="shared" si="18"/>
        <v>0</v>
      </c>
      <c r="AH9" s="65"/>
      <c r="AI9" s="52"/>
      <c r="AJ9" s="73">
        <v>0</v>
      </c>
      <c r="AK9" s="73">
        <v>0</v>
      </c>
      <c r="AL9" s="73">
        <f t="shared" si="19"/>
        <v>0</v>
      </c>
      <c r="AM9" s="73">
        <v>0</v>
      </c>
      <c r="AN9" s="73">
        <v>0</v>
      </c>
      <c r="AO9" s="73">
        <f t="shared" si="20"/>
        <v>0</v>
      </c>
      <c r="AP9" s="65"/>
      <c r="AQ9" s="52"/>
      <c r="AR9" s="73">
        <v>0</v>
      </c>
      <c r="AS9" s="73">
        <v>0</v>
      </c>
      <c r="AT9" s="73">
        <f t="shared" si="21"/>
        <v>0</v>
      </c>
      <c r="AU9" s="73">
        <v>0</v>
      </c>
      <c r="AV9" s="73">
        <v>0</v>
      </c>
      <c r="AW9" s="73">
        <f t="shared" si="22"/>
        <v>0</v>
      </c>
      <c r="AX9" s="65"/>
      <c r="AY9" s="52"/>
      <c r="AZ9" s="73">
        <v>0</v>
      </c>
      <c r="BA9" s="73">
        <v>0</v>
      </c>
      <c r="BB9" s="73">
        <f t="shared" si="23"/>
        <v>0</v>
      </c>
      <c r="BC9" s="73">
        <v>0</v>
      </c>
      <c r="BD9" s="73">
        <v>0</v>
      </c>
      <c r="BE9" s="73">
        <f t="shared" si="24"/>
        <v>0</v>
      </c>
    </row>
    <row r="10" spans="1:57" s="50" customFormat="1" ht="12" customHeight="1">
      <c r="A10" s="51" t="s">
        <v>488</v>
      </c>
      <c r="B10" s="64" t="s">
        <v>505</v>
      </c>
      <c r="C10" s="51" t="s">
        <v>506</v>
      </c>
      <c r="D10" s="73">
        <f t="shared" si="7"/>
        <v>8204</v>
      </c>
      <c r="E10" s="73">
        <f t="shared" si="8"/>
        <v>292624</v>
      </c>
      <c r="F10" s="73">
        <f t="shared" si="9"/>
        <v>300828</v>
      </c>
      <c r="G10" s="73">
        <f t="shared" si="10"/>
        <v>0</v>
      </c>
      <c r="H10" s="73">
        <f t="shared" si="11"/>
        <v>43285</v>
      </c>
      <c r="I10" s="73">
        <f t="shared" si="12"/>
        <v>43285</v>
      </c>
      <c r="J10" s="65" t="s">
        <v>507</v>
      </c>
      <c r="K10" s="52" t="s">
        <v>508</v>
      </c>
      <c r="L10" s="73">
        <v>8204</v>
      </c>
      <c r="M10" s="73">
        <v>113734</v>
      </c>
      <c r="N10" s="73">
        <f t="shared" si="13"/>
        <v>121938</v>
      </c>
      <c r="O10" s="73">
        <v>0</v>
      </c>
      <c r="P10" s="73">
        <v>0</v>
      </c>
      <c r="Q10" s="73">
        <f t="shared" si="14"/>
        <v>0</v>
      </c>
      <c r="R10" s="65" t="s">
        <v>509</v>
      </c>
      <c r="S10" s="52" t="s">
        <v>510</v>
      </c>
      <c r="T10" s="73">
        <v>0</v>
      </c>
      <c r="U10" s="73">
        <v>0</v>
      </c>
      <c r="V10" s="73">
        <f t="shared" si="15"/>
        <v>0</v>
      </c>
      <c r="W10" s="73">
        <v>0</v>
      </c>
      <c r="X10" s="73">
        <v>43285</v>
      </c>
      <c r="Y10" s="73">
        <f t="shared" si="16"/>
        <v>43285</v>
      </c>
      <c r="Z10" s="65" t="s">
        <v>511</v>
      </c>
      <c r="AA10" s="52" t="s">
        <v>512</v>
      </c>
      <c r="AB10" s="73">
        <v>0</v>
      </c>
      <c r="AC10" s="73">
        <v>178890</v>
      </c>
      <c r="AD10" s="73">
        <f t="shared" si="17"/>
        <v>178890</v>
      </c>
      <c r="AE10" s="73">
        <v>0</v>
      </c>
      <c r="AF10" s="73">
        <v>0</v>
      </c>
      <c r="AG10" s="73">
        <f t="shared" si="18"/>
        <v>0</v>
      </c>
      <c r="AH10" s="65"/>
      <c r="AI10" s="52"/>
      <c r="AJ10" s="73">
        <v>0</v>
      </c>
      <c r="AK10" s="73">
        <v>0</v>
      </c>
      <c r="AL10" s="73">
        <f t="shared" si="19"/>
        <v>0</v>
      </c>
      <c r="AM10" s="73">
        <v>0</v>
      </c>
      <c r="AN10" s="73">
        <v>0</v>
      </c>
      <c r="AO10" s="73">
        <f t="shared" si="20"/>
        <v>0</v>
      </c>
      <c r="AP10" s="65"/>
      <c r="AQ10" s="52"/>
      <c r="AR10" s="73">
        <v>0</v>
      </c>
      <c r="AS10" s="73">
        <v>0</v>
      </c>
      <c r="AT10" s="73">
        <f t="shared" si="21"/>
        <v>0</v>
      </c>
      <c r="AU10" s="73">
        <v>0</v>
      </c>
      <c r="AV10" s="73">
        <v>0</v>
      </c>
      <c r="AW10" s="73">
        <f t="shared" si="22"/>
        <v>0</v>
      </c>
      <c r="AX10" s="65"/>
      <c r="AY10" s="52"/>
      <c r="AZ10" s="73">
        <v>0</v>
      </c>
      <c r="BA10" s="73">
        <v>0</v>
      </c>
      <c r="BB10" s="73">
        <f t="shared" si="23"/>
        <v>0</v>
      </c>
      <c r="BC10" s="73">
        <v>0</v>
      </c>
      <c r="BD10" s="73">
        <v>0</v>
      </c>
      <c r="BE10" s="73">
        <f t="shared" si="24"/>
        <v>0</v>
      </c>
    </row>
    <row r="11" spans="1:57" s="50" customFormat="1" ht="12" customHeight="1">
      <c r="A11" s="51" t="s">
        <v>513</v>
      </c>
      <c r="B11" s="64" t="s">
        <v>514</v>
      </c>
      <c r="C11" s="51" t="s">
        <v>515</v>
      </c>
      <c r="D11" s="73">
        <f t="shared" si="7"/>
        <v>20142</v>
      </c>
      <c r="E11" s="73">
        <f t="shared" si="8"/>
        <v>26102</v>
      </c>
      <c r="F11" s="73">
        <f t="shared" si="9"/>
        <v>46244</v>
      </c>
      <c r="G11" s="73">
        <f t="shared" si="10"/>
        <v>30168</v>
      </c>
      <c r="H11" s="73">
        <f t="shared" si="11"/>
        <v>186811</v>
      </c>
      <c r="I11" s="73">
        <f t="shared" si="12"/>
        <v>216979</v>
      </c>
      <c r="J11" s="65" t="s">
        <v>516</v>
      </c>
      <c r="K11" s="52" t="s">
        <v>517</v>
      </c>
      <c r="L11" s="73">
        <v>0</v>
      </c>
      <c r="M11" s="73">
        <v>0</v>
      </c>
      <c r="N11" s="73">
        <f t="shared" si="13"/>
        <v>0</v>
      </c>
      <c r="O11" s="73">
        <v>0</v>
      </c>
      <c r="P11" s="73">
        <v>125351</v>
      </c>
      <c r="Q11" s="73">
        <f t="shared" si="14"/>
        <v>125351</v>
      </c>
      <c r="R11" s="65" t="s">
        <v>518</v>
      </c>
      <c r="S11" s="52" t="s">
        <v>519</v>
      </c>
      <c r="T11" s="73">
        <v>0</v>
      </c>
      <c r="U11" s="73">
        <v>0</v>
      </c>
      <c r="V11" s="73">
        <f t="shared" si="15"/>
        <v>0</v>
      </c>
      <c r="W11" s="73">
        <v>30168</v>
      </c>
      <c r="X11" s="73">
        <v>61460</v>
      </c>
      <c r="Y11" s="73">
        <f t="shared" si="16"/>
        <v>91628</v>
      </c>
      <c r="Z11" s="65" t="s">
        <v>520</v>
      </c>
      <c r="AA11" s="52" t="s">
        <v>521</v>
      </c>
      <c r="AB11" s="73">
        <v>20142</v>
      </c>
      <c r="AC11" s="73">
        <v>26102</v>
      </c>
      <c r="AD11" s="73">
        <f t="shared" si="17"/>
        <v>46244</v>
      </c>
      <c r="AE11" s="73">
        <v>0</v>
      </c>
      <c r="AF11" s="73">
        <v>0</v>
      </c>
      <c r="AG11" s="73">
        <f t="shared" si="18"/>
        <v>0</v>
      </c>
      <c r="AH11" s="65"/>
      <c r="AI11" s="52"/>
      <c r="AJ11" s="73">
        <v>0</v>
      </c>
      <c r="AK11" s="73">
        <v>0</v>
      </c>
      <c r="AL11" s="73">
        <f t="shared" si="19"/>
        <v>0</v>
      </c>
      <c r="AM11" s="73">
        <v>0</v>
      </c>
      <c r="AN11" s="73">
        <v>0</v>
      </c>
      <c r="AO11" s="73">
        <f t="shared" si="20"/>
        <v>0</v>
      </c>
      <c r="AP11" s="65"/>
      <c r="AQ11" s="52"/>
      <c r="AR11" s="73">
        <v>0</v>
      </c>
      <c r="AS11" s="73">
        <v>0</v>
      </c>
      <c r="AT11" s="73">
        <f t="shared" si="21"/>
        <v>0</v>
      </c>
      <c r="AU11" s="73">
        <v>0</v>
      </c>
      <c r="AV11" s="73">
        <v>0</v>
      </c>
      <c r="AW11" s="73">
        <f t="shared" si="22"/>
        <v>0</v>
      </c>
      <c r="AX11" s="65"/>
      <c r="AY11" s="52"/>
      <c r="AZ11" s="73">
        <v>0</v>
      </c>
      <c r="BA11" s="73">
        <v>0</v>
      </c>
      <c r="BB11" s="73">
        <f t="shared" si="23"/>
        <v>0</v>
      </c>
      <c r="BC11" s="73">
        <v>0</v>
      </c>
      <c r="BD11" s="73">
        <v>0</v>
      </c>
      <c r="BE11" s="73">
        <f t="shared" si="24"/>
        <v>0</v>
      </c>
    </row>
    <row r="12" spans="1:57" s="50" customFormat="1" ht="12" customHeight="1">
      <c r="A12" s="53" t="s">
        <v>522</v>
      </c>
      <c r="B12" s="54" t="s">
        <v>523</v>
      </c>
      <c r="C12" s="53" t="s">
        <v>524</v>
      </c>
      <c r="D12" s="75">
        <f t="shared" si="7"/>
        <v>18344</v>
      </c>
      <c r="E12" s="75">
        <f t="shared" si="8"/>
        <v>23642</v>
      </c>
      <c r="F12" s="75">
        <f t="shared" si="9"/>
        <v>41986</v>
      </c>
      <c r="G12" s="75">
        <f t="shared" si="10"/>
        <v>0</v>
      </c>
      <c r="H12" s="75">
        <f t="shared" si="11"/>
        <v>121525</v>
      </c>
      <c r="I12" s="75">
        <f t="shared" si="12"/>
        <v>121525</v>
      </c>
      <c r="J12" s="54" t="s">
        <v>525</v>
      </c>
      <c r="K12" s="53" t="s">
        <v>526</v>
      </c>
      <c r="L12" s="75">
        <v>0</v>
      </c>
      <c r="M12" s="75">
        <v>0</v>
      </c>
      <c r="N12" s="75">
        <f t="shared" si="13"/>
        <v>0</v>
      </c>
      <c r="O12" s="75">
        <v>0</v>
      </c>
      <c r="P12" s="75">
        <v>121525</v>
      </c>
      <c r="Q12" s="75">
        <f t="shared" si="14"/>
        <v>121525</v>
      </c>
      <c r="R12" s="54" t="s">
        <v>527</v>
      </c>
      <c r="S12" s="53" t="s">
        <v>528</v>
      </c>
      <c r="T12" s="75">
        <v>18344</v>
      </c>
      <c r="U12" s="75">
        <v>23642</v>
      </c>
      <c r="V12" s="75">
        <f t="shared" si="15"/>
        <v>41986</v>
      </c>
      <c r="W12" s="75">
        <v>0</v>
      </c>
      <c r="X12" s="75">
        <v>0</v>
      </c>
      <c r="Y12" s="75">
        <f t="shared" si="16"/>
        <v>0</v>
      </c>
      <c r="Z12" s="54"/>
      <c r="AA12" s="53"/>
      <c r="AB12" s="75">
        <v>0</v>
      </c>
      <c r="AC12" s="75">
        <v>0</v>
      </c>
      <c r="AD12" s="75">
        <f t="shared" si="17"/>
        <v>0</v>
      </c>
      <c r="AE12" s="75">
        <v>0</v>
      </c>
      <c r="AF12" s="75">
        <v>0</v>
      </c>
      <c r="AG12" s="75">
        <f t="shared" si="18"/>
        <v>0</v>
      </c>
      <c r="AH12" s="54"/>
      <c r="AI12" s="53"/>
      <c r="AJ12" s="75">
        <v>0</v>
      </c>
      <c r="AK12" s="75">
        <v>0</v>
      </c>
      <c r="AL12" s="75">
        <f t="shared" si="19"/>
        <v>0</v>
      </c>
      <c r="AM12" s="75">
        <v>0</v>
      </c>
      <c r="AN12" s="75">
        <v>0</v>
      </c>
      <c r="AO12" s="75">
        <f t="shared" si="20"/>
        <v>0</v>
      </c>
      <c r="AP12" s="54"/>
      <c r="AQ12" s="53"/>
      <c r="AR12" s="75">
        <v>0</v>
      </c>
      <c r="AS12" s="75">
        <v>0</v>
      </c>
      <c r="AT12" s="75">
        <f t="shared" si="21"/>
        <v>0</v>
      </c>
      <c r="AU12" s="75">
        <v>0</v>
      </c>
      <c r="AV12" s="75">
        <v>0</v>
      </c>
      <c r="AW12" s="75">
        <f t="shared" si="22"/>
        <v>0</v>
      </c>
      <c r="AX12" s="54"/>
      <c r="AY12" s="53"/>
      <c r="AZ12" s="75">
        <v>0</v>
      </c>
      <c r="BA12" s="75">
        <v>0</v>
      </c>
      <c r="BB12" s="75">
        <f t="shared" si="23"/>
        <v>0</v>
      </c>
      <c r="BC12" s="75">
        <v>0</v>
      </c>
      <c r="BD12" s="75">
        <v>0</v>
      </c>
      <c r="BE12" s="75">
        <f t="shared" si="24"/>
        <v>0</v>
      </c>
    </row>
    <row r="13" spans="1:57" s="50" customFormat="1" ht="12" customHeight="1">
      <c r="A13" s="53" t="s">
        <v>529</v>
      </c>
      <c r="B13" s="54" t="s">
        <v>530</v>
      </c>
      <c r="C13" s="53" t="s">
        <v>531</v>
      </c>
      <c r="D13" s="75">
        <f t="shared" si="7"/>
        <v>17998</v>
      </c>
      <c r="E13" s="75">
        <f t="shared" si="8"/>
        <v>257023</v>
      </c>
      <c r="F13" s="75">
        <f t="shared" si="9"/>
        <v>275021</v>
      </c>
      <c r="G13" s="75">
        <f t="shared" si="10"/>
        <v>0</v>
      </c>
      <c r="H13" s="75">
        <f t="shared" si="11"/>
        <v>116043</v>
      </c>
      <c r="I13" s="75">
        <f t="shared" si="12"/>
        <v>116043</v>
      </c>
      <c r="J13" s="54" t="s">
        <v>532</v>
      </c>
      <c r="K13" s="53" t="s">
        <v>533</v>
      </c>
      <c r="L13" s="75">
        <v>0</v>
      </c>
      <c r="M13" s="75">
        <v>257023</v>
      </c>
      <c r="N13" s="75">
        <f t="shared" si="13"/>
        <v>257023</v>
      </c>
      <c r="O13" s="75">
        <v>0</v>
      </c>
      <c r="P13" s="75">
        <v>116043</v>
      </c>
      <c r="Q13" s="75">
        <f t="shared" si="14"/>
        <v>116043</v>
      </c>
      <c r="R13" s="54" t="s">
        <v>534</v>
      </c>
      <c r="S13" s="53" t="s">
        <v>535</v>
      </c>
      <c r="T13" s="75">
        <v>17998</v>
      </c>
      <c r="U13" s="75">
        <v>0</v>
      </c>
      <c r="V13" s="75">
        <f t="shared" si="15"/>
        <v>17998</v>
      </c>
      <c r="W13" s="75">
        <v>0</v>
      </c>
      <c r="X13" s="75">
        <v>0</v>
      </c>
      <c r="Y13" s="75">
        <f t="shared" si="16"/>
        <v>0</v>
      </c>
      <c r="Z13" s="54"/>
      <c r="AA13" s="53"/>
      <c r="AB13" s="75">
        <v>0</v>
      </c>
      <c r="AC13" s="75">
        <v>0</v>
      </c>
      <c r="AD13" s="75">
        <f t="shared" si="17"/>
        <v>0</v>
      </c>
      <c r="AE13" s="75">
        <v>0</v>
      </c>
      <c r="AF13" s="75">
        <v>0</v>
      </c>
      <c r="AG13" s="75">
        <f t="shared" si="18"/>
        <v>0</v>
      </c>
      <c r="AH13" s="54"/>
      <c r="AI13" s="53"/>
      <c r="AJ13" s="75">
        <v>0</v>
      </c>
      <c r="AK13" s="75">
        <v>0</v>
      </c>
      <c r="AL13" s="75">
        <f t="shared" si="19"/>
        <v>0</v>
      </c>
      <c r="AM13" s="75">
        <v>0</v>
      </c>
      <c r="AN13" s="75">
        <v>0</v>
      </c>
      <c r="AO13" s="75">
        <f t="shared" si="20"/>
        <v>0</v>
      </c>
      <c r="AP13" s="54"/>
      <c r="AQ13" s="53"/>
      <c r="AR13" s="75">
        <v>0</v>
      </c>
      <c r="AS13" s="75">
        <v>0</v>
      </c>
      <c r="AT13" s="75">
        <f t="shared" si="21"/>
        <v>0</v>
      </c>
      <c r="AU13" s="75">
        <v>0</v>
      </c>
      <c r="AV13" s="75">
        <v>0</v>
      </c>
      <c r="AW13" s="75">
        <f t="shared" si="22"/>
        <v>0</v>
      </c>
      <c r="AX13" s="54"/>
      <c r="AY13" s="53"/>
      <c r="AZ13" s="75">
        <v>0</v>
      </c>
      <c r="BA13" s="75">
        <v>0</v>
      </c>
      <c r="BB13" s="75">
        <f t="shared" si="23"/>
        <v>0</v>
      </c>
      <c r="BC13" s="75">
        <v>0</v>
      </c>
      <c r="BD13" s="75">
        <v>0</v>
      </c>
      <c r="BE13" s="75">
        <f t="shared" si="24"/>
        <v>0</v>
      </c>
    </row>
    <row r="14" spans="1:57" s="50" customFormat="1" ht="12" customHeight="1">
      <c r="A14" s="53" t="s">
        <v>488</v>
      </c>
      <c r="B14" s="54" t="s">
        <v>536</v>
      </c>
      <c r="C14" s="53" t="s">
        <v>537</v>
      </c>
      <c r="D14" s="75">
        <f t="shared" si="7"/>
        <v>7775</v>
      </c>
      <c r="E14" s="75">
        <f t="shared" si="8"/>
        <v>10001</v>
      </c>
      <c r="F14" s="75">
        <f t="shared" si="9"/>
        <v>17776</v>
      </c>
      <c r="G14" s="75">
        <f t="shared" si="10"/>
        <v>0</v>
      </c>
      <c r="H14" s="75">
        <f t="shared" si="11"/>
        <v>0</v>
      </c>
      <c r="I14" s="75">
        <f t="shared" si="12"/>
        <v>0</v>
      </c>
      <c r="J14" s="54" t="s">
        <v>538</v>
      </c>
      <c r="K14" s="53" t="s">
        <v>539</v>
      </c>
      <c r="L14" s="75">
        <v>7775</v>
      </c>
      <c r="M14" s="75">
        <v>10001</v>
      </c>
      <c r="N14" s="75">
        <f t="shared" si="13"/>
        <v>17776</v>
      </c>
      <c r="O14" s="75">
        <v>0</v>
      </c>
      <c r="P14" s="75">
        <v>0</v>
      </c>
      <c r="Q14" s="75">
        <f t="shared" si="14"/>
        <v>0</v>
      </c>
      <c r="R14" s="54"/>
      <c r="S14" s="53"/>
      <c r="T14" s="75">
        <v>0</v>
      </c>
      <c r="U14" s="75">
        <v>0</v>
      </c>
      <c r="V14" s="75">
        <f t="shared" si="15"/>
        <v>0</v>
      </c>
      <c r="W14" s="75">
        <v>0</v>
      </c>
      <c r="X14" s="75">
        <v>0</v>
      </c>
      <c r="Y14" s="75">
        <f t="shared" si="16"/>
        <v>0</v>
      </c>
      <c r="Z14" s="54"/>
      <c r="AA14" s="53"/>
      <c r="AB14" s="75">
        <v>0</v>
      </c>
      <c r="AC14" s="75">
        <v>0</v>
      </c>
      <c r="AD14" s="75">
        <f t="shared" si="17"/>
        <v>0</v>
      </c>
      <c r="AE14" s="75">
        <v>0</v>
      </c>
      <c r="AF14" s="75">
        <v>0</v>
      </c>
      <c r="AG14" s="75">
        <f t="shared" si="18"/>
        <v>0</v>
      </c>
      <c r="AH14" s="54"/>
      <c r="AI14" s="53"/>
      <c r="AJ14" s="75">
        <v>0</v>
      </c>
      <c r="AK14" s="75">
        <v>0</v>
      </c>
      <c r="AL14" s="75">
        <f t="shared" si="19"/>
        <v>0</v>
      </c>
      <c r="AM14" s="75">
        <v>0</v>
      </c>
      <c r="AN14" s="75">
        <v>0</v>
      </c>
      <c r="AO14" s="75">
        <f t="shared" si="20"/>
        <v>0</v>
      </c>
      <c r="AP14" s="54"/>
      <c r="AQ14" s="53"/>
      <c r="AR14" s="75">
        <v>0</v>
      </c>
      <c r="AS14" s="75">
        <v>0</v>
      </c>
      <c r="AT14" s="75">
        <f t="shared" si="21"/>
        <v>0</v>
      </c>
      <c r="AU14" s="75">
        <v>0</v>
      </c>
      <c r="AV14" s="75">
        <v>0</v>
      </c>
      <c r="AW14" s="75">
        <f t="shared" si="22"/>
        <v>0</v>
      </c>
      <c r="AX14" s="54"/>
      <c r="AY14" s="53"/>
      <c r="AZ14" s="75">
        <v>0</v>
      </c>
      <c r="BA14" s="75">
        <v>0</v>
      </c>
      <c r="BB14" s="75">
        <f t="shared" si="23"/>
        <v>0</v>
      </c>
      <c r="BC14" s="75">
        <v>0</v>
      </c>
      <c r="BD14" s="75">
        <v>0</v>
      </c>
      <c r="BE14" s="75">
        <f t="shared" si="24"/>
        <v>0</v>
      </c>
    </row>
    <row r="15" spans="1:57" s="50" customFormat="1" ht="12" customHeight="1">
      <c r="A15" s="53" t="s">
        <v>488</v>
      </c>
      <c r="B15" s="54" t="s">
        <v>540</v>
      </c>
      <c r="C15" s="53" t="s">
        <v>541</v>
      </c>
      <c r="D15" s="75">
        <f t="shared" si="7"/>
        <v>0</v>
      </c>
      <c r="E15" s="75">
        <f t="shared" si="8"/>
        <v>1087570</v>
      </c>
      <c r="F15" s="75">
        <f t="shared" si="9"/>
        <v>1087570</v>
      </c>
      <c r="G15" s="75">
        <f t="shared" si="10"/>
        <v>0</v>
      </c>
      <c r="H15" s="75">
        <f t="shared" si="11"/>
        <v>367207</v>
      </c>
      <c r="I15" s="75">
        <f t="shared" si="12"/>
        <v>367207</v>
      </c>
      <c r="J15" s="54" t="s">
        <v>542</v>
      </c>
      <c r="K15" s="53" t="s">
        <v>543</v>
      </c>
      <c r="L15" s="75">
        <v>0</v>
      </c>
      <c r="M15" s="75">
        <v>1087570</v>
      </c>
      <c r="N15" s="75">
        <f t="shared" si="13"/>
        <v>1087570</v>
      </c>
      <c r="O15" s="75">
        <v>0</v>
      </c>
      <c r="P15" s="75">
        <v>367207</v>
      </c>
      <c r="Q15" s="75">
        <f t="shared" si="14"/>
        <v>367207</v>
      </c>
      <c r="R15" s="54"/>
      <c r="S15" s="53"/>
      <c r="T15" s="75">
        <v>0</v>
      </c>
      <c r="U15" s="75">
        <v>0</v>
      </c>
      <c r="V15" s="75">
        <f t="shared" si="15"/>
        <v>0</v>
      </c>
      <c r="W15" s="75">
        <v>0</v>
      </c>
      <c r="X15" s="75">
        <v>0</v>
      </c>
      <c r="Y15" s="75">
        <f t="shared" si="16"/>
        <v>0</v>
      </c>
      <c r="Z15" s="54"/>
      <c r="AA15" s="53"/>
      <c r="AB15" s="75">
        <v>0</v>
      </c>
      <c r="AC15" s="75">
        <v>0</v>
      </c>
      <c r="AD15" s="75">
        <f t="shared" si="17"/>
        <v>0</v>
      </c>
      <c r="AE15" s="75">
        <v>0</v>
      </c>
      <c r="AF15" s="75">
        <v>0</v>
      </c>
      <c r="AG15" s="75">
        <f t="shared" si="18"/>
        <v>0</v>
      </c>
      <c r="AH15" s="54"/>
      <c r="AI15" s="53"/>
      <c r="AJ15" s="75">
        <v>0</v>
      </c>
      <c r="AK15" s="75">
        <v>0</v>
      </c>
      <c r="AL15" s="75">
        <f t="shared" si="19"/>
        <v>0</v>
      </c>
      <c r="AM15" s="75">
        <v>0</v>
      </c>
      <c r="AN15" s="75">
        <v>0</v>
      </c>
      <c r="AO15" s="75">
        <f t="shared" si="20"/>
        <v>0</v>
      </c>
      <c r="AP15" s="54"/>
      <c r="AQ15" s="53"/>
      <c r="AR15" s="75">
        <v>0</v>
      </c>
      <c r="AS15" s="75">
        <v>0</v>
      </c>
      <c r="AT15" s="75">
        <f t="shared" si="21"/>
        <v>0</v>
      </c>
      <c r="AU15" s="75">
        <v>0</v>
      </c>
      <c r="AV15" s="75">
        <v>0</v>
      </c>
      <c r="AW15" s="75">
        <f t="shared" si="22"/>
        <v>0</v>
      </c>
      <c r="AX15" s="54"/>
      <c r="AY15" s="53"/>
      <c r="AZ15" s="75">
        <v>0</v>
      </c>
      <c r="BA15" s="75">
        <v>0</v>
      </c>
      <c r="BB15" s="75">
        <f t="shared" si="23"/>
        <v>0</v>
      </c>
      <c r="BC15" s="75">
        <v>0</v>
      </c>
      <c r="BD15" s="75">
        <v>0</v>
      </c>
      <c r="BE15" s="75">
        <f t="shared" si="24"/>
        <v>0</v>
      </c>
    </row>
    <row r="16" spans="1:57" s="50" customFormat="1" ht="12" customHeight="1">
      <c r="A16" s="53" t="s">
        <v>488</v>
      </c>
      <c r="B16" s="54" t="s">
        <v>544</v>
      </c>
      <c r="C16" s="53" t="s">
        <v>545</v>
      </c>
      <c r="D16" s="75">
        <f t="shared" si="7"/>
        <v>0</v>
      </c>
      <c r="E16" s="75">
        <f t="shared" si="8"/>
        <v>113912</v>
      </c>
      <c r="F16" s="75">
        <f t="shared" si="9"/>
        <v>113912</v>
      </c>
      <c r="G16" s="75">
        <f t="shared" si="10"/>
        <v>0</v>
      </c>
      <c r="H16" s="75">
        <f t="shared" si="11"/>
        <v>20293</v>
      </c>
      <c r="I16" s="75">
        <f t="shared" si="12"/>
        <v>20293</v>
      </c>
      <c r="J16" s="54" t="s">
        <v>546</v>
      </c>
      <c r="K16" s="53" t="s">
        <v>547</v>
      </c>
      <c r="L16" s="75">
        <v>0</v>
      </c>
      <c r="M16" s="75">
        <v>0</v>
      </c>
      <c r="N16" s="75">
        <f t="shared" si="13"/>
        <v>0</v>
      </c>
      <c r="O16" s="75"/>
      <c r="P16" s="75">
        <v>20293</v>
      </c>
      <c r="Q16" s="75">
        <f t="shared" si="14"/>
        <v>20293</v>
      </c>
      <c r="R16" s="54" t="s">
        <v>548</v>
      </c>
      <c r="S16" s="53" t="s">
        <v>549</v>
      </c>
      <c r="T16" s="75">
        <v>0</v>
      </c>
      <c r="U16" s="75">
        <v>113912</v>
      </c>
      <c r="V16" s="75">
        <f t="shared" si="15"/>
        <v>113912</v>
      </c>
      <c r="W16" s="75">
        <v>0</v>
      </c>
      <c r="X16" s="75">
        <v>0</v>
      </c>
      <c r="Y16" s="75">
        <f t="shared" si="16"/>
        <v>0</v>
      </c>
      <c r="Z16" s="54"/>
      <c r="AA16" s="53"/>
      <c r="AB16" s="75">
        <v>0</v>
      </c>
      <c r="AC16" s="75">
        <v>0</v>
      </c>
      <c r="AD16" s="75">
        <f t="shared" si="17"/>
        <v>0</v>
      </c>
      <c r="AE16" s="75">
        <v>0</v>
      </c>
      <c r="AF16" s="75">
        <v>0</v>
      </c>
      <c r="AG16" s="75">
        <f t="shared" si="18"/>
        <v>0</v>
      </c>
      <c r="AH16" s="54"/>
      <c r="AI16" s="53"/>
      <c r="AJ16" s="75">
        <v>0</v>
      </c>
      <c r="AK16" s="75">
        <v>0</v>
      </c>
      <c r="AL16" s="75">
        <f t="shared" si="19"/>
        <v>0</v>
      </c>
      <c r="AM16" s="75">
        <v>0</v>
      </c>
      <c r="AN16" s="75">
        <v>0</v>
      </c>
      <c r="AO16" s="75">
        <f t="shared" si="20"/>
        <v>0</v>
      </c>
      <c r="AP16" s="54"/>
      <c r="AQ16" s="53"/>
      <c r="AR16" s="75">
        <v>0</v>
      </c>
      <c r="AS16" s="75">
        <v>0</v>
      </c>
      <c r="AT16" s="75">
        <f t="shared" si="21"/>
        <v>0</v>
      </c>
      <c r="AU16" s="75">
        <v>0</v>
      </c>
      <c r="AV16" s="75">
        <v>0</v>
      </c>
      <c r="AW16" s="75">
        <f t="shared" si="22"/>
        <v>0</v>
      </c>
      <c r="AX16" s="54"/>
      <c r="AY16" s="53"/>
      <c r="AZ16" s="75">
        <v>0</v>
      </c>
      <c r="BA16" s="75">
        <v>0</v>
      </c>
      <c r="BB16" s="75">
        <f t="shared" si="23"/>
        <v>0</v>
      </c>
      <c r="BC16" s="75">
        <v>0</v>
      </c>
      <c r="BD16" s="75">
        <v>0</v>
      </c>
      <c r="BE16" s="75">
        <f t="shared" si="24"/>
        <v>0</v>
      </c>
    </row>
    <row r="17" spans="1:57" s="50" customFormat="1" ht="12" customHeight="1">
      <c r="A17" s="53" t="s">
        <v>488</v>
      </c>
      <c r="B17" s="54" t="s">
        <v>550</v>
      </c>
      <c r="C17" s="53" t="s">
        <v>551</v>
      </c>
      <c r="D17" s="75">
        <f t="shared" si="7"/>
        <v>0</v>
      </c>
      <c r="E17" s="75">
        <f t="shared" si="8"/>
        <v>160582</v>
      </c>
      <c r="F17" s="75">
        <f t="shared" si="9"/>
        <v>160582</v>
      </c>
      <c r="G17" s="75">
        <f t="shared" si="10"/>
        <v>0</v>
      </c>
      <c r="H17" s="75">
        <f t="shared" si="11"/>
        <v>73859</v>
      </c>
      <c r="I17" s="75">
        <f t="shared" si="12"/>
        <v>73859</v>
      </c>
      <c r="J17" s="54" t="s">
        <v>548</v>
      </c>
      <c r="K17" s="53" t="s">
        <v>549</v>
      </c>
      <c r="L17" s="75">
        <v>0</v>
      </c>
      <c r="M17" s="75">
        <v>160582</v>
      </c>
      <c r="N17" s="75">
        <f t="shared" si="13"/>
        <v>160582</v>
      </c>
      <c r="O17" s="75">
        <v>0</v>
      </c>
      <c r="P17" s="75">
        <v>0</v>
      </c>
      <c r="Q17" s="75">
        <f t="shared" si="14"/>
        <v>0</v>
      </c>
      <c r="R17" s="54" t="s">
        <v>552</v>
      </c>
      <c r="S17" s="53" t="s">
        <v>553</v>
      </c>
      <c r="T17" s="75">
        <v>0</v>
      </c>
      <c r="U17" s="75">
        <v>0</v>
      </c>
      <c r="V17" s="75">
        <f t="shared" si="15"/>
        <v>0</v>
      </c>
      <c r="W17" s="75">
        <v>0</v>
      </c>
      <c r="X17" s="75">
        <v>73859</v>
      </c>
      <c r="Y17" s="75">
        <f t="shared" si="16"/>
        <v>73859</v>
      </c>
      <c r="Z17" s="54"/>
      <c r="AA17" s="53"/>
      <c r="AB17" s="75">
        <v>0</v>
      </c>
      <c r="AC17" s="75">
        <v>0</v>
      </c>
      <c r="AD17" s="75">
        <f t="shared" si="17"/>
        <v>0</v>
      </c>
      <c r="AE17" s="75">
        <v>0</v>
      </c>
      <c r="AF17" s="75">
        <v>0</v>
      </c>
      <c r="AG17" s="75">
        <f t="shared" si="18"/>
        <v>0</v>
      </c>
      <c r="AH17" s="54"/>
      <c r="AI17" s="53"/>
      <c r="AJ17" s="75">
        <v>0</v>
      </c>
      <c r="AK17" s="75">
        <v>0</v>
      </c>
      <c r="AL17" s="75">
        <f t="shared" si="19"/>
        <v>0</v>
      </c>
      <c r="AM17" s="75">
        <v>0</v>
      </c>
      <c r="AN17" s="75">
        <v>0</v>
      </c>
      <c r="AO17" s="75">
        <f t="shared" si="20"/>
        <v>0</v>
      </c>
      <c r="AP17" s="54"/>
      <c r="AQ17" s="53"/>
      <c r="AR17" s="75">
        <v>0</v>
      </c>
      <c r="AS17" s="75">
        <v>0</v>
      </c>
      <c r="AT17" s="75">
        <f t="shared" si="21"/>
        <v>0</v>
      </c>
      <c r="AU17" s="75">
        <v>0</v>
      </c>
      <c r="AV17" s="75">
        <v>0</v>
      </c>
      <c r="AW17" s="75">
        <f t="shared" si="22"/>
        <v>0</v>
      </c>
      <c r="AX17" s="54"/>
      <c r="AY17" s="53"/>
      <c r="AZ17" s="75">
        <v>0</v>
      </c>
      <c r="BA17" s="75">
        <v>0</v>
      </c>
      <c r="BB17" s="75">
        <f t="shared" si="23"/>
        <v>0</v>
      </c>
      <c r="BC17" s="75">
        <v>0</v>
      </c>
      <c r="BD17" s="75">
        <v>0</v>
      </c>
      <c r="BE17" s="75">
        <f t="shared" si="24"/>
        <v>0</v>
      </c>
    </row>
    <row r="18" spans="1:57" s="50" customFormat="1" ht="12" customHeight="1">
      <c r="A18" s="53" t="s">
        <v>488</v>
      </c>
      <c r="B18" s="54" t="s">
        <v>554</v>
      </c>
      <c r="C18" s="53" t="s">
        <v>555</v>
      </c>
      <c r="D18" s="75">
        <f t="shared" si="7"/>
        <v>13422</v>
      </c>
      <c r="E18" s="75">
        <f t="shared" si="8"/>
        <v>175757</v>
      </c>
      <c r="F18" s="75">
        <f t="shared" si="9"/>
        <v>189179</v>
      </c>
      <c r="G18" s="75">
        <f t="shared" si="10"/>
        <v>0</v>
      </c>
      <c r="H18" s="75">
        <f t="shared" si="11"/>
        <v>90208</v>
      </c>
      <c r="I18" s="75">
        <f t="shared" si="12"/>
        <v>90208</v>
      </c>
      <c r="J18" s="54" t="s">
        <v>556</v>
      </c>
      <c r="K18" s="53" t="s">
        <v>557</v>
      </c>
      <c r="L18" s="75">
        <v>0</v>
      </c>
      <c r="M18" s="75">
        <v>175757</v>
      </c>
      <c r="N18" s="75">
        <f t="shared" si="13"/>
        <v>175757</v>
      </c>
      <c r="O18" s="75">
        <v>0</v>
      </c>
      <c r="P18" s="75">
        <v>90208</v>
      </c>
      <c r="Q18" s="75">
        <f t="shared" si="14"/>
        <v>90208</v>
      </c>
      <c r="R18" s="54" t="s">
        <v>558</v>
      </c>
      <c r="S18" s="53" t="s">
        <v>559</v>
      </c>
      <c r="T18" s="75">
        <v>13422</v>
      </c>
      <c r="U18" s="75">
        <v>0</v>
      </c>
      <c r="V18" s="75">
        <f t="shared" si="15"/>
        <v>13422</v>
      </c>
      <c r="W18" s="75">
        <v>0</v>
      </c>
      <c r="X18" s="75">
        <v>0</v>
      </c>
      <c r="Y18" s="75">
        <f t="shared" si="16"/>
        <v>0</v>
      </c>
      <c r="Z18" s="54"/>
      <c r="AA18" s="53"/>
      <c r="AB18" s="75">
        <v>0</v>
      </c>
      <c r="AC18" s="75">
        <v>0</v>
      </c>
      <c r="AD18" s="75">
        <f t="shared" si="17"/>
        <v>0</v>
      </c>
      <c r="AE18" s="75">
        <v>0</v>
      </c>
      <c r="AF18" s="75">
        <v>0</v>
      </c>
      <c r="AG18" s="75">
        <f t="shared" si="18"/>
        <v>0</v>
      </c>
      <c r="AH18" s="54"/>
      <c r="AI18" s="53"/>
      <c r="AJ18" s="75">
        <v>0</v>
      </c>
      <c r="AK18" s="75">
        <v>0</v>
      </c>
      <c r="AL18" s="75">
        <f t="shared" si="19"/>
        <v>0</v>
      </c>
      <c r="AM18" s="75">
        <v>0</v>
      </c>
      <c r="AN18" s="75">
        <v>0</v>
      </c>
      <c r="AO18" s="75">
        <f t="shared" si="20"/>
        <v>0</v>
      </c>
      <c r="AP18" s="54"/>
      <c r="AQ18" s="53"/>
      <c r="AR18" s="75">
        <v>0</v>
      </c>
      <c r="AS18" s="75">
        <v>0</v>
      </c>
      <c r="AT18" s="75">
        <f t="shared" si="21"/>
        <v>0</v>
      </c>
      <c r="AU18" s="75">
        <v>0</v>
      </c>
      <c r="AV18" s="75">
        <v>0</v>
      </c>
      <c r="AW18" s="75">
        <f t="shared" si="22"/>
        <v>0</v>
      </c>
      <c r="AX18" s="54"/>
      <c r="AY18" s="53"/>
      <c r="AZ18" s="75">
        <v>0</v>
      </c>
      <c r="BA18" s="75">
        <v>0</v>
      </c>
      <c r="BB18" s="75">
        <f t="shared" si="23"/>
        <v>0</v>
      </c>
      <c r="BC18" s="75">
        <v>0</v>
      </c>
      <c r="BD18" s="75">
        <v>0</v>
      </c>
      <c r="BE18" s="75">
        <f t="shared" si="24"/>
        <v>0</v>
      </c>
    </row>
    <row r="19" spans="1:57" s="50" customFormat="1" ht="12" customHeight="1">
      <c r="A19" s="53" t="s">
        <v>488</v>
      </c>
      <c r="B19" s="54" t="s">
        <v>560</v>
      </c>
      <c r="C19" s="53" t="s">
        <v>561</v>
      </c>
      <c r="D19" s="75">
        <f t="shared" si="7"/>
        <v>0</v>
      </c>
      <c r="E19" s="75">
        <f t="shared" si="8"/>
        <v>0</v>
      </c>
      <c r="F19" s="75">
        <f t="shared" si="9"/>
        <v>0</v>
      </c>
      <c r="G19" s="75">
        <f t="shared" si="10"/>
        <v>0</v>
      </c>
      <c r="H19" s="75">
        <f t="shared" si="11"/>
        <v>122419</v>
      </c>
      <c r="I19" s="75">
        <f t="shared" si="12"/>
        <v>122419</v>
      </c>
      <c r="J19" s="54" t="s">
        <v>491</v>
      </c>
      <c r="K19" s="53" t="s">
        <v>492</v>
      </c>
      <c r="L19" s="75">
        <v>0</v>
      </c>
      <c r="M19" s="75">
        <v>0</v>
      </c>
      <c r="N19" s="75">
        <f t="shared" si="13"/>
        <v>0</v>
      </c>
      <c r="O19" s="75">
        <v>0</v>
      </c>
      <c r="P19" s="75">
        <v>122419</v>
      </c>
      <c r="Q19" s="75">
        <f t="shared" si="14"/>
        <v>122419</v>
      </c>
      <c r="R19" s="54"/>
      <c r="S19" s="53"/>
      <c r="T19" s="75">
        <v>0</v>
      </c>
      <c r="U19" s="75">
        <v>0</v>
      </c>
      <c r="V19" s="75">
        <f t="shared" si="15"/>
        <v>0</v>
      </c>
      <c r="W19" s="75">
        <v>0</v>
      </c>
      <c r="X19" s="75">
        <v>0</v>
      </c>
      <c r="Y19" s="75">
        <f t="shared" si="16"/>
        <v>0</v>
      </c>
      <c r="Z19" s="54"/>
      <c r="AA19" s="53"/>
      <c r="AB19" s="75">
        <v>0</v>
      </c>
      <c r="AC19" s="75">
        <v>0</v>
      </c>
      <c r="AD19" s="75">
        <f t="shared" si="17"/>
        <v>0</v>
      </c>
      <c r="AE19" s="75">
        <v>0</v>
      </c>
      <c r="AF19" s="75">
        <v>0</v>
      </c>
      <c r="AG19" s="75">
        <f t="shared" si="18"/>
        <v>0</v>
      </c>
      <c r="AH19" s="54"/>
      <c r="AI19" s="53"/>
      <c r="AJ19" s="75">
        <v>0</v>
      </c>
      <c r="AK19" s="75">
        <v>0</v>
      </c>
      <c r="AL19" s="75">
        <f t="shared" si="19"/>
        <v>0</v>
      </c>
      <c r="AM19" s="75">
        <v>0</v>
      </c>
      <c r="AN19" s="75">
        <v>0</v>
      </c>
      <c r="AO19" s="75">
        <f t="shared" si="20"/>
        <v>0</v>
      </c>
      <c r="AP19" s="54"/>
      <c r="AQ19" s="53"/>
      <c r="AR19" s="75">
        <v>0</v>
      </c>
      <c r="AS19" s="75">
        <v>0</v>
      </c>
      <c r="AT19" s="75">
        <f t="shared" si="21"/>
        <v>0</v>
      </c>
      <c r="AU19" s="75">
        <v>0</v>
      </c>
      <c r="AV19" s="75">
        <v>0</v>
      </c>
      <c r="AW19" s="75">
        <f t="shared" si="22"/>
        <v>0</v>
      </c>
      <c r="AX19" s="54"/>
      <c r="AY19" s="53"/>
      <c r="AZ19" s="75">
        <v>0</v>
      </c>
      <c r="BA19" s="75">
        <v>0</v>
      </c>
      <c r="BB19" s="75">
        <f t="shared" si="23"/>
        <v>0</v>
      </c>
      <c r="BC19" s="75">
        <v>0</v>
      </c>
      <c r="BD19" s="75">
        <v>0</v>
      </c>
      <c r="BE19" s="75">
        <f t="shared" si="24"/>
        <v>0</v>
      </c>
    </row>
    <row r="20" spans="1:57" s="50" customFormat="1" ht="12" customHeight="1">
      <c r="A20" s="53" t="s">
        <v>488</v>
      </c>
      <c r="B20" s="54" t="s">
        <v>562</v>
      </c>
      <c r="C20" s="53" t="s">
        <v>563</v>
      </c>
      <c r="D20" s="75">
        <f t="shared" si="7"/>
        <v>0</v>
      </c>
      <c r="E20" s="75">
        <f t="shared" si="8"/>
        <v>350719</v>
      </c>
      <c r="F20" s="75">
        <f t="shared" si="9"/>
        <v>350719</v>
      </c>
      <c r="G20" s="75">
        <f t="shared" si="10"/>
        <v>0</v>
      </c>
      <c r="H20" s="75">
        <f t="shared" si="11"/>
        <v>244794</v>
      </c>
      <c r="I20" s="75">
        <f t="shared" si="12"/>
        <v>244794</v>
      </c>
      <c r="J20" s="54" t="s">
        <v>564</v>
      </c>
      <c r="K20" s="53" t="s">
        <v>565</v>
      </c>
      <c r="L20" s="75">
        <v>0</v>
      </c>
      <c r="M20" s="75">
        <v>350719</v>
      </c>
      <c r="N20" s="75">
        <f t="shared" si="13"/>
        <v>350719</v>
      </c>
      <c r="O20" s="75">
        <v>0</v>
      </c>
      <c r="P20" s="75">
        <v>244794</v>
      </c>
      <c r="Q20" s="75">
        <f t="shared" si="14"/>
        <v>244794</v>
      </c>
      <c r="R20" s="54"/>
      <c r="S20" s="53"/>
      <c r="T20" s="75">
        <v>0</v>
      </c>
      <c r="U20" s="75">
        <v>0</v>
      </c>
      <c r="V20" s="75">
        <f t="shared" si="15"/>
        <v>0</v>
      </c>
      <c r="W20" s="75">
        <v>0</v>
      </c>
      <c r="X20" s="75">
        <v>0</v>
      </c>
      <c r="Y20" s="75">
        <f t="shared" si="16"/>
        <v>0</v>
      </c>
      <c r="Z20" s="54"/>
      <c r="AA20" s="53"/>
      <c r="AB20" s="75">
        <v>0</v>
      </c>
      <c r="AC20" s="75">
        <v>0</v>
      </c>
      <c r="AD20" s="75">
        <f t="shared" si="17"/>
        <v>0</v>
      </c>
      <c r="AE20" s="75">
        <v>0</v>
      </c>
      <c r="AF20" s="75">
        <v>0</v>
      </c>
      <c r="AG20" s="75">
        <f t="shared" si="18"/>
        <v>0</v>
      </c>
      <c r="AH20" s="54"/>
      <c r="AI20" s="53"/>
      <c r="AJ20" s="75">
        <v>0</v>
      </c>
      <c r="AK20" s="75">
        <v>0</v>
      </c>
      <c r="AL20" s="75">
        <f t="shared" si="19"/>
        <v>0</v>
      </c>
      <c r="AM20" s="75">
        <v>0</v>
      </c>
      <c r="AN20" s="75">
        <v>0</v>
      </c>
      <c r="AO20" s="75">
        <f t="shared" si="20"/>
        <v>0</v>
      </c>
      <c r="AP20" s="54"/>
      <c r="AQ20" s="53"/>
      <c r="AR20" s="75">
        <v>0</v>
      </c>
      <c r="AS20" s="75">
        <v>0</v>
      </c>
      <c r="AT20" s="75">
        <f t="shared" si="21"/>
        <v>0</v>
      </c>
      <c r="AU20" s="75">
        <v>0</v>
      </c>
      <c r="AV20" s="75">
        <v>0</v>
      </c>
      <c r="AW20" s="75">
        <f t="shared" si="22"/>
        <v>0</v>
      </c>
      <c r="AX20" s="54"/>
      <c r="AY20" s="53"/>
      <c r="AZ20" s="75">
        <v>0</v>
      </c>
      <c r="BA20" s="75">
        <v>0</v>
      </c>
      <c r="BB20" s="75">
        <f t="shared" si="23"/>
        <v>0</v>
      </c>
      <c r="BC20" s="75">
        <v>0</v>
      </c>
      <c r="BD20" s="75">
        <v>0</v>
      </c>
      <c r="BE20" s="75">
        <f t="shared" si="24"/>
        <v>0</v>
      </c>
    </row>
    <row r="21" spans="1:57" s="50" customFormat="1" ht="12" customHeight="1">
      <c r="A21" s="53" t="s">
        <v>488</v>
      </c>
      <c r="B21" s="54" t="s">
        <v>566</v>
      </c>
      <c r="C21" s="53" t="s">
        <v>567</v>
      </c>
      <c r="D21" s="75">
        <f t="shared" si="7"/>
        <v>0</v>
      </c>
      <c r="E21" s="75">
        <f t="shared" si="8"/>
        <v>181080</v>
      </c>
      <c r="F21" s="75">
        <f t="shared" si="9"/>
        <v>181080</v>
      </c>
      <c r="G21" s="75">
        <f t="shared" si="10"/>
        <v>0</v>
      </c>
      <c r="H21" s="75">
        <f t="shared" si="11"/>
        <v>65539</v>
      </c>
      <c r="I21" s="75">
        <f t="shared" si="12"/>
        <v>65539</v>
      </c>
      <c r="J21" s="54" t="s">
        <v>499</v>
      </c>
      <c r="K21" s="53" t="s">
        <v>500</v>
      </c>
      <c r="L21" s="75">
        <v>0</v>
      </c>
      <c r="M21" s="75">
        <v>0</v>
      </c>
      <c r="N21" s="75">
        <f t="shared" si="13"/>
        <v>0</v>
      </c>
      <c r="O21" s="75">
        <v>0</v>
      </c>
      <c r="P21" s="75">
        <v>65539</v>
      </c>
      <c r="Q21" s="75">
        <f t="shared" si="14"/>
        <v>65539</v>
      </c>
      <c r="R21" s="54" t="s">
        <v>568</v>
      </c>
      <c r="S21" s="53" t="s">
        <v>569</v>
      </c>
      <c r="T21" s="75">
        <v>0</v>
      </c>
      <c r="U21" s="75">
        <v>181080</v>
      </c>
      <c r="V21" s="75">
        <f t="shared" si="15"/>
        <v>181080</v>
      </c>
      <c r="W21" s="75">
        <v>0</v>
      </c>
      <c r="X21" s="75">
        <v>0</v>
      </c>
      <c r="Y21" s="75">
        <f t="shared" si="16"/>
        <v>0</v>
      </c>
      <c r="Z21" s="54"/>
      <c r="AA21" s="53"/>
      <c r="AB21" s="75">
        <v>0</v>
      </c>
      <c r="AC21" s="75">
        <v>0</v>
      </c>
      <c r="AD21" s="75">
        <f t="shared" si="17"/>
        <v>0</v>
      </c>
      <c r="AE21" s="75">
        <v>0</v>
      </c>
      <c r="AF21" s="75">
        <v>0</v>
      </c>
      <c r="AG21" s="75">
        <f t="shared" si="18"/>
        <v>0</v>
      </c>
      <c r="AH21" s="54"/>
      <c r="AI21" s="53"/>
      <c r="AJ21" s="75">
        <v>0</v>
      </c>
      <c r="AK21" s="75">
        <v>0</v>
      </c>
      <c r="AL21" s="75">
        <f t="shared" si="19"/>
        <v>0</v>
      </c>
      <c r="AM21" s="75">
        <v>0</v>
      </c>
      <c r="AN21" s="75">
        <v>0</v>
      </c>
      <c r="AO21" s="75">
        <f t="shared" si="20"/>
        <v>0</v>
      </c>
      <c r="AP21" s="54"/>
      <c r="AQ21" s="53"/>
      <c r="AR21" s="75">
        <v>0</v>
      </c>
      <c r="AS21" s="75">
        <v>0</v>
      </c>
      <c r="AT21" s="75">
        <f t="shared" si="21"/>
        <v>0</v>
      </c>
      <c r="AU21" s="75">
        <v>0</v>
      </c>
      <c r="AV21" s="75">
        <v>0</v>
      </c>
      <c r="AW21" s="75">
        <f t="shared" si="22"/>
        <v>0</v>
      </c>
      <c r="AX21" s="54"/>
      <c r="AY21" s="53"/>
      <c r="AZ21" s="75">
        <v>0</v>
      </c>
      <c r="BA21" s="75">
        <v>0</v>
      </c>
      <c r="BB21" s="75">
        <f t="shared" si="23"/>
        <v>0</v>
      </c>
      <c r="BC21" s="75">
        <v>0</v>
      </c>
      <c r="BD21" s="75">
        <v>0</v>
      </c>
      <c r="BE21" s="75">
        <f t="shared" si="24"/>
        <v>0</v>
      </c>
    </row>
    <row r="22" spans="1:57" s="50" customFormat="1" ht="12" customHeight="1">
      <c r="A22" s="53" t="s">
        <v>488</v>
      </c>
      <c r="B22" s="54" t="s">
        <v>570</v>
      </c>
      <c r="C22" s="53" t="s">
        <v>571</v>
      </c>
      <c r="D22" s="75">
        <f t="shared" si="7"/>
        <v>0</v>
      </c>
      <c r="E22" s="75">
        <f t="shared" si="8"/>
        <v>0</v>
      </c>
      <c r="F22" s="75">
        <f t="shared" si="9"/>
        <v>0</v>
      </c>
      <c r="G22" s="75">
        <f t="shared" si="10"/>
        <v>0</v>
      </c>
      <c r="H22" s="75">
        <f t="shared" si="11"/>
        <v>22577</v>
      </c>
      <c r="I22" s="75">
        <f t="shared" si="12"/>
        <v>22577</v>
      </c>
      <c r="J22" s="54" t="s">
        <v>491</v>
      </c>
      <c r="K22" s="53" t="s">
        <v>492</v>
      </c>
      <c r="L22" s="75">
        <v>0</v>
      </c>
      <c r="M22" s="75">
        <v>0</v>
      </c>
      <c r="N22" s="75">
        <f t="shared" si="13"/>
        <v>0</v>
      </c>
      <c r="O22" s="75">
        <v>0</v>
      </c>
      <c r="P22" s="75">
        <v>22577</v>
      </c>
      <c r="Q22" s="75">
        <f t="shared" si="14"/>
        <v>22577</v>
      </c>
      <c r="R22" s="54"/>
      <c r="S22" s="53"/>
      <c r="T22" s="75">
        <v>0</v>
      </c>
      <c r="U22" s="75">
        <v>0</v>
      </c>
      <c r="V22" s="75">
        <f t="shared" si="15"/>
        <v>0</v>
      </c>
      <c r="W22" s="75">
        <v>0</v>
      </c>
      <c r="X22" s="75">
        <v>0</v>
      </c>
      <c r="Y22" s="75">
        <f t="shared" si="16"/>
        <v>0</v>
      </c>
      <c r="Z22" s="54"/>
      <c r="AA22" s="53"/>
      <c r="AB22" s="75">
        <v>0</v>
      </c>
      <c r="AC22" s="75">
        <v>0</v>
      </c>
      <c r="AD22" s="75">
        <f t="shared" si="17"/>
        <v>0</v>
      </c>
      <c r="AE22" s="75">
        <v>0</v>
      </c>
      <c r="AF22" s="75">
        <v>0</v>
      </c>
      <c r="AG22" s="75">
        <f t="shared" si="18"/>
        <v>0</v>
      </c>
      <c r="AH22" s="54"/>
      <c r="AI22" s="53"/>
      <c r="AJ22" s="75">
        <v>0</v>
      </c>
      <c r="AK22" s="75">
        <v>0</v>
      </c>
      <c r="AL22" s="75">
        <f t="shared" si="19"/>
        <v>0</v>
      </c>
      <c r="AM22" s="75">
        <v>0</v>
      </c>
      <c r="AN22" s="75">
        <v>0</v>
      </c>
      <c r="AO22" s="75">
        <f t="shared" si="20"/>
        <v>0</v>
      </c>
      <c r="AP22" s="54"/>
      <c r="AQ22" s="53"/>
      <c r="AR22" s="75">
        <v>0</v>
      </c>
      <c r="AS22" s="75">
        <v>0</v>
      </c>
      <c r="AT22" s="75">
        <f t="shared" si="21"/>
        <v>0</v>
      </c>
      <c r="AU22" s="75">
        <v>0</v>
      </c>
      <c r="AV22" s="75">
        <v>0</v>
      </c>
      <c r="AW22" s="75">
        <f t="shared" si="22"/>
        <v>0</v>
      </c>
      <c r="AX22" s="54"/>
      <c r="AY22" s="53"/>
      <c r="AZ22" s="75">
        <v>0</v>
      </c>
      <c r="BA22" s="75">
        <v>0</v>
      </c>
      <c r="BB22" s="75">
        <f t="shared" si="23"/>
        <v>0</v>
      </c>
      <c r="BC22" s="75">
        <v>0</v>
      </c>
      <c r="BD22" s="75">
        <v>0</v>
      </c>
      <c r="BE22" s="75">
        <f t="shared" si="24"/>
        <v>0</v>
      </c>
    </row>
    <row r="23" spans="1:57" s="50" customFormat="1" ht="12" customHeight="1">
      <c r="A23" s="53" t="s">
        <v>488</v>
      </c>
      <c r="B23" s="54" t="s">
        <v>572</v>
      </c>
      <c r="C23" s="53" t="s">
        <v>573</v>
      </c>
      <c r="D23" s="75">
        <f t="shared" si="7"/>
        <v>0</v>
      </c>
      <c r="E23" s="75">
        <f t="shared" si="8"/>
        <v>97692</v>
      </c>
      <c r="F23" s="75">
        <f t="shared" si="9"/>
        <v>97692</v>
      </c>
      <c r="G23" s="75">
        <f t="shared" si="10"/>
        <v>0</v>
      </c>
      <c r="H23" s="75">
        <f t="shared" si="11"/>
        <v>51951</v>
      </c>
      <c r="I23" s="75">
        <f t="shared" si="12"/>
        <v>51951</v>
      </c>
      <c r="J23" s="54" t="s">
        <v>495</v>
      </c>
      <c r="K23" s="53" t="s">
        <v>496</v>
      </c>
      <c r="L23" s="75">
        <v>0</v>
      </c>
      <c r="M23" s="75">
        <v>97692</v>
      </c>
      <c r="N23" s="75">
        <f t="shared" si="13"/>
        <v>97692</v>
      </c>
      <c r="O23" s="75">
        <v>0</v>
      </c>
      <c r="P23" s="75">
        <v>0</v>
      </c>
      <c r="Q23" s="75">
        <f t="shared" si="14"/>
        <v>0</v>
      </c>
      <c r="R23" s="54" t="s">
        <v>491</v>
      </c>
      <c r="S23" s="53" t="s">
        <v>492</v>
      </c>
      <c r="T23" s="75">
        <v>0</v>
      </c>
      <c r="U23" s="75">
        <v>0</v>
      </c>
      <c r="V23" s="75">
        <f t="shared" si="15"/>
        <v>0</v>
      </c>
      <c r="W23" s="75">
        <v>0</v>
      </c>
      <c r="X23" s="75">
        <v>51951</v>
      </c>
      <c r="Y23" s="75">
        <f t="shared" si="16"/>
        <v>51951</v>
      </c>
      <c r="Z23" s="54"/>
      <c r="AA23" s="53"/>
      <c r="AB23" s="75">
        <v>0</v>
      </c>
      <c r="AC23" s="75">
        <v>0</v>
      </c>
      <c r="AD23" s="75">
        <f t="shared" si="17"/>
        <v>0</v>
      </c>
      <c r="AE23" s="75">
        <v>0</v>
      </c>
      <c r="AF23" s="75">
        <v>0</v>
      </c>
      <c r="AG23" s="75">
        <f t="shared" si="18"/>
        <v>0</v>
      </c>
      <c r="AH23" s="54"/>
      <c r="AI23" s="53"/>
      <c r="AJ23" s="75">
        <v>0</v>
      </c>
      <c r="AK23" s="75">
        <v>0</v>
      </c>
      <c r="AL23" s="75">
        <f t="shared" si="19"/>
        <v>0</v>
      </c>
      <c r="AM23" s="75">
        <v>0</v>
      </c>
      <c r="AN23" s="75">
        <v>0</v>
      </c>
      <c r="AO23" s="75">
        <f t="shared" si="20"/>
        <v>0</v>
      </c>
      <c r="AP23" s="54"/>
      <c r="AQ23" s="53"/>
      <c r="AR23" s="75">
        <v>0</v>
      </c>
      <c r="AS23" s="75">
        <v>0</v>
      </c>
      <c r="AT23" s="75">
        <f t="shared" si="21"/>
        <v>0</v>
      </c>
      <c r="AU23" s="75">
        <v>0</v>
      </c>
      <c r="AV23" s="75">
        <v>0</v>
      </c>
      <c r="AW23" s="75">
        <f t="shared" si="22"/>
        <v>0</v>
      </c>
      <c r="AX23" s="54"/>
      <c r="AY23" s="53"/>
      <c r="AZ23" s="75">
        <v>0</v>
      </c>
      <c r="BA23" s="75">
        <v>0</v>
      </c>
      <c r="BB23" s="75">
        <f t="shared" si="23"/>
        <v>0</v>
      </c>
      <c r="BC23" s="75">
        <v>0</v>
      </c>
      <c r="BD23" s="75">
        <v>0</v>
      </c>
      <c r="BE23" s="75">
        <f t="shared" si="24"/>
        <v>0</v>
      </c>
    </row>
    <row r="24" spans="1:57" s="50" customFormat="1" ht="12" customHeight="1">
      <c r="A24" s="53" t="s">
        <v>488</v>
      </c>
      <c r="B24" s="54" t="s">
        <v>574</v>
      </c>
      <c r="C24" s="53" t="s">
        <v>575</v>
      </c>
      <c r="D24" s="75">
        <f t="shared" si="7"/>
        <v>0</v>
      </c>
      <c r="E24" s="75">
        <f t="shared" si="8"/>
        <v>578938</v>
      </c>
      <c r="F24" s="75">
        <f t="shared" si="9"/>
        <v>578938</v>
      </c>
      <c r="G24" s="75">
        <f t="shared" si="10"/>
        <v>0</v>
      </c>
      <c r="H24" s="75">
        <f t="shared" si="11"/>
        <v>170974</v>
      </c>
      <c r="I24" s="75">
        <f t="shared" si="12"/>
        <v>170974</v>
      </c>
      <c r="J24" s="54" t="s">
        <v>499</v>
      </c>
      <c r="K24" s="53" t="s">
        <v>500</v>
      </c>
      <c r="L24" s="75">
        <v>0</v>
      </c>
      <c r="M24" s="75">
        <v>0</v>
      </c>
      <c r="N24" s="75">
        <f t="shared" si="13"/>
        <v>0</v>
      </c>
      <c r="O24" s="75">
        <v>0</v>
      </c>
      <c r="P24" s="75">
        <v>170974</v>
      </c>
      <c r="Q24" s="75">
        <f t="shared" si="14"/>
        <v>170974</v>
      </c>
      <c r="R24" s="54" t="s">
        <v>568</v>
      </c>
      <c r="S24" s="53" t="s">
        <v>569</v>
      </c>
      <c r="T24" s="75">
        <v>0</v>
      </c>
      <c r="U24" s="75">
        <v>578938</v>
      </c>
      <c r="V24" s="75">
        <f t="shared" si="15"/>
        <v>578938</v>
      </c>
      <c r="W24" s="75">
        <v>0</v>
      </c>
      <c r="X24" s="75">
        <v>0</v>
      </c>
      <c r="Y24" s="75">
        <f t="shared" si="16"/>
        <v>0</v>
      </c>
      <c r="Z24" s="54"/>
      <c r="AA24" s="53"/>
      <c r="AB24" s="75">
        <v>0</v>
      </c>
      <c r="AC24" s="75">
        <v>0</v>
      </c>
      <c r="AD24" s="75">
        <f t="shared" si="17"/>
        <v>0</v>
      </c>
      <c r="AE24" s="75">
        <v>0</v>
      </c>
      <c r="AF24" s="75">
        <v>0</v>
      </c>
      <c r="AG24" s="75">
        <f t="shared" si="18"/>
        <v>0</v>
      </c>
      <c r="AH24" s="54"/>
      <c r="AI24" s="53"/>
      <c r="AJ24" s="75">
        <v>0</v>
      </c>
      <c r="AK24" s="75">
        <v>0</v>
      </c>
      <c r="AL24" s="75">
        <f t="shared" si="19"/>
        <v>0</v>
      </c>
      <c r="AM24" s="75">
        <v>0</v>
      </c>
      <c r="AN24" s="75">
        <v>0</v>
      </c>
      <c r="AO24" s="75">
        <f t="shared" si="20"/>
        <v>0</v>
      </c>
      <c r="AP24" s="54"/>
      <c r="AQ24" s="53"/>
      <c r="AR24" s="75">
        <v>0</v>
      </c>
      <c r="AS24" s="75">
        <v>0</v>
      </c>
      <c r="AT24" s="75">
        <f t="shared" si="21"/>
        <v>0</v>
      </c>
      <c r="AU24" s="75">
        <v>0</v>
      </c>
      <c r="AV24" s="75">
        <v>0</v>
      </c>
      <c r="AW24" s="75">
        <f t="shared" si="22"/>
        <v>0</v>
      </c>
      <c r="AX24" s="54"/>
      <c r="AY24" s="53"/>
      <c r="AZ24" s="75">
        <v>0</v>
      </c>
      <c r="BA24" s="75">
        <v>0</v>
      </c>
      <c r="BB24" s="75">
        <f t="shared" si="23"/>
        <v>0</v>
      </c>
      <c r="BC24" s="75">
        <v>0</v>
      </c>
      <c r="BD24" s="75">
        <v>0</v>
      </c>
      <c r="BE24" s="75">
        <f t="shared" si="24"/>
        <v>0</v>
      </c>
    </row>
    <row r="25" spans="1:57" s="50" customFormat="1" ht="12" customHeight="1">
      <c r="A25" s="53" t="s">
        <v>488</v>
      </c>
      <c r="B25" s="54" t="s">
        <v>576</v>
      </c>
      <c r="C25" s="53" t="s">
        <v>577</v>
      </c>
      <c r="D25" s="75">
        <f t="shared" si="7"/>
        <v>0</v>
      </c>
      <c r="E25" s="75">
        <f t="shared" si="8"/>
        <v>279835</v>
      </c>
      <c r="F25" s="75">
        <f t="shared" si="9"/>
        <v>279835</v>
      </c>
      <c r="G25" s="75">
        <f t="shared" si="10"/>
        <v>25888</v>
      </c>
      <c r="H25" s="75">
        <f t="shared" si="11"/>
        <v>52742</v>
      </c>
      <c r="I25" s="75">
        <f t="shared" si="12"/>
        <v>78630</v>
      </c>
      <c r="J25" s="54" t="s">
        <v>497</v>
      </c>
      <c r="K25" s="53" t="s">
        <v>498</v>
      </c>
      <c r="L25" s="75">
        <v>0</v>
      </c>
      <c r="M25" s="75">
        <v>279835</v>
      </c>
      <c r="N25" s="75">
        <f t="shared" si="13"/>
        <v>279835</v>
      </c>
      <c r="O25" s="75">
        <v>0</v>
      </c>
      <c r="P25" s="75">
        <v>0</v>
      </c>
      <c r="Q25" s="75">
        <f t="shared" si="14"/>
        <v>0</v>
      </c>
      <c r="R25" s="54" t="s">
        <v>493</v>
      </c>
      <c r="S25" s="53" t="s">
        <v>494</v>
      </c>
      <c r="T25" s="75">
        <v>0</v>
      </c>
      <c r="U25" s="75">
        <v>0</v>
      </c>
      <c r="V25" s="75">
        <f t="shared" si="15"/>
        <v>0</v>
      </c>
      <c r="W25" s="75">
        <v>25888</v>
      </c>
      <c r="X25" s="75">
        <v>52742</v>
      </c>
      <c r="Y25" s="75">
        <f t="shared" si="16"/>
        <v>78630</v>
      </c>
      <c r="Z25" s="54"/>
      <c r="AA25" s="53"/>
      <c r="AB25" s="75">
        <v>0</v>
      </c>
      <c r="AC25" s="75">
        <v>0</v>
      </c>
      <c r="AD25" s="75">
        <f t="shared" si="17"/>
        <v>0</v>
      </c>
      <c r="AE25" s="75">
        <v>0</v>
      </c>
      <c r="AF25" s="75">
        <v>0</v>
      </c>
      <c r="AG25" s="75">
        <f t="shared" si="18"/>
        <v>0</v>
      </c>
      <c r="AH25" s="54"/>
      <c r="AI25" s="53"/>
      <c r="AJ25" s="75">
        <v>0</v>
      </c>
      <c r="AK25" s="75">
        <v>0</v>
      </c>
      <c r="AL25" s="75">
        <f t="shared" si="19"/>
        <v>0</v>
      </c>
      <c r="AM25" s="75">
        <v>0</v>
      </c>
      <c r="AN25" s="75">
        <v>0</v>
      </c>
      <c r="AO25" s="75">
        <f t="shared" si="20"/>
        <v>0</v>
      </c>
      <c r="AP25" s="54"/>
      <c r="AQ25" s="53"/>
      <c r="AR25" s="75">
        <v>0</v>
      </c>
      <c r="AS25" s="75">
        <v>0</v>
      </c>
      <c r="AT25" s="75">
        <f t="shared" si="21"/>
        <v>0</v>
      </c>
      <c r="AU25" s="75">
        <v>0</v>
      </c>
      <c r="AV25" s="75">
        <v>0</v>
      </c>
      <c r="AW25" s="75">
        <f t="shared" si="22"/>
        <v>0</v>
      </c>
      <c r="AX25" s="54"/>
      <c r="AY25" s="53"/>
      <c r="AZ25" s="75">
        <v>0</v>
      </c>
      <c r="BA25" s="75">
        <v>0</v>
      </c>
      <c r="BB25" s="75">
        <f t="shared" si="23"/>
        <v>0</v>
      </c>
      <c r="BC25" s="75">
        <v>0</v>
      </c>
      <c r="BD25" s="75">
        <v>0</v>
      </c>
      <c r="BE25" s="75">
        <f t="shared" si="24"/>
        <v>0</v>
      </c>
    </row>
    <row r="26" spans="1:57" s="50" customFormat="1" ht="12" customHeight="1">
      <c r="A26" s="53" t="s">
        <v>488</v>
      </c>
      <c r="B26" s="54" t="s">
        <v>578</v>
      </c>
      <c r="C26" s="53" t="s">
        <v>579</v>
      </c>
      <c r="D26" s="75">
        <f t="shared" si="7"/>
        <v>0</v>
      </c>
      <c r="E26" s="75">
        <f t="shared" si="8"/>
        <v>241570</v>
      </c>
      <c r="F26" s="75">
        <f t="shared" si="9"/>
        <v>241570</v>
      </c>
      <c r="G26" s="75">
        <f t="shared" si="10"/>
        <v>15581</v>
      </c>
      <c r="H26" s="75">
        <f t="shared" si="11"/>
        <v>31744</v>
      </c>
      <c r="I26" s="75">
        <f t="shared" si="12"/>
        <v>47325</v>
      </c>
      <c r="J26" s="54" t="s">
        <v>493</v>
      </c>
      <c r="K26" s="53" t="s">
        <v>580</v>
      </c>
      <c r="L26" s="75">
        <v>0</v>
      </c>
      <c r="M26" s="75">
        <v>0</v>
      </c>
      <c r="N26" s="75">
        <f t="shared" si="13"/>
        <v>0</v>
      </c>
      <c r="O26" s="75">
        <v>15581</v>
      </c>
      <c r="P26" s="75">
        <v>31744</v>
      </c>
      <c r="Q26" s="75">
        <f t="shared" si="14"/>
        <v>47325</v>
      </c>
      <c r="R26" s="54" t="s">
        <v>497</v>
      </c>
      <c r="S26" s="53" t="s">
        <v>498</v>
      </c>
      <c r="T26" s="75">
        <v>0</v>
      </c>
      <c r="U26" s="75">
        <v>241570</v>
      </c>
      <c r="V26" s="75">
        <f t="shared" si="15"/>
        <v>241570</v>
      </c>
      <c r="W26" s="75">
        <v>0</v>
      </c>
      <c r="X26" s="75">
        <v>0</v>
      </c>
      <c r="Y26" s="75">
        <f t="shared" si="16"/>
        <v>0</v>
      </c>
      <c r="Z26" s="54"/>
      <c r="AA26" s="53"/>
      <c r="AB26" s="75">
        <v>0</v>
      </c>
      <c r="AC26" s="75">
        <v>0</v>
      </c>
      <c r="AD26" s="75">
        <f t="shared" si="17"/>
        <v>0</v>
      </c>
      <c r="AE26" s="75">
        <v>0</v>
      </c>
      <c r="AF26" s="75">
        <v>0</v>
      </c>
      <c r="AG26" s="75">
        <f t="shared" si="18"/>
        <v>0</v>
      </c>
      <c r="AH26" s="54"/>
      <c r="AI26" s="53"/>
      <c r="AJ26" s="75">
        <v>0</v>
      </c>
      <c r="AK26" s="75">
        <v>0</v>
      </c>
      <c r="AL26" s="75">
        <f t="shared" si="19"/>
        <v>0</v>
      </c>
      <c r="AM26" s="75">
        <v>0</v>
      </c>
      <c r="AN26" s="75">
        <v>0</v>
      </c>
      <c r="AO26" s="75">
        <f t="shared" si="20"/>
        <v>0</v>
      </c>
      <c r="AP26" s="54"/>
      <c r="AQ26" s="53"/>
      <c r="AR26" s="75">
        <v>0</v>
      </c>
      <c r="AS26" s="75">
        <v>0</v>
      </c>
      <c r="AT26" s="75">
        <f t="shared" si="21"/>
        <v>0</v>
      </c>
      <c r="AU26" s="75">
        <v>0</v>
      </c>
      <c r="AV26" s="75">
        <v>0</v>
      </c>
      <c r="AW26" s="75">
        <f t="shared" si="22"/>
        <v>0</v>
      </c>
      <c r="AX26" s="54"/>
      <c r="AY26" s="53"/>
      <c r="AZ26" s="75">
        <v>0</v>
      </c>
      <c r="BA26" s="75">
        <v>0</v>
      </c>
      <c r="BB26" s="75">
        <f t="shared" si="23"/>
        <v>0</v>
      </c>
      <c r="BC26" s="75">
        <v>0</v>
      </c>
      <c r="BD26" s="75">
        <v>0</v>
      </c>
      <c r="BE26" s="75">
        <f t="shared" si="24"/>
        <v>0</v>
      </c>
    </row>
    <row r="27" spans="1:57" s="50" customFormat="1" ht="12" customHeight="1">
      <c r="A27" s="53" t="s">
        <v>488</v>
      </c>
      <c r="B27" s="54" t="s">
        <v>581</v>
      </c>
      <c r="C27" s="53" t="s">
        <v>582</v>
      </c>
      <c r="D27" s="75">
        <f t="shared" si="7"/>
        <v>3739</v>
      </c>
      <c r="E27" s="75">
        <f t="shared" si="8"/>
        <v>4766</v>
      </c>
      <c r="F27" s="75">
        <f t="shared" si="9"/>
        <v>8505</v>
      </c>
      <c r="G27" s="75">
        <f t="shared" si="10"/>
        <v>0</v>
      </c>
      <c r="H27" s="75">
        <f t="shared" si="11"/>
        <v>20965</v>
      </c>
      <c r="I27" s="75">
        <f t="shared" si="12"/>
        <v>20965</v>
      </c>
      <c r="J27" s="54" t="s">
        <v>583</v>
      </c>
      <c r="K27" s="53" t="s">
        <v>584</v>
      </c>
      <c r="L27" s="75">
        <v>0</v>
      </c>
      <c r="M27" s="75">
        <v>0</v>
      </c>
      <c r="N27" s="75">
        <f t="shared" si="13"/>
        <v>0</v>
      </c>
      <c r="O27" s="75">
        <v>0</v>
      </c>
      <c r="P27" s="75">
        <v>20965</v>
      </c>
      <c r="Q27" s="75">
        <f t="shared" si="14"/>
        <v>20965</v>
      </c>
      <c r="R27" s="54" t="s">
        <v>538</v>
      </c>
      <c r="S27" s="53" t="s">
        <v>539</v>
      </c>
      <c r="T27" s="75">
        <v>3739</v>
      </c>
      <c r="U27" s="75">
        <v>4766</v>
      </c>
      <c r="V27" s="75">
        <f t="shared" si="15"/>
        <v>8505</v>
      </c>
      <c r="W27" s="75">
        <v>0</v>
      </c>
      <c r="X27" s="75">
        <v>0</v>
      </c>
      <c r="Y27" s="75">
        <f t="shared" si="16"/>
        <v>0</v>
      </c>
      <c r="Z27" s="54"/>
      <c r="AA27" s="53"/>
      <c r="AB27" s="75">
        <v>0</v>
      </c>
      <c r="AC27" s="75">
        <v>0</v>
      </c>
      <c r="AD27" s="75">
        <f t="shared" si="17"/>
        <v>0</v>
      </c>
      <c r="AE27" s="75">
        <v>0</v>
      </c>
      <c r="AF27" s="75">
        <v>0</v>
      </c>
      <c r="AG27" s="75">
        <f t="shared" si="18"/>
        <v>0</v>
      </c>
      <c r="AH27" s="54"/>
      <c r="AI27" s="53"/>
      <c r="AJ27" s="75">
        <v>0</v>
      </c>
      <c r="AK27" s="75">
        <v>0</v>
      </c>
      <c r="AL27" s="75">
        <f t="shared" si="19"/>
        <v>0</v>
      </c>
      <c r="AM27" s="75">
        <v>0</v>
      </c>
      <c r="AN27" s="75">
        <v>0</v>
      </c>
      <c r="AO27" s="75">
        <f t="shared" si="20"/>
        <v>0</v>
      </c>
      <c r="AP27" s="54"/>
      <c r="AQ27" s="53"/>
      <c r="AR27" s="75">
        <v>0</v>
      </c>
      <c r="AS27" s="75">
        <v>0</v>
      </c>
      <c r="AT27" s="75">
        <f t="shared" si="21"/>
        <v>0</v>
      </c>
      <c r="AU27" s="75">
        <v>0</v>
      </c>
      <c r="AV27" s="75">
        <v>0</v>
      </c>
      <c r="AW27" s="75">
        <f t="shared" si="22"/>
        <v>0</v>
      </c>
      <c r="AX27" s="54"/>
      <c r="AY27" s="53"/>
      <c r="AZ27" s="75">
        <v>0</v>
      </c>
      <c r="BA27" s="75">
        <v>0</v>
      </c>
      <c r="BB27" s="75">
        <f t="shared" si="23"/>
        <v>0</v>
      </c>
      <c r="BC27" s="75">
        <v>0</v>
      </c>
      <c r="BD27" s="75">
        <v>0</v>
      </c>
      <c r="BE27" s="75">
        <f t="shared" si="24"/>
        <v>0</v>
      </c>
    </row>
    <row r="28" spans="1:57" s="50" customFormat="1" ht="12" customHeight="1">
      <c r="A28" s="53" t="s">
        <v>488</v>
      </c>
      <c r="B28" s="54" t="s">
        <v>585</v>
      </c>
      <c r="C28" s="53" t="s">
        <v>586</v>
      </c>
      <c r="D28" s="75">
        <f t="shared" si="7"/>
        <v>0</v>
      </c>
      <c r="E28" s="75">
        <f t="shared" si="8"/>
        <v>36211</v>
      </c>
      <c r="F28" s="75">
        <f t="shared" si="9"/>
        <v>36211</v>
      </c>
      <c r="G28" s="75">
        <f t="shared" si="10"/>
        <v>0</v>
      </c>
      <c r="H28" s="75">
        <f t="shared" si="11"/>
        <v>21364</v>
      </c>
      <c r="I28" s="75">
        <f t="shared" si="12"/>
        <v>21364</v>
      </c>
      <c r="J28" s="54" t="s">
        <v>564</v>
      </c>
      <c r="K28" s="53" t="s">
        <v>565</v>
      </c>
      <c r="L28" s="75">
        <v>0</v>
      </c>
      <c r="M28" s="75">
        <v>36211</v>
      </c>
      <c r="N28" s="75">
        <f t="shared" si="13"/>
        <v>36211</v>
      </c>
      <c r="O28" s="75">
        <v>0</v>
      </c>
      <c r="P28" s="75">
        <v>21364</v>
      </c>
      <c r="Q28" s="75">
        <f t="shared" si="14"/>
        <v>21364</v>
      </c>
      <c r="R28" s="54"/>
      <c r="S28" s="53"/>
      <c r="T28" s="75">
        <v>0</v>
      </c>
      <c r="U28" s="75">
        <v>0</v>
      </c>
      <c r="V28" s="75">
        <f t="shared" si="15"/>
        <v>0</v>
      </c>
      <c r="W28" s="75">
        <v>0</v>
      </c>
      <c r="X28" s="75">
        <v>0</v>
      </c>
      <c r="Y28" s="75">
        <f t="shared" si="16"/>
        <v>0</v>
      </c>
      <c r="Z28" s="54"/>
      <c r="AA28" s="53"/>
      <c r="AB28" s="75">
        <v>0</v>
      </c>
      <c r="AC28" s="75">
        <v>0</v>
      </c>
      <c r="AD28" s="75">
        <f t="shared" si="17"/>
        <v>0</v>
      </c>
      <c r="AE28" s="75">
        <v>0</v>
      </c>
      <c r="AF28" s="75">
        <v>0</v>
      </c>
      <c r="AG28" s="75">
        <f t="shared" si="18"/>
        <v>0</v>
      </c>
      <c r="AH28" s="54"/>
      <c r="AI28" s="53"/>
      <c r="AJ28" s="75">
        <v>0</v>
      </c>
      <c r="AK28" s="75">
        <v>0</v>
      </c>
      <c r="AL28" s="75">
        <f t="shared" si="19"/>
        <v>0</v>
      </c>
      <c r="AM28" s="75">
        <v>0</v>
      </c>
      <c r="AN28" s="75">
        <v>0</v>
      </c>
      <c r="AO28" s="75">
        <f t="shared" si="20"/>
        <v>0</v>
      </c>
      <c r="AP28" s="54"/>
      <c r="AQ28" s="53"/>
      <c r="AR28" s="75">
        <v>0</v>
      </c>
      <c r="AS28" s="75">
        <v>0</v>
      </c>
      <c r="AT28" s="75">
        <f t="shared" si="21"/>
        <v>0</v>
      </c>
      <c r="AU28" s="75">
        <v>0</v>
      </c>
      <c r="AV28" s="75">
        <v>0</v>
      </c>
      <c r="AW28" s="75">
        <f t="shared" si="22"/>
        <v>0</v>
      </c>
      <c r="AX28" s="54"/>
      <c r="AY28" s="53"/>
      <c r="AZ28" s="75">
        <v>0</v>
      </c>
      <c r="BA28" s="75">
        <v>0</v>
      </c>
      <c r="BB28" s="75">
        <f t="shared" si="23"/>
        <v>0</v>
      </c>
      <c r="BC28" s="75">
        <v>0</v>
      </c>
      <c r="BD28" s="75">
        <v>0</v>
      </c>
      <c r="BE28" s="75">
        <f t="shared" si="24"/>
        <v>0</v>
      </c>
    </row>
    <row r="29" spans="1:57" s="50" customFormat="1" ht="12" customHeight="1">
      <c r="A29" s="53" t="s">
        <v>488</v>
      </c>
      <c r="B29" s="54" t="s">
        <v>587</v>
      </c>
      <c r="C29" s="53" t="s">
        <v>588</v>
      </c>
      <c r="D29" s="75">
        <f t="shared" si="7"/>
        <v>0</v>
      </c>
      <c r="E29" s="75">
        <f t="shared" si="8"/>
        <v>76316</v>
      </c>
      <c r="F29" s="75">
        <f t="shared" si="9"/>
        <v>76316</v>
      </c>
      <c r="G29" s="75">
        <f t="shared" si="10"/>
        <v>0</v>
      </c>
      <c r="H29" s="75">
        <f t="shared" si="11"/>
        <v>23394</v>
      </c>
      <c r="I29" s="75">
        <f t="shared" si="12"/>
        <v>23394</v>
      </c>
      <c r="J29" s="54" t="s">
        <v>542</v>
      </c>
      <c r="K29" s="53" t="s">
        <v>543</v>
      </c>
      <c r="L29" s="75">
        <v>0</v>
      </c>
      <c r="M29" s="75">
        <v>76316</v>
      </c>
      <c r="N29" s="75">
        <f t="shared" si="13"/>
        <v>76316</v>
      </c>
      <c r="O29" s="75">
        <v>0</v>
      </c>
      <c r="P29" s="75">
        <v>23394</v>
      </c>
      <c r="Q29" s="75">
        <f t="shared" si="14"/>
        <v>23394</v>
      </c>
      <c r="R29" s="54"/>
      <c r="S29" s="53"/>
      <c r="T29" s="75">
        <v>0</v>
      </c>
      <c r="U29" s="75">
        <v>0</v>
      </c>
      <c r="V29" s="75">
        <f t="shared" si="15"/>
        <v>0</v>
      </c>
      <c r="W29" s="75">
        <v>0</v>
      </c>
      <c r="X29" s="75">
        <v>0</v>
      </c>
      <c r="Y29" s="75">
        <f t="shared" si="16"/>
        <v>0</v>
      </c>
      <c r="Z29" s="54"/>
      <c r="AA29" s="53"/>
      <c r="AB29" s="75">
        <v>0</v>
      </c>
      <c r="AC29" s="75">
        <v>0</v>
      </c>
      <c r="AD29" s="75">
        <f t="shared" si="17"/>
        <v>0</v>
      </c>
      <c r="AE29" s="75">
        <v>0</v>
      </c>
      <c r="AF29" s="75">
        <v>0</v>
      </c>
      <c r="AG29" s="75">
        <f t="shared" si="18"/>
        <v>0</v>
      </c>
      <c r="AH29" s="54"/>
      <c r="AI29" s="53"/>
      <c r="AJ29" s="75">
        <v>0</v>
      </c>
      <c r="AK29" s="75">
        <v>0</v>
      </c>
      <c r="AL29" s="75">
        <f t="shared" si="19"/>
        <v>0</v>
      </c>
      <c r="AM29" s="75">
        <v>0</v>
      </c>
      <c r="AN29" s="75">
        <v>0</v>
      </c>
      <c r="AO29" s="75">
        <f t="shared" si="20"/>
        <v>0</v>
      </c>
      <c r="AP29" s="54"/>
      <c r="AQ29" s="53"/>
      <c r="AR29" s="75">
        <v>0</v>
      </c>
      <c r="AS29" s="75">
        <v>0</v>
      </c>
      <c r="AT29" s="75">
        <f t="shared" si="21"/>
        <v>0</v>
      </c>
      <c r="AU29" s="75">
        <v>0</v>
      </c>
      <c r="AV29" s="75">
        <v>0</v>
      </c>
      <c r="AW29" s="75">
        <f t="shared" si="22"/>
        <v>0</v>
      </c>
      <c r="AX29" s="54"/>
      <c r="AY29" s="53"/>
      <c r="AZ29" s="75">
        <v>0</v>
      </c>
      <c r="BA29" s="75">
        <v>0</v>
      </c>
      <c r="BB29" s="75">
        <f t="shared" si="23"/>
        <v>0</v>
      </c>
      <c r="BC29" s="75">
        <v>0</v>
      </c>
      <c r="BD29" s="75">
        <v>0</v>
      </c>
      <c r="BE29" s="75">
        <f t="shared" si="24"/>
        <v>0</v>
      </c>
    </row>
    <row r="30" spans="1:57" s="50" customFormat="1" ht="12" customHeight="1">
      <c r="A30" s="53" t="s">
        <v>488</v>
      </c>
      <c r="B30" s="54" t="s">
        <v>589</v>
      </c>
      <c r="C30" s="53" t="s">
        <v>590</v>
      </c>
      <c r="D30" s="75">
        <f t="shared" si="7"/>
        <v>1297</v>
      </c>
      <c r="E30" s="75">
        <f t="shared" si="8"/>
        <v>52784</v>
      </c>
      <c r="F30" s="75">
        <f t="shared" si="9"/>
        <v>54081</v>
      </c>
      <c r="G30" s="75">
        <f t="shared" si="10"/>
        <v>0</v>
      </c>
      <c r="H30" s="75">
        <f t="shared" si="11"/>
        <v>6221</v>
      </c>
      <c r="I30" s="75">
        <f t="shared" si="12"/>
        <v>6221</v>
      </c>
      <c r="J30" s="54" t="s">
        <v>591</v>
      </c>
      <c r="K30" s="53" t="s">
        <v>592</v>
      </c>
      <c r="L30" s="75">
        <v>1297</v>
      </c>
      <c r="M30" s="75">
        <v>20382</v>
      </c>
      <c r="N30" s="75">
        <f t="shared" si="13"/>
        <v>21679</v>
      </c>
      <c r="O30" s="75">
        <v>0</v>
      </c>
      <c r="P30" s="75">
        <v>0</v>
      </c>
      <c r="Q30" s="75">
        <f t="shared" si="14"/>
        <v>0</v>
      </c>
      <c r="R30" s="54" t="s">
        <v>548</v>
      </c>
      <c r="S30" s="53" t="s">
        <v>593</v>
      </c>
      <c r="T30" s="75">
        <v>0</v>
      </c>
      <c r="U30" s="75">
        <v>32402</v>
      </c>
      <c r="V30" s="75">
        <f t="shared" si="15"/>
        <v>32402</v>
      </c>
      <c r="W30" s="75">
        <v>0</v>
      </c>
      <c r="X30" s="75">
        <v>0</v>
      </c>
      <c r="Y30" s="75">
        <f t="shared" si="16"/>
        <v>0</v>
      </c>
      <c r="Z30" s="54" t="s">
        <v>546</v>
      </c>
      <c r="AA30" s="53" t="s">
        <v>547</v>
      </c>
      <c r="AB30" s="75">
        <v>0</v>
      </c>
      <c r="AC30" s="75">
        <v>0</v>
      </c>
      <c r="AD30" s="75">
        <f t="shared" si="17"/>
        <v>0</v>
      </c>
      <c r="AE30" s="75">
        <v>0</v>
      </c>
      <c r="AF30" s="75">
        <v>6221</v>
      </c>
      <c r="AG30" s="75">
        <f t="shared" si="18"/>
        <v>6221</v>
      </c>
      <c r="AH30" s="54"/>
      <c r="AI30" s="53"/>
      <c r="AJ30" s="75">
        <v>0</v>
      </c>
      <c r="AK30" s="75">
        <v>0</v>
      </c>
      <c r="AL30" s="75">
        <f t="shared" si="19"/>
        <v>0</v>
      </c>
      <c r="AM30" s="75">
        <v>0</v>
      </c>
      <c r="AN30" s="75">
        <v>0</v>
      </c>
      <c r="AO30" s="75">
        <f t="shared" si="20"/>
        <v>0</v>
      </c>
      <c r="AP30" s="54"/>
      <c r="AQ30" s="53"/>
      <c r="AR30" s="75">
        <v>0</v>
      </c>
      <c r="AS30" s="75">
        <v>0</v>
      </c>
      <c r="AT30" s="75">
        <f t="shared" si="21"/>
        <v>0</v>
      </c>
      <c r="AU30" s="75">
        <v>0</v>
      </c>
      <c r="AV30" s="75">
        <v>0</v>
      </c>
      <c r="AW30" s="75">
        <f t="shared" si="22"/>
        <v>0</v>
      </c>
      <c r="AX30" s="54"/>
      <c r="AY30" s="53"/>
      <c r="AZ30" s="75">
        <v>0</v>
      </c>
      <c r="BA30" s="75">
        <v>0</v>
      </c>
      <c r="BB30" s="75">
        <f t="shared" si="23"/>
        <v>0</v>
      </c>
      <c r="BC30" s="75">
        <v>0</v>
      </c>
      <c r="BD30" s="75">
        <v>0</v>
      </c>
      <c r="BE30" s="75">
        <f t="shared" si="24"/>
        <v>0</v>
      </c>
    </row>
    <row r="31" spans="1:57" s="50" customFormat="1" ht="12" customHeight="1">
      <c r="A31" s="53" t="s">
        <v>488</v>
      </c>
      <c r="B31" s="54" t="s">
        <v>594</v>
      </c>
      <c r="C31" s="53" t="s">
        <v>595</v>
      </c>
      <c r="D31" s="75">
        <f t="shared" si="7"/>
        <v>0</v>
      </c>
      <c r="E31" s="75">
        <f t="shared" si="8"/>
        <v>73768</v>
      </c>
      <c r="F31" s="75">
        <f t="shared" si="9"/>
        <v>73768</v>
      </c>
      <c r="G31" s="75">
        <f t="shared" si="10"/>
        <v>0</v>
      </c>
      <c r="H31" s="75">
        <f t="shared" si="11"/>
        <v>35305</v>
      </c>
      <c r="I31" s="75">
        <f t="shared" si="12"/>
        <v>35305</v>
      </c>
      <c r="J31" s="54" t="s">
        <v>552</v>
      </c>
      <c r="K31" s="53" t="s">
        <v>596</v>
      </c>
      <c r="L31" s="75">
        <v>0</v>
      </c>
      <c r="M31" s="75">
        <v>0</v>
      </c>
      <c r="N31" s="75">
        <f t="shared" si="13"/>
        <v>0</v>
      </c>
      <c r="O31" s="75">
        <v>0</v>
      </c>
      <c r="P31" s="75">
        <v>35305</v>
      </c>
      <c r="Q31" s="75">
        <f t="shared" si="14"/>
        <v>35305</v>
      </c>
      <c r="R31" s="54" t="s">
        <v>548</v>
      </c>
      <c r="S31" s="53" t="s">
        <v>549</v>
      </c>
      <c r="T31" s="75">
        <v>0</v>
      </c>
      <c r="U31" s="75">
        <v>73768</v>
      </c>
      <c r="V31" s="75">
        <f t="shared" si="15"/>
        <v>73768</v>
      </c>
      <c r="W31" s="75">
        <v>0</v>
      </c>
      <c r="X31" s="75">
        <v>0</v>
      </c>
      <c r="Y31" s="75">
        <f t="shared" si="16"/>
        <v>0</v>
      </c>
      <c r="Z31" s="54"/>
      <c r="AA31" s="53"/>
      <c r="AB31" s="75">
        <v>0</v>
      </c>
      <c r="AC31" s="75">
        <v>0</v>
      </c>
      <c r="AD31" s="75">
        <f t="shared" si="17"/>
        <v>0</v>
      </c>
      <c r="AE31" s="75">
        <v>0</v>
      </c>
      <c r="AF31" s="75">
        <v>0</v>
      </c>
      <c r="AG31" s="75">
        <f t="shared" si="18"/>
        <v>0</v>
      </c>
      <c r="AH31" s="54"/>
      <c r="AI31" s="53"/>
      <c r="AJ31" s="75">
        <v>0</v>
      </c>
      <c r="AK31" s="75">
        <v>0</v>
      </c>
      <c r="AL31" s="75">
        <f t="shared" si="19"/>
        <v>0</v>
      </c>
      <c r="AM31" s="75">
        <v>0</v>
      </c>
      <c r="AN31" s="75">
        <v>0</v>
      </c>
      <c r="AO31" s="75">
        <f t="shared" si="20"/>
        <v>0</v>
      </c>
      <c r="AP31" s="54"/>
      <c r="AQ31" s="53"/>
      <c r="AR31" s="75">
        <v>0</v>
      </c>
      <c r="AS31" s="75">
        <v>0</v>
      </c>
      <c r="AT31" s="75">
        <f t="shared" si="21"/>
        <v>0</v>
      </c>
      <c r="AU31" s="75">
        <v>0</v>
      </c>
      <c r="AV31" s="75">
        <v>0</v>
      </c>
      <c r="AW31" s="75">
        <f t="shared" si="22"/>
        <v>0</v>
      </c>
      <c r="AX31" s="54"/>
      <c r="AY31" s="53"/>
      <c r="AZ31" s="75">
        <v>0</v>
      </c>
      <c r="BA31" s="75">
        <v>0</v>
      </c>
      <c r="BB31" s="75">
        <f t="shared" si="23"/>
        <v>0</v>
      </c>
      <c r="BC31" s="75">
        <v>0</v>
      </c>
      <c r="BD31" s="75">
        <v>0</v>
      </c>
      <c r="BE31" s="75">
        <f t="shared" si="24"/>
        <v>0</v>
      </c>
    </row>
    <row r="32" spans="1:57" s="50" customFormat="1" ht="12" customHeight="1">
      <c r="A32" s="53" t="s">
        <v>488</v>
      </c>
      <c r="B32" s="54" t="s">
        <v>597</v>
      </c>
      <c r="C32" s="53" t="s">
        <v>598</v>
      </c>
      <c r="D32" s="75">
        <f t="shared" si="7"/>
        <v>4259</v>
      </c>
      <c r="E32" s="75">
        <f t="shared" si="8"/>
        <v>131033</v>
      </c>
      <c r="F32" s="75">
        <f t="shared" si="9"/>
        <v>135292</v>
      </c>
      <c r="G32" s="75">
        <f t="shared" si="10"/>
        <v>547</v>
      </c>
      <c r="H32" s="75">
        <f t="shared" si="11"/>
        <v>41118</v>
      </c>
      <c r="I32" s="75">
        <f t="shared" si="12"/>
        <v>41665</v>
      </c>
      <c r="J32" s="54" t="s">
        <v>503</v>
      </c>
      <c r="K32" s="53" t="s">
        <v>504</v>
      </c>
      <c r="L32" s="75">
        <v>4259</v>
      </c>
      <c r="M32" s="75">
        <v>131033</v>
      </c>
      <c r="N32" s="75">
        <f t="shared" si="13"/>
        <v>135292</v>
      </c>
      <c r="O32" s="75">
        <v>547</v>
      </c>
      <c r="P32" s="75">
        <v>41118</v>
      </c>
      <c r="Q32" s="75">
        <f t="shared" si="14"/>
        <v>41665</v>
      </c>
      <c r="R32" s="54"/>
      <c r="S32" s="53"/>
      <c r="T32" s="75">
        <v>0</v>
      </c>
      <c r="U32" s="75">
        <v>0</v>
      </c>
      <c r="V32" s="75">
        <f t="shared" si="15"/>
        <v>0</v>
      </c>
      <c r="W32" s="75">
        <v>0</v>
      </c>
      <c r="X32" s="75">
        <v>0</v>
      </c>
      <c r="Y32" s="75">
        <f t="shared" si="16"/>
        <v>0</v>
      </c>
      <c r="Z32" s="54"/>
      <c r="AA32" s="53"/>
      <c r="AB32" s="75">
        <v>0</v>
      </c>
      <c r="AC32" s="75">
        <v>0</v>
      </c>
      <c r="AD32" s="75">
        <f t="shared" si="17"/>
        <v>0</v>
      </c>
      <c r="AE32" s="75">
        <v>0</v>
      </c>
      <c r="AF32" s="75">
        <v>0</v>
      </c>
      <c r="AG32" s="75">
        <f t="shared" si="18"/>
        <v>0</v>
      </c>
      <c r="AH32" s="54"/>
      <c r="AI32" s="53"/>
      <c r="AJ32" s="75">
        <v>0</v>
      </c>
      <c r="AK32" s="75">
        <v>0</v>
      </c>
      <c r="AL32" s="75">
        <f t="shared" si="19"/>
        <v>0</v>
      </c>
      <c r="AM32" s="75">
        <v>0</v>
      </c>
      <c r="AN32" s="75">
        <v>0</v>
      </c>
      <c r="AO32" s="75">
        <f t="shared" si="20"/>
        <v>0</v>
      </c>
      <c r="AP32" s="54"/>
      <c r="AQ32" s="53"/>
      <c r="AR32" s="75">
        <v>0</v>
      </c>
      <c r="AS32" s="75">
        <v>0</v>
      </c>
      <c r="AT32" s="75">
        <f t="shared" si="21"/>
        <v>0</v>
      </c>
      <c r="AU32" s="75">
        <v>0</v>
      </c>
      <c r="AV32" s="75">
        <v>0</v>
      </c>
      <c r="AW32" s="75">
        <f t="shared" si="22"/>
        <v>0</v>
      </c>
      <c r="AX32" s="54"/>
      <c r="AY32" s="53"/>
      <c r="AZ32" s="75">
        <v>0</v>
      </c>
      <c r="BA32" s="75">
        <v>0</v>
      </c>
      <c r="BB32" s="75">
        <f t="shared" si="23"/>
        <v>0</v>
      </c>
      <c r="BC32" s="75">
        <v>0</v>
      </c>
      <c r="BD32" s="75">
        <v>0</v>
      </c>
      <c r="BE32" s="75">
        <f t="shared" si="24"/>
        <v>0</v>
      </c>
    </row>
    <row r="33" spans="1:57" s="50" customFormat="1" ht="12" customHeight="1">
      <c r="A33" s="53" t="s">
        <v>488</v>
      </c>
      <c r="B33" s="54" t="s">
        <v>599</v>
      </c>
      <c r="C33" s="53" t="s">
        <v>600</v>
      </c>
      <c r="D33" s="75">
        <f t="shared" si="7"/>
        <v>2377</v>
      </c>
      <c r="E33" s="75">
        <f t="shared" si="8"/>
        <v>100361</v>
      </c>
      <c r="F33" s="75">
        <f t="shared" si="9"/>
        <v>102738</v>
      </c>
      <c r="G33" s="75">
        <f t="shared" si="10"/>
        <v>0</v>
      </c>
      <c r="H33" s="75">
        <f t="shared" si="11"/>
        <v>22529</v>
      </c>
      <c r="I33" s="75">
        <f t="shared" si="12"/>
        <v>22529</v>
      </c>
      <c r="J33" s="54" t="s">
        <v>503</v>
      </c>
      <c r="K33" s="53" t="s">
        <v>504</v>
      </c>
      <c r="L33" s="75">
        <v>2377</v>
      </c>
      <c r="M33" s="75">
        <v>100361</v>
      </c>
      <c r="N33" s="75">
        <f t="shared" si="13"/>
        <v>102738</v>
      </c>
      <c r="O33" s="75">
        <v>0</v>
      </c>
      <c r="P33" s="75">
        <v>22529</v>
      </c>
      <c r="Q33" s="75">
        <f t="shared" si="14"/>
        <v>22529</v>
      </c>
      <c r="R33" s="54"/>
      <c r="S33" s="53"/>
      <c r="T33" s="75">
        <v>0</v>
      </c>
      <c r="U33" s="75">
        <v>0</v>
      </c>
      <c r="V33" s="75">
        <f t="shared" si="15"/>
        <v>0</v>
      </c>
      <c r="W33" s="75">
        <v>0</v>
      </c>
      <c r="X33" s="75">
        <v>0</v>
      </c>
      <c r="Y33" s="75">
        <f t="shared" si="16"/>
        <v>0</v>
      </c>
      <c r="Z33" s="54"/>
      <c r="AA33" s="53"/>
      <c r="AB33" s="75">
        <v>0</v>
      </c>
      <c r="AC33" s="75">
        <v>0</v>
      </c>
      <c r="AD33" s="75">
        <f t="shared" si="17"/>
        <v>0</v>
      </c>
      <c r="AE33" s="75">
        <v>0</v>
      </c>
      <c r="AF33" s="75">
        <v>0</v>
      </c>
      <c r="AG33" s="75">
        <f t="shared" si="18"/>
        <v>0</v>
      </c>
      <c r="AH33" s="54"/>
      <c r="AI33" s="53"/>
      <c r="AJ33" s="75">
        <v>0</v>
      </c>
      <c r="AK33" s="75">
        <v>0</v>
      </c>
      <c r="AL33" s="75">
        <f t="shared" si="19"/>
        <v>0</v>
      </c>
      <c r="AM33" s="75">
        <v>0</v>
      </c>
      <c r="AN33" s="75">
        <v>0</v>
      </c>
      <c r="AO33" s="75">
        <f t="shared" si="20"/>
        <v>0</v>
      </c>
      <c r="AP33" s="54"/>
      <c r="AQ33" s="53"/>
      <c r="AR33" s="75">
        <v>0</v>
      </c>
      <c r="AS33" s="75">
        <v>0</v>
      </c>
      <c r="AT33" s="75">
        <f t="shared" si="21"/>
        <v>0</v>
      </c>
      <c r="AU33" s="75">
        <v>0</v>
      </c>
      <c r="AV33" s="75">
        <v>0</v>
      </c>
      <c r="AW33" s="75">
        <f t="shared" si="22"/>
        <v>0</v>
      </c>
      <c r="AX33" s="54"/>
      <c r="AY33" s="53"/>
      <c r="AZ33" s="75">
        <v>0</v>
      </c>
      <c r="BA33" s="75">
        <v>0</v>
      </c>
      <c r="BB33" s="75">
        <f t="shared" si="23"/>
        <v>0</v>
      </c>
      <c r="BC33" s="75">
        <v>0</v>
      </c>
      <c r="BD33" s="75">
        <v>0</v>
      </c>
      <c r="BE33" s="75">
        <f t="shared" si="24"/>
        <v>0</v>
      </c>
    </row>
    <row r="34" spans="1:57" s="50" customFormat="1" ht="12" customHeight="1">
      <c r="A34" s="53" t="s">
        <v>488</v>
      </c>
      <c r="B34" s="54" t="s">
        <v>601</v>
      </c>
      <c r="C34" s="53" t="s">
        <v>602</v>
      </c>
      <c r="D34" s="75">
        <f t="shared" si="7"/>
        <v>1198</v>
      </c>
      <c r="E34" s="75">
        <f t="shared" si="8"/>
        <v>37186</v>
      </c>
      <c r="F34" s="75">
        <f t="shared" si="9"/>
        <v>38384</v>
      </c>
      <c r="G34" s="75">
        <f t="shared" si="10"/>
        <v>112</v>
      </c>
      <c r="H34" s="75">
        <f t="shared" si="11"/>
        <v>9080</v>
      </c>
      <c r="I34" s="75">
        <f t="shared" si="12"/>
        <v>9192</v>
      </c>
      <c r="J34" s="54" t="s">
        <v>503</v>
      </c>
      <c r="K34" s="53" t="s">
        <v>504</v>
      </c>
      <c r="L34" s="75">
        <v>1198</v>
      </c>
      <c r="M34" s="75">
        <v>37186</v>
      </c>
      <c r="N34" s="75">
        <f t="shared" si="13"/>
        <v>38384</v>
      </c>
      <c r="O34" s="75">
        <v>112</v>
      </c>
      <c r="P34" s="75">
        <v>9080</v>
      </c>
      <c r="Q34" s="75">
        <f t="shared" si="14"/>
        <v>9192</v>
      </c>
      <c r="R34" s="54"/>
      <c r="S34" s="53"/>
      <c r="T34" s="75">
        <v>0</v>
      </c>
      <c r="U34" s="75">
        <v>0</v>
      </c>
      <c r="V34" s="75">
        <f t="shared" si="15"/>
        <v>0</v>
      </c>
      <c r="W34" s="75">
        <v>0</v>
      </c>
      <c r="X34" s="75">
        <v>0</v>
      </c>
      <c r="Y34" s="75">
        <f t="shared" si="16"/>
        <v>0</v>
      </c>
      <c r="Z34" s="54"/>
      <c r="AA34" s="53"/>
      <c r="AB34" s="75">
        <v>0</v>
      </c>
      <c r="AC34" s="75">
        <v>0</v>
      </c>
      <c r="AD34" s="75">
        <f t="shared" si="17"/>
        <v>0</v>
      </c>
      <c r="AE34" s="75">
        <v>0</v>
      </c>
      <c r="AF34" s="75">
        <v>0</v>
      </c>
      <c r="AG34" s="75">
        <f t="shared" si="18"/>
        <v>0</v>
      </c>
      <c r="AH34" s="54"/>
      <c r="AI34" s="53"/>
      <c r="AJ34" s="75">
        <v>0</v>
      </c>
      <c r="AK34" s="75">
        <v>0</v>
      </c>
      <c r="AL34" s="75">
        <f t="shared" si="19"/>
        <v>0</v>
      </c>
      <c r="AM34" s="75">
        <v>0</v>
      </c>
      <c r="AN34" s="75">
        <v>0</v>
      </c>
      <c r="AO34" s="75">
        <f t="shared" si="20"/>
        <v>0</v>
      </c>
      <c r="AP34" s="54"/>
      <c r="AQ34" s="53"/>
      <c r="AR34" s="75">
        <v>0</v>
      </c>
      <c r="AS34" s="75">
        <v>0</v>
      </c>
      <c r="AT34" s="75">
        <f t="shared" si="21"/>
        <v>0</v>
      </c>
      <c r="AU34" s="75">
        <v>0</v>
      </c>
      <c r="AV34" s="75">
        <v>0</v>
      </c>
      <c r="AW34" s="75">
        <f t="shared" si="22"/>
        <v>0</v>
      </c>
      <c r="AX34" s="54"/>
      <c r="AY34" s="53"/>
      <c r="AZ34" s="75">
        <v>0</v>
      </c>
      <c r="BA34" s="75">
        <v>0</v>
      </c>
      <c r="BB34" s="75">
        <f t="shared" si="23"/>
        <v>0</v>
      </c>
      <c r="BC34" s="75">
        <v>0</v>
      </c>
      <c r="BD34" s="75">
        <v>0</v>
      </c>
      <c r="BE34" s="75">
        <f t="shared" si="24"/>
        <v>0</v>
      </c>
    </row>
    <row r="35" spans="1:57" s="50" customFormat="1" ht="12" customHeight="1">
      <c r="A35" s="53" t="s">
        <v>488</v>
      </c>
      <c r="B35" s="54" t="s">
        <v>603</v>
      </c>
      <c r="C35" s="53" t="s">
        <v>604</v>
      </c>
      <c r="D35" s="75">
        <f t="shared" si="7"/>
        <v>1810</v>
      </c>
      <c r="E35" s="75">
        <f t="shared" si="8"/>
        <v>26685</v>
      </c>
      <c r="F35" s="75">
        <f t="shared" si="9"/>
        <v>28495</v>
      </c>
      <c r="G35" s="75">
        <f t="shared" si="10"/>
        <v>0</v>
      </c>
      <c r="H35" s="75">
        <f t="shared" si="11"/>
        <v>12576</v>
      </c>
      <c r="I35" s="75">
        <f t="shared" si="12"/>
        <v>12576</v>
      </c>
      <c r="J35" s="54" t="s">
        <v>605</v>
      </c>
      <c r="K35" s="53" t="s">
        <v>606</v>
      </c>
      <c r="L35" s="75">
        <v>0</v>
      </c>
      <c r="M35" s="75">
        <v>26685</v>
      </c>
      <c r="N35" s="75">
        <f t="shared" si="13"/>
        <v>26685</v>
      </c>
      <c r="O35" s="75">
        <v>0</v>
      </c>
      <c r="P35" s="75">
        <v>12576</v>
      </c>
      <c r="Q35" s="75">
        <f t="shared" si="14"/>
        <v>12576</v>
      </c>
      <c r="R35" s="54" t="s">
        <v>558</v>
      </c>
      <c r="S35" s="53" t="s">
        <v>559</v>
      </c>
      <c r="T35" s="75">
        <v>1810</v>
      </c>
      <c r="U35" s="75">
        <v>0</v>
      </c>
      <c r="V35" s="75">
        <f t="shared" si="15"/>
        <v>1810</v>
      </c>
      <c r="W35" s="75">
        <v>0</v>
      </c>
      <c r="X35" s="75">
        <v>0</v>
      </c>
      <c r="Y35" s="75">
        <f t="shared" si="16"/>
        <v>0</v>
      </c>
      <c r="Z35" s="54"/>
      <c r="AA35" s="53"/>
      <c r="AB35" s="75">
        <v>0</v>
      </c>
      <c r="AC35" s="75">
        <v>0</v>
      </c>
      <c r="AD35" s="75">
        <f t="shared" si="17"/>
        <v>0</v>
      </c>
      <c r="AE35" s="75">
        <v>0</v>
      </c>
      <c r="AF35" s="75">
        <v>0</v>
      </c>
      <c r="AG35" s="75">
        <f t="shared" si="18"/>
        <v>0</v>
      </c>
      <c r="AH35" s="54"/>
      <c r="AI35" s="53"/>
      <c r="AJ35" s="75">
        <v>0</v>
      </c>
      <c r="AK35" s="75">
        <v>0</v>
      </c>
      <c r="AL35" s="75">
        <f t="shared" si="19"/>
        <v>0</v>
      </c>
      <c r="AM35" s="75">
        <v>0</v>
      </c>
      <c r="AN35" s="75">
        <v>0</v>
      </c>
      <c r="AO35" s="75">
        <f t="shared" si="20"/>
        <v>0</v>
      </c>
      <c r="AP35" s="54"/>
      <c r="AQ35" s="53"/>
      <c r="AR35" s="75">
        <v>0</v>
      </c>
      <c r="AS35" s="75">
        <v>0</v>
      </c>
      <c r="AT35" s="75">
        <f t="shared" si="21"/>
        <v>0</v>
      </c>
      <c r="AU35" s="75">
        <v>0</v>
      </c>
      <c r="AV35" s="75">
        <v>0</v>
      </c>
      <c r="AW35" s="75">
        <f t="shared" si="22"/>
        <v>0</v>
      </c>
      <c r="AX35" s="54"/>
      <c r="AY35" s="53"/>
      <c r="AZ35" s="75">
        <v>0</v>
      </c>
      <c r="BA35" s="75">
        <v>0</v>
      </c>
      <c r="BB35" s="75">
        <f t="shared" si="23"/>
        <v>0</v>
      </c>
      <c r="BC35" s="75">
        <v>0</v>
      </c>
      <c r="BD35" s="75">
        <v>0</v>
      </c>
      <c r="BE35" s="75">
        <f t="shared" si="24"/>
        <v>0</v>
      </c>
    </row>
    <row r="36" spans="1:57" s="50" customFormat="1" ht="12" customHeight="1">
      <c r="A36" s="53" t="s">
        <v>488</v>
      </c>
      <c r="B36" s="54" t="s">
        <v>607</v>
      </c>
      <c r="C36" s="53" t="s">
        <v>608</v>
      </c>
      <c r="D36" s="75">
        <f t="shared" si="7"/>
        <v>3571</v>
      </c>
      <c r="E36" s="75">
        <f t="shared" si="8"/>
        <v>48193</v>
      </c>
      <c r="F36" s="75">
        <f t="shared" si="9"/>
        <v>51764</v>
      </c>
      <c r="G36" s="75">
        <f t="shared" si="10"/>
        <v>0</v>
      </c>
      <c r="H36" s="75">
        <f t="shared" si="11"/>
        <v>32112</v>
      </c>
      <c r="I36" s="75">
        <f t="shared" si="12"/>
        <v>32112</v>
      </c>
      <c r="J36" s="54" t="s">
        <v>556</v>
      </c>
      <c r="K36" s="53" t="s">
        <v>557</v>
      </c>
      <c r="L36" s="75">
        <v>0</v>
      </c>
      <c r="M36" s="75">
        <v>48193</v>
      </c>
      <c r="N36" s="75">
        <f t="shared" si="13"/>
        <v>48193</v>
      </c>
      <c r="O36" s="75">
        <v>0</v>
      </c>
      <c r="P36" s="75">
        <v>32112</v>
      </c>
      <c r="Q36" s="75">
        <f t="shared" si="14"/>
        <v>32112</v>
      </c>
      <c r="R36" s="54" t="s">
        <v>558</v>
      </c>
      <c r="S36" s="53" t="s">
        <v>559</v>
      </c>
      <c r="T36" s="75">
        <v>3571</v>
      </c>
      <c r="U36" s="75">
        <v>0</v>
      </c>
      <c r="V36" s="75">
        <f t="shared" si="15"/>
        <v>3571</v>
      </c>
      <c r="W36" s="75">
        <v>0</v>
      </c>
      <c r="X36" s="75">
        <v>0</v>
      </c>
      <c r="Y36" s="75">
        <f t="shared" si="16"/>
        <v>0</v>
      </c>
      <c r="Z36" s="54"/>
      <c r="AA36" s="53"/>
      <c r="AB36" s="75">
        <v>0</v>
      </c>
      <c r="AC36" s="75">
        <v>0</v>
      </c>
      <c r="AD36" s="75">
        <f t="shared" si="17"/>
        <v>0</v>
      </c>
      <c r="AE36" s="75">
        <v>0</v>
      </c>
      <c r="AF36" s="75">
        <v>0</v>
      </c>
      <c r="AG36" s="75">
        <f t="shared" si="18"/>
        <v>0</v>
      </c>
      <c r="AH36" s="54"/>
      <c r="AI36" s="53"/>
      <c r="AJ36" s="75">
        <v>0</v>
      </c>
      <c r="AK36" s="75">
        <v>0</v>
      </c>
      <c r="AL36" s="75">
        <f t="shared" si="19"/>
        <v>0</v>
      </c>
      <c r="AM36" s="75">
        <v>0</v>
      </c>
      <c r="AN36" s="75">
        <v>0</v>
      </c>
      <c r="AO36" s="75">
        <f t="shared" si="20"/>
        <v>0</v>
      </c>
      <c r="AP36" s="54"/>
      <c r="AQ36" s="53"/>
      <c r="AR36" s="75">
        <v>0</v>
      </c>
      <c r="AS36" s="75">
        <v>0</v>
      </c>
      <c r="AT36" s="75">
        <f t="shared" si="21"/>
        <v>0</v>
      </c>
      <c r="AU36" s="75">
        <v>0</v>
      </c>
      <c r="AV36" s="75">
        <v>0</v>
      </c>
      <c r="AW36" s="75">
        <f t="shared" si="22"/>
        <v>0</v>
      </c>
      <c r="AX36" s="54"/>
      <c r="AY36" s="53"/>
      <c r="AZ36" s="75">
        <v>0</v>
      </c>
      <c r="BA36" s="75">
        <v>0</v>
      </c>
      <c r="BB36" s="75">
        <f t="shared" si="23"/>
        <v>0</v>
      </c>
      <c r="BC36" s="75">
        <v>0</v>
      </c>
      <c r="BD36" s="75">
        <v>0</v>
      </c>
      <c r="BE36" s="75">
        <f t="shared" si="24"/>
        <v>0</v>
      </c>
    </row>
    <row r="37" spans="1:57" s="50" customFormat="1" ht="12" customHeight="1">
      <c r="A37" s="53" t="s">
        <v>488</v>
      </c>
      <c r="B37" s="54" t="s">
        <v>609</v>
      </c>
      <c r="C37" s="53" t="s">
        <v>610</v>
      </c>
      <c r="D37" s="75">
        <f t="shared" si="7"/>
        <v>2570</v>
      </c>
      <c r="E37" s="75">
        <f t="shared" si="8"/>
        <v>36782</v>
      </c>
      <c r="F37" s="75">
        <f t="shared" si="9"/>
        <v>39352</v>
      </c>
      <c r="G37" s="75">
        <f t="shared" si="10"/>
        <v>0</v>
      </c>
      <c r="H37" s="75">
        <f t="shared" si="11"/>
        <v>13429</v>
      </c>
      <c r="I37" s="75">
        <f t="shared" si="12"/>
        <v>13429</v>
      </c>
      <c r="J37" s="54" t="s">
        <v>605</v>
      </c>
      <c r="K37" s="53" t="s">
        <v>606</v>
      </c>
      <c r="L37" s="75">
        <v>0</v>
      </c>
      <c r="M37" s="75">
        <v>36782</v>
      </c>
      <c r="N37" s="75">
        <f t="shared" si="13"/>
        <v>36782</v>
      </c>
      <c r="O37" s="75">
        <v>0</v>
      </c>
      <c r="P37" s="75">
        <v>13429</v>
      </c>
      <c r="Q37" s="75">
        <f t="shared" si="14"/>
        <v>13429</v>
      </c>
      <c r="R37" s="54" t="s">
        <v>558</v>
      </c>
      <c r="S37" s="53" t="s">
        <v>559</v>
      </c>
      <c r="T37" s="75">
        <v>2570</v>
      </c>
      <c r="U37" s="75">
        <v>0</v>
      </c>
      <c r="V37" s="75">
        <f t="shared" si="15"/>
        <v>2570</v>
      </c>
      <c r="W37" s="75">
        <v>0</v>
      </c>
      <c r="X37" s="75">
        <v>0</v>
      </c>
      <c r="Y37" s="75">
        <f t="shared" si="16"/>
        <v>0</v>
      </c>
      <c r="Z37" s="54"/>
      <c r="AA37" s="53"/>
      <c r="AB37" s="75">
        <v>0</v>
      </c>
      <c r="AC37" s="75">
        <v>0</v>
      </c>
      <c r="AD37" s="75">
        <f t="shared" si="17"/>
        <v>0</v>
      </c>
      <c r="AE37" s="75">
        <v>0</v>
      </c>
      <c r="AF37" s="75">
        <v>0</v>
      </c>
      <c r="AG37" s="75">
        <f t="shared" si="18"/>
        <v>0</v>
      </c>
      <c r="AH37" s="54"/>
      <c r="AI37" s="53"/>
      <c r="AJ37" s="75">
        <v>0</v>
      </c>
      <c r="AK37" s="75">
        <v>0</v>
      </c>
      <c r="AL37" s="75">
        <f t="shared" si="19"/>
        <v>0</v>
      </c>
      <c r="AM37" s="75">
        <v>0</v>
      </c>
      <c r="AN37" s="75">
        <v>0</v>
      </c>
      <c r="AO37" s="75">
        <f t="shared" si="20"/>
        <v>0</v>
      </c>
      <c r="AP37" s="54"/>
      <c r="AQ37" s="53"/>
      <c r="AR37" s="75">
        <v>0</v>
      </c>
      <c r="AS37" s="75">
        <v>0</v>
      </c>
      <c r="AT37" s="75">
        <f t="shared" si="21"/>
        <v>0</v>
      </c>
      <c r="AU37" s="75">
        <v>0</v>
      </c>
      <c r="AV37" s="75">
        <v>0</v>
      </c>
      <c r="AW37" s="75">
        <f t="shared" si="22"/>
        <v>0</v>
      </c>
      <c r="AX37" s="54"/>
      <c r="AY37" s="53"/>
      <c r="AZ37" s="75">
        <v>0</v>
      </c>
      <c r="BA37" s="75">
        <v>0</v>
      </c>
      <c r="BB37" s="75">
        <f t="shared" si="23"/>
        <v>0</v>
      </c>
      <c r="BC37" s="75">
        <v>0</v>
      </c>
      <c r="BD37" s="75">
        <v>0</v>
      </c>
      <c r="BE37" s="75">
        <f t="shared" si="24"/>
        <v>0</v>
      </c>
    </row>
    <row r="38" spans="1:57" s="50" customFormat="1" ht="12" customHeight="1">
      <c r="A38" s="53" t="s">
        <v>488</v>
      </c>
      <c r="B38" s="54" t="s">
        <v>611</v>
      </c>
      <c r="C38" s="53" t="s">
        <v>612</v>
      </c>
      <c r="D38" s="75">
        <f t="shared" si="7"/>
        <v>2504</v>
      </c>
      <c r="E38" s="75">
        <f t="shared" si="8"/>
        <v>32806</v>
      </c>
      <c r="F38" s="75">
        <f t="shared" si="9"/>
        <v>35310</v>
      </c>
      <c r="G38" s="75">
        <f t="shared" si="10"/>
        <v>0</v>
      </c>
      <c r="H38" s="75">
        <f t="shared" si="11"/>
        <v>17064</v>
      </c>
      <c r="I38" s="75">
        <f t="shared" si="12"/>
        <v>17064</v>
      </c>
      <c r="J38" s="54" t="s">
        <v>556</v>
      </c>
      <c r="K38" s="53" t="s">
        <v>557</v>
      </c>
      <c r="L38" s="75">
        <v>0</v>
      </c>
      <c r="M38" s="75">
        <v>32806</v>
      </c>
      <c r="N38" s="75">
        <f t="shared" si="13"/>
        <v>32806</v>
      </c>
      <c r="O38" s="75">
        <v>0</v>
      </c>
      <c r="P38" s="75">
        <v>17064</v>
      </c>
      <c r="Q38" s="75">
        <f t="shared" si="14"/>
        <v>17064</v>
      </c>
      <c r="R38" s="54" t="s">
        <v>558</v>
      </c>
      <c r="S38" s="53" t="s">
        <v>559</v>
      </c>
      <c r="T38" s="75">
        <v>2504</v>
      </c>
      <c r="U38" s="75">
        <v>0</v>
      </c>
      <c r="V38" s="75">
        <f t="shared" si="15"/>
        <v>2504</v>
      </c>
      <c r="W38" s="75">
        <v>0</v>
      </c>
      <c r="X38" s="75">
        <v>0</v>
      </c>
      <c r="Y38" s="75">
        <f t="shared" si="16"/>
        <v>0</v>
      </c>
      <c r="Z38" s="54"/>
      <c r="AA38" s="53"/>
      <c r="AB38" s="75">
        <v>0</v>
      </c>
      <c r="AC38" s="75">
        <v>0</v>
      </c>
      <c r="AD38" s="75">
        <f t="shared" si="17"/>
        <v>0</v>
      </c>
      <c r="AE38" s="75">
        <v>0</v>
      </c>
      <c r="AF38" s="75">
        <v>0</v>
      </c>
      <c r="AG38" s="75">
        <f t="shared" si="18"/>
        <v>0</v>
      </c>
      <c r="AH38" s="54"/>
      <c r="AI38" s="53"/>
      <c r="AJ38" s="75">
        <v>0</v>
      </c>
      <c r="AK38" s="75">
        <v>0</v>
      </c>
      <c r="AL38" s="75">
        <f t="shared" si="19"/>
        <v>0</v>
      </c>
      <c r="AM38" s="75">
        <v>0</v>
      </c>
      <c r="AN38" s="75">
        <v>0</v>
      </c>
      <c r="AO38" s="75">
        <f t="shared" si="20"/>
        <v>0</v>
      </c>
      <c r="AP38" s="54"/>
      <c r="AQ38" s="53"/>
      <c r="AR38" s="75">
        <v>0</v>
      </c>
      <c r="AS38" s="75">
        <v>0</v>
      </c>
      <c r="AT38" s="75">
        <f t="shared" si="21"/>
        <v>0</v>
      </c>
      <c r="AU38" s="75">
        <v>0</v>
      </c>
      <c r="AV38" s="75">
        <v>0</v>
      </c>
      <c r="AW38" s="75">
        <f t="shared" si="22"/>
        <v>0</v>
      </c>
      <c r="AX38" s="54"/>
      <c r="AY38" s="53"/>
      <c r="AZ38" s="75">
        <v>0</v>
      </c>
      <c r="BA38" s="75">
        <v>0</v>
      </c>
      <c r="BB38" s="75">
        <f t="shared" si="23"/>
        <v>0</v>
      </c>
      <c r="BC38" s="75">
        <v>0</v>
      </c>
      <c r="BD38" s="75">
        <v>0</v>
      </c>
      <c r="BE38" s="75">
        <f t="shared" si="24"/>
        <v>0</v>
      </c>
    </row>
    <row r="39" spans="1:57" s="50" customFormat="1" ht="12" customHeight="1">
      <c r="A39" s="53" t="s">
        <v>488</v>
      </c>
      <c r="B39" s="54" t="s">
        <v>613</v>
      </c>
      <c r="C39" s="53" t="s">
        <v>614</v>
      </c>
      <c r="D39" s="75">
        <f t="shared" si="7"/>
        <v>6187</v>
      </c>
      <c r="E39" s="75">
        <f t="shared" si="8"/>
        <v>88496</v>
      </c>
      <c r="F39" s="75">
        <f t="shared" si="9"/>
        <v>94683</v>
      </c>
      <c r="G39" s="75">
        <f t="shared" si="10"/>
        <v>0</v>
      </c>
      <c r="H39" s="75">
        <f t="shared" si="11"/>
        <v>50604</v>
      </c>
      <c r="I39" s="75">
        <f t="shared" si="12"/>
        <v>50604</v>
      </c>
      <c r="J39" s="54" t="s">
        <v>605</v>
      </c>
      <c r="K39" s="53" t="s">
        <v>606</v>
      </c>
      <c r="L39" s="75">
        <v>0</v>
      </c>
      <c r="M39" s="75">
        <v>88496</v>
      </c>
      <c r="N39" s="75">
        <f t="shared" si="13"/>
        <v>88496</v>
      </c>
      <c r="O39" s="75">
        <v>0</v>
      </c>
      <c r="P39" s="75">
        <v>50604</v>
      </c>
      <c r="Q39" s="75">
        <f t="shared" si="14"/>
        <v>50604</v>
      </c>
      <c r="R39" s="54" t="s">
        <v>558</v>
      </c>
      <c r="S39" s="53" t="s">
        <v>559</v>
      </c>
      <c r="T39" s="75">
        <v>6187</v>
      </c>
      <c r="U39" s="75">
        <v>0</v>
      </c>
      <c r="V39" s="75">
        <f t="shared" si="15"/>
        <v>6187</v>
      </c>
      <c r="W39" s="75">
        <v>0</v>
      </c>
      <c r="X39" s="75">
        <v>0</v>
      </c>
      <c r="Y39" s="75">
        <f t="shared" si="16"/>
        <v>0</v>
      </c>
      <c r="Z39" s="54"/>
      <c r="AA39" s="53"/>
      <c r="AB39" s="75">
        <v>0</v>
      </c>
      <c r="AC39" s="75">
        <v>0</v>
      </c>
      <c r="AD39" s="75">
        <f t="shared" si="17"/>
        <v>0</v>
      </c>
      <c r="AE39" s="75">
        <v>0</v>
      </c>
      <c r="AF39" s="75">
        <v>0</v>
      </c>
      <c r="AG39" s="75">
        <f t="shared" si="18"/>
        <v>0</v>
      </c>
      <c r="AH39" s="54"/>
      <c r="AI39" s="53"/>
      <c r="AJ39" s="75">
        <v>0</v>
      </c>
      <c r="AK39" s="75">
        <v>0</v>
      </c>
      <c r="AL39" s="75">
        <f t="shared" si="19"/>
        <v>0</v>
      </c>
      <c r="AM39" s="75">
        <v>0</v>
      </c>
      <c r="AN39" s="75">
        <v>0</v>
      </c>
      <c r="AO39" s="75">
        <f t="shared" si="20"/>
        <v>0</v>
      </c>
      <c r="AP39" s="54"/>
      <c r="AQ39" s="53"/>
      <c r="AR39" s="75">
        <v>0</v>
      </c>
      <c r="AS39" s="75">
        <v>0</v>
      </c>
      <c r="AT39" s="75">
        <f t="shared" si="21"/>
        <v>0</v>
      </c>
      <c r="AU39" s="75">
        <v>0</v>
      </c>
      <c r="AV39" s="75">
        <v>0</v>
      </c>
      <c r="AW39" s="75">
        <f t="shared" si="22"/>
        <v>0</v>
      </c>
      <c r="AX39" s="54"/>
      <c r="AY39" s="53"/>
      <c r="AZ39" s="75">
        <v>0</v>
      </c>
      <c r="BA39" s="75">
        <v>0</v>
      </c>
      <c r="BB39" s="75">
        <f t="shared" si="23"/>
        <v>0</v>
      </c>
      <c r="BC39" s="75">
        <v>0</v>
      </c>
      <c r="BD39" s="75">
        <v>0</v>
      </c>
      <c r="BE39" s="75">
        <f t="shared" si="24"/>
        <v>0</v>
      </c>
    </row>
    <row r="40" spans="1:57" s="50" customFormat="1" ht="12" customHeight="1">
      <c r="A40" s="53" t="s">
        <v>488</v>
      </c>
      <c r="B40" s="54" t="s">
        <v>615</v>
      </c>
      <c r="C40" s="53" t="s">
        <v>616</v>
      </c>
      <c r="D40" s="75">
        <f t="shared" si="7"/>
        <v>5536</v>
      </c>
      <c r="E40" s="75">
        <f t="shared" si="8"/>
        <v>72497</v>
      </c>
      <c r="F40" s="75">
        <f t="shared" si="9"/>
        <v>78033</v>
      </c>
      <c r="G40" s="75">
        <f t="shared" si="10"/>
        <v>0</v>
      </c>
      <c r="H40" s="75">
        <f t="shared" si="11"/>
        <v>40237</v>
      </c>
      <c r="I40" s="75">
        <f t="shared" si="12"/>
        <v>40237</v>
      </c>
      <c r="J40" s="54" t="s">
        <v>556</v>
      </c>
      <c r="K40" s="53" t="s">
        <v>557</v>
      </c>
      <c r="L40" s="75"/>
      <c r="M40" s="75">
        <v>72497</v>
      </c>
      <c r="N40" s="75">
        <f t="shared" si="13"/>
        <v>72497</v>
      </c>
      <c r="O40" s="75">
        <v>0</v>
      </c>
      <c r="P40" s="75">
        <v>40237</v>
      </c>
      <c r="Q40" s="75">
        <f t="shared" si="14"/>
        <v>40237</v>
      </c>
      <c r="R40" s="54" t="s">
        <v>558</v>
      </c>
      <c r="S40" s="53" t="s">
        <v>559</v>
      </c>
      <c r="T40" s="75">
        <v>5536</v>
      </c>
      <c r="U40" s="75">
        <v>0</v>
      </c>
      <c r="V40" s="75">
        <f t="shared" si="15"/>
        <v>5536</v>
      </c>
      <c r="W40" s="75">
        <v>0</v>
      </c>
      <c r="X40" s="75">
        <v>0</v>
      </c>
      <c r="Y40" s="75">
        <f t="shared" si="16"/>
        <v>0</v>
      </c>
      <c r="Z40" s="54"/>
      <c r="AA40" s="53"/>
      <c r="AB40" s="75">
        <v>0</v>
      </c>
      <c r="AC40" s="75">
        <v>0</v>
      </c>
      <c r="AD40" s="75">
        <f t="shared" si="17"/>
        <v>0</v>
      </c>
      <c r="AE40" s="75">
        <v>0</v>
      </c>
      <c r="AF40" s="75">
        <v>0</v>
      </c>
      <c r="AG40" s="75">
        <f t="shared" si="18"/>
        <v>0</v>
      </c>
      <c r="AH40" s="54"/>
      <c r="AI40" s="53"/>
      <c r="AJ40" s="75">
        <v>0</v>
      </c>
      <c r="AK40" s="75">
        <v>0</v>
      </c>
      <c r="AL40" s="75">
        <f t="shared" si="19"/>
        <v>0</v>
      </c>
      <c r="AM40" s="75">
        <v>0</v>
      </c>
      <c r="AN40" s="75">
        <v>0</v>
      </c>
      <c r="AO40" s="75">
        <f t="shared" si="20"/>
        <v>0</v>
      </c>
      <c r="AP40" s="54"/>
      <c r="AQ40" s="53"/>
      <c r="AR40" s="75">
        <v>0</v>
      </c>
      <c r="AS40" s="75">
        <v>0</v>
      </c>
      <c r="AT40" s="75">
        <f t="shared" si="21"/>
        <v>0</v>
      </c>
      <c r="AU40" s="75">
        <v>0</v>
      </c>
      <c r="AV40" s="75">
        <v>0</v>
      </c>
      <c r="AW40" s="75">
        <f t="shared" si="22"/>
        <v>0</v>
      </c>
      <c r="AX40" s="54"/>
      <c r="AY40" s="53"/>
      <c r="AZ40" s="75">
        <v>0</v>
      </c>
      <c r="BA40" s="75">
        <v>0</v>
      </c>
      <c r="BB40" s="75">
        <f t="shared" si="23"/>
        <v>0</v>
      </c>
      <c r="BC40" s="75">
        <v>0</v>
      </c>
      <c r="BD40" s="75">
        <v>0</v>
      </c>
      <c r="BE40" s="75">
        <f t="shared" si="24"/>
        <v>0</v>
      </c>
    </row>
  </sheetData>
  <sheetProtection/>
  <mergeCells count="15">
    <mergeCell ref="A2:A6"/>
    <mergeCell ref="B2:B6"/>
    <mergeCell ref="C2:C6"/>
    <mergeCell ref="J4:J6"/>
    <mergeCell ref="K4:K6"/>
    <mergeCell ref="R4:R6"/>
    <mergeCell ref="AQ4:AQ6"/>
    <mergeCell ref="AX4:AX6"/>
    <mergeCell ref="AY4:AY6"/>
    <mergeCell ref="S4:S6"/>
    <mergeCell ref="Z4:Z6"/>
    <mergeCell ref="AA4:AA6"/>
    <mergeCell ref="AH4:AH6"/>
    <mergeCell ref="AI4:AI6"/>
    <mergeCell ref="AP4:A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4.69921875" style="77" customWidth="1"/>
    <col min="6" max="6" width="6.59765625" style="34" customWidth="1"/>
    <col min="7" max="7" width="12.59765625" style="47" customWidth="1"/>
    <col min="8" max="9" width="14.69921875" style="77" customWidth="1"/>
    <col min="10" max="10" width="6.59765625" style="34" customWidth="1"/>
    <col min="11" max="11" width="12.59765625" style="47" customWidth="1"/>
    <col min="12" max="13" width="14.69921875" style="77" customWidth="1"/>
    <col min="14" max="14" width="6.59765625" style="34" customWidth="1"/>
    <col min="15" max="15" width="12.59765625" style="47" customWidth="1"/>
    <col min="16" max="17" width="14.69921875" style="77" customWidth="1"/>
    <col min="18" max="18" width="6.59765625" style="34" customWidth="1"/>
    <col min="19" max="19" width="12.59765625" style="47" customWidth="1"/>
    <col min="20" max="21" width="14.69921875" style="77" customWidth="1"/>
    <col min="22" max="22" width="6.59765625" style="34" customWidth="1"/>
    <col min="23" max="23" width="12.59765625" style="47" customWidth="1"/>
    <col min="24" max="25" width="14.69921875" style="77" customWidth="1"/>
    <col min="26" max="26" width="6.59765625" style="34" customWidth="1"/>
    <col min="27" max="27" width="12.59765625" style="47" customWidth="1"/>
    <col min="28" max="29" width="14.69921875" style="77" customWidth="1"/>
    <col min="30" max="30" width="6.59765625" style="34" customWidth="1"/>
    <col min="31" max="31" width="12.59765625" style="47" customWidth="1"/>
    <col min="32" max="33" width="14.69921875" style="77" customWidth="1"/>
    <col min="34" max="34" width="6.59765625" style="34" customWidth="1"/>
    <col min="35" max="35" width="12.59765625" style="47" customWidth="1"/>
    <col min="36" max="37" width="14.69921875" style="77" customWidth="1"/>
    <col min="38" max="38" width="6.59765625" style="34" customWidth="1"/>
    <col min="39" max="39" width="12.59765625" style="47" customWidth="1"/>
    <col min="40" max="41" width="14.69921875" style="77" customWidth="1"/>
    <col min="42" max="42" width="6.59765625" style="34" customWidth="1"/>
    <col min="43" max="43" width="12.59765625" style="47" customWidth="1"/>
    <col min="44" max="45" width="14.69921875" style="77" customWidth="1"/>
    <col min="46" max="46" width="6.59765625" style="34" customWidth="1"/>
    <col min="47" max="47" width="12.59765625" style="47" customWidth="1"/>
    <col min="48" max="49" width="14.69921875" style="77" customWidth="1"/>
    <col min="50" max="50" width="6.59765625" style="34" customWidth="1"/>
    <col min="51" max="51" width="12.59765625" style="47" customWidth="1"/>
    <col min="52" max="53" width="14.69921875" style="77" customWidth="1"/>
    <col min="54" max="54" width="6.59765625" style="34" customWidth="1"/>
    <col min="55" max="55" width="12.59765625" style="47" customWidth="1"/>
    <col min="56" max="57" width="14.69921875" style="77" customWidth="1"/>
    <col min="58" max="58" width="6.59765625" style="34" customWidth="1"/>
    <col min="59" max="59" width="12.59765625" style="47" customWidth="1"/>
    <col min="60" max="61" width="14.69921875" style="77" customWidth="1"/>
    <col min="62" max="62" width="6.59765625" style="34" customWidth="1"/>
    <col min="63" max="63" width="12.59765625" style="47" customWidth="1"/>
    <col min="64" max="65" width="14.69921875" style="77" customWidth="1"/>
    <col min="66" max="66" width="6.59765625" style="34" customWidth="1"/>
    <col min="67" max="67" width="12.59765625" style="47" customWidth="1"/>
    <col min="68" max="69" width="14.69921875" style="77" customWidth="1"/>
    <col min="70" max="70" width="6.59765625" style="34" customWidth="1"/>
    <col min="71" max="71" width="12.59765625" style="47" customWidth="1"/>
    <col min="72" max="73" width="14.69921875" style="77" customWidth="1"/>
    <col min="74" max="74" width="6.59765625" style="34" customWidth="1"/>
    <col min="75" max="75" width="12.59765625" style="47" customWidth="1"/>
    <col min="76" max="77" width="14.69921875" style="77" customWidth="1"/>
    <col min="78" max="78" width="6.59765625" style="34" customWidth="1"/>
    <col min="79" max="79" width="12.59765625" style="47" customWidth="1"/>
    <col min="80" max="81" width="14.69921875" style="77" customWidth="1"/>
    <col min="82" max="82" width="6.59765625" style="34" customWidth="1"/>
    <col min="83" max="83" width="12.59765625" style="47" customWidth="1"/>
    <col min="84" max="85" width="14.69921875" style="77" customWidth="1"/>
    <col min="86" max="86" width="6.59765625" style="34" customWidth="1"/>
    <col min="87" max="87" width="12.59765625" style="47" customWidth="1"/>
    <col min="88" max="89" width="14.69921875" style="77" customWidth="1"/>
    <col min="90" max="90" width="6.59765625" style="34" customWidth="1"/>
    <col min="91" max="91" width="12.59765625" style="47" customWidth="1"/>
    <col min="92" max="93" width="14.69921875" style="77" customWidth="1"/>
    <col min="94" max="94" width="6.59765625" style="34" customWidth="1"/>
    <col min="95" max="95" width="12.59765625" style="47" customWidth="1"/>
    <col min="96" max="97" width="14.69921875" style="77" customWidth="1"/>
    <col min="98" max="98" width="6.59765625" style="34" customWidth="1"/>
    <col min="99" max="99" width="12.59765625" style="47" customWidth="1"/>
    <col min="100" max="101" width="14.69921875" style="77" customWidth="1"/>
    <col min="102" max="102" width="6.59765625" style="34" customWidth="1"/>
    <col min="103" max="103" width="12.59765625" style="47" customWidth="1"/>
    <col min="104" max="105" width="14.69921875" style="77" customWidth="1"/>
    <col min="106" max="106" width="6.59765625" style="34" customWidth="1"/>
    <col min="107" max="107" width="12.59765625" style="47" customWidth="1"/>
    <col min="108" max="109" width="14.69921875" style="77" customWidth="1"/>
    <col min="110" max="110" width="6.59765625" style="34" customWidth="1"/>
    <col min="111" max="111" width="12.59765625" style="47" customWidth="1"/>
    <col min="112" max="113" width="14.69921875" style="77" customWidth="1"/>
    <col min="114" max="114" width="6.59765625" style="34" customWidth="1"/>
    <col min="115" max="115" width="12.59765625" style="47" customWidth="1"/>
    <col min="116" max="117" width="14.69921875" style="77" customWidth="1"/>
    <col min="118" max="118" width="6.59765625" style="34" customWidth="1"/>
    <col min="119" max="119" width="12.59765625" style="47" customWidth="1"/>
    <col min="120" max="121" width="14.69921875" style="77" customWidth="1"/>
    <col min="122" max="122" width="6.59765625" style="34" customWidth="1"/>
    <col min="123" max="123" width="12.59765625" style="47" customWidth="1"/>
    <col min="124" max="125" width="14.69921875" style="77" customWidth="1"/>
    <col min="126" max="16384" width="9" style="47" customWidth="1"/>
  </cols>
  <sheetData>
    <row r="1" spans="1:125" s="45" customFormat="1" ht="17.25">
      <c r="A1" s="124" t="s">
        <v>57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7" t="s">
        <v>617</v>
      </c>
      <c r="B2" s="145" t="s">
        <v>618</v>
      </c>
      <c r="C2" s="154" t="s">
        <v>619</v>
      </c>
      <c r="D2" s="163" t="s">
        <v>620</v>
      </c>
      <c r="E2" s="164"/>
      <c r="F2" s="140" t="s">
        <v>621</v>
      </c>
      <c r="G2" s="60"/>
      <c r="H2" s="60"/>
      <c r="I2" s="119"/>
      <c r="J2" s="140" t="s">
        <v>622</v>
      </c>
      <c r="K2" s="60"/>
      <c r="L2" s="60"/>
      <c r="M2" s="119"/>
      <c r="N2" s="140" t="s">
        <v>623</v>
      </c>
      <c r="O2" s="60"/>
      <c r="P2" s="60"/>
      <c r="Q2" s="119"/>
      <c r="R2" s="140" t="s">
        <v>624</v>
      </c>
      <c r="S2" s="60"/>
      <c r="T2" s="60"/>
      <c r="U2" s="119"/>
      <c r="V2" s="140" t="s">
        <v>625</v>
      </c>
      <c r="W2" s="60"/>
      <c r="X2" s="60"/>
      <c r="Y2" s="119"/>
      <c r="Z2" s="140" t="s">
        <v>626</v>
      </c>
      <c r="AA2" s="60"/>
      <c r="AB2" s="60"/>
      <c r="AC2" s="119"/>
      <c r="AD2" s="140" t="s">
        <v>627</v>
      </c>
      <c r="AE2" s="60"/>
      <c r="AF2" s="60"/>
      <c r="AG2" s="119"/>
      <c r="AH2" s="140" t="s">
        <v>628</v>
      </c>
      <c r="AI2" s="60"/>
      <c r="AJ2" s="60"/>
      <c r="AK2" s="119"/>
      <c r="AL2" s="140" t="s">
        <v>629</v>
      </c>
      <c r="AM2" s="60"/>
      <c r="AN2" s="60"/>
      <c r="AO2" s="119"/>
      <c r="AP2" s="140" t="s">
        <v>630</v>
      </c>
      <c r="AQ2" s="60"/>
      <c r="AR2" s="60"/>
      <c r="AS2" s="119"/>
      <c r="AT2" s="140" t="s">
        <v>631</v>
      </c>
      <c r="AU2" s="60"/>
      <c r="AV2" s="60"/>
      <c r="AW2" s="119"/>
      <c r="AX2" s="140" t="s">
        <v>632</v>
      </c>
      <c r="AY2" s="60"/>
      <c r="AZ2" s="60"/>
      <c r="BA2" s="119"/>
      <c r="BB2" s="140" t="s">
        <v>633</v>
      </c>
      <c r="BC2" s="60"/>
      <c r="BD2" s="60"/>
      <c r="BE2" s="119"/>
      <c r="BF2" s="140" t="s">
        <v>634</v>
      </c>
      <c r="BG2" s="60"/>
      <c r="BH2" s="60"/>
      <c r="BI2" s="119"/>
      <c r="BJ2" s="140" t="s">
        <v>635</v>
      </c>
      <c r="BK2" s="60"/>
      <c r="BL2" s="60"/>
      <c r="BM2" s="119"/>
      <c r="BN2" s="140" t="s">
        <v>636</v>
      </c>
      <c r="BO2" s="60"/>
      <c r="BP2" s="60"/>
      <c r="BQ2" s="119"/>
      <c r="BR2" s="140" t="s">
        <v>637</v>
      </c>
      <c r="BS2" s="60"/>
      <c r="BT2" s="60"/>
      <c r="BU2" s="119"/>
      <c r="BV2" s="140" t="s">
        <v>638</v>
      </c>
      <c r="BW2" s="60"/>
      <c r="BX2" s="60"/>
      <c r="BY2" s="119"/>
      <c r="BZ2" s="140" t="s">
        <v>639</v>
      </c>
      <c r="CA2" s="60"/>
      <c r="CB2" s="60"/>
      <c r="CC2" s="119"/>
      <c r="CD2" s="140" t="s">
        <v>640</v>
      </c>
      <c r="CE2" s="60"/>
      <c r="CF2" s="60"/>
      <c r="CG2" s="119"/>
      <c r="CH2" s="140" t="s">
        <v>641</v>
      </c>
      <c r="CI2" s="60"/>
      <c r="CJ2" s="60"/>
      <c r="CK2" s="119"/>
      <c r="CL2" s="140" t="s">
        <v>642</v>
      </c>
      <c r="CM2" s="60"/>
      <c r="CN2" s="60"/>
      <c r="CO2" s="119"/>
      <c r="CP2" s="140" t="s">
        <v>643</v>
      </c>
      <c r="CQ2" s="60"/>
      <c r="CR2" s="60"/>
      <c r="CS2" s="119"/>
      <c r="CT2" s="140" t="s">
        <v>644</v>
      </c>
      <c r="CU2" s="60"/>
      <c r="CV2" s="60"/>
      <c r="CW2" s="119"/>
      <c r="CX2" s="140" t="s">
        <v>645</v>
      </c>
      <c r="CY2" s="60"/>
      <c r="CZ2" s="60"/>
      <c r="DA2" s="119"/>
      <c r="DB2" s="140" t="s">
        <v>646</v>
      </c>
      <c r="DC2" s="60"/>
      <c r="DD2" s="60"/>
      <c r="DE2" s="119"/>
      <c r="DF2" s="140" t="s">
        <v>647</v>
      </c>
      <c r="DG2" s="60"/>
      <c r="DH2" s="60"/>
      <c r="DI2" s="119"/>
      <c r="DJ2" s="140" t="s">
        <v>648</v>
      </c>
      <c r="DK2" s="60"/>
      <c r="DL2" s="60"/>
      <c r="DM2" s="119"/>
      <c r="DN2" s="140" t="s">
        <v>649</v>
      </c>
      <c r="DO2" s="60"/>
      <c r="DP2" s="60"/>
      <c r="DQ2" s="119"/>
      <c r="DR2" s="140" t="s">
        <v>650</v>
      </c>
      <c r="DS2" s="60"/>
      <c r="DT2" s="60"/>
      <c r="DU2" s="119"/>
    </row>
    <row r="3" spans="1:125" s="45" customFormat="1" ht="13.5">
      <c r="A3" s="158"/>
      <c r="B3" s="146"/>
      <c r="C3" s="160"/>
      <c r="D3" s="165"/>
      <c r="E3" s="166"/>
      <c r="F3" s="121"/>
      <c r="G3" s="62"/>
      <c r="H3" s="62"/>
      <c r="I3" s="122"/>
      <c r="J3" s="121"/>
      <c r="K3" s="62"/>
      <c r="L3" s="62"/>
      <c r="M3" s="122"/>
      <c r="N3" s="121"/>
      <c r="O3" s="62"/>
      <c r="P3" s="62"/>
      <c r="Q3" s="122"/>
      <c r="R3" s="121"/>
      <c r="S3" s="62"/>
      <c r="T3" s="62"/>
      <c r="U3" s="122"/>
      <c r="V3" s="121"/>
      <c r="W3" s="62"/>
      <c r="X3" s="62"/>
      <c r="Y3" s="122"/>
      <c r="Z3" s="121"/>
      <c r="AA3" s="62"/>
      <c r="AB3" s="62"/>
      <c r="AC3" s="122"/>
      <c r="AD3" s="121"/>
      <c r="AE3" s="62"/>
      <c r="AF3" s="62"/>
      <c r="AG3" s="122"/>
      <c r="AH3" s="121"/>
      <c r="AI3" s="62"/>
      <c r="AJ3" s="62"/>
      <c r="AK3" s="122"/>
      <c r="AL3" s="121"/>
      <c r="AM3" s="62"/>
      <c r="AN3" s="62"/>
      <c r="AO3" s="122"/>
      <c r="AP3" s="121"/>
      <c r="AQ3" s="62"/>
      <c r="AR3" s="62"/>
      <c r="AS3" s="122"/>
      <c r="AT3" s="121"/>
      <c r="AU3" s="62"/>
      <c r="AV3" s="62"/>
      <c r="AW3" s="122"/>
      <c r="AX3" s="121"/>
      <c r="AY3" s="62"/>
      <c r="AZ3" s="62"/>
      <c r="BA3" s="122"/>
      <c r="BB3" s="121"/>
      <c r="BC3" s="62"/>
      <c r="BD3" s="62"/>
      <c r="BE3" s="122"/>
      <c r="BF3" s="121"/>
      <c r="BG3" s="62"/>
      <c r="BH3" s="62"/>
      <c r="BI3" s="122"/>
      <c r="BJ3" s="121"/>
      <c r="BK3" s="62"/>
      <c r="BL3" s="62"/>
      <c r="BM3" s="122"/>
      <c r="BN3" s="121"/>
      <c r="BO3" s="62"/>
      <c r="BP3" s="62"/>
      <c r="BQ3" s="122"/>
      <c r="BR3" s="121"/>
      <c r="BS3" s="62"/>
      <c r="BT3" s="62"/>
      <c r="BU3" s="122"/>
      <c r="BV3" s="121"/>
      <c r="BW3" s="62"/>
      <c r="BX3" s="62"/>
      <c r="BY3" s="122"/>
      <c r="BZ3" s="121"/>
      <c r="CA3" s="62"/>
      <c r="CB3" s="62"/>
      <c r="CC3" s="122"/>
      <c r="CD3" s="121"/>
      <c r="CE3" s="62"/>
      <c r="CF3" s="62"/>
      <c r="CG3" s="122"/>
      <c r="CH3" s="121"/>
      <c r="CI3" s="62"/>
      <c r="CJ3" s="62"/>
      <c r="CK3" s="122"/>
      <c r="CL3" s="121"/>
      <c r="CM3" s="62"/>
      <c r="CN3" s="62"/>
      <c r="CO3" s="122"/>
      <c r="CP3" s="121"/>
      <c r="CQ3" s="62"/>
      <c r="CR3" s="62"/>
      <c r="CS3" s="122"/>
      <c r="CT3" s="121"/>
      <c r="CU3" s="62"/>
      <c r="CV3" s="62"/>
      <c r="CW3" s="122"/>
      <c r="CX3" s="121"/>
      <c r="CY3" s="62"/>
      <c r="CZ3" s="62"/>
      <c r="DA3" s="122"/>
      <c r="DB3" s="121"/>
      <c r="DC3" s="62"/>
      <c r="DD3" s="62"/>
      <c r="DE3" s="122"/>
      <c r="DF3" s="121"/>
      <c r="DG3" s="62"/>
      <c r="DH3" s="62"/>
      <c r="DI3" s="122"/>
      <c r="DJ3" s="121"/>
      <c r="DK3" s="62"/>
      <c r="DL3" s="62"/>
      <c r="DM3" s="122"/>
      <c r="DN3" s="121"/>
      <c r="DO3" s="62"/>
      <c r="DP3" s="62"/>
      <c r="DQ3" s="122"/>
      <c r="DR3" s="121"/>
      <c r="DS3" s="62"/>
      <c r="DT3" s="62"/>
      <c r="DU3" s="122"/>
    </row>
    <row r="4" spans="1:125" s="45" customFormat="1" ht="13.5" customHeight="1">
      <c r="A4" s="158"/>
      <c r="B4" s="146"/>
      <c r="C4" s="155"/>
      <c r="D4" s="157" t="s">
        <v>0</v>
      </c>
      <c r="E4" s="157" t="s">
        <v>651</v>
      </c>
      <c r="F4" s="157" t="s">
        <v>652</v>
      </c>
      <c r="G4" s="157" t="s">
        <v>653</v>
      </c>
      <c r="H4" s="157" t="s">
        <v>0</v>
      </c>
      <c r="I4" s="157" t="s">
        <v>651</v>
      </c>
      <c r="J4" s="157" t="s">
        <v>652</v>
      </c>
      <c r="K4" s="157" t="s">
        <v>653</v>
      </c>
      <c r="L4" s="157" t="s">
        <v>0</v>
      </c>
      <c r="M4" s="157" t="s">
        <v>651</v>
      </c>
      <c r="N4" s="157" t="s">
        <v>652</v>
      </c>
      <c r="O4" s="157" t="s">
        <v>653</v>
      </c>
      <c r="P4" s="157" t="s">
        <v>0</v>
      </c>
      <c r="Q4" s="157" t="s">
        <v>651</v>
      </c>
      <c r="R4" s="157" t="s">
        <v>652</v>
      </c>
      <c r="S4" s="157" t="s">
        <v>653</v>
      </c>
      <c r="T4" s="157" t="s">
        <v>0</v>
      </c>
      <c r="U4" s="157" t="s">
        <v>651</v>
      </c>
      <c r="V4" s="157" t="s">
        <v>652</v>
      </c>
      <c r="W4" s="157" t="s">
        <v>653</v>
      </c>
      <c r="X4" s="157" t="s">
        <v>0</v>
      </c>
      <c r="Y4" s="157" t="s">
        <v>651</v>
      </c>
      <c r="Z4" s="157" t="s">
        <v>652</v>
      </c>
      <c r="AA4" s="157" t="s">
        <v>653</v>
      </c>
      <c r="AB4" s="157" t="s">
        <v>0</v>
      </c>
      <c r="AC4" s="157" t="s">
        <v>651</v>
      </c>
      <c r="AD4" s="157" t="s">
        <v>652</v>
      </c>
      <c r="AE4" s="157" t="s">
        <v>653</v>
      </c>
      <c r="AF4" s="157" t="s">
        <v>0</v>
      </c>
      <c r="AG4" s="157" t="s">
        <v>651</v>
      </c>
      <c r="AH4" s="157" t="s">
        <v>652</v>
      </c>
      <c r="AI4" s="157" t="s">
        <v>653</v>
      </c>
      <c r="AJ4" s="157" t="s">
        <v>0</v>
      </c>
      <c r="AK4" s="157" t="s">
        <v>651</v>
      </c>
      <c r="AL4" s="157" t="s">
        <v>652</v>
      </c>
      <c r="AM4" s="157" t="s">
        <v>653</v>
      </c>
      <c r="AN4" s="157" t="s">
        <v>0</v>
      </c>
      <c r="AO4" s="157" t="s">
        <v>651</v>
      </c>
      <c r="AP4" s="157" t="s">
        <v>652</v>
      </c>
      <c r="AQ4" s="157" t="s">
        <v>653</v>
      </c>
      <c r="AR4" s="157" t="s">
        <v>0</v>
      </c>
      <c r="AS4" s="157" t="s">
        <v>651</v>
      </c>
      <c r="AT4" s="157" t="s">
        <v>652</v>
      </c>
      <c r="AU4" s="157" t="s">
        <v>653</v>
      </c>
      <c r="AV4" s="157" t="s">
        <v>0</v>
      </c>
      <c r="AW4" s="157" t="s">
        <v>651</v>
      </c>
      <c r="AX4" s="157" t="s">
        <v>652</v>
      </c>
      <c r="AY4" s="157" t="s">
        <v>653</v>
      </c>
      <c r="AZ4" s="157" t="s">
        <v>0</v>
      </c>
      <c r="BA4" s="157" t="s">
        <v>651</v>
      </c>
      <c r="BB4" s="157" t="s">
        <v>652</v>
      </c>
      <c r="BC4" s="157" t="s">
        <v>653</v>
      </c>
      <c r="BD4" s="157" t="s">
        <v>0</v>
      </c>
      <c r="BE4" s="157" t="s">
        <v>651</v>
      </c>
      <c r="BF4" s="157" t="s">
        <v>652</v>
      </c>
      <c r="BG4" s="157" t="s">
        <v>653</v>
      </c>
      <c r="BH4" s="157" t="s">
        <v>0</v>
      </c>
      <c r="BI4" s="157" t="s">
        <v>651</v>
      </c>
      <c r="BJ4" s="157" t="s">
        <v>652</v>
      </c>
      <c r="BK4" s="157" t="s">
        <v>653</v>
      </c>
      <c r="BL4" s="157" t="s">
        <v>0</v>
      </c>
      <c r="BM4" s="157" t="s">
        <v>651</v>
      </c>
      <c r="BN4" s="157" t="s">
        <v>652</v>
      </c>
      <c r="BO4" s="157" t="s">
        <v>653</v>
      </c>
      <c r="BP4" s="157" t="s">
        <v>0</v>
      </c>
      <c r="BQ4" s="157" t="s">
        <v>651</v>
      </c>
      <c r="BR4" s="157" t="s">
        <v>652</v>
      </c>
      <c r="BS4" s="157" t="s">
        <v>653</v>
      </c>
      <c r="BT4" s="157" t="s">
        <v>0</v>
      </c>
      <c r="BU4" s="157" t="s">
        <v>651</v>
      </c>
      <c r="BV4" s="157" t="s">
        <v>652</v>
      </c>
      <c r="BW4" s="157" t="s">
        <v>653</v>
      </c>
      <c r="BX4" s="157" t="s">
        <v>0</v>
      </c>
      <c r="BY4" s="157" t="s">
        <v>651</v>
      </c>
      <c r="BZ4" s="157" t="s">
        <v>652</v>
      </c>
      <c r="CA4" s="157" t="s">
        <v>653</v>
      </c>
      <c r="CB4" s="157" t="s">
        <v>0</v>
      </c>
      <c r="CC4" s="157" t="s">
        <v>651</v>
      </c>
      <c r="CD4" s="157" t="s">
        <v>652</v>
      </c>
      <c r="CE4" s="157" t="s">
        <v>653</v>
      </c>
      <c r="CF4" s="157" t="s">
        <v>0</v>
      </c>
      <c r="CG4" s="157" t="s">
        <v>651</v>
      </c>
      <c r="CH4" s="157" t="s">
        <v>652</v>
      </c>
      <c r="CI4" s="157" t="s">
        <v>653</v>
      </c>
      <c r="CJ4" s="157" t="s">
        <v>0</v>
      </c>
      <c r="CK4" s="157" t="s">
        <v>651</v>
      </c>
      <c r="CL4" s="157" t="s">
        <v>652</v>
      </c>
      <c r="CM4" s="157" t="s">
        <v>653</v>
      </c>
      <c r="CN4" s="157" t="s">
        <v>0</v>
      </c>
      <c r="CO4" s="157" t="s">
        <v>651</v>
      </c>
      <c r="CP4" s="157" t="s">
        <v>652</v>
      </c>
      <c r="CQ4" s="157" t="s">
        <v>653</v>
      </c>
      <c r="CR4" s="157" t="s">
        <v>0</v>
      </c>
      <c r="CS4" s="157" t="s">
        <v>651</v>
      </c>
      <c r="CT4" s="157" t="s">
        <v>652</v>
      </c>
      <c r="CU4" s="157" t="s">
        <v>653</v>
      </c>
      <c r="CV4" s="157" t="s">
        <v>0</v>
      </c>
      <c r="CW4" s="157" t="s">
        <v>651</v>
      </c>
      <c r="CX4" s="157" t="s">
        <v>652</v>
      </c>
      <c r="CY4" s="157" t="s">
        <v>653</v>
      </c>
      <c r="CZ4" s="157" t="s">
        <v>0</v>
      </c>
      <c r="DA4" s="157" t="s">
        <v>651</v>
      </c>
      <c r="DB4" s="157" t="s">
        <v>652</v>
      </c>
      <c r="DC4" s="157" t="s">
        <v>653</v>
      </c>
      <c r="DD4" s="157" t="s">
        <v>0</v>
      </c>
      <c r="DE4" s="157" t="s">
        <v>651</v>
      </c>
      <c r="DF4" s="157" t="s">
        <v>652</v>
      </c>
      <c r="DG4" s="157" t="s">
        <v>653</v>
      </c>
      <c r="DH4" s="157" t="s">
        <v>0</v>
      </c>
      <c r="DI4" s="157" t="s">
        <v>651</v>
      </c>
      <c r="DJ4" s="157" t="s">
        <v>652</v>
      </c>
      <c r="DK4" s="157" t="s">
        <v>653</v>
      </c>
      <c r="DL4" s="157" t="s">
        <v>0</v>
      </c>
      <c r="DM4" s="157" t="s">
        <v>651</v>
      </c>
      <c r="DN4" s="157" t="s">
        <v>652</v>
      </c>
      <c r="DO4" s="157" t="s">
        <v>653</v>
      </c>
      <c r="DP4" s="157" t="s">
        <v>0</v>
      </c>
      <c r="DQ4" s="157" t="s">
        <v>651</v>
      </c>
      <c r="DR4" s="157" t="s">
        <v>652</v>
      </c>
      <c r="DS4" s="157" t="s">
        <v>653</v>
      </c>
      <c r="DT4" s="157" t="s">
        <v>0</v>
      </c>
      <c r="DU4" s="157" t="s">
        <v>651</v>
      </c>
    </row>
    <row r="5" spans="1:125" s="45" customFormat="1" ht="13.5">
      <c r="A5" s="158"/>
      <c r="B5" s="146"/>
      <c r="C5" s="155"/>
      <c r="D5" s="158"/>
      <c r="E5" s="158"/>
      <c r="F5" s="161"/>
      <c r="G5" s="158"/>
      <c r="H5" s="158"/>
      <c r="I5" s="158"/>
      <c r="J5" s="161"/>
      <c r="K5" s="158"/>
      <c r="L5" s="158"/>
      <c r="M5" s="158"/>
      <c r="N5" s="161"/>
      <c r="O5" s="158"/>
      <c r="P5" s="158"/>
      <c r="Q5" s="158"/>
      <c r="R5" s="161"/>
      <c r="S5" s="158"/>
      <c r="T5" s="158"/>
      <c r="U5" s="158"/>
      <c r="V5" s="161"/>
      <c r="W5" s="158"/>
      <c r="X5" s="158"/>
      <c r="Y5" s="158"/>
      <c r="Z5" s="161"/>
      <c r="AA5" s="158"/>
      <c r="AB5" s="158"/>
      <c r="AC5" s="158"/>
      <c r="AD5" s="161"/>
      <c r="AE5" s="158"/>
      <c r="AF5" s="158"/>
      <c r="AG5" s="158"/>
      <c r="AH5" s="161"/>
      <c r="AI5" s="158"/>
      <c r="AJ5" s="158"/>
      <c r="AK5" s="158"/>
      <c r="AL5" s="161"/>
      <c r="AM5" s="158"/>
      <c r="AN5" s="158"/>
      <c r="AO5" s="158"/>
      <c r="AP5" s="161"/>
      <c r="AQ5" s="158"/>
      <c r="AR5" s="158"/>
      <c r="AS5" s="158"/>
      <c r="AT5" s="161"/>
      <c r="AU5" s="158"/>
      <c r="AV5" s="158"/>
      <c r="AW5" s="158"/>
      <c r="AX5" s="161"/>
      <c r="AY5" s="158"/>
      <c r="AZ5" s="158"/>
      <c r="BA5" s="158"/>
      <c r="BB5" s="161"/>
      <c r="BC5" s="158"/>
      <c r="BD5" s="158"/>
      <c r="BE5" s="158"/>
      <c r="BF5" s="161"/>
      <c r="BG5" s="158"/>
      <c r="BH5" s="158"/>
      <c r="BI5" s="158"/>
      <c r="BJ5" s="161"/>
      <c r="BK5" s="158"/>
      <c r="BL5" s="158"/>
      <c r="BM5" s="158"/>
      <c r="BN5" s="161"/>
      <c r="BO5" s="158"/>
      <c r="BP5" s="158"/>
      <c r="BQ5" s="158"/>
      <c r="BR5" s="161"/>
      <c r="BS5" s="158"/>
      <c r="BT5" s="158"/>
      <c r="BU5" s="158"/>
      <c r="BV5" s="161"/>
      <c r="BW5" s="158"/>
      <c r="BX5" s="158"/>
      <c r="BY5" s="158"/>
      <c r="BZ5" s="161"/>
      <c r="CA5" s="158"/>
      <c r="CB5" s="158"/>
      <c r="CC5" s="158"/>
      <c r="CD5" s="161"/>
      <c r="CE5" s="158"/>
      <c r="CF5" s="158"/>
      <c r="CG5" s="158"/>
      <c r="CH5" s="161"/>
      <c r="CI5" s="158"/>
      <c r="CJ5" s="158"/>
      <c r="CK5" s="158"/>
      <c r="CL5" s="161"/>
      <c r="CM5" s="158"/>
      <c r="CN5" s="158"/>
      <c r="CO5" s="158"/>
      <c r="CP5" s="161"/>
      <c r="CQ5" s="158"/>
      <c r="CR5" s="158"/>
      <c r="CS5" s="158"/>
      <c r="CT5" s="161"/>
      <c r="CU5" s="158"/>
      <c r="CV5" s="158"/>
      <c r="CW5" s="158"/>
      <c r="CX5" s="161"/>
      <c r="CY5" s="158"/>
      <c r="CZ5" s="158"/>
      <c r="DA5" s="158"/>
      <c r="DB5" s="161"/>
      <c r="DC5" s="158"/>
      <c r="DD5" s="158"/>
      <c r="DE5" s="158"/>
      <c r="DF5" s="161"/>
      <c r="DG5" s="158"/>
      <c r="DH5" s="158"/>
      <c r="DI5" s="158"/>
      <c r="DJ5" s="161"/>
      <c r="DK5" s="158"/>
      <c r="DL5" s="158"/>
      <c r="DM5" s="158"/>
      <c r="DN5" s="161"/>
      <c r="DO5" s="158"/>
      <c r="DP5" s="158"/>
      <c r="DQ5" s="158"/>
      <c r="DR5" s="161"/>
      <c r="DS5" s="158"/>
      <c r="DT5" s="158"/>
      <c r="DU5" s="158"/>
    </row>
    <row r="6" spans="1:125" s="46" customFormat="1" ht="13.5">
      <c r="A6" s="159"/>
      <c r="B6" s="147"/>
      <c r="C6" s="156"/>
      <c r="D6" s="139" t="s">
        <v>654</v>
      </c>
      <c r="E6" s="139" t="s">
        <v>654</v>
      </c>
      <c r="F6" s="162"/>
      <c r="G6" s="159"/>
      <c r="H6" s="139" t="s">
        <v>654</v>
      </c>
      <c r="I6" s="139" t="s">
        <v>654</v>
      </c>
      <c r="J6" s="162"/>
      <c r="K6" s="159"/>
      <c r="L6" s="139" t="s">
        <v>654</v>
      </c>
      <c r="M6" s="139" t="s">
        <v>654</v>
      </c>
      <c r="N6" s="162"/>
      <c r="O6" s="159"/>
      <c r="P6" s="139" t="s">
        <v>654</v>
      </c>
      <c r="Q6" s="139" t="s">
        <v>654</v>
      </c>
      <c r="R6" s="162"/>
      <c r="S6" s="159"/>
      <c r="T6" s="139" t="s">
        <v>654</v>
      </c>
      <c r="U6" s="139" t="s">
        <v>654</v>
      </c>
      <c r="V6" s="162"/>
      <c r="W6" s="159"/>
      <c r="X6" s="139" t="s">
        <v>654</v>
      </c>
      <c r="Y6" s="139" t="s">
        <v>654</v>
      </c>
      <c r="Z6" s="162"/>
      <c r="AA6" s="159"/>
      <c r="AB6" s="139" t="s">
        <v>654</v>
      </c>
      <c r="AC6" s="139" t="s">
        <v>654</v>
      </c>
      <c r="AD6" s="162"/>
      <c r="AE6" s="159"/>
      <c r="AF6" s="139" t="s">
        <v>654</v>
      </c>
      <c r="AG6" s="139" t="s">
        <v>654</v>
      </c>
      <c r="AH6" s="162"/>
      <c r="AI6" s="159"/>
      <c r="AJ6" s="139" t="s">
        <v>654</v>
      </c>
      <c r="AK6" s="139" t="s">
        <v>654</v>
      </c>
      <c r="AL6" s="162"/>
      <c r="AM6" s="159"/>
      <c r="AN6" s="139" t="s">
        <v>654</v>
      </c>
      <c r="AO6" s="139" t="s">
        <v>654</v>
      </c>
      <c r="AP6" s="162"/>
      <c r="AQ6" s="159"/>
      <c r="AR6" s="139" t="s">
        <v>654</v>
      </c>
      <c r="AS6" s="139" t="s">
        <v>654</v>
      </c>
      <c r="AT6" s="162"/>
      <c r="AU6" s="159"/>
      <c r="AV6" s="139" t="s">
        <v>654</v>
      </c>
      <c r="AW6" s="139" t="s">
        <v>654</v>
      </c>
      <c r="AX6" s="162"/>
      <c r="AY6" s="159"/>
      <c r="AZ6" s="139" t="s">
        <v>654</v>
      </c>
      <c r="BA6" s="139" t="s">
        <v>654</v>
      </c>
      <c r="BB6" s="162"/>
      <c r="BC6" s="159"/>
      <c r="BD6" s="139" t="s">
        <v>654</v>
      </c>
      <c r="BE6" s="139" t="s">
        <v>654</v>
      </c>
      <c r="BF6" s="162"/>
      <c r="BG6" s="159"/>
      <c r="BH6" s="139" t="s">
        <v>654</v>
      </c>
      <c r="BI6" s="139" t="s">
        <v>654</v>
      </c>
      <c r="BJ6" s="162"/>
      <c r="BK6" s="159"/>
      <c r="BL6" s="139" t="s">
        <v>654</v>
      </c>
      <c r="BM6" s="139" t="s">
        <v>654</v>
      </c>
      <c r="BN6" s="162"/>
      <c r="BO6" s="159"/>
      <c r="BP6" s="139" t="s">
        <v>654</v>
      </c>
      <c r="BQ6" s="139" t="s">
        <v>654</v>
      </c>
      <c r="BR6" s="162"/>
      <c r="BS6" s="159"/>
      <c r="BT6" s="139" t="s">
        <v>654</v>
      </c>
      <c r="BU6" s="139" t="s">
        <v>654</v>
      </c>
      <c r="BV6" s="162"/>
      <c r="BW6" s="159"/>
      <c r="BX6" s="139" t="s">
        <v>654</v>
      </c>
      <c r="BY6" s="139" t="s">
        <v>654</v>
      </c>
      <c r="BZ6" s="162"/>
      <c r="CA6" s="159"/>
      <c r="CB6" s="139" t="s">
        <v>654</v>
      </c>
      <c r="CC6" s="139" t="s">
        <v>654</v>
      </c>
      <c r="CD6" s="162"/>
      <c r="CE6" s="159"/>
      <c r="CF6" s="139" t="s">
        <v>654</v>
      </c>
      <c r="CG6" s="139" t="s">
        <v>654</v>
      </c>
      <c r="CH6" s="162"/>
      <c r="CI6" s="159"/>
      <c r="CJ6" s="139" t="s">
        <v>654</v>
      </c>
      <c r="CK6" s="139" t="s">
        <v>654</v>
      </c>
      <c r="CL6" s="162"/>
      <c r="CM6" s="159"/>
      <c r="CN6" s="139" t="s">
        <v>654</v>
      </c>
      <c r="CO6" s="139" t="s">
        <v>654</v>
      </c>
      <c r="CP6" s="162"/>
      <c r="CQ6" s="159"/>
      <c r="CR6" s="139" t="s">
        <v>654</v>
      </c>
      <c r="CS6" s="139" t="s">
        <v>654</v>
      </c>
      <c r="CT6" s="162"/>
      <c r="CU6" s="159"/>
      <c r="CV6" s="139" t="s">
        <v>654</v>
      </c>
      <c r="CW6" s="139" t="s">
        <v>654</v>
      </c>
      <c r="CX6" s="162"/>
      <c r="CY6" s="159"/>
      <c r="CZ6" s="139" t="s">
        <v>654</v>
      </c>
      <c r="DA6" s="139" t="s">
        <v>654</v>
      </c>
      <c r="DB6" s="162"/>
      <c r="DC6" s="159"/>
      <c r="DD6" s="139" t="s">
        <v>654</v>
      </c>
      <c r="DE6" s="139" t="s">
        <v>654</v>
      </c>
      <c r="DF6" s="162"/>
      <c r="DG6" s="159"/>
      <c r="DH6" s="139" t="s">
        <v>654</v>
      </c>
      <c r="DI6" s="139" t="s">
        <v>654</v>
      </c>
      <c r="DJ6" s="162"/>
      <c r="DK6" s="159"/>
      <c r="DL6" s="139" t="s">
        <v>654</v>
      </c>
      <c r="DM6" s="139" t="s">
        <v>654</v>
      </c>
      <c r="DN6" s="162"/>
      <c r="DO6" s="159"/>
      <c r="DP6" s="139" t="s">
        <v>654</v>
      </c>
      <c r="DQ6" s="139" t="s">
        <v>654</v>
      </c>
      <c r="DR6" s="162"/>
      <c r="DS6" s="159"/>
      <c r="DT6" s="139" t="s">
        <v>654</v>
      </c>
      <c r="DU6" s="139" t="s">
        <v>654</v>
      </c>
    </row>
    <row r="7" spans="1:125" s="61" customFormat="1" ht="12" customHeight="1">
      <c r="A7" s="48" t="s">
        <v>488</v>
      </c>
      <c r="B7" s="63" t="s">
        <v>786</v>
      </c>
      <c r="C7" s="48" t="s">
        <v>655</v>
      </c>
      <c r="D7" s="71">
        <f>SUM(D8:D25)</f>
        <v>5646196</v>
      </c>
      <c r="E7" s="71">
        <f>SUM(E8:E25)</f>
        <v>2594684</v>
      </c>
      <c r="F7" s="49">
        <f>COUNTIF(F8:F25,"&lt;&gt;")</f>
        <v>18</v>
      </c>
      <c r="G7" s="49">
        <f>COUNTIF(G8:G25,"&lt;&gt;")</f>
        <v>18</v>
      </c>
      <c r="H7" s="71">
        <f>SUM(H8:H25)</f>
        <v>3240621</v>
      </c>
      <c r="I7" s="71">
        <f>SUM(I8:I25)</f>
        <v>1455166</v>
      </c>
      <c r="J7" s="49">
        <f>COUNTIF(J8:J25,"&lt;&gt;")</f>
        <v>18</v>
      </c>
      <c r="K7" s="49">
        <f>COUNTIF(K8:K25,"&lt;&gt;")</f>
        <v>18</v>
      </c>
      <c r="L7" s="71">
        <f>SUM(L8:L25)</f>
        <v>1548065</v>
      </c>
      <c r="M7" s="71">
        <f>SUM(M8:M25)</f>
        <v>595945</v>
      </c>
      <c r="N7" s="49">
        <f>COUNTIF(N8:N25,"&lt;&gt;")</f>
        <v>12</v>
      </c>
      <c r="O7" s="49">
        <f>COUNTIF(O8:O25,"&lt;&gt;")</f>
        <v>12</v>
      </c>
      <c r="P7" s="71">
        <f>SUM(P8:P25)</f>
        <v>562781</v>
      </c>
      <c r="Q7" s="71">
        <f>SUM(Q8:Q25)</f>
        <v>367437</v>
      </c>
      <c r="R7" s="49">
        <f>COUNTIF(R8:R25,"&lt;&gt;")</f>
        <v>8</v>
      </c>
      <c r="S7" s="49">
        <f>COUNTIF(S8:S25,"&lt;&gt;")</f>
        <v>8</v>
      </c>
      <c r="T7" s="71">
        <f>SUM(T8:T25)</f>
        <v>245530</v>
      </c>
      <c r="U7" s="71">
        <f>SUM(U8:U25)</f>
        <v>176136</v>
      </c>
      <c r="V7" s="49">
        <f>COUNTIF(V8:V25,"&lt;&gt;")</f>
        <v>2</v>
      </c>
      <c r="W7" s="49">
        <f>COUNTIF(W8:W25,"&lt;&gt;")</f>
        <v>2</v>
      </c>
      <c r="X7" s="71">
        <f>SUM(X8:X25)</f>
        <v>34972</v>
      </c>
      <c r="Y7" s="71">
        <f>SUM(Y8:Y25)</f>
        <v>0</v>
      </c>
      <c r="Z7" s="49">
        <f>COUNTIF(Z8:Z25,"&lt;&gt;")</f>
        <v>1</v>
      </c>
      <c r="AA7" s="49">
        <f>COUNTIF(AA8:AA25,"&lt;&gt;")</f>
        <v>1</v>
      </c>
      <c r="AB7" s="71">
        <f>SUM(AB8:AB25)</f>
        <v>2504</v>
      </c>
      <c r="AC7" s="71">
        <f>SUM(AC8:AC25)</f>
        <v>0</v>
      </c>
      <c r="AD7" s="49">
        <f>COUNTIF(AD8:AD25,"&lt;&gt;")</f>
        <v>1</v>
      </c>
      <c r="AE7" s="49">
        <f>COUNTIF(AE8:AE25,"&lt;&gt;")</f>
        <v>1</v>
      </c>
      <c r="AF7" s="71">
        <f>SUM(AF8:AF25)</f>
        <v>6187</v>
      </c>
      <c r="AG7" s="71">
        <f>SUM(AG8:AG25)</f>
        <v>0</v>
      </c>
      <c r="AH7" s="49">
        <f>COUNTIF(AH8:AH25,"&lt;&gt;")</f>
        <v>1</v>
      </c>
      <c r="AI7" s="49">
        <f>COUNTIF(AI8:AI25,"&lt;&gt;")</f>
        <v>1</v>
      </c>
      <c r="AJ7" s="71">
        <f>SUM(AJ8:AJ25)</f>
        <v>5536</v>
      </c>
      <c r="AK7" s="71">
        <f>SUM(AK8:AK25)</f>
        <v>0</v>
      </c>
      <c r="AL7" s="49">
        <f>COUNTIF(AL8:AL25,"&lt;&gt;")</f>
        <v>0</v>
      </c>
      <c r="AM7" s="49">
        <f>COUNTIF(AM8:AM25,"&lt;&gt;")</f>
        <v>0</v>
      </c>
      <c r="AN7" s="71">
        <f>SUM(AN8:AN25)</f>
        <v>0</v>
      </c>
      <c r="AO7" s="71">
        <f>SUM(AO8:AO25)</f>
        <v>0</v>
      </c>
      <c r="AP7" s="49">
        <f>COUNTIF(AP8:AP25,"&lt;&gt;")</f>
        <v>0</v>
      </c>
      <c r="AQ7" s="49">
        <f>COUNTIF(AQ8:AQ25,"&lt;&gt;")</f>
        <v>0</v>
      </c>
      <c r="AR7" s="71">
        <f>SUM(AR8:AR25)</f>
        <v>0</v>
      </c>
      <c r="AS7" s="71">
        <f>SUM(AS8:AS25)</f>
        <v>0</v>
      </c>
      <c r="AT7" s="49">
        <f>COUNTIF(AT8:AT25,"&lt;&gt;")</f>
        <v>0</v>
      </c>
      <c r="AU7" s="49">
        <f>COUNTIF(AU8:AU25,"&lt;&gt;")</f>
        <v>0</v>
      </c>
      <c r="AV7" s="71">
        <f>SUM(AV8:AV25)</f>
        <v>0</v>
      </c>
      <c r="AW7" s="71">
        <f>SUM(AW8:AW25)</f>
        <v>0</v>
      </c>
      <c r="AX7" s="49">
        <f>COUNTIF(AX8:AX25,"&lt;&gt;")</f>
        <v>0</v>
      </c>
      <c r="AY7" s="49">
        <f>COUNTIF(AY8:AY25,"&lt;&gt;")</f>
        <v>0</v>
      </c>
      <c r="AZ7" s="71">
        <f>SUM(AZ8:AZ25)</f>
        <v>0</v>
      </c>
      <c r="BA7" s="71">
        <f>SUM(BA8:BA25)</f>
        <v>0</v>
      </c>
      <c r="BB7" s="49">
        <f>COUNTIF(BB8:BB25,"&lt;&gt;")</f>
        <v>0</v>
      </c>
      <c r="BC7" s="49">
        <f>COUNTIF(BC8:BC25,"&lt;&gt;")</f>
        <v>0</v>
      </c>
      <c r="BD7" s="71">
        <f>SUM(BD8:BD25)</f>
        <v>0</v>
      </c>
      <c r="BE7" s="71">
        <f>SUM(BE8:BE25)</f>
        <v>0</v>
      </c>
      <c r="BF7" s="49">
        <f>COUNTIF(BF8:BF25,"&lt;&gt;")</f>
        <v>0</v>
      </c>
      <c r="BG7" s="49">
        <f>COUNTIF(BG8:BG25,"&lt;&gt;")</f>
        <v>0</v>
      </c>
      <c r="BH7" s="71">
        <f>SUM(BH8:BH25)</f>
        <v>0</v>
      </c>
      <c r="BI7" s="71">
        <f>SUM(BI8:BI25)</f>
        <v>0</v>
      </c>
      <c r="BJ7" s="49">
        <f>COUNTIF(BJ8:BJ25,"&lt;&gt;")</f>
        <v>0</v>
      </c>
      <c r="BK7" s="49">
        <f>COUNTIF(BK8:BK25,"&lt;&gt;")</f>
        <v>0</v>
      </c>
      <c r="BL7" s="71">
        <f>SUM(BL8:BL25)</f>
        <v>0</v>
      </c>
      <c r="BM7" s="71">
        <f>SUM(BM8:BM25)</f>
        <v>0</v>
      </c>
      <c r="BN7" s="49">
        <f>COUNTIF(BN8:BN25,"&lt;&gt;")</f>
        <v>0</v>
      </c>
      <c r="BO7" s="49">
        <f>COUNTIF(BO8:BO25,"&lt;&gt;")</f>
        <v>0</v>
      </c>
      <c r="BP7" s="71">
        <f>SUM(BP8:BP25)</f>
        <v>0</v>
      </c>
      <c r="BQ7" s="71">
        <f>SUM(BQ8:BQ25)</f>
        <v>0</v>
      </c>
      <c r="BR7" s="49">
        <f>COUNTIF(BR8:BR25,"&lt;&gt;")</f>
        <v>0</v>
      </c>
      <c r="BS7" s="49">
        <f>COUNTIF(BS8:BS25,"&lt;&gt;")</f>
        <v>0</v>
      </c>
      <c r="BT7" s="71">
        <f>SUM(BT8:BT25)</f>
        <v>0</v>
      </c>
      <c r="BU7" s="71">
        <f>SUM(BU8:BU25)</f>
        <v>0</v>
      </c>
      <c r="BV7" s="49">
        <f>COUNTIF(BV8:BV25,"&lt;&gt;")</f>
        <v>0</v>
      </c>
      <c r="BW7" s="49">
        <f>COUNTIF(BW8:BW25,"&lt;&gt;")</f>
        <v>0</v>
      </c>
      <c r="BX7" s="71">
        <f>SUM(BX8:BX25)</f>
        <v>0</v>
      </c>
      <c r="BY7" s="71">
        <f>SUM(BY8:BY25)</f>
        <v>0</v>
      </c>
      <c r="BZ7" s="49">
        <f>COUNTIF(BZ8:BZ25,"&lt;&gt;")</f>
        <v>0</v>
      </c>
      <c r="CA7" s="49">
        <f>COUNTIF(CA8:CA25,"&lt;&gt;")</f>
        <v>0</v>
      </c>
      <c r="CB7" s="71">
        <f>SUM(CB8:CB25)</f>
        <v>0</v>
      </c>
      <c r="CC7" s="71">
        <f>SUM(CC8:CC25)</f>
        <v>0</v>
      </c>
      <c r="CD7" s="49">
        <f>COUNTIF(CD8:CD25,"&lt;&gt;")</f>
        <v>0</v>
      </c>
      <c r="CE7" s="49">
        <f>COUNTIF(CE8:CE25,"&lt;&gt;")</f>
        <v>0</v>
      </c>
      <c r="CF7" s="71">
        <f>SUM(CF8:CF25)</f>
        <v>0</v>
      </c>
      <c r="CG7" s="71">
        <f>SUM(CG8:CG25)</f>
        <v>0</v>
      </c>
      <c r="CH7" s="49">
        <f>COUNTIF(CH8:CH25,"&lt;&gt;")</f>
        <v>0</v>
      </c>
      <c r="CI7" s="49">
        <f>COUNTIF(CI8:CI25,"&lt;&gt;")</f>
        <v>0</v>
      </c>
      <c r="CJ7" s="71">
        <f>SUM(CJ8:CJ25)</f>
        <v>0</v>
      </c>
      <c r="CK7" s="71">
        <f>SUM(CK8:CK25)</f>
        <v>0</v>
      </c>
      <c r="CL7" s="49">
        <f>COUNTIF(CL8:CL25,"&lt;&gt;")</f>
        <v>0</v>
      </c>
      <c r="CM7" s="49">
        <f>COUNTIF(CM8:CM25,"&lt;&gt;")</f>
        <v>0</v>
      </c>
      <c r="CN7" s="71">
        <f>SUM(CN8:CN25)</f>
        <v>0</v>
      </c>
      <c r="CO7" s="71">
        <f>SUM(CO8:CO25)</f>
        <v>0</v>
      </c>
      <c r="CP7" s="49">
        <f>COUNTIF(CP8:CP25,"&lt;&gt;")</f>
        <v>0</v>
      </c>
      <c r="CQ7" s="49">
        <f>COUNTIF(CQ8:CQ25,"&lt;&gt;")</f>
        <v>0</v>
      </c>
      <c r="CR7" s="71">
        <f>SUM(CR8:CR25)</f>
        <v>0</v>
      </c>
      <c r="CS7" s="71">
        <f>SUM(CS8:CS25)</f>
        <v>0</v>
      </c>
      <c r="CT7" s="49">
        <f>COUNTIF(CT8:CT25,"&lt;&gt;")</f>
        <v>0</v>
      </c>
      <c r="CU7" s="49">
        <f>COUNTIF(CU8:CU25,"&lt;&gt;")</f>
        <v>0</v>
      </c>
      <c r="CV7" s="71">
        <f>SUM(CV8:CV25)</f>
        <v>0</v>
      </c>
      <c r="CW7" s="71">
        <f>SUM(CW8:CW25)</f>
        <v>0</v>
      </c>
      <c r="CX7" s="49">
        <f>COUNTIF(CX8:CX25,"&lt;&gt;")</f>
        <v>0</v>
      </c>
      <c r="CY7" s="49">
        <f>COUNTIF(CY8:CY25,"&lt;&gt;")</f>
        <v>0</v>
      </c>
      <c r="CZ7" s="71">
        <f>SUM(CZ8:CZ25)</f>
        <v>0</v>
      </c>
      <c r="DA7" s="71">
        <f>SUM(DA8:DA25)</f>
        <v>0</v>
      </c>
      <c r="DB7" s="49">
        <f>COUNTIF(DB8:DB25,"&lt;&gt;")</f>
        <v>0</v>
      </c>
      <c r="DC7" s="49">
        <f>COUNTIF(DC8:DC25,"&lt;&gt;")</f>
        <v>0</v>
      </c>
      <c r="DD7" s="71">
        <f>SUM(DD8:DD25)</f>
        <v>0</v>
      </c>
      <c r="DE7" s="71">
        <f>SUM(DE8:DE25)</f>
        <v>0</v>
      </c>
      <c r="DF7" s="49">
        <f>COUNTIF(DF8:DF25,"&lt;&gt;")</f>
        <v>0</v>
      </c>
      <c r="DG7" s="49">
        <f>COUNTIF(DG8:DG25,"&lt;&gt;")</f>
        <v>0</v>
      </c>
      <c r="DH7" s="71">
        <f>SUM(DH8:DH25)</f>
        <v>0</v>
      </c>
      <c r="DI7" s="71">
        <f>SUM(DI8:DI25)</f>
        <v>0</v>
      </c>
      <c r="DJ7" s="49">
        <f>COUNTIF(DJ8:DJ25,"&lt;&gt;")</f>
        <v>0</v>
      </c>
      <c r="DK7" s="49">
        <f>COUNTIF(DK8:DK25,"&lt;&gt;")</f>
        <v>0</v>
      </c>
      <c r="DL7" s="71">
        <f>SUM(DL8:DL25)</f>
        <v>0</v>
      </c>
      <c r="DM7" s="71">
        <f>SUM(DM8:DM25)</f>
        <v>0</v>
      </c>
      <c r="DN7" s="49">
        <f>COUNTIF(DN8:DN25,"&lt;&gt;")</f>
        <v>0</v>
      </c>
      <c r="DO7" s="49">
        <f>COUNTIF(DO8:DO25,"&lt;&gt;")</f>
        <v>0</v>
      </c>
      <c r="DP7" s="71">
        <f>SUM(DP8:DP25)</f>
        <v>0</v>
      </c>
      <c r="DQ7" s="71">
        <f>SUM(DQ8:DQ25)</f>
        <v>0</v>
      </c>
      <c r="DR7" s="49">
        <f>COUNTIF(DR8:DR25,"&lt;&gt;")</f>
        <v>0</v>
      </c>
      <c r="DS7" s="49">
        <f>COUNTIF(DS8:DS25,"&lt;&gt;")</f>
        <v>0</v>
      </c>
      <c r="DT7" s="71">
        <f>SUM(DT8:DT25)</f>
        <v>0</v>
      </c>
      <c r="DU7" s="71">
        <f>SUM(DU8:DU25)</f>
        <v>0</v>
      </c>
    </row>
    <row r="8" spans="1:125" s="50" customFormat="1" ht="12" customHeight="1">
      <c r="A8" s="51" t="s">
        <v>488</v>
      </c>
      <c r="B8" s="64" t="s">
        <v>583</v>
      </c>
      <c r="C8" s="51" t="s">
        <v>584</v>
      </c>
      <c r="D8" s="73">
        <f aca="true" t="shared" si="0" ref="D8:D25">SUM(H8,L8,P8,T8,X8,AB8,AF8,AJ8,AN8,AR8,AV8,AZ8,BD8,BH8,BL8,BP8,BT8,BX8,CB8,CF8,CJ8,CN8,CR8,CV8,CZ8,DD8,DH8,DL8,DP8,DT8)</f>
        <v>0</v>
      </c>
      <c r="E8" s="73">
        <f aca="true" t="shared" si="1" ref="E8:E25">SUM(I8,M8,Q8,U8,Y8,AC8,AG8,AK8,AO8,AS8,AW8,BA8,BE8,BI8,BM8,BQ8,BU8,BY8,CC8,CG8,CK8,CO8,CS8,CW8,DA8,DE8,DI8,DM8,DQ8,DU8)</f>
        <v>267841</v>
      </c>
      <c r="F8" s="66" t="s">
        <v>656</v>
      </c>
      <c r="G8" s="52" t="s">
        <v>657</v>
      </c>
      <c r="H8" s="73">
        <v>0</v>
      </c>
      <c r="I8" s="73">
        <v>125351</v>
      </c>
      <c r="J8" s="66" t="s">
        <v>658</v>
      </c>
      <c r="K8" s="52" t="s">
        <v>659</v>
      </c>
      <c r="L8" s="73">
        <v>0</v>
      </c>
      <c r="M8" s="73">
        <v>121525</v>
      </c>
      <c r="N8" s="66" t="s">
        <v>581</v>
      </c>
      <c r="O8" s="52" t="s">
        <v>582</v>
      </c>
      <c r="P8" s="73">
        <v>0</v>
      </c>
      <c r="Q8" s="73">
        <v>20965</v>
      </c>
      <c r="R8" s="66"/>
      <c r="S8" s="52"/>
      <c r="T8" s="73">
        <v>0</v>
      </c>
      <c r="U8" s="73">
        <v>0</v>
      </c>
      <c r="V8" s="66"/>
      <c r="W8" s="52"/>
      <c r="X8" s="73">
        <v>0</v>
      </c>
      <c r="Y8" s="73">
        <v>0</v>
      </c>
      <c r="Z8" s="66"/>
      <c r="AA8" s="52"/>
      <c r="AB8" s="73">
        <v>0</v>
      </c>
      <c r="AC8" s="73">
        <v>0</v>
      </c>
      <c r="AD8" s="66"/>
      <c r="AE8" s="52"/>
      <c r="AF8" s="73">
        <v>0</v>
      </c>
      <c r="AG8" s="73">
        <v>0</v>
      </c>
      <c r="AH8" s="66"/>
      <c r="AI8" s="52"/>
      <c r="AJ8" s="73">
        <v>0</v>
      </c>
      <c r="AK8" s="73">
        <v>0</v>
      </c>
      <c r="AL8" s="66"/>
      <c r="AM8" s="52"/>
      <c r="AN8" s="73">
        <v>0</v>
      </c>
      <c r="AO8" s="73">
        <v>0</v>
      </c>
      <c r="AP8" s="66"/>
      <c r="AQ8" s="52"/>
      <c r="AR8" s="73">
        <v>0</v>
      </c>
      <c r="AS8" s="73">
        <v>0</v>
      </c>
      <c r="AT8" s="66"/>
      <c r="AU8" s="52"/>
      <c r="AV8" s="73">
        <v>0</v>
      </c>
      <c r="AW8" s="73">
        <v>0</v>
      </c>
      <c r="AX8" s="66"/>
      <c r="AY8" s="52"/>
      <c r="AZ8" s="73">
        <v>0</v>
      </c>
      <c r="BA8" s="73">
        <v>0</v>
      </c>
      <c r="BB8" s="66"/>
      <c r="BC8" s="52"/>
      <c r="BD8" s="73">
        <v>0</v>
      </c>
      <c r="BE8" s="73">
        <v>0</v>
      </c>
      <c r="BF8" s="66"/>
      <c r="BG8" s="52"/>
      <c r="BH8" s="73">
        <v>0</v>
      </c>
      <c r="BI8" s="73">
        <v>0</v>
      </c>
      <c r="BJ8" s="66"/>
      <c r="BK8" s="52"/>
      <c r="BL8" s="73">
        <v>0</v>
      </c>
      <c r="BM8" s="73">
        <v>0</v>
      </c>
      <c r="BN8" s="66"/>
      <c r="BO8" s="52"/>
      <c r="BP8" s="73">
        <v>0</v>
      </c>
      <c r="BQ8" s="73">
        <v>0</v>
      </c>
      <c r="BR8" s="66"/>
      <c r="BS8" s="52"/>
      <c r="BT8" s="73">
        <v>0</v>
      </c>
      <c r="BU8" s="73">
        <v>0</v>
      </c>
      <c r="BV8" s="66"/>
      <c r="BW8" s="52"/>
      <c r="BX8" s="73">
        <v>0</v>
      </c>
      <c r="BY8" s="73">
        <v>0</v>
      </c>
      <c r="BZ8" s="66"/>
      <c r="CA8" s="52"/>
      <c r="CB8" s="73">
        <v>0</v>
      </c>
      <c r="CC8" s="73">
        <v>0</v>
      </c>
      <c r="CD8" s="66"/>
      <c r="CE8" s="52"/>
      <c r="CF8" s="73">
        <v>0</v>
      </c>
      <c r="CG8" s="73">
        <v>0</v>
      </c>
      <c r="CH8" s="66"/>
      <c r="CI8" s="52"/>
      <c r="CJ8" s="73">
        <v>0</v>
      </c>
      <c r="CK8" s="73">
        <v>0</v>
      </c>
      <c r="CL8" s="66"/>
      <c r="CM8" s="52"/>
      <c r="CN8" s="73">
        <v>0</v>
      </c>
      <c r="CO8" s="73">
        <v>0</v>
      </c>
      <c r="CP8" s="66"/>
      <c r="CQ8" s="52"/>
      <c r="CR8" s="73">
        <v>0</v>
      </c>
      <c r="CS8" s="73">
        <v>0</v>
      </c>
      <c r="CT8" s="66"/>
      <c r="CU8" s="52"/>
      <c r="CV8" s="73">
        <v>0</v>
      </c>
      <c r="CW8" s="73">
        <v>0</v>
      </c>
      <c r="CX8" s="66"/>
      <c r="CY8" s="52"/>
      <c r="CZ8" s="73">
        <v>0</v>
      </c>
      <c r="DA8" s="73">
        <v>0</v>
      </c>
      <c r="DB8" s="66"/>
      <c r="DC8" s="52"/>
      <c r="DD8" s="73">
        <v>0</v>
      </c>
      <c r="DE8" s="73">
        <v>0</v>
      </c>
      <c r="DF8" s="66"/>
      <c r="DG8" s="52"/>
      <c r="DH8" s="73">
        <v>0</v>
      </c>
      <c r="DI8" s="73">
        <v>0</v>
      </c>
      <c r="DJ8" s="66"/>
      <c r="DK8" s="52"/>
      <c r="DL8" s="73">
        <v>0</v>
      </c>
      <c r="DM8" s="73">
        <v>0</v>
      </c>
      <c r="DN8" s="66"/>
      <c r="DO8" s="52"/>
      <c r="DP8" s="73">
        <v>0</v>
      </c>
      <c r="DQ8" s="73">
        <v>0</v>
      </c>
      <c r="DR8" s="66"/>
      <c r="DS8" s="52"/>
      <c r="DT8" s="73">
        <v>0</v>
      </c>
      <c r="DU8" s="73">
        <v>0</v>
      </c>
    </row>
    <row r="9" spans="1:125" s="50" customFormat="1" ht="12" customHeight="1">
      <c r="A9" s="51" t="s">
        <v>488</v>
      </c>
      <c r="B9" s="64" t="s">
        <v>556</v>
      </c>
      <c r="C9" s="51" t="s">
        <v>557</v>
      </c>
      <c r="D9" s="73">
        <f t="shared" si="0"/>
        <v>329253</v>
      </c>
      <c r="E9" s="73">
        <f t="shared" si="1"/>
        <v>179621</v>
      </c>
      <c r="F9" s="66" t="s">
        <v>554</v>
      </c>
      <c r="G9" s="52" t="s">
        <v>555</v>
      </c>
      <c r="H9" s="73">
        <v>175757</v>
      </c>
      <c r="I9" s="73">
        <v>90208</v>
      </c>
      <c r="J9" s="66" t="s">
        <v>615</v>
      </c>
      <c r="K9" s="52" t="s">
        <v>616</v>
      </c>
      <c r="L9" s="73">
        <v>72497</v>
      </c>
      <c r="M9" s="73">
        <v>40237</v>
      </c>
      <c r="N9" s="66" t="s">
        <v>607</v>
      </c>
      <c r="O9" s="52" t="s">
        <v>608</v>
      </c>
      <c r="P9" s="73">
        <v>48193</v>
      </c>
      <c r="Q9" s="73">
        <v>32112</v>
      </c>
      <c r="R9" s="66" t="s">
        <v>611</v>
      </c>
      <c r="S9" s="52" t="s">
        <v>612</v>
      </c>
      <c r="T9" s="73">
        <v>32806</v>
      </c>
      <c r="U9" s="73">
        <v>17064</v>
      </c>
      <c r="V9" s="66"/>
      <c r="W9" s="52"/>
      <c r="X9" s="73">
        <v>0</v>
      </c>
      <c r="Y9" s="73">
        <v>0</v>
      </c>
      <c r="Z9" s="66"/>
      <c r="AA9" s="52"/>
      <c r="AB9" s="73">
        <v>0</v>
      </c>
      <c r="AC9" s="73">
        <v>0</v>
      </c>
      <c r="AD9" s="66"/>
      <c r="AE9" s="52"/>
      <c r="AF9" s="73">
        <v>0</v>
      </c>
      <c r="AG9" s="73">
        <v>0</v>
      </c>
      <c r="AH9" s="66"/>
      <c r="AI9" s="52"/>
      <c r="AJ9" s="73">
        <v>0</v>
      </c>
      <c r="AK9" s="73">
        <v>0</v>
      </c>
      <c r="AL9" s="66"/>
      <c r="AM9" s="52"/>
      <c r="AN9" s="73">
        <v>0</v>
      </c>
      <c r="AO9" s="73">
        <v>0</v>
      </c>
      <c r="AP9" s="66"/>
      <c r="AQ9" s="52"/>
      <c r="AR9" s="73">
        <v>0</v>
      </c>
      <c r="AS9" s="73">
        <v>0</v>
      </c>
      <c r="AT9" s="66"/>
      <c r="AU9" s="52"/>
      <c r="AV9" s="73">
        <v>0</v>
      </c>
      <c r="AW9" s="73">
        <v>0</v>
      </c>
      <c r="AX9" s="66"/>
      <c r="AY9" s="52"/>
      <c r="AZ9" s="73">
        <v>0</v>
      </c>
      <c r="BA9" s="73">
        <v>0</v>
      </c>
      <c r="BB9" s="66"/>
      <c r="BC9" s="52"/>
      <c r="BD9" s="73">
        <v>0</v>
      </c>
      <c r="BE9" s="73">
        <v>0</v>
      </c>
      <c r="BF9" s="66"/>
      <c r="BG9" s="52"/>
      <c r="BH9" s="73">
        <v>0</v>
      </c>
      <c r="BI9" s="73">
        <v>0</v>
      </c>
      <c r="BJ9" s="66"/>
      <c r="BK9" s="52"/>
      <c r="BL9" s="73">
        <v>0</v>
      </c>
      <c r="BM9" s="73">
        <v>0</v>
      </c>
      <c r="BN9" s="66"/>
      <c r="BO9" s="52"/>
      <c r="BP9" s="73">
        <v>0</v>
      </c>
      <c r="BQ9" s="73">
        <v>0</v>
      </c>
      <c r="BR9" s="66"/>
      <c r="BS9" s="52"/>
      <c r="BT9" s="73">
        <v>0</v>
      </c>
      <c r="BU9" s="73">
        <v>0</v>
      </c>
      <c r="BV9" s="66"/>
      <c r="BW9" s="52"/>
      <c r="BX9" s="73">
        <v>0</v>
      </c>
      <c r="BY9" s="73">
        <v>0</v>
      </c>
      <c r="BZ9" s="66"/>
      <c r="CA9" s="52"/>
      <c r="CB9" s="73">
        <v>0</v>
      </c>
      <c r="CC9" s="73">
        <v>0</v>
      </c>
      <c r="CD9" s="66"/>
      <c r="CE9" s="52"/>
      <c r="CF9" s="73">
        <v>0</v>
      </c>
      <c r="CG9" s="73">
        <v>0</v>
      </c>
      <c r="CH9" s="66"/>
      <c r="CI9" s="52"/>
      <c r="CJ9" s="73">
        <v>0</v>
      </c>
      <c r="CK9" s="73">
        <v>0</v>
      </c>
      <c r="CL9" s="66"/>
      <c r="CM9" s="52"/>
      <c r="CN9" s="73">
        <v>0</v>
      </c>
      <c r="CO9" s="73">
        <v>0</v>
      </c>
      <c r="CP9" s="66"/>
      <c r="CQ9" s="52"/>
      <c r="CR9" s="73">
        <v>0</v>
      </c>
      <c r="CS9" s="73">
        <v>0</v>
      </c>
      <c r="CT9" s="66"/>
      <c r="CU9" s="52"/>
      <c r="CV9" s="73">
        <v>0</v>
      </c>
      <c r="CW9" s="73">
        <v>0</v>
      </c>
      <c r="CX9" s="66"/>
      <c r="CY9" s="52"/>
      <c r="CZ9" s="73">
        <v>0</v>
      </c>
      <c r="DA9" s="73">
        <v>0</v>
      </c>
      <c r="DB9" s="66"/>
      <c r="DC9" s="52"/>
      <c r="DD9" s="73">
        <v>0</v>
      </c>
      <c r="DE9" s="73">
        <v>0</v>
      </c>
      <c r="DF9" s="66"/>
      <c r="DG9" s="52"/>
      <c r="DH9" s="73">
        <v>0</v>
      </c>
      <c r="DI9" s="73">
        <v>0</v>
      </c>
      <c r="DJ9" s="66"/>
      <c r="DK9" s="52"/>
      <c r="DL9" s="73">
        <v>0</v>
      </c>
      <c r="DM9" s="73">
        <v>0</v>
      </c>
      <c r="DN9" s="66"/>
      <c r="DO9" s="52"/>
      <c r="DP9" s="73">
        <v>0</v>
      </c>
      <c r="DQ9" s="73">
        <v>0</v>
      </c>
      <c r="DR9" s="66"/>
      <c r="DS9" s="52"/>
      <c r="DT9" s="73">
        <v>0</v>
      </c>
      <c r="DU9" s="73">
        <v>0</v>
      </c>
    </row>
    <row r="10" spans="1:125" s="50" customFormat="1" ht="12" customHeight="1">
      <c r="A10" s="51" t="s">
        <v>488</v>
      </c>
      <c r="B10" s="64" t="s">
        <v>491</v>
      </c>
      <c r="C10" s="51" t="s">
        <v>492</v>
      </c>
      <c r="D10" s="73">
        <f t="shared" si="0"/>
        <v>0</v>
      </c>
      <c r="E10" s="73">
        <f t="shared" si="1"/>
        <v>243883</v>
      </c>
      <c r="F10" s="66" t="s">
        <v>489</v>
      </c>
      <c r="G10" s="52" t="s">
        <v>490</v>
      </c>
      <c r="H10" s="73">
        <v>0</v>
      </c>
      <c r="I10" s="73">
        <v>46936</v>
      </c>
      <c r="J10" s="66" t="s">
        <v>560</v>
      </c>
      <c r="K10" s="52" t="s">
        <v>561</v>
      </c>
      <c r="L10" s="73">
        <v>0</v>
      </c>
      <c r="M10" s="73">
        <v>122419</v>
      </c>
      <c r="N10" s="66" t="s">
        <v>570</v>
      </c>
      <c r="O10" s="52" t="s">
        <v>571</v>
      </c>
      <c r="P10" s="73">
        <v>0</v>
      </c>
      <c r="Q10" s="73">
        <v>22577</v>
      </c>
      <c r="R10" s="66" t="s">
        <v>572</v>
      </c>
      <c r="S10" s="52" t="s">
        <v>573</v>
      </c>
      <c r="T10" s="73">
        <v>0</v>
      </c>
      <c r="U10" s="73">
        <v>51951</v>
      </c>
      <c r="V10" s="66"/>
      <c r="W10" s="52"/>
      <c r="X10" s="73">
        <v>0</v>
      </c>
      <c r="Y10" s="73">
        <v>0</v>
      </c>
      <c r="Z10" s="66"/>
      <c r="AA10" s="52"/>
      <c r="AB10" s="73">
        <v>0</v>
      </c>
      <c r="AC10" s="73">
        <v>0</v>
      </c>
      <c r="AD10" s="66"/>
      <c r="AE10" s="52"/>
      <c r="AF10" s="73">
        <v>0</v>
      </c>
      <c r="AG10" s="73">
        <v>0</v>
      </c>
      <c r="AH10" s="66"/>
      <c r="AI10" s="52"/>
      <c r="AJ10" s="73">
        <v>0</v>
      </c>
      <c r="AK10" s="73">
        <v>0</v>
      </c>
      <c r="AL10" s="66"/>
      <c r="AM10" s="52"/>
      <c r="AN10" s="73">
        <v>0</v>
      </c>
      <c r="AO10" s="73">
        <v>0</v>
      </c>
      <c r="AP10" s="66"/>
      <c r="AQ10" s="52"/>
      <c r="AR10" s="73">
        <v>0</v>
      </c>
      <c r="AS10" s="73">
        <v>0</v>
      </c>
      <c r="AT10" s="66"/>
      <c r="AU10" s="52"/>
      <c r="AV10" s="73">
        <v>0</v>
      </c>
      <c r="AW10" s="73">
        <v>0</v>
      </c>
      <c r="AX10" s="66"/>
      <c r="AY10" s="52"/>
      <c r="AZ10" s="73">
        <v>0</v>
      </c>
      <c r="BA10" s="73">
        <v>0</v>
      </c>
      <c r="BB10" s="66"/>
      <c r="BC10" s="52"/>
      <c r="BD10" s="73">
        <v>0</v>
      </c>
      <c r="BE10" s="73">
        <v>0</v>
      </c>
      <c r="BF10" s="66"/>
      <c r="BG10" s="52"/>
      <c r="BH10" s="73">
        <v>0</v>
      </c>
      <c r="BI10" s="73">
        <v>0</v>
      </c>
      <c r="BJ10" s="66"/>
      <c r="BK10" s="52"/>
      <c r="BL10" s="73">
        <v>0</v>
      </c>
      <c r="BM10" s="73">
        <v>0</v>
      </c>
      <c r="BN10" s="66"/>
      <c r="BO10" s="52"/>
      <c r="BP10" s="73">
        <v>0</v>
      </c>
      <c r="BQ10" s="73">
        <v>0</v>
      </c>
      <c r="BR10" s="66"/>
      <c r="BS10" s="52"/>
      <c r="BT10" s="73">
        <v>0</v>
      </c>
      <c r="BU10" s="73">
        <v>0</v>
      </c>
      <c r="BV10" s="66"/>
      <c r="BW10" s="52"/>
      <c r="BX10" s="73">
        <v>0</v>
      </c>
      <c r="BY10" s="73">
        <v>0</v>
      </c>
      <c r="BZ10" s="66"/>
      <c r="CA10" s="52"/>
      <c r="CB10" s="73">
        <v>0</v>
      </c>
      <c r="CC10" s="73">
        <v>0</v>
      </c>
      <c r="CD10" s="66"/>
      <c r="CE10" s="52"/>
      <c r="CF10" s="73">
        <v>0</v>
      </c>
      <c r="CG10" s="73">
        <v>0</v>
      </c>
      <c r="CH10" s="66"/>
      <c r="CI10" s="52"/>
      <c r="CJ10" s="73">
        <v>0</v>
      </c>
      <c r="CK10" s="73">
        <v>0</v>
      </c>
      <c r="CL10" s="66"/>
      <c r="CM10" s="52"/>
      <c r="CN10" s="73">
        <v>0</v>
      </c>
      <c r="CO10" s="73">
        <v>0</v>
      </c>
      <c r="CP10" s="66"/>
      <c r="CQ10" s="52"/>
      <c r="CR10" s="73">
        <v>0</v>
      </c>
      <c r="CS10" s="73">
        <v>0</v>
      </c>
      <c r="CT10" s="66"/>
      <c r="CU10" s="52"/>
      <c r="CV10" s="73">
        <v>0</v>
      </c>
      <c r="CW10" s="73">
        <v>0</v>
      </c>
      <c r="CX10" s="66"/>
      <c r="CY10" s="52"/>
      <c r="CZ10" s="73">
        <v>0</v>
      </c>
      <c r="DA10" s="73">
        <v>0</v>
      </c>
      <c r="DB10" s="66"/>
      <c r="DC10" s="52"/>
      <c r="DD10" s="73">
        <v>0</v>
      </c>
      <c r="DE10" s="73">
        <v>0</v>
      </c>
      <c r="DF10" s="66"/>
      <c r="DG10" s="52"/>
      <c r="DH10" s="73">
        <v>0</v>
      </c>
      <c r="DI10" s="73">
        <v>0</v>
      </c>
      <c r="DJ10" s="66"/>
      <c r="DK10" s="52"/>
      <c r="DL10" s="73">
        <v>0</v>
      </c>
      <c r="DM10" s="73">
        <v>0</v>
      </c>
      <c r="DN10" s="66"/>
      <c r="DO10" s="52"/>
      <c r="DP10" s="73">
        <v>0</v>
      </c>
      <c r="DQ10" s="73">
        <v>0</v>
      </c>
      <c r="DR10" s="66"/>
      <c r="DS10" s="52"/>
      <c r="DT10" s="73">
        <v>0</v>
      </c>
      <c r="DU10" s="73">
        <v>0</v>
      </c>
    </row>
    <row r="11" spans="1:125" s="50" customFormat="1" ht="12" customHeight="1">
      <c r="A11" s="51" t="s">
        <v>488</v>
      </c>
      <c r="B11" s="64" t="s">
        <v>493</v>
      </c>
      <c r="C11" s="51" t="s">
        <v>494</v>
      </c>
      <c r="D11" s="73">
        <f t="shared" si="0"/>
        <v>0</v>
      </c>
      <c r="E11" s="73">
        <f t="shared" si="1"/>
        <v>306767</v>
      </c>
      <c r="F11" s="66" t="s">
        <v>489</v>
      </c>
      <c r="G11" s="52" t="s">
        <v>490</v>
      </c>
      <c r="H11" s="73">
        <v>0</v>
      </c>
      <c r="I11" s="73">
        <v>89184</v>
      </c>
      <c r="J11" s="66" t="s">
        <v>656</v>
      </c>
      <c r="K11" s="52" t="s">
        <v>657</v>
      </c>
      <c r="L11" s="73">
        <v>0</v>
      </c>
      <c r="M11" s="73">
        <v>91628</v>
      </c>
      <c r="N11" s="66" t="s">
        <v>576</v>
      </c>
      <c r="O11" s="52" t="s">
        <v>577</v>
      </c>
      <c r="P11" s="73">
        <v>0</v>
      </c>
      <c r="Q11" s="73">
        <v>78630</v>
      </c>
      <c r="R11" s="66" t="s">
        <v>578</v>
      </c>
      <c r="S11" s="52" t="s">
        <v>579</v>
      </c>
      <c r="T11" s="73">
        <v>0</v>
      </c>
      <c r="U11" s="73">
        <v>47325</v>
      </c>
      <c r="V11" s="66"/>
      <c r="W11" s="52"/>
      <c r="X11" s="73">
        <v>0</v>
      </c>
      <c r="Y11" s="73">
        <v>0</v>
      </c>
      <c r="Z11" s="66"/>
      <c r="AA11" s="52"/>
      <c r="AB11" s="73">
        <v>0</v>
      </c>
      <c r="AC11" s="73">
        <v>0</v>
      </c>
      <c r="AD11" s="66"/>
      <c r="AE11" s="52"/>
      <c r="AF11" s="73">
        <v>0</v>
      </c>
      <c r="AG11" s="73">
        <v>0</v>
      </c>
      <c r="AH11" s="66"/>
      <c r="AI11" s="52"/>
      <c r="AJ11" s="73">
        <v>0</v>
      </c>
      <c r="AK11" s="73">
        <v>0</v>
      </c>
      <c r="AL11" s="66"/>
      <c r="AM11" s="52"/>
      <c r="AN11" s="73">
        <v>0</v>
      </c>
      <c r="AO11" s="73">
        <v>0</v>
      </c>
      <c r="AP11" s="66"/>
      <c r="AQ11" s="52"/>
      <c r="AR11" s="73">
        <v>0</v>
      </c>
      <c r="AS11" s="73">
        <v>0</v>
      </c>
      <c r="AT11" s="66"/>
      <c r="AU11" s="52"/>
      <c r="AV11" s="73">
        <v>0</v>
      </c>
      <c r="AW11" s="73">
        <v>0</v>
      </c>
      <c r="AX11" s="66"/>
      <c r="AY11" s="52"/>
      <c r="AZ11" s="73">
        <v>0</v>
      </c>
      <c r="BA11" s="73">
        <v>0</v>
      </c>
      <c r="BB11" s="66"/>
      <c r="BC11" s="52"/>
      <c r="BD11" s="73">
        <v>0</v>
      </c>
      <c r="BE11" s="73">
        <v>0</v>
      </c>
      <c r="BF11" s="66"/>
      <c r="BG11" s="52"/>
      <c r="BH11" s="73">
        <v>0</v>
      </c>
      <c r="BI11" s="73">
        <v>0</v>
      </c>
      <c r="BJ11" s="66"/>
      <c r="BK11" s="52"/>
      <c r="BL11" s="73">
        <v>0</v>
      </c>
      <c r="BM11" s="73">
        <v>0</v>
      </c>
      <c r="BN11" s="66"/>
      <c r="BO11" s="52"/>
      <c r="BP11" s="73">
        <v>0</v>
      </c>
      <c r="BQ11" s="73">
        <v>0</v>
      </c>
      <c r="BR11" s="66"/>
      <c r="BS11" s="52"/>
      <c r="BT11" s="73">
        <v>0</v>
      </c>
      <c r="BU11" s="73">
        <v>0</v>
      </c>
      <c r="BV11" s="66"/>
      <c r="BW11" s="52"/>
      <c r="BX11" s="73">
        <v>0</v>
      </c>
      <c r="BY11" s="73">
        <v>0</v>
      </c>
      <c r="BZ11" s="66"/>
      <c r="CA11" s="52"/>
      <c r="CB11" s="73">
        <v>0</v>
      </c>
      <c r="CC11" s="73">
        <v>0</v>
      </c>
      <c r="CD11" s="66"/>
      <c r="CE11" s="52"/>
      <c r="CF11" s="73">
        <v>0</v>
      </c>
      <c r="CG11" s="73">
        <v>0</v>
      </c>
      <c r="CH11" s="66"/>
      <c r="CI11" s="52"/>
      <c r="CJ11" s="73">
        <v>0</v>
      </c>
      <c r="CK11" s="73">
        <v>0</v>
      </c>
      <c r="CL11" s="66"/>
      <c r="CM11" s="52"/>
      <c r="CN11" s="73">
        <v>0</v>
      </c>
      <c r="CO11" s="73">
        <v>0</v>
      </c>
      <c r="CP11" s="66"/>
      <c r="CQ11" s="52"/>
      <c r="CR11" s="73">
        <v>0</v>
      </c>
      <c r="CS11" s="73">
        <v>0</v>
      </c>
      <c r="CT11" s="66"/>
      <c r="CU11" s="52"/>
      <c r="CV11" s="73">
        <v>0</v>
      </c>
      <c r="CW11" s="73">
        <v>0</v>
      </c>
      <c r="CX11" s="66"/>
      <c r="CY11" s="52"/>
      <c r="CZ11" s="73">
        <v>0</v>
      </c>
      <c r="DA11" s="73">
        <v>0</v>
      </c>
      <c r="DB11" s="66"/>
      <c r="DC11" s="52"/>
      <c r="DD11" s="73">
        <v>0</v>
      </c>
      <c r="DE11" s="73">
        <v>0</v>
      </c>
      <c r="DF11" s="66"/>
      <c r="DG11" s="52"/>
      <c r="DH11" s="73">
        <v>0</v>
      </c>
      <c r="DI11" s="73">
        <v>0</v>
      </c>
      <c r="DJ11" s="66"/>
      <c r="DK11" s="52"/>
      <c r="DL11" s="73">
        <v>0</v>
      </c>
      <c r="DM11" s="73">
        <v>0</v>
      </c>
      <c r="DN11" s="66"/>
      <c r="DO11" s="52"/>
      <c r="DP11" s="73">
        <v>0</v>
      </c>
      <c r="DQ11" s="73">
        <v>0</v>
      </c>
      <c r="DR11" s="66"/>
      <c r="DS11" s="52"/>
      <c r="DT11" s="73">
        <v>0</v>
      </c>
      <c r="DU11" s="73">
        <v>0</v>
      </c>
    </row>
    <row r="12" spans="1:125" s="50" customFormat="1" ht="12" customHeight="1">
      <c r="A12" s="53" t="s">
        <v>488</v>
      </c>
      <c r="B12" s="54" t="s">
        <v>495</v>
      </c>
      <c r="C12" s="53" t="s">
        <v>496</v>
      </c>
      <c r="D12" s="75">
        <f t="shared" si="0"/>
        <v>184006</v>
      </c>
      <c r="E12" s="75">
        <f t="shared" si="1"/>
        <v>0</v>
      </c>
      <c r="F12" s="54" t="s">
        <v>572</v>
      </c>
      <c r="G12" s="53" t="s">
        <v>573</v>
      </c>
      <c r="H12" s="75">
        <v>97692</v>
      </c>
      <c r="I12" s="75">
        <v>0</v>
      </c>
      <c r="J12" s="54" t="s">
        <v>489</v>
      </c>
      <c r="K12" s="53" t="s">
        <v>490</v>
      </c>
      <c r="L12" s="75">
        <v>86314</v>
      </c>
      <c r="M12" s="75">
        <v>0</v>
      </c>
      <c r="N12" s="54"/>
      <c r="O12" s="53"/>
      <c r="P12" s="75">
        <v>0</v>
      </c>
      <c r="Q12" s="75">
        <v>0</v>
      </c>
      <c r="R12" s="54"/>
      <c r="S12" s="53"/>
      <c r="T12" s="75">
        <v>0</v>
      </c>
      <c r="U12" s="75">
        <v>0</v>
      </c>
      <c r="V12" s="54"/>
      <c r="W12" s="53"/>
      <c r="X12" s="75">
        <v>0</v>
      </c>
      <c r="Y12" s="75">
        <v>0</v>
      </c>
      <c r="Z12" s="54"/>
      <c r="AA12" s="53"/>
      <c r="AB12" s="75">
        <v>0</v>
      </c>
      <c r="AC12" s="75">
        <v>0</v>
      </c>
      <c r="AD12" s="54"/>
      <c r="AE12" s="53"/>
      <c r="AF12" s="75">
        <v>0</v>
      </c>
      <c r="AG12" s="75">
        <v>0</v>
      </c>
      <c r="AH12" s="54"/>
      <c r="AI12" s="53"/>
      <c r="AJ12" s="75">
        <v>0</v>
      </c>
      <c r="AK12" s="75">
        <v>0</v>
      </c>
      <c r="AL12" s="54"/>
      <c r="AM12" s="53"/>
      <c r="AN12" s="75">
        <v>0</v>
      </c>
      <c r="AO12" s="75">
        <v>0</v>
      </c>
      <c r="AP12" s="54"/>
      <c r="AQ12" s="53"/>
      <c r="AR12" s="75">
        <v>0</v>
      </c>
      <c r="AS12" s="75">
        <v>0</v>
      </c>
      <c r="AT12" s="54"/>
      <c r="AU12" s="53"/>
      <c r="AV12" s="75">
        <v>0</v>
      </c>
      <c r="AW12" s="75">
        <v>0</v>
      </c>
      <c r="AX12" s="54"/>
      <c r="AY12" s="53"/>
      <c r="AZ12" s="75">
        <v>0</v>
      </c>
      <c r="BA12" s="75">
        <v>0</v>
      </c>
      <c r="BB12" s="54"/>
      <c r="BC12" s="53"/>
      <c r="BD12" s="75">
        <v>0</v>
      </c>
      <c r="BE12" s="75">
        <v>0</v>
      </c>
      <c r="BF12" s="54"/>
      <c r="BG12" s="53"/>
      <c r="BH12" s="75">
        <v>0</v>
      </c>
      <c r="BI12" s="75">
        <v>0</v>
      </c>
      <c r="BJ12" s="54"/>
      <c r="BK12" s="53"/>
      <c r="BL12" s="75">
        <v>0</v>
      </c>
      <c r="BM12" s="75">
        <v>0</v>
      </c>
      <c r="BN12" s="54"/>
      <c r="BO12" s="53"/>
      <c r="BP12" s="75">
        <v>0</v>
      </c>
      <c r="BQ12" s="75">
        <v>0</v>
      </c>
      <c r="BR12" s="54"/>
      <c r="BS12" s="53"/>
      <c r="BT12" s="75">
        <v>0</v>
      </c>
      <c r="BU12" s="75">
        <v>0</v>
      </c>
      <c r="BV12" s="54"/>
      <c r="BW12" s="53"/>
      <c r="BX12" s="75">
        <v>0</v>
      </c>
      <c r="BY12" s="75">
        <v>0</v>
      </c>
      <c r="BZ12" s="54"/>
      <c r="CA12" s="53"/>
      <c r="CB12" s="75">
        <v>0</v>
      </c>
      <c r="CC12" s="75">
        <v>0</v>
      </c>
      <c r="CD12" s="54"/>
      <c r="CE12" s="53"/>
      <c r="CF12" s="75">
        <v>0</v>
      </c>
      <c r="CG12" s="75">
        <v>0</v>
      </c>
      <c r="CH12" s="54"/>
      <c r="CI12" s="53"/>
      <c r="CJ12" s="75">
        <v>0</v>
      </c>
      <c r="CK12" s="75">
        <v>0</v>
      </c>
      <c r="CL12" s="54"/>
      <c r="CM12" s="53"/>
      <c r="CN12" s="75">
        <v>0</v>
      </c>
      <c r="CO12" s="75">
        <v>0</v>
      </c>
      <c r="CP12" s="54"/>
      <c r="CQ12" s="53"/>
      <c r="CR12" s="75">
        <v>0</v>
      </c>
      <c r="CS12" s="75">
        <v>0</v>
      </c>
      <c r="CT12" s="54"/>
      <c r="CU12" s="53"/>
      <c r="CV12" s="75">
        <v>0</v>
      </c>
      <c r="CW12" s="75">
        <v>0</v>
      </c>
      <c r="CX12" s="54"/>
      <c r="CY12" s="53"/>
      <c r="CZ12" s="75">
        <v>0</v>
      </c>
      <c r="DA12" s="75">
        <v>0</v>
      </c>
      <c r="DB12" s="54"/>
      <c r="DC12" s="53"/>
      <c r="DD12" s="75">
        <v>0</v>
      </c>
      <c r="DE12" s="75">
        <v>0</v>
      </c>
      <c r="DF12" s="54"/>
      <c r="DG12" s="53"/>
      <c r="DH12" s="75">
        <v>0</v>
      </c>
      <c r="DI12" s="75">
        <v>0</v>
      </c>
      <c r="DJ12" s="54"/>
      <c r="DK12" s="53"/>
      <c r="DL12" s="75">
        <v>0</v>
      </c>
      <c r="DM12" s="75">
        <v>0</v>
      </c>
      <c r="DN12" s="54"/>
      <c r="DO12" s="53"/>
      <c r="DP12" s="75">
        <v>0</v>
      </c>
      <c r="DQ12" s="75">
        <v>0</v>
      </c>
      <c r="DR12" s="54"/>
      <c r="DS12" s="53"/>
      <c r="DT12" s="75">
        <v>0</v>
      </c>
      <c r="DU12" s="75">
        <v>0</v>
      </c>
    </row>
    <row r="13" spans="1:125" s="50" customFormat="1" ht="12" customHeight="1">
      <c r="A13" s="53" t="s">
        <v>488</v>
      </c>
      <c r="B13" s="54" t="s">
        <v>605</v>
      </c>
      <c r="C13" s="53" t="s">
        <v>606</v>
      </c>
      <c r="D13" s="75">
        <f t="shared" si="0"/>
        <v>408986</v>
      </c>
      <c r="E13" s="75">
        <f t="shared" si="1"/>
        <v>192652</v>
      </c>
      <c r="F13" s="54" t="s">
        <v>660</v>
      </c>
      <c r="G13" s="53" t="s">
        <v>661</v>
      </c>
      <c r="H13" s="75">
        <v>257023</v>
      </c>
      <c r="I13" s="75">
        <v>116043</v>
      </c>
      <c r="J13" s="54" t="s">
        <v>603</v>
      </c>
      <c r="K13" s="53" t="s">
        <v>604</v>
      </c>
      <c r="L13" s="75">
        <v>26685</v>
      </c>
      <c r="M13" s="75">
        <v>12576</v>
      </c>
      <c r="N13" s="54" t="s">
        <v>609</v>
      </c>
      <c r="O13" s="53" t="s">
        <v>610</v>
      </c>
      <c r="P13" s="75">
        <v>36782</v>
      </c>
      <c r="Q13" s="75">
        <v>13429</v>
      </c>
      <c r="R13" s="54" t="s">
        <v>613</v>
      </c>
      <c r="S13" s="53" t="s">
        <v>614</v>
      </c>
      <c r="T13" s="75">
        <v>88496</v>
      </c>
      <c r="U13" s="75">
        <v>50604</v>
      </c>
      <c r="V13" s="54"/>
      <c r="W13" s="53"/>
      <c r="X13" s="75">
        <v>0</v>
      </c>
      <c r="Y13" s="75">
        <v>0</v>
      </c>
      <c r="Z13" s="54"/>
      <c r="AA13" s="53"/>
      <c r="AB13" s="75">
        <v>0</v>
      </c>
      <c r="AC13" s="75">
        <v>0</v>
      </c>
      <c r="AD13" s="54"/>
      <c r="AE13" s="53"/>
      <c r="AF13" s="75">
        <v>0</v>
      </c>
      <c r="AG13" s="75">
        <v>0</v>
      </c>
      <c r="AH13" s="54"/>
      <c r="AI13" s="53"/>
      <c r="AJ13" s="75">
        <v>0</v>
      </c>
      <c r="AK13" s="75">
        <v>0</v>
      </c>
      <c r="AL13" s="54"/>
      <c r="AM13" s="53"/>
      <c r="AN13" s="75">
        <v>0</v>
      </c>
      <c r="AO13" s="75">
        <v>0</v>
      </c>
      <c r="AP13" s="54"/>
      <c r="AQ13" s="53"/>
      <c r="AR13" s="75">
        <v>0</v>
      </c>
      <c r="AS13" s="75">
        <v>0</v>
      </c>
      <c r="AT13" s="54"/>
      <c r="AU13" s="53"/>
      <c r="AV13" s="75">
        <v>0</v>
      </c>
      <c r="AW13" s="75">
        <v>0</v>
      </c>
      <c r="AX13" s="54"/>
      <c r="AY13" s="53"/>
      <c r="AZ13" s="75">
        <v>0</v>
      </c>
      <c r="BA13" s="75">
        <v>0</v>
      </c>
      <c r="BB13" s="54"/>
      <c r="BC13" s="53"/>
      <c r="BD13" s="75">
        <v>0</v>
      </c>
      <c r="BE13" s="75">
        <v>0</v>
      </c>
      <c r="BF13" s="54"/>
      <c r="BG13" s="53"/>
      <c r="BH13" s="75">
        <v>0</v>
      </c>
      <c r="BI13" s="75">
        <v>0</v>
      </c>
      <c r="BJ13" s="54"/>
      <c r="BK13" s="53"/>
      <c r="BL13" s="75">
        <v>0</v>
      </c>
      <c r="BM13" s="75">
        <v>0</v>
      </c>
      <c r="BN13" s="54"/>
      <c r="BO13" s="53"/>
      <c r="BP13" s="75">
        <v>0</v>
      </c>
      <c r="BQ13" s="75">
        <v>0</v>
      </c>
      <c r="BR13" s="54"/>
      <c r="BS13" s="53"/>
      <c r="BT13" s="75">
        <v>0</v>
      </c>
      <c r="BU13" s="75">
        <v>0</v>
      </c>
      <c r="BV13" s="54"/>
      <c r="BW13" s="53"/>
      <c r="BX13" s="75">
        <v>0</v>
      </c>
      <c r="BY13" s="75">
        <v>0</v>
      </c>
      <c r="BZ13" s="54"/>
      <c r="CA13" s="53"/>
      <c r="CB13" s="75">
        <v>0</v>
      </c>
      <c r="CC13" s="75">
        <v>0</v>
      </c>
      <c r="CD13" s="54"/>
      <c r="CE13" s="53"/>
      <c r="CF13" s="75">
        <v>0</v>
      </c>
      <c r="CG13" s="75">
        <v>0</v>
      </c>
      <c r="CH13" s="54"/>
      <c r="CI13" s="53"/>
      <c r="CJ13" s="75">
        <v>0</v>
      </c>
      <c r="CK13" s="75">
        <v>0</v>
      </c>
      <c r="CL13" s="54"/>
      <c r="CM13" s="53"/>
      <c r="CN13" s="75">
        <v>0</v>
      </c>
      <c r="CO13" s="75">
        <v>0</v>
      </c>
      <c r="CP13" s="54"/>
      <c r="CQ13" s="53"/>
      <c r="CR13" s="75">
        <v>0</v>
      </c>
      <c r="CS13" s="75">
        <v>0</v>
      </c>
      <c r="CT13" s="54"/>
      <c r="CU13" s="53"/>
      <c r="CV13" s="75">
        <v>0</v>
      </c>
      <c r="CW13" s="75">
        <v>0</v>
      </c>
      <c r="CX13" s="54"/>
      <c r="CY13" s="53"/>
      <c r="CZ13" s="75">
        <v>0</v>
      </c>
      <c r="DA13" s="75">
        <v>0</v>
      </c>
      <c r="DB13" s="54"/>
      <c r="DC13" s="53"/>
      <c r="DD13" s="75">
        <v>0</v>
      </c>
      <c r="DE13" s="75">
        <v>0</v>
      </c>
      <c r="DF13" s="54"/>
      <c r="DG13" s="53"/>
      <c r="DH13" s="75">
        <v>0</v>
      </c>
      <c r="DI13" s="75">
        <v>0</v>
      </c>
      <c r="DJ13" s="54"/>
      <c r="DK13" s="53"/>
      <c r="DL13" s="75">
        <v>0</v>
      </c>
      <c r="DM13" s="75">
        <v>0</v>
      </c>
      <c r="DN13" s="54"/>
      <c r="DO13" s="53"/>
      <c r="DP13" s="75">
        <v>0</v>
      </c>
      <c r="DQ13" s="75">
        <v>0</v>
      </c>
      <c r="DR13" s="54"/>
      <c r="DS13" s="53"/>
      <c r="DT13" s="75">
        <v>0</v>
      </c>
      <c r="DU13" s="75">
        <v>0</v>
      </c>
    </row>
    <row r="14" spans="1:125" s="50" customFormat="1" ht="12" customHeight="1">
      <c r="A14" s="53" t="s">
        <v>488</v>
      </c>
      <c r="B14" s="54" t="s">
        <v>497</v>
      </c>
      <c r="C14" s="53" t="s">
        <v>498</v>
      </c>
      <c r="D14" s="75">
        <f t="shared" si="0"/>
        <v>972317</v>
      </c>
      <c r="E14" s="75">
        <f t="shared" si="1"/>
        <v>0</v>
      </c>
      <c r="F14" s="54" t="s">
        <v>489</v>
      </c>
      <c r="G14" s="53" t="s">
        <v>490</v>
      </c>
      <c r="H14" s="75">
        <v>450912</v>
      </c>
      <c r="I14" s="75">
        <v>0</v>
      </c>
      <c r="J14" s="54" t="s">
        <v>576</v>
      </c>
      <c r="K14" s="53" t="s">
        <v>577</v>
      </c>
      <c r="L14" s="75">
        <v>279835</v>
      </c>
      <c r="M14" s="75">
        <v>0</v>
      </c>
      <c r="N14" s="54" t="s">
        <v>578</v>
      </c>
      <c r="O14" s="53" t="s">
        <v>579</v>
      </c>
      <c r="P14" s="75">
        <v>241570</v>
      </c>
      <c r="Q14" s="75">
        <v>0</v>
      </c>
      <c r="R14" s="54"/>
      <c r="S14" s="53"/>
      <c r="T14" s="75">
        <v>0</v>
      </c>
      <c r="U14" s="75">
        <v>0</v>
      </c>
      <c r="V14" s="54"/>
      <c r="W14" s="53"/>
      <c r="X14" s="75">
        <v>0</v>
      </c>
      <c r="Y14" s="75">
        <v>0</v>
      </c>
      <c r="Z14" s="54"/>
      <c r="AA14" s="53"/>
      <c r="AB14" s="75">
        <v>0</v>
      </c>
      <c r="AC14" s="75">
        <v>0</v>
      </c>
      <c r="AD14" s="54"/>
      <c r="AE14" s="53"/>
      <c r="AF14" s="75">
        <v>0</v>
      </c>
      <c r="AG14" s="75">
        <v>0</v>
      </c>
      <c r="AH14" s="54"/>
      <c r="AI14" s="53"/>
      <c r="AJ14" s="75">
        <v>0</v>
      </c>
      <c r="AK14" s="75">
        <v>0</v>
      </c>
      <c r="AL14" s="54"/>
      <c r="AM14" s="53"/>
      <c r="AN14" s="75">
        <v>0</v>
      </c>
      <c r="AO14" s="75">
        <v>0</v>
      </c>
      <c r="AP14" s="54"/>
      <c r="AQ14" s="53"/>
      <c r="AR14" s="75">
        <v>0</v>
      </c>
      <c r="AS14" s="75">
        <v>0</v>
      </c>
      <c r="AT14" s="54"/>
      <c r="AU14" s="53"/>
      <c r="AV14" s="75">
        <v>0</v>
      </c>
      <c r="AW14" s="75">
        <v>0</v>
      </c>
      <c r="AX14" s="54"/>
      <c r="AY14" s="53"/>
      <c r="AZ14" s="75">
        <v>0</v>
      </c>
      <c r="BA14" s="75">
        <v>0</v>
      </c>
      <c r="BB14" s="54"/>
      <c r="BC14" s="53"/>
      <c r="BD14" s="75">
        <v>0</v>
      </c>
      <c r="BE14" s="75">
        <v>0</v>
      </c>
      <c r="BF14" s="54"/>
      <c r="BG14" s="53"/>
      <c r="BH14" s="75">
        <v>0</v>
      </c>
      <c r="BI14" s="75">
        <v>0</v>
      </c>
      <c r="BJ14" s="54"/>
      <c r="BK14" s="53"/>
      <c r="BL14" s="75">
        <v>0</v>
      </c>
      <c r="BM14" s="75">
        <v>0</v>
      </c>
      <c r="BN14" s="54"/>
      <c r="BO14" s="53"/>
      <c r="BP14" s="75">
        <v>0</v>
      </c>
      <c r="BQ14" s="75">
        <v>0</v>
      </c>
      <c r="BR14" s="54"/>
      <c r="BS14" s="53"/>
      <c r="BT14" s="75">
        <v>0</v>
      </c>
      <c r="BU14" s="75">
        <v>0</v>
      </c>
      <c r="BV14" s="54"/>
      <c r="BW14" s="53"/>
      <c r="BX14" s="75">
        <v>0</v>
      </c>
      <c r="BY14" s="75">
        <v>0</v>
      </c>
      <c r="BZ14" s="54"/>
      <c r="CA14" s="53"/>
      <c r="CB14" s="75">
        <v>0</v>
      </c>
      <c r="CC14" s="75">
        <v>0</v>
      </c>
      <c r="CD14" s="54"/>
      <c r="CE14" s="53"/>
      <c r="CF14" s="75">
        <v>0</v>
      </c>
      <c r="CG14" s="75">
        <v>0</v>
      </c>
      <c r="CH14" s="54"/>
      <c r="CI14" s="53"/>
      <c r="CJ14" s="75">
        <v>0</v>
      </c>
      <c r="CK14" s="75">
        <v>0</v>
      </c>
      <c r="CL14" s="54"/>
      <c r="CM14" s="53"/>
      <c r="CN14" s="75">
        <v>0</v>
      </c>
      <c r="CO14" s="75">
        <v>0</v>
      </c>
      <c r="CP14" s="54"/>
      <c r="CQ14" s="53"/>
      <c r="CR14" s="75">
        <v>0</v>
      </c>
      <c r="CS14" s="75">
        <v>0</v>
      </c>
      <c r="CT14" s="54"/>
      <c r="CU14" s="53"/>
      <c r="CV14" s="75">
        <v>0</v>
      </c>
      <c r="CW14" s="75">
        <v>0</v>
      </c>
      <c r="CX14" s="54"/>
      <c r="CY14" s="53"/>
      <c r="CZ14" s="75">
        <v>0</v>
      </c>
      <c r="DA14" s="75">
        <v>0</v>
      </c>
      <c r="DB14" s="54"/>
      <c r="DC14" s="53"/>
      <c r="DD14" s="75">
        <v>0</v>
      </c>
      <c r="DE14" s="75">
        <v>0</v>
      </c>
      <c r="DF14" s="54"/>
      <c r="DG14" s="53"/>
      <c r="DH14" s="75">
        <v>0</v>
      </c>
      <c r="DI14" s="75">
        <v>0</v>
      </c>
      <c r="DJ14" s="54"/>
      <c r="DK14" s="53"/>
      <c r="DL14" s="75">
        <v>0</v>
      </c>
      <c r="DM14" s="75">
        <v>0</v>
      </c>
      <c r="DN14" s="54"/>
      <c r="DO14" s="53"/>
      <c r="DP14" s="75">
        <v>0</v>
      </c>
      <c r="DQ14" s="75">
        <v>0</v>
      </c>
      <c r="DR14" s="54"/>
      <c r="DS14" s="53"/>
      <c r="DT14" s="75">
        <v>0</v>
      </c>
      <c r="DU14" s="75">
        <v>0</v>
      </c>
    </row>
    <row r="15" spans="1:125" s="50" customFormat="1" ht="12" customHeight="1">
      <c r="A15" s="53" t="s">
        <v>488</v>
      </c>
      <c r="B15" s="54" t="s">
        <v>542</v>
      </c>
      <c r="C15" s="53" t="s">
        <v>543</v>
      </c>
      <c r="D15" s="75">
        <f t="shared" si="0"/>
        <v>1163886</v>
      </c>
      <c r="E15" s="75">
        <f t="shared" si="1"/>
        <v>390601</v>
      </c>
      <c r="F15" s="54" t="s">
        <v>540</v>
      </c>
      <c r="G15" s="53" t="s">
        <v>541</v>
      </c>
      <c r="H15" s="75">
        <v>1087570</v>
      </c>
      <c r="I15" s="75">
        <v>367207</v>
      </c>
      <c r="J15" s="54" t="s">
        <v>587</v>
      </c>
      <c r="K15" s="53" t="s">
        <v>588</v>
      </c>
      <c r="L15" s="75">
        <v>76316</v>
      </c>
      <c r="M15" s="75">
        <v>23394</v>
      </c>
      <c r="N15" s="54"/>
      <c r="O15" s="53"/>
      <c r="P15" s="75">
        <v>0</v>
      </c>
      <c r="Q15" s="75">
        <v>0</v>
      </c>
      <c r="R15" s="54"/>
      <c r="S15" s="53"/>
      <c r="T15" s="75">
        <v>0</v>
      </c>
      <c r="U15" s="75">
        <v>0</v>
      </c>
      <c r="V15" s="54"/>
      <c r="W15" s="53"/>
      <c r="X15" s="75">
        <v>0</v>
      </c>
      <c r="Y15" s="75">
        <v>0</v>
      </c>
      <c r="Z15" s="54"/>
      <c r="AA15" s="53"/>
      <c r="AB15" s="75">
        <v>0</v>
      </c>
      <c r="AC15" s="75">
        <v>0</v>
      </c>
      <c r="AD15" s="54"/>
      <c r="AE15" s="53"/>
      <c r="AF15" s="75">
        <v>0</v>
      </c>
      <c r="AG15" s="75">
        <v>0</v>
      </c>
      <c r="AH15" s="54"/>
      <c r="AI15" s="53"/>
      <c r="AJ15" s="75">
        <v>0</v>
      </c>
      <c r="AK15" s="75">
        <v>0</v>
      </c>
      <c r="AL15" s="54"/>
      <c r="AM15" s="53"/>
      <c r="AN15" s="75">
        <v>0</v>
      </c>
      <c r="AO15" s="75">
        <v>0</v>
      </c>
      <c r="AP15" s="54"/>
      <c r="AQ15" s="53"/>
      <c r="AR15" s="75">
        <v>0</v>
      </c>
      <c r="AS15" s="75">
        <v>0</v>
      </c>
      <c r="AT15" s="54"/>
      <c r="AU15" s="53"/>
      <c r="AV15" s="75">
        <v>0</v>
      </c>
      <c r="AW15" s="75">
        <v>0</v>
      </c>
      <c r="AX15" s="54"/>
      <c r="AY15" s="53"/>
      <c r="AZ15" s="75">
        <v>0</v>
      </c>
      <c r="BA15" s="75">
        <v>0</v>
      </c>
      <c r="BB15" s="54"/>
      <c r="BC15" s="53"/>
      <c r="BD15" s="75">
        <v>0</v>
      </c>
      <c r="BE15" s="75">
        <v>0</v>
      </c>
      <c r="BF15" s="54"/>
      <c r="BG15" s="53"/>
      <c r="BH15" s="75">
        <v>0</v>
      </c>
      <c r="BI15" s="75">
        <v>0</v>
      </c>
      <c r="BJ15" s="54"/>
      <c r="BK15" s="53"/>
      <c r="BL15" s="75">
        <v>0</v>
      </c>
      <c r="BM15" s="75">
        <v>0</v>
      </c>
      <c r="BN15" s="54"/>
      <c r="BO15" s="53"/>
      <c r="BP15" s="75">
        <v>0</v>
      </c>
      <c r="BQ15" s="75">
        <v>0</v>
      </c>
      <c r="BR15" s="54"/>
      <c r="BS15" s="53"/>
      <c r="BT15" s="75">
        <v>0</v>
      </c>
      <c r="BU15" s="75">
        <v>0</v>
      </c>
      <c r="BV15" s="54"/>
      <c r="BW15" s="53"/>
      <c r="BX15" s="75">
        <v>0</v>
      </c>
      <c r="BY15" s="75">
        <v>0</v>
      </c>
      <c r="BZ15" s="54"/>
      <c r="CA15" s="53"/>
      <c r="CB15" s="75">
        <v>0</v>
      </c>
      <c r="CC15" s="75">
        <v>0</v>
      </c>
      <c r="CD15" s="54"/>
      <c r="CE15" s="53"/>
      <c r="CF15" s="75">
        <v>0</v>
      </c>
      <c r="CG15" s="75">
        <v>0</v>
      </c>
      <c r="CH15" s="54"/>
      <c r="CI15" s="53"/>
      <c r="CJ15" s="75">
        <v>0</v>
      </c>
      <c r="CK15" s="75">
        <v>0</v>
      </c>
      <c r="CL15" s="54"/>
      <c r="CM15" s="53"/>
      <c r="CN15" s="75">
        <v>0</v>
      </c>
      <c r="CO15" s="75">
        <v>0</v>
      </c>
      <c r="CP15" s="54"/>
      <c r="CQ15" s="53"/>
      <c r="CR15" s="75">
        <v>0</v>
      </c>
      <c r="CS15" s="75">
        <v>0</v>
      </c>
      <c r="CT15" s="54"/>
      <c r="CU15" s="53"/>
      <c r="CV15" s="75">
        <v>0</v>
      </c>
      <c r="CW15" s="75">
        <v>0</v>
      </c>
      <c r="CX15" s="54"/>
      <c r="CY15" s="53"/>
      <c r="CZ15" s="75">
        <v>0</v>
      </c>
      <c r="DA15" s="75">
        <v>0</v>
      </c>
      <c r="DB15" s="54"/>
      <c r="DC15" s="53"/>
      <c r="DD15" s="75">
        <v>0</v>
      </c>
      <c r="DE15" s="75">
        <v>0</v>
      </c>
      <c r="DF15" s="54"/>
      <c r="DG15" s="53"/>
      <c r="DH15" s="75">
        <v>0</v>
      </c>
      <c r="DI15" s="75">
        <v>0</v>
      </c>
      <c r="DJ15" s="54"/>
      <c r="DK15" s="53"/>
      <c r="DL15" s="75">
        <v>0</v>
      </c>
      <c r="DM15" s="75">
        <v>0</v>
      </c>
      <c r="DN15" s="54"/>
      <c r="DO15" s="53"/>
      <c r="DP15" s="75">
        <v>0</v>
      </c>
      <c r="DQ15" s="75">
        <v>0</v>
      </c>
      <c r="DR15" s="54"/>
      <c r="DS15" s="53"/>
      <c r="DT15" s="75">
        <v>0</v>
      </c>
      <c r="DU15" s="75">
        <v>0</v>
      </c>
    </row>
    <row r="16" spans="1:125" s="50" customFormat="1" ht="12" customHeight="1">
      <c r="A16" s="53" t="s">
        <v>488</v>
      </c>
      <c r="B16" s="54" t="s">
        <v>499</v>
      </c>
      <c r="C16" s="53" t="s">
        <v>500</v>
      </c>
      <c r="D16" s="75">
        <f t="shared" si="0"/>
        <v>0</v>
      </c>
      <c r="E16" s="75">
        <f t="shared" si="1"/>
        <v>382591</v>
      </c>
      <c r="F16" s="54" t="s">
        <v>489</v>
      </c>
      <c r="G16" s="53" t="s">
        <v>490</v>
      </c>
      <c r="H16" s="75">
        <v>0</v>
      </c>
      <c r="I16" s="75">
        <v>146078</v>
      </c>
      <c r="J16" s="54" t="s">
        <v>566</v>
      </c>
      <c r="K16" s="53" t="s">
        <v>567</v>
      </c>
      <c r="L16" s="75">
        <v>0</v>
      </c>
      <c r="M16" s="75">
        <v>65539</v>
      </c>
      <c r="N16" s="54" t="s">
        <v>574</v>
      </c>
      <c r="O16" s="53" t="s">
        <v>575</v>
      </c>
      <c r="P16" s="75">
        <v>0</v>
      </c>
      <c r="Q16" s="75">
        <v>170974</v>
      </c>
      <c r="R16" s="54"/>
      <c r="S16" s="53"/>
      <c r="T16" s="75">
        <v>0</v>
      </c>
      <c r="U16" s="75">
        <v>0</v>
      </c>
      <c r="V16" s="54"/>
      <c r="W16" s="53"/>
      <c r="X16" s="75">
        <v>0</v>
      </c>
      <c r="Y16" s="75">
        <v>0</v>
      </c>
      <c r="Z16" s="54"/>
      <c r="AA16" s="53"/>
      <c r="AB16" s="75">
        <v>0</v>
      </c>
      <c r="AC16" s="75">
        <v>0</v>
      </c>
      <c r="AD16" s="54"/>
      <c r="AE16" s="53"/>
      <c r="AF16" s="75">
        <v>0</v>
      </c>
      <c r="AG16" s="75">
        <v>0</v>
      </c>
      <c r="AH16" s="54"/>
      <c r="AI16" s="53"/>
      <c r="AJ16" s="75">
        <v>0</v>
      </c>
      <c r="AK16" s="75">
        <v>0</v>
      </c>
      <c r="AL16" s="54"/>
      <c r="AM16" s="53"/>
      <c r="AN16" s="75">
        <v>0</v>
      </c>
      <c r="AO16" s="75">
        <v>0</v>
      </c>
      <c r="AP16" s="54"/>
      <c r="AQ16" s="53"/>
      <c r="AR16" s="75">
        <v>0</v>
      </c>
      <c r="AS16" s="75">
        <v>0</v>
      </c>
      <c r="AT16" s="54"/>
      <c r="AU16" s="53"/>
      <c r="AV16" s="75">
        <v>0</v>
      </c>
      <c r="AW16" s="75">
        <v>0</v>
      </c>
      <c r="AX16" s="54"/>
      <c r="AY16" s="53"/>
      <c r="AZ16" s="75">
        <v>0</v>
      </c>
      <c r="BA16" s="75">
        <v>0</v>
      </c>
      <c r="BB16" s="54"/>
      <c r="BC16" s="53"/>
      <c r="BD16" s="75">
        <v>0</v>
      </c>
      <c r="BE16" s="75">
        <v>0</v>
      </c>
      <c r="BF16" s="54"/>
      <c r="BG16" s="53"/>
      <c r="BH16" s="75">
        <v>0</v>
      </c>
      <c r="BI16" s="75">
        <v>0</v>
      </c>
      <c r="BJ16" s="54"/>
      <c r="BK16" s="53"/>
      <c r="BL16" s="75">
        <v>0</v>
      </c>
      <c r="BM16" s="75">
        <v>0</v>
      </c>
      <c r="BN16" s="54"/>
      <c r="BO16" s="53"/>
      <c r="BP16" s="75">
        <v>0</v>
      </c>
      <c r="BQ16" s="75">
        <v>0</v>
      </c>
      <c r="BR16" s="54"/>
      <c r="BS16" s="53"/>
      <c r="BT16" s="75">
        <v>0</v>
      </c>
      <c r="BU16" s="75">
        <v>0</v>
      </c>
      <c r="BV16" s="54"/>
      <c r="BW16" s="53"/>
      <c r="BX16" s="75">
        <v>0</v>
      </c>
      <c r="BY16" s="75">
        <v>0</v>
      </c>
      <c r="BZ16" s="54"/>
      <c r="CA16" s="53"/>
      <c r="CB16" s="75">
        <v>0</v>
      </c>
      <c r="CC16" s="75">
        <v>0</v>
      </c>
      <c r="CD16" s="54"/>
      <c r="CE16" s="53"/>
      <c r="CF16" s="75">
        <v>0</v>
      </c>
      <c r="CG16" s="75">
        <v>0</v>
      </c>
      <c r="CH16" s="54"/>
      <c r="CI16" s="53"/>
      <c r="CJ16" s="75">
        <v>0</v>
      </c>
      <c r="CK16" s="75">
        <v>0</v>
      </c>
      <c r="CL16" s="54"/>
      <c r="CM16" s="53"/>
      <c r="CN16" s="75">
        <v>0</v>
      </c>
      <c r="CO16" s="75">
        <v>0</v>
      </c>
      <c r="CP16" s="54"/>
      <c r="CQ16" s="53"/>
      <c r="CR16" s="75">
        <v>0</v>
      </c>
      <c r="CS16" s="75">
        <v>0</v>
      </c>
      <c r="CT16" s="54"/>
      <c r="CU16" s="53"/>
      <c r="CV16" s="75">
        <v>0</v>
      </c>
      <c r="CW16" s="75">
        <v>0</v>
      </c>
      <c r="CX16" s="54"/>
      <c r="CY16" s="53"/>
      <c r="CZ16" s="75">
        <v>0</v>
      </c>
      <c r="DA16" s="75">
        <v>0</v>
      </c>
      <c r="DB16" s="54"/>
      <c r="DC16" s="53"/>
      <c r="DD16" s="75">
        <v>0</v>
      </c>
      <c r="DE16" s="75">
        <v>0</v>
      </c>
      <c r="DF16" s="54"/>
      <c r="DG16" s="53"/>
      <c r="DH16" s="75">
        <v>0</v>
      </c>
      <c r="DI16" s="75">
        <v>0</v>
      </c>
      <c r="DJ16" s="54"/>
      <c r="DK16" s="53"/>
      <c r="DL16" s="75">
        <v>0</v>
      </c>
      <c r="DM16" s="75">
        <v>0</v>
      </c>
      <c r="DN16" s="54"/>
      <c r="DO16" s="53"/>
      <c r="DP16" s="75">
        <v>0</v>
      </c>
      <c r="DQ16" s="75">
        <v>0</v>
      </c>
      <c r="DR16" s="54"/>
      <c r="DS16" s="53"/>
      <c r="DT16" s="75">
        <v>0</v>
      </c>
      <c r="DU16" s="75">
        <v>0</v>
      </c>
    </row>
    <row r="17" spans="1:125" s="50" customFormat="1" ht="12" customHeight="1">
      <c r="A17" s="53" t="s">
        <v>488</v>
      </c>
      <c r="B17" s="54" t="s">
        <v>591</v>
      </c>
      <c r="C17" s="53" t="s">
        <v>592</v>
      </c>
      <c r="D17" s="75">
        <f t="shared" si="0"/>
        <v>143617</v>
      </c>
      <c r="E17" s="75">
        <f t="shared" si="1"/>
        <v>0</v>
      </c>
      <c r="F17" s="54" t="s">
        <v>505</v>
      </c>
      <c r="G17" s="53" t="s">
        <v>506</v>
      </c>
      <c r="H17" s="75">
        <v>121938</v>
      </c>
      <c r="I17" s="75">
        <v>0</v>
      </c>
      <c r="J17" s="54" t="s">
        <v>589</v>
      </c>
      <c r="K17" s="53" t="s">
        <v>590</v>
      </c>
      <c r="L17" s="75">
        <v>21679</v>
      </c>
      <c r="M17" s="75">
        <v>0</v>
      </c>
      <c r="N17" s="54"/>
      <c r="O17" s="53"/>
      <c r="P17" s="75">
        <v>0</v>
      </c>
      <c r="Q17" s="75">
        <v>0</v>
      </c>
      <c r="R17" s="54"/>
      <c r="S17" s="53"/>
      <c r="T17" s="75">
        <v>0</v>
      </c>
      <c r="U17" s="75">
        <v>0</v>
      </c>
      <c r="V17" s="54"/>
      <c r="W17" s="53"/>
      <c r="X17" s="75">
        <v>0</v>
      </c>
      <c r="Y17" s="75">
        <v>0</v>
      </c>
      <c r="Z17" s="54"/>
      <c r="AA17" s="53"/>
      <c r="AB17" s="75">
        <v>0</v>
      </c>
      <c r="AC17" s="75">
        <v>0</v>
      </c>
      <c r="AD17" s="54"/>
      <c r="AE17" s="53"/>
      <c r="AF17" s="75">
        <v>0</v>
      </c>
      <c r="AG17" s="75">
        <v>0</v>
      </c>
      <c r="AH17" s="54"/>
      <c r="AI17" s="53"/>
      <c r="AJ17" s="75">
        <v>0</v>
      </c>
      <c r="AK17" s="75">
        <v>0</v>
      </c>
      <c r="AL17" s="54"/>
      <c r="AM17" s="53"/>
      <c r="AN17" s="75">
        <v>0</v>
      </c>
      <c r="AO17" s="75">
        <v>0</v>
      </c>
      <c r="AP17" s="54"/>
      <c r="AQ17" s="53"/>
      <c r="AR17" s="75">
        <v>0</v>
      </c>
      <c r="AS17" s="75">
        <v>0</v>
      </c>
      <c r="AT17" s="54"/>
      <c r="AU17" s="53"/>
      <c r="AV17" s="75">
        <v>0</v>
      </c>
      <c r="AW17" s="75">
        <v>0</v>
      </c>
      <c r="AX17" s="54"/>
      <c r="AY17" s="53"/>
      <c r="AZ17" s="75">
        <v>0</v>
      </c>
      <c r="BA17" s="75">
        <v>0</v>
      </c>
      <c r="BB17" s="54"/>
      <c r="BC17" s="53"/>
      <c r="BD17" s="75">
        <v>0</v>
      </c>
      <c r="BE17" s="75">
        <v>0</v>
      </c>
      <c r="BF17" s="54"/>
      <c r="BG17" s="53"/>
      <c r="BH17" s="75">
        <v>0</v>
      </c>
      <c r="BI17" s="75">
        <v>0</v>
      </c>
      <c r="BJ17" s="54"/>
      <c r="BK17" s="53"/>
      <c r="BL17" s="75">
        <v>0</v>
      </c>
      <c r="BM17" s="75">
        <v>0</v>
      </c>
      <c r="BN17" s="54"/>
      <c r="BO17" s="53"/>
      <c r="BP17" s="75">
        <v>0</v>
      </c>
      <c r="BQ17" s="75">
        <v>0</v>
      </c>
      <c r="BR17" s="54"/>
      <c r="BS17" s="53"/>
      <c r="BT17" s="75">
        <v>0</v>
      </c>
      <c r="BU17" s="75">
        <v>0</v>
      </c>
      <c r="BV17" s="54"/>
      <c r="BW17" s="53"/>
      <c r="BX17" s="75">
        <v>0</v>
      </c>
      <c r="BY17" s="75">
        <v>0</v>
      </c>
      <c r="BZ17" s="54"/>
      <c r="CA17" s="53"/>
      <c r="CB17" s="75">
        <v>0</v>
      </c>
      <c r="CC17" s="75">
        <v>0</v>
      </c>
      <c r="CD17" s="54"/>
      <c r="CE17" s="53"/>
      <c r="CF17" s="75">
        <v>0</v>
      </c>
      <c r="CG17" s="75">
        <v>0</v>
      </c>
      <c r="CH17" s="54"/>
      <c r="CI17" s="53"/>
      <c r="CJ17" s="75">
        <v>0</v>
      </c>
      <c r="CK17" s="75">
        <v>0</v>
      </c>
      <c r="CL17" s="54"/>
      <c r="CM17" s="53"/>
      <c r="CN17" s="75">
        <v>0</v>
      </c>
      <c r="CO17" s="75">
        <v>0</v>
      </c>
      <c r="CP17" s="54"/>
      <c r="CQ17" s="53"/>
      <c r="CR17" s="75">
        <v>0</v>
      </c>
      <c r="CS17" s="75">
        <v>0</v>
      </c>
      <c r="CT17" s="54"/>
      <c r="CU17" s="53"/>
      <c r="CV17" s="75">
        <v>0</v>
      </c>
      <c r="CW17" s="75">
        <v>0</v>
      </c>
      <c r="CX17" s="54"/>
      <c r="CY17" s="53"/>
      <c r="CZ17" s="75">
        <v>0</v>
      </c>
      <c r="DA17" s="75">
        <v>0</v>
      </c>
      <c r="DB17" s="54"/>
      <c r="DC17" s="53"/>
      <c r="DD17" s="75">
        <v>0</v>
      </c>
      <c r="DE17" s="75">
        <v>0</v>
      </c>
      <c r="DF17" s="54"/>
      <c r="DG17" s="53"/>
      <c r="DH17" s="75">
        <v>0</v>
      </c>
      <c r="DI17" s="75">
        <v>0</v>
      </c>
      <c r="DJ17" s="54"/>
      <c r="DK17" s="53"/>
      <c r="DL17" s="75">
        <v>0</v>
      </c>
      <c r="DM17" s="75">
        <v>0</v>
      </c>
      <c r="DN17" s="54"/>
      <c r="DO17" s="53"/>
      <c r="DP17" s="75">
        <v>0</v>
      </c>
      <c r="DQ17" s="75">
        <v>0</v>
      </c>
      <c r="DR17" s="54"/>
      <c r="DS17" s="53"/>
      <c r="DT17" s="75">
        <v>0</v>
      </c>
      <c r="DU17" s="75">
        <v>0</v>
      </c>
    </row>
    <row r="18" spans="1:125" s="50" customFormat="1" ht="12" customHeight="1">
      <c r="A18" s="53" t="s">
        <v>488</v>
      </c>
      <c r="B18" s="54" t="s">
        <v>552</v>
      </c>
      <c r="C18" s="53" t="s">
        <v>553</v>
      </c>
      <c r="D18" s="75">
        <f t="shared" si="0"/>
        <v>0</v>
      </c>
      <c r="E18" s="75">
        <f t="shared" si="1"/>
        <v>109164</v>
      </c>
      <c r="F18" s="54" t="s">
        <v>550</v>
      </c>
      <c r="G18" s="53" t="s">
        <v>551</v>
      </c>
      <c r="H18" s="75">
        <v>0</v>
      </c>
      <c r="I18" s="75">
        <v>73859</v>
      </c>
      <c r="J18" s="54" t="s">
        <v>594</v>
      </c>
      <c r="K18" s="53" t="s">
        <v>595</v>
      </c>
      <c r="L18" s="75">
        <v>0</v>
      </c>
      <c r="M18" s="75">
        <v>35305</v>
      </c>
      <c r="N18" s="54"/>
      <c r="O18" s="53"/>
      <c r="P18" s="75">
        <v>0</v>
      </c>
      <c r="Q18" s="75">
        <v>0</v>
      </c>
      <c r="R18" s="54"/>
      <c r="S18" s="53"/>
      <c r="T18" s="75">
        <v>0</v>
      </c>
      <c r="U18" s="75">
        <v>0</v>
      </c>
      <c r="V18" s="54"/>
      <c r="W18" s="53"/>
      <c r="X18" s="75">
        <v>0</v>
      </c>
      <c r="Y18" s="75">
        <v>0</v>
      </c>
      <c r="Z18" s="54"/>
      <c r="AA18" s="53"/>
      <c r="AB18" s="75">
        <v>0</v>
      </c>
      <c r="AC18" s="75">
        <v>0</v>
      </c>
      <c r="AD18" s="54"/>
      <c r="AE18" s="53"/>
      <c r="AF18" s="75">
        <v>0</v>
      </c>
      <c r="AG18" s="75">
        <v>0</v>
      </c>
      <c r="AH18" s="54"/>
      <c r="AI18" s="53"/>
      <c r="AJ18" s="75">
        <v>0</v>
      </c>
      <c r="AK18" s="75">
        <v>0</v>
      </c>
      <c r="AL18" s="54"/>
      <c r="AM18" s="53"/>
      <c r="AN18" s="75">
        <v>0</v>
      </c>
      <c r="AO18" s="75">
        <v>0</v>
      </c>
      <c r="AP18" s="54"/>
      <c r="AQ18" s="53"/>
      <c r="AR18" s="75">
        <v>0</v>
      </c>
      <c r="AS18" s="75">
        <v>0</v>
      </c>
      <c r="AT18" s="54"/>
      <c r="AU18" s="53"/>
      <c r="AV18" s="75">
        <v>0</v>
      </c>
      <c r="AW18" s="75">
        <v>0</v>
      </c>
      <c r="AX18" s="54"/>
      <c r="AY18" s="53"/>
      <c r="AZ18" s="75">
        <v>0</v>
      </c>
      <c r="BA18" s="75">
        <v>0</v>
      </c>
      <c r="BB18" s="54"/>
      <c r="BC18" s="53"/>
      <c r="BD18" s="75">
        <v>0</v>
      </c>
      <c r="BE18" s="75">
        <v>0</v>
      </c>
      <c r="BF18" s="54"/>
      <c r="BG18" s="53"/>
      <c r="BH18" s="75">
        <v>0</v>
      </c>
      <c r="BI18" s="75">
        <v>0</v>
      </c>
      <c r="BJ18" s="54"/>
      <c r="BK18" s="53"/>
      <c r="BL18" s="75">
        <v>0</v>
      </c>
      <c r="BM18" s="75">
        <v>0</v>
      </c>
      <c r="BN18" s="54"/>
      <c r="BO18" s="53"/>
      <c r="BP18" s="75">
        <v>0</v>
      </c>
      <c r="BQ18" s="75">
        <v>0</v>
      </c>
      <c r="BR18" s="54"/>
      <c r="BS18" s="53"/>
      <c r="BT18" s="75">
        <v>0</v>
      </c>
      <c r="BU18" s="75">
        <v>0</v>
      </c>
      <c r="BV18" s="54"/>
      <c r="BW18" s="53"/>
      <c r="BX18" s="75">
        <v>0</v>
      </c>
      <c r="BY18" s="75">
        <v>0</v>
      </c>
      <c r="BZ18" s="54"/>
      <c r="CA18" s="53"/>
      <c r="CB18" s="75">
        <v>0</v>
      </c>
      <c r="CC18" s="75">
        <v>0</v>
      </c>
      <c r="CD18" s="54"/>
      <c r="CE18" s="53"/>
      <c r="CF18" s="75">
        <v>0</v>
      </c>
      <c r="CG18" s="75">
        <v>0</v>
      </c>
      <c r="CH18" s="54"/>
      <c r="CI18" s="53"/>
      <c r="CJ18" s="75">
        <v>0</v>
      </c>
      <c r="CK18" s="75">
        <v>0</v>
      </c>
      <c r="CL18" s="54"/>
      <c r="CM18" s="53"/>
      <c r="CN18" s="75">
        <v>0</v>
      </c>
      <c r="CO18" s="75">
        <v>0</v>
      </c>
      <c r="CP18" s="54"/>
      <c r="CQ18" s="53"/>
      <c r="CR18" s="75">
        <v>0</v>
      </c>
      <c r="CS18" s="75">
        <v>0</v>
      </c>
      <c r="CT18" s="54"/>
      <c r="CU18" s="53"/>
      <c r="CV18" s="75">
        <v>0</v>
      </c>
      <c r="CW18" s="75">
        <v>0</v>
      </c>
      <c r="CX18" s="54"/>
      <c r="CY18" s="53"/>
      <c r="CZ18" s="75">
        <v>0</v>
      </c>
      <c r="DA18" s="75">
        <v>0</v>
      </c>
      <c r="DB18" s="54"/>
      <c r="DC18" s="53"/>
      <c r="DD18" s="75">
        <v>0</v>
      </c>
      <c r="DE18" s="75">
        <v>0</v>
      </c>
      <c r="DF18" s="54"/>
      <c r="DG18" s="53"/>
      <c r="DH18" s="75">
        <v>0</v>
      </c>
      <c r="DI18" s="75">
        <v>0</v>
      </c>
      <c r="DJ18" s="54"/>
      <c r="DK18" s="53"/>
      <c r="DL18" s="75">
        <v>0</v>
      </c>
      <c r="DM18" s="75">
        <v>0</v>
      </c>
      <c r="DN18" s="54"/>
      <c r="DO18" s="53"/>
      <c r="DP18" s="75">
        <v>0</v>
      </c>
      <c r="DQ18" s="75">
        <v>0</v>
      </c>
      <c r="DR18" s="54"/>
      <c r="DS18" s="53"/>
      <c r="DT18" s="75">
        <v>0</v>
      </c>
      <c r="DU18" s="75">
        <v>0</v>
      </c>
    </row>
    <row r="19" spans="1:125" s="50" customFormat="1" ht="12" customHeight="1">
      <c r="A19" s="53" t="s">
        <v>488</v>
      </c>
      <c r="B19" s="54" t="s">
        <v>503</v>
      </c>
      <c r="C19" s="53" t="s">
        <v>504</v>
      </c>
      <c r="D19" s="75">
        <f t="shared" si="0"/>
        <v>569520</v>
      </c>
      <c r="E19" s="75">
        <f t="shared" si="1"/>
        <v>185607</v>
      </c>
      <c r="F19" s="54" t="s">
        <v>501</v>
      </c>
      <c r="G19" s="53" t="s">
        <v>502</v>
      </c>
      <c r="H19" s="75">
        <v>293106</v>
      </c>
      <c r="I19" s="75">
        <v>112221</v>
      </c>
      <c r="J19" s="54" t="s">
        <v>597</v>
      </c>
      <c r="K19" s="53" t="s">
        <v>598</v>
      </c>
      <c r="L19" s="75">
        <v>135292</v>
      </c>
      <c r="M19" s="75">
        <v>41665</v>
      </c>
      <c r="N19" s="54" t="s">
        <v>599</v>
      </c>
      <c r="O19" s="53" t="s">
        <v>600</v>
      </c>
      <c r="P19" s="75">
        <v>102738</v>
      </c>
      <c r="Q19" s="75">
        <v>22529</v>
      </c>
      <c r="R19" s="54" t="s">
        <v>601</v>
      </c>
      <c r="S19" s="53" t="s">
        <v>602</v>
      </c>
      <c r="T19" s="75">
        <v>38384</v>
      </c>
      <c r="U19" s="75">
        <v>9192</v>
      </c>
      <c r="V19" s="54"/>
      <c r="W19" s="53"/>
      <c r="X19" s="75">
        <v>0</v>
      </c>
      <c r="Y19" s="75">
        <v>0</v>
      </c>
      <c r="Z19" s="54"/>
      <c r="AA19" s="53"/>
      <c r="AB19" s="75">
        <v>0</v>
      </c>
      <c r="AC19" s="75">
        <v>0</v>
      </c>
      <c r="AD19" s="54"/>
      <c r="AE19" s="53"/>
      <c r="AF19" s="75">
        <v>0</v>
      </c>
      <c r="AG19" s="75">
        <v>0</v>
      </c>
      <c r="AH19" s="54"/>
      <c r="AI19" s="53"/>
      <c r="AJ19" s="75">
        <v>0</v>
      </c>
      <c r="AK19" s="75">
        <v>0</v>
      </c>
      <c r="AL19" s="54"/>
      <c r="AM19" s="53"/>
      <c r="AN19" s="75">
        <v>0</v>
      </c>
      <c r="AO19" s="75">
        <v>0</v>
      </c>
      <c r="AP19" s="54"/>
      <c r="AQ19" s="53"/>
      <c r="AR19" s="75">
        <v>0</v>
      </c>
      <c r="AS19" s="75">
        <v>0</v>
      </c>
      <c r="AT19" s="54"/>
      <c r="AU19" s="53"/>
      <c r="AV19" s="75">
        <v>0</v>
      </c>
      <c r="AW19" s="75">
        <v>0</v>
      </c>
      <c r="AX19" s="54"/>
      <c r="AY19" s="53"/>
      <c r="AZ19" s="75">
        <v>0</v>
      </c>
      <c r="BA19" s="75">
        <v>0</v>
      </c>
      <c r="BB19" s="54"/>
      <c r="BC19" s="53"/>
      <c r="BD19" s="75">
        <v>0</v>
      </c>
      <c r="BE19" s="75">
        <v>0</v>
      </c>
      <c r="BF19" s="54"/>
      <c r="BG19" s="53"/>
      <c r="BH19" s="75">
        <v>0</v>
      </c>
      <c r="BI19" s="75">
        <v>0</v>
      </c>
      <c r="BJ19" s="54"/>
      <c r="BK19" s="53"/>
      <c r="BL19" s="75">
        <v>0</v>
      </c>
      <c r="BM19" s="75">
        <v>0</v>
      </c>
      <c r="BN19" s="54"/>
      <c r="BO19" s="53"/>
      <c r="BP19" s="75">
        <v>0</v>
      </c>
      <c r="BQ19" s="75">
        <v>0</v>
      </c>
      <c r="BR19" s="54"/>
      <c r="BS19" s="53"/>
      <c r="BT19" s="75">
        <v>0</v>
      </c>
      <c r="BU19" s="75">
        <v>0</v>
      </c>
      <c r="BV19" s="54"/>
      <c r="BW19" s="53"/>
      <c r="BX19" s="75">
        <v>0</v>
      </c>
      <c r="BY19" s="75">
        <v>0</v>
      </c>
      <c r="BZ19" s="54"/>
      <c r="CA19" s="53"/>
      <c r="CB19" s="75">
        <v>0</v>
      </c>
      <c r="CC19" s="75">
        <v>0</v>
      </c>
      <c r="CD19" s="54"/>
      <c r="CE19" s="53"/>
      <c r="CF19" s="75">
        <v>0</v>
      </c>
      <c r="CG19" s="75">
        <v>0</v>
      </c>
      <c r="CH19" s="54"/>
      <c r="CI19" s="53"/>
      <c r="CJ19" s="75">
        <v>0</v>
      </c>
      <c r="CK19" s="75">
        <v>0</v>
      </c>
      <c r="CL19" s="54"/>
      <c r="CM19" s="53"/>
      <c r="CN19" s="75">
        <v>0</v>
      </c>
      <c r="CO19" s="75">
        <v>0</v>
      </c>
      <c r="CP19" s="54"/>
      <c r="CQ19" s="53"/>
      <c r="CR19" s="75">
        <v>0</v>
      </c>
      <c r="CS19" s="75">
        <v>0</v>
      </c>
      <c r="CT19" s="54"/>
      <c r="CU19" s="53"/>
      <c r="CV19" s="75">
        <v>0</v>
      </c>
      <c r="CW19" s="75">
        <v>0</v>
      </c>
      <c r="CX19" s="54"/>
      <c r="CY19" s="53"/>
      <c r="CZ19" s="75">
        <v>0</v>
      </c>
      <c r="DA19" s="75">
        <v>0</v>
      </c>
      <c r="DB19" s="54"/>
      <c r="DC19" s="53"/>
      <c r="DD19" s="75">
        <v>0</v>
      </c>
      <c r="DE19" s="75">
        <v>0</v>
      </c>
      <c r="DF19" s="54"/>
      <c r="DG19" s="53"/>
      <c r="DH19" s="75">
        <v>0</v>
      </c>
      <c r="DI19" s="75">
        <v>0</v>
      </c>
      <c r="DJ19" s="54"/>
      <c r="DK19" s="53"/>
      <c r="DL19" s="75">
        <v>0</v>
      </c>
      <c r="DM19" s="75">
        <v>0</v>
      </c>
      <c r="DN19" s="54"/>
      <c r="DO19" s="53"/>
      <c r="DP19" s="75">
        <v>0</v>
      </c>
      <c r="DQ19" s="75">
        <v>0</v>
      </c>
      <c r="DR19" s="54"/>
      <c r="DS19" s="53"/>
      <c r="DT19" s="75">
        <v>0</v>
      </c>
      <c r="DU19" s="75">
        <v>0</v>
      </c>
    </row>
    <row r="20" spans="1:125" s="50" customFormat="1" ht="12" customHeight="1">
      <c r="A20" s="53" t="s">
        <v>488</v>
      </c>
      <c r="B20" s="54" t="s">
        <v>564</v>
      </c>
      <c r="C20" s="53" t="s">
        <v>565</v>
      </c>
      <c r="D20" s="75">
        <f t="shared" si="0"/>
        <v>386930</v>
      </c>
      <c r="E20" s="75">
        <f t="shared" si="1"/>
        <v>266158</v>
      </c>
      <c r="F20" s="54" t="s">
        <v>562</v>
      </c>
      <c r="G20" s="53" t="s">
        <v>563</v>
      </c>
      <c r="H20" s="75">
        <v>350719</v>
      </c>
      <c r="I20" s="75">
        <v>244794</v>
      </c>
      <c r="J20" s="54" t="s">
        <v>585</v>
      </c>
      <c r="K20" s="53" t="s">
        <v>586</v>
      </c>
      <c r="L20" s="75">
        <v>36211</v>
      </c>
      <c r="M20" s="75">
        <v>21364</v>
      </c>
      <c r="N20" s="54"/>
      <c r="O20" s="53"/>
      <c r="P20" s="75">
        <v>0</v>
      </c>
      <c r="Q20" s="75">
        <v>0</v>
      </c>
      <c r="R20" s="54"/>
      <c r="S20" s="53"/>
      <c r="T20" s="75">
        <v>0</v>
      </c>
      <c r="U20" s="75">
        <v>0</v>
      </c>
      <c r="V20" s="54"/>
      <c r="W20" s="53"/>
      <c r="X20" s="75">
        <v>0</v>
      </c>
      <c r="Y20" s="75">
        <v>0</v>
      </c>
      <c r="Z20" s="54"/>
      <c r="AA20" s="53"/>
      <c r="AB20" s="75">
        <v>0</v>
      </c>
      <c r="AC20" s="75">
        <v>0</v>
      </c>
      <c r="AD20" s="54"/>
      <c r="AE20" s="53"/>
      <c r="AF20" s="75">
        <v>0</v>
      </c>
      <c r="AG20" s="75">
        <v>0</v>
      </c>
      <c r="AH20" s="54"/>
      <c r="AI20" s="53"/>
      <c r="AJ20" s="75">
        <v>0</v>
      </c>
      <c r="AK20" s="75">
        <v>0</v>
      </c>
      <c r="AL20" s="54"/>
      <c r="AM20" s="53"/>
      <c r="AN20" s="75">
        <v>0</v>
      </c>
      <c r="AO20" s="75">
        <v>0</v>
      </c>
      <c r="AP20" s="54"/>
      <c r="AQ20" s="53"/>
      <c r="AR20" s="75">
        <v>0</v>
      </c>
      <c r="AS20" s="75">
        <v>0</v>
      </c>
      <c r="AT20" s="54"/>
      <c r="AU20" s="53"/>
      <c r="AV20" s="75">
        <v>0</v>
      </c>
      <c r="AW20" s="75">
        <v>0</v>
      </c>
      <c r="AX20" s="54"/>
      <c r="AY20" s="53"/>
      <c r="AZ20" s="75">
        <v>0</v>
      </c>
      <c r="BA20" s="75">
        <v>0</v>
      </c>
      <c r="BB20" s="54"/>
      <c r="BC20" s="53"/>
      <c r="BD20" s="75">
        <v>0</v>
      </c>
      <c r="BE20" s="75">
        <v>0</v>
      </c>
      <c r="BF20" s="54"/>
      <c r="BG20" s="53"/>
      <c r="BH20" s="75">
        <v>0</v>
      </c>
      <c r="BI20" s="75">
        <v>0</v>
      </c>
      <c r="BJ20" s="54"/>
      <c r="BK20" s="53"/>
      <c r="BL20" s="75">
        <v>0</v>
      </c>
      <c r="BM20" s="75">
        <v>0</v>
      </c>
      <c r="BN20" s="54"/>
      <c r="BO20" s="53"/>
      <c r="BP20" s="75">
        <v>0</v>
      </c>
      <c r="BQ20" s="75">
        <v>0</v>
      </c>
      <c r="BR20" s="54"/>
      <c r="BS20" s="53"/>
      <c r="BT20" s="75">
        <v>0</v>
      </c>
      <c r="BU20" s="75">
        <v>0</v>
      </c>
      <c r="BV20" s="54"/>
      <c r="BW20" s="53"/>
      <c r="BX20" s="75">
        <v>0</v>
      </c>
      <c r="BY20" s="75">
        <v>0</v>
      </c>
      <c r="BZ20" s="54"/>
      <c r="CA20" s="53"/>
      <c r="CB20" s="75">
        <v>0</v>
      </c>
      <c r="CC20" s="75">
        <v>0</v>
      </c>
      <c r="CD20" s="54"/>
      <c r="CE20" s="53"/>
      <c r="CF20" s="75">
        <v>0</v>
      </c>
      <c r="CG20" s="75">
        <v>0</v>
      </c>
      <c r="CH20" s="54"/>
      <c r="CI20" s="53"/>
      <c r="CJ20" s="75">
        <v>0</v>
      </c>
      <c r="CK20" s="75">
        <v>0</v>
      </c>
      <c r="CL20" s="54"/>
      <c r="CM20" s="53"/>
      <c r="CN20" s="75">
        <v>0</v>
      </c>
      <c r="CO20" s="75">
        <v>0</v>
      </c>
      <c r="CP20" s="54"/>
      <c r="CQ20" s="53"/>
      <c r="CR20" s="75">
        <v>0</v>
      </c>
      <c r="CS20" s="75">
        <v>0</v>
      </c>
      <c r="CT20" s="54"/>
      <c r="CU20" s="53"/>
      <c r="CV20" s="75">
        <v>0</v>
      </c>
      <c r="CW20" s="75">
        <v>0</v>
      </c>
      <c r="CX20" s="54"/>
      <c r="CY20" s="53"/>
      <c r="CZ20" s="75">
        <v>0</v>
      </c>
      <c r="DA20" s="75">
        <v>0</v>
      </c>
      <c r="DB20" s="54"/>
      <c r="DC20" s="53"/>
      <c r="DD20" s="75">
        <v>0</v>
      </c>
      <c r="DE20" s="75">
        <v>0</v>
      </c>
      <c r="DF20" s="54"/>
      <c r="DG20" s="53"/>
      <c r="DH20" s="75">
        <v>0</v>
      </c>
      <c r="DI20" s="75">
        <v>0</v>
      </c>
      <c r="DJ20" s="54"/>
      <c r="DK20" s="53"/>
      <c r="DL20" s="75">
        <v>0</v>
      </c>
      <c r="DM20" s="75">
        <v>0</v>
      </c>
      <c r="DN20" s="54"/>
      <c r="DO20" s="53"/>
      <c r="DP20" s="75">
        <v>0</v>
      </c>
      <c r="DQ20" s="75">
        <v>0</v>
      </c>
      <c r="DR20" s="54"/>
      <c r="DS20" s="53"/>
      <c r="DT20" s="75">
        <v>0</v>
      </c>
      <c r="DU20" s="75">
        <v>0</v>
      </c>
    </row>
    <row r="21" spans="1:125" s="50" customFormat="1" ht="12" customHeight="1">
      <c r="A21" s="53" t="s">
        <v>488</v>
      </c>
      <c r="B21" s="54" t="s">
        <v>546</v>
      </c>
      <c r="C21" s="53" t="s">
        <v>547</v>
      </c>
      <c r="D21" s="75">
        <f t="shared" si="0"/>
        <v>0</v>
      </c>
      <c r="E21" s="75">
        <f t="shared" si="1"/>
        <v>69799</v>
      </c>
      <c r="F21" s="54" t="s">
        <v>505</v>
      </c>
      <c r="G21" s="53" t="s">
        <v>506</v>
      </c>
      <c r="H21" s="75">
        <v>0</v>
      </c>
      <c r="I21" s="75">
        <v>43285</v>
      </c>
      <c r="J21" s="54" t="s">
        <v>544</v>
      </c>
      <c r="K21" s="53" t="s">
        <v>545</v>
      </c>
      <c r="L21" s="75">
        <v>0</v>
      </c>
      <c r="M21" s="75">
        <v>20293</v>
      </c>
      <c r="N21" s="54" t="s">
        <v>589</v>
      </c>
      <c r="O21" s="53" t="s">
        <v>590</v>
      </c>
      <c r="P21" s="75">
        <v>0</v>
      </c>
      <c r="Q21" s="75">
        <v>6221</v>
      </c>
      <c r="R21" s="54"/>
      <c r="S21" s="53"/>
      <c r="T21" s="75">
        <v>0</v>
      </c>
      <c r="U21" s="75">
        <v>0</v>
      </c>
      <c r="V21" s="54"/>
      <c r="W21" s="53"/>
      <c r="X21" s="75">
        <v>0</v>
      </c>
      <c r="Y21" s="75">
        <v>0</v>
      </c>
      <c r="Z21" s="54"/>
      <c r="AA21" s="53"/>
      <c r="AB21" s="75">
        <v>0</v>
      </c>
      <c r="AC21" s="75">
        <v>0</v>
      </c>
      <c r="AD21" s="54"/>
      <c r="AE21" s="53"/>
      <c r="AF21" s="75">
        <v>0</v>
      </c>
      <c r="AG21" s="75">
        <v>0</v>
      </c>
      <c r="AH21" s="54"/>
      <c r="AI21" s="53"/>
      <c r="AJ21" s="75">
        <v>0</v>
      </c>
      <c r="AK21" s="75">
        <v>0</v>
      </c>
      <c r="AL21" s="54"/>
      <c r="AM21" s="53"/>
      <c r="AN21" s="75">
        <v>0</v>
      </c>
      <c r="AO21" s="75">
        <v>0</v>
      </c>
      <c r="AP21" s="54"/>
      <c r="AQ21" s="53"/>
      <c r="AR21" s="75">
        <v>0</v>
      </c>
      <c r="AS21" s="75">
        <v>0</v>
      </c>
      <c r="AT21" s="54"/>
      <c r="AU21" s="53"/>
      <c r="AV21" s="75">
        <v>0</v>
      </c>
      <c r="AW21" s="75">
        <v>0</v>
      </c>
      <c r="AX21" s="54"/>
      <c r="AY21" s="53"/>
      <c r="AZ21" s="75">
        <v>0</v>
      </c>
      <c r="BA21" s="75">
        <v>0</v>
      </c>
      <c r="BB21" s="54"/>
      <c r="BC21" s="53"/>
      <c r="BD21" s="75">
        <v>0</v>
      </c>
      <c r="BE21" s="75">
        <v>0</v>
      </c>
      <c r="BF21" s="54"/>
      <c r="BG21" s="53"/>
      <c r="BH21" s="75">
        <v>0</v>
      </c>
      <c r="BI21" s="75">
        <v>0</v>
      </c>
      <c r="BJ21" s="54"/>
      <c r="BK21" s="53"/>
      <c r="BL21" s="75">
        <v>0</v>
      </c>
      <c r="BM21" s="75">
        <v>0</v>
      </c>
      <c r="BN21" s="54"/>
      <c r="BO21" s="53"/>
      <c r="BP21" s="75">
        <v>0</v>
      </c>
      <c r="BQ21" s="75">
        <v>0</v>
      </c>
      <c r="BR21" s="54"/>
      <c r="BS21" s="53"/>
      <c r="BT21" s="75">
        <v>0</v>
      </c>
      <c r="BU21" s="75">
        <v>0</v>
      </c>
      <c r="BV21" s="54"/>
      <c r="BW21" s="53"/>
      <c r="BX21" s="75">
        <v>0</v>
      </c>
      <c r="BY21" s="75">
        <v>0</v>
      </c>
      <c r="BZ21" s="54"/>
      <c r="CA21" s="53"/>
      <c r="CB21" s="75">
        <v>0</v>
      </c>
      <c r="CC21" s="75">
        <v>0</v>
      </c>
      <c r="CD21" s="54"/>
      <c r="CE21" s="53"/>
      <c r="CF21" s="75">
        <v>0</v>
      </c>
      <c r="CG21" s="75">
        <v>0</v>
      </c>
      <c r="CH21" s="54"/>
      <c r="CI21" s="53"/>
      <c r="CJ21" s="75">
        <v>0</v>
      </c>
      <c r="CK21" s="75">
        <v>0</v>
      </c>
      <c r="CL21" s="54"/>
      <c r="CM21" s="53"/>
      <c r="CN21" s="75">
        <v>0</v>
      </c>
      <c r="CO21" s="75">
        <v>0</v>
      </c>
      <c r="CP21" s="54"/>
      <c r="CQ21" s="53"/>
      <c r="CR21" s="75">
        <v>0</v>
      </c>
      <c r="CS21" s="75">
        <v>0</v>
      </c>
      <c r="CT21" s="54"/>
      <c r="CU21" s="53"/>
      <c r="CV21" s="75">
        <v>0</v>
      </c>
      <c r="CW21" s="75">
        <v>0</v>
      </c>
      <c r="CX21" s="54"/>
      <c r="CY21" s="53"/>
      <c r="CZ21" s="75">
        <v>0</v>
      </c>
      <c r="DA21" s="75">
        <v>0</v>
      </c>
      <c r="DB21" s="54"/>
      <c r="DC21" s="53"/>
      <c r="DD21" s="75">
        <v>0</v>
      </c>
      <c r="DE21" s="75">
        <v>0</v>
      </c>
      <c r="DF21" s="54"/>
      <c r="DG21" s="53"/>
      <c r="DH21" s="75">
        <v>0</v>
      </c>
      <c r="DI21" s="75">
        <v>0</v>
      </c>
      <c r="DJ21" s="54"/>
      <c r="DK21" s="53"/>
      <c r="DL21" s="75">
        <v>0</v>
      </c>
      <c r="DM21" s="75">
        <v>0</v>
      </c>
      <c r="DN21" s="54"/>
      <c r="DO21" s="53"/>
      <c r="DP21" s="75">
        <v>0</v>
      </c>
      <c r="DQ21" s="75">
        <v>0</v>
      </c>
      <c r="DR21" s="54"/>
      <c r="DS21" s="53"/>
      <c r="DT21" s="75">
        <v>0</v>
      </c>
      <c r="DU21" s="75">
        <v>0</v>
      </c>
    </row>
    <row r="22" spans="1:125" s="50" customFormat="1" ht="12" customHeight="1">
      <c r="A22" s="53" t="s">
        <v>488</v>
      </c>
      <c r="B22" s="54" t="s">
        <v>538</v>
      </c>
      <c r="C22" s="53" t="s">
        <v>539</v>
      </c>
      <c r="D22" s="75">
        <f t="shared" si="0"/>
        <v>114511</v>
      </c>
      <c r="E22" s="75">
        <f t="shared" si="1"/>
        <v>0</v>
      </c>
      <c r="F22" s="54" t="s">
        <v>656</v>
      </c>
      <c r="G22" s="53" t="s">
        <v>657</v>
      </c>
      <c r="H22" s="75">
        <v>46244</v>
      </c>
      <c r="I22" s="75">
        <v>0</v>
      </c>
      <c r="J22" s="54" t="s">
        <v>658</v>
      </c>
      <c r="K22" s="53" t="s">
        <v>659</v>
      </c>
      <c r="L22" s="75">
        <v>41986</v>
      </c>
      <c r="M22" s="75">
        <v>0</v>
      </c>
      <c r="N22" s="54" t="s">
        <v>536</v>
      </c>
      <c r="O22" s="53" t="s">
        <v>537</v>
      </c>
      <c r="P22" s="75">
        <v>17776</v>
      </c>
      <c r="Q22" s="75">
        <v>0</v>
      </c>
      <c r="R22" s="54" t="s">
        <v>581</v>
      </c>
      <c r="S22" s="53" t="s">
        <v>582</v>
      </c>
      <c r="T22" s="75">
        <v>8505</v>
      </c>
      <c r="U22" s="75">
        <v>0</v>
      </c>
      <c r="V22" s="54"/>
      <c r="W22" s="53"/>
      <c r="X22" s="75">
        <v>0</v>
      </c>
      <c r="Y22" s="75">
        <v>0</v>
      </c>
      <c r="Z22" s="54"/>
      <c r="AA22" s="53"/>
      <c r="AB22" s="75">
        <v>0</v>
      </c>
      <c r="AC22" s="75">
        <v>0</v>
      </c>
      <c r="AD22" s="54"/>
      <c r="AE22" s="53"/>
      <c r="AF22" s="75">
        <v>0</v>
      </c>
      <c r="AG22" s="75">
        <v>0</v>
      </c>
      <c r="AH22" s="54"/>
      <c r="AI22" s="53"/>
      <c r="AJ22" s="75">
        <v>0</v>
      </c>
      <c r="AK22" s="75">
        <v>0</v>
      </c>
      <c r="AL22" s="54"/>
      <c r="AM22" s="53"/>
      <c r="AN22" s="75">
        <v>0</v>
      </c>
      <c r="AO22" s="75">
        <v>0</v>
      </c>
      <c r="AP22" s="54"/>
      <c r="AQ22" s="53"/>
      <c r="AR22" s="75">
        <v>0</v>
      </c>
      <c r="AS22" s="75">
        <v>0</v>
      </c>
      <c r="AT22" s="54"/>
      <c r="AU22" s="53"/>
      <c r="AV22" s="75">
        <v>0</v>
      </c>
      <c r="AW22" s="75">
        <v>0</v>
      </c>
      <c r="AX22" s="54"/>
      <c r="AY22" s="53"/>
      <c r="AZ22" s="75">
        <v>0</v>
      </c>
      <c r="BA22" s="75">
        <v>0</v>
      </c>
      <c r="BB22" s="54"/>
      <c r="BC22" s="53"/>
      <c r="BD22" s="75">
        <v>0</v>
      </c>
      <c r="BE22" s="75">
        <v>0</v>
      </c>
      <c r="BF22" s="54"/>
      <c r="BG22" s="53"/>
      <c r="BH22" s="75">
        <v>0</v>
      </c>
      <c r="BI22" s="75">
        <v>0</v>
      </c>
      <c r="BJ22" s="54"/>
      <c r="BK22" s="53"/>
      <c r="BL22" s="75">
        <v>0</v>
      </c>
      <c r="BM22" s="75">
        <v>0</v>
      </c>
      <c r="BN22" s="54"/>
      <c r="BO22" s="53"/>
      <c r="BP22" s="75">
        <v>0</v>
      </c>
      <c r="BQ22" s="75">
        <v>0</v>
      </c>
      <c r="BR22" s="54"/>
      <c r="BS22" s="53"/>
      <c r="BT22" s="75">
        <v>0</v>
      </c>
      <c r="BU22" s="75">
        <v>0</v>
      </c>
      <c r="BV22" s="54"/>
      <c r="BW22" s="53"/>
      <c r="BX22" s="75">
        <v>0</v>
      </c>
      <c r="BY22" s="75">
        <v>0</v>
      </c>
      <c r="BZ22" s="54"/>
      <c r="CA22" s="53"/>
      <c r="CB22" s="75">
        <v>0</v>
      </c>
      <c r="CC22" s="75">
        <v>0</v>
      </c>
      <c r="CD22" s="54"/>
      <c r="CE22" s="53"/>
      <c r="CF22" s="75">
        <v>0</v>
      </c>
      <c r="CG22" s="75">
        <v>0</v>
      </c>
      <c r="CH22" s="54"/>
      <c r="CI22" s="53"/>
      <c r="CJ22" s="75">
        <v>0</v>
      </c>
      <c r="CK22" s="75">
        <v>0</v>
      </c>
      <c r="CL22" s="54"/>
      <c r="CM22" s="53"/>
      <c r="CN22" s="75">
        <v>0</v>
      </c>
      <c r="CO22" s="75">
        <v>0</v>
      </c>
      <c r="CP22" s="54"/>
      <c r="CQ22" s="53"/>
      <c r="CR22" s="75">
        <v>0</v>
      </c>
      <c r="CS22" s="75">
        <v>0</v>
      </c>
      <c r="CT22" s="54"/>
      <c r="CU22" s="53"/>
      <c r="CV22" s="75">
        <v>0</v>
      </c>
      <c r="CW22" s="75">
        <v>0</v>
      </c>
      <c r="CX22" s="54"/>
      <c r="CY22" s="53"/>
      <c r="CZ22" s="75">
        <v>0</v>
      </c>
      <c r="DA22" s="75">
        <v>0</v>
      </c>
      <c r="DB22" s="54"/>
      <c r="DC22" s="53"/>
      <c r="DD22" s="75">
        <v>0</v>
      </c>
      <c r="DE22" s="75">
        <v>0</v>
      </c>
      <c r="DF22" s="54"/>
      <c r="DG22" s="53"/>
      <c r="DH22" s="75">
        <v>0</v>
      </c>
      <c r="DI22" s="75">
        <v>0</v>
      </c>
      <c r="DJ22" s="54"/>
      <c r="DK22" s="53"/>
      <c r="DL22" s="75">
        <v>0</v>
      </c>
      <c r="DM22" s="75">
        <v>0</v>
      </c>
      <c r="DN22" s="54"/>
      <c r="DO22" s="53"/>
      <c r="DP22" s="75">
        <v>0</v>
      </c>
      <c r="DQ22" s="75">
        <v>0</v>
      </c>
      <c r="DR22" s="54"/>
      <c r="DS22" s="53"/>
      <c r="DT22" s="75">
        <v>0</v>
      </c>
      <c r="DU22" s="75">
        <v>0</v>
      </c>
    </row>
    <row r="23" spans="1:125" s="50" customFormat="1" ht="12" customHeight="1">
      <c r="A23" s="53" t="s">
        <v>488</v>
      </c>
      <c r="B23" s="54" t="s">
        <v>548</v>
      </c>
      <c r="C23" s="53" t="s">
        <v>549</v>
      </c>
      <c r="D23" s="75">
        <f t="shared" si="0"/>
        <v>559554</v>
      </c>
      <c r="E23" s="75">
        <f t="shared" si="1"/>
        <v>0</v>
      </c>
      <c r="F23" s="54" t="s">
        <v>550</v>
      </c>
      <c r="G23" s="53" t="s">
        <v>551</v>
      </c>
      <c r="H23" s="75">
        <v>160582</v>
      </c>
      <c r="I23" s="75">
        <v>0</v>
      </c>
      <c r="J23" s="54" t="s">
        <v>505</v>
      </c>
      <c r="K23" s="53" t="s">
        <v>506</v>
      </c>
      <c r="L23" s="75">
        <v>178890</v>
      </c>
      <c r="M23" s="75">
        <v>0</v>
      </c>
      <c r="N23" s="54" t="s">
        <v>544</v>
      </c>
      <c r="O23" s="53" t="s">
        <v>545</v>
      </c>
      <c r="P23" s="75">
        <v>113912</v>
      </c>
      <c r="Q23" s="75">
        <v>0</v>
      </c>
      <c r="R23" s="54" t="s">
        <v>594</v>
      </c>
      <c r="S23" s="53" t="s">
        <v>595</v>
      </c>
      <c r="T23" s="75">
        <v>73768</v>
      </c>
      <c r="U23" s="75">
        <v>0</v>
      </c>
      <c r="V23" s="54" t="s">
        <v>589</v>
      </c>
      <c r="W23" s="53" t="s">
        <v>590</v>
      </c>
      <c r="X23" s="75">
        <v>32402</v>
      </c>
      <c r="Y23" s="75">
        <v>0</v>
      </c>
      <c r="Z23" s="54"/>
      <c r="AA23" s="53"/>
      <c r="AB23" s="75">
        <v>0</v>
      </c>
      <c r="AC23" s="75">
        <v>0</v>
      </c>
      <c r="AD23" s="54"/>
      <c r="AE23" s="53"/>
      <c r="AF23" s="75">
        <v>0</v>
      </c>
      <c r="AG23" s="75">
        <v>0</v>
      </c>
      <c r="AH23" s="54"/>
      <c r="AI23" s="53"/>
      <c r="AJ23" s="75">
        <v>0</v>
      </c>
      <c r="AK23" s="75">
        <v>0</v>
      </c>
      <c r="AL23" s="54"/>
      <c r="AM23" s="53"/>
      <c r="AN23" s="75">
        <v>0</v>
      </c>
      <c r="AO23" s="75">
        <v>0</v>
      </c>
      <c r="AP23" s="54"/>
      <c r="AQ23" s="53"/>
      <c r="AR23" s="75">
        <v>0</v>
      </c>
      <c r="AS23" s="75">
        <v>0</v>
      </c>
      <c r="AT23" s="54"/>
      <c r="AU23" s="53"/>
      <c r="AV23" s="75">
        <v>0</v>
      </c>
      <c r="AW23" s="75">
        <v>0</v>
      </c>
      <c r="AX23" s="54"/>
      <c r="AY23" s="53"/>
      <c r="AZ23" s="75">
        <v>0</v>
      </c>
      <c r="BA23" s="75">
        <v>0</v>
      </c>
      <c r="BB23" s="54"/>
      <c r="BC23" s="53"/>
      <c r="BD23" s="75">
        <v>0</v>
      </c>
      <c r="BE23" s="75">
        <v>0</v>
      </c>
      <c r="BF23" s="54"/>
      <c r="BG23" s="53"/>
      <c r="BH23" s="75">
        <v>0</v>
      </c>
      <c r="BI23" s="75">
        <v>0</v>
      </c>
      <c r="BJ23" s="54"/>
      <c r="BK23" s="53"/>
      <c r="BL23" s="75">
        <v>0</v>
      </c>
      <c r="BM23" s="75">
        <v>0</v>
      </c>
      <c r="BN23" s="54"/>
      <c r="BO23" s="53"/>
      <c r="BP23" s="75">
        <v>0</v>
      </c>
      <c r="BQ23" s="75">
        <v>0</v>
      </c>
      <c r="BR23" s="54"/>
      <c r="BS23" s="53"/>
      <c r="BT23" s="75">
        <v>0</v>
      </c>
      <c r="BU23" s="75">
        <v>0</v>
      </c>
      <c r="BV23" s="54"/>
      <c r="BW23" s="53"/>
      <c r="BX23" s="75">
        <v>0</v>
      </c>
      <c r="BY23" s="75">
        <v>0</v>
      </c>
      <c r="BZ23" s="54"/>
      <c r="CA23" s="53"/>
      <c r="CB23" s="75">
        <v>0</v>
      </c>
      <c r="CC23" s="75">
        <v>0</v>
      </c>
      <c r="CD23" s="54"/>
      <c r="CE23" s="53"/>
      <c r="CF23" s="75">
        <v>0</v>
      </c>
      <c r="CG23" s="75">
        <v>0</v>
      </c>
      <c r="CH23" s="54"/>
      <c r="CI23" s="53"/>
      <c r="CJ23" s="75">
        <v>0</v>
      </c>
      <c r="CK23" s="75">
        <v>0</v>
      </c>
      <c r="CL23" s="54"/>
      <c r="CM23" s="53"/>
      <c r="CN23" s="75">
        <v>0</v>
      </c>
      <c r="CO23" s="75">
        <v>0</v>
      </c>
      <c r="CP23" s="54"/>
      <c r="CQ23" s="53"/>
      <c r="CR23" s="75">
        <v>0</v>
      </c>
      <c r="CS23" s="75">
        <v>0</v>
      </c>
      <c r="CT23" s="54"/>
      <c r="CU23" s="53"/>
      <c r="CV23" s="75">
        <v>0</v>
      </c>
      <c r="CW23" s="75">
        <v>0</v>
      </c>
      <c r="CX23" s="54"/>
      <c r="CY23" s="53"/>
      <c r="CZ23" s="75">
        <v>0</v>
      </c>
      <c r="DA23" s="75">
        <v>0</v>
      </c>
      <c r="DB23" s="54"/>
      <c r="DC23" s="53"/>
      <c r="DD23" s="75">
        <v>0</v>
      </c>
      <c r="DE23" s="75">
        <v>0</v>
      </c>
      <c r="DF23" s="54"/>
      <c r="DG23" s="53"/>
      <c r="DH23" s="75">
        <v>0</v>
      </c>
      <c r="DI23" s="75">
        <v>0</v>
      </c>
      <c r="DJ23" s="54"/>
      <c r="DK23" s="53"/>
      <c r="DL23" s="75">
        <v>0</v>
      </c>
      <c r="DM23" s="75">
        <v>0</v>
      </c>
      <c r="DN23" s="54"/>
      <c r="DO23" s="53"/>
      <c r="DP23" s="75">
        <v>0</v>
      </c>
      <c r="DQ23" s="75">
        <v>0</v>
      </c>
      <c r="DR23" s="54"/>
      <c r="DS23" s="53"/>
      <c r="DT23" s="75">
        <v>0</v>
      </c>
      <c r="DU23" s="75">
        <v>0</v>
      </c>
    </row>
    <row r="24" spans="1:125" s="50" customFormat="1" ht="12" customHeight="1">
      <c r="A24" s="53" t="s">
        <v>488</v>
      </c>
      <c r="B24" s="54" t="s">
        <v>558</v>
      </c>
      <c r="C24" s="53" t="s">
        <v>559</v>
      </c>
      <c r="D24" s="75">
        <f t="shared" si="0"/>
        <v>53598</v>
      </c>
      <c r="E24" s="75">
        <f t="shared" si="1"/>
        <v>0</v>
      </c>
      <c r="F24" s="54" t="s">
        <v>660</v>
      </c>
      <c r="G24" s="53" t="s">
        <v>661</v>
      </c>
      <c r="H24" s="75">
        <v>17998</v>
      </c>
      <c r="I24" s="75">
        <v>0</v>
      </c>
      <c r="J24" s="54" t="s">
        <v>554</v>
      </c>
      <c r="K24" s="53" t="s">
        <v>555</v>
      </c>
      <c r="L24" s="75">
        <v>13422</v>
      </c>
      <c r="M24" s="75">
        <v>0</v>
      </c>
      <c r="N24" s="54" t="s">
        <v>603</v>
      </c>
      <c r="O24" s="53" t="s">
        <v>604</v>
      </c>
      <c r="P24" s="75">
        <v>1810</v>
      </c>
      <c r="Q24" s="75">
        <v>0</v>
      </c>
      <c r="R24" s="54" t="s">
        <v>607</v>
      </c>
      <c r="S24" s="53" t="s">
        <v>608</v>
      </c>
      <c r="T24" s="75">
        <v>3571</v>
      </c>
      <c r="U24" s="75">
        <v>0</v>
      </c>
      <c r="V24" s="54" t="s">
        <v>609</v>
      </c>
      <c r="W24" s="53" t="s">
        <v>610</v>
      </c>
      <c r="X24" s="75">
        <v>2570</v>
      </c>
      <c r="Y24" s="75">
        <v>0</v>
      </c>
      <c r="Z24" s="54" t="s">
        <v>611</v>
      </c>
      <c r="AA24" s="53" t="s">
        <v>612</v>
      </c>
      <c r="AB24" s="75">
        <v>2504</v>
      </c>
      <c r="AC24" s="75">
        <v>0</v>
      </c>
      <c r="AD24" s="54" t="s">
        <v>613</v>
      </c>
      <c r="AE24" s="53" t="s">
        <v>614</v>
      </c>
      <c r="AF24" s="75">
        <v>6187</v>
      </c>
      <c r="AG24" s="75">
        <v>0</v>
      </c>
      <c r="AH24" s="54" t="s">
        <v>615</v>
      </c>
      <c r="AI24" s="53" t="s">
        <v>616</v>
      </c>
      <c r="AJ24" s="75">
        <v>5536</v>
      </c>
      <c r="AK24" s="75">
        <v>0</v>
      </c>
      <c r="AL24" s="54"/>
      <c r="AM24" s="53"/>
      <c r="AN24" s="75">
        <v>0</v>
      </c>
      <c r="AO24" s="75">
        <v>0</v>
      </c>
      <c r="AP24" s="54"/>
      <c r="AQ24" s="53"/>
      <c r="AR24" s="75">
        <v>0</v>
      </c>
      <c r="AS24" s="75">
        <v>0</v>
      </c>
      <c r="AT24" s="54"/>
      <c r="AU24" s="53"/>
      <c r="AV24" s="75">
        <v>0</v>
      </c>
      <c r="AW24" s="75">
        <v>0</v>
      </c>
      <c r="AX24" s="54"/>
      <c r="AY24" s="53"/>
      <c r="AZ24" s="75">
        <v>0</v>
      </c>
      <c r="BA24" s="75">
        <v>0</v>
      </c>
      <c r="BB24" s="54"/>
      <c r="BC24" s="53"/>
      <c r="BD24" s="75">
        <v>0</v>
      </c>
      <c r="BE24" s="75">
        <v>0</v>
      </c>
      <c r="BF24" s="54"/>
      <c r="BG24" s="53"/>
      <c r="BH24" s="75">
        <v>0</v>
      </c>
      <c r="BI24" s="75">
        <v>0</v>
      </c>
      <c r="BJ24" s="54"/>
      <c r="BK24" s="53"/>
      <c r="BL24" s="75">
        <v>0</v>
      </c>
      <c r="BM24" s="75">
        <v>0</v>
      </c>
      <c r="BN24" s="54"/>
      <c r="BO24" s="53"/>
      <c r="BP24" s="75">
        <v>0</v>
      </c>
      <c r="BQ24" s="75">
        <v>0</v>
      </c>
      <c r="BR24" s="54"/>
      <c r="BS24" s="53"/>
      <c r="BT24" s="75">
        <v>0</v>
      </c>
      <c r="BU24" s="75">
        <v>0</v>
      </c>
      <c r="BV24" s="54"/>
      <c r="BW24" s="53"/>
      <c r="BX24" s="75">
        <v>0</v>
      </c>
      <c r="BY24" s="75">
        <v>0</v>
      </c>
      <c r="BZ24" s="54"/>
      <c r="CA24" s="53"/>
      <c r="CB24" s="75">
        <v>0</v>
      </c>
      <c r="CC24" s="75">
        <v>0</v>
      </c>
      <c r="CD24" s="54"/>
      <c r="CE24" s="53"/>
      <c r="CF24" s="75">
        <v>0</v>
      </c>
      <c r="CG24" s="75">
        <v>0</v>
      </c>
      <c r="CH24" s="54"/>
      <c r="CI24" s="53"/>
      <c r="CJ24" s="75">
        <v>0</v>
      </c>
      <c r="CK24" s="75">
        <v>0</v>
      </c>
      <c r="CL24" s="54"/>
      <c r="CM24" s="53"/>
      <c r="CN24" s="75">
        <v>0</v>
      </c>
      <c r="CO24" s="75">
        <v>0</v>
      </c>
      <c r="CP24" s="54"/>
      <c r="CQ24" s="53"/>
      <c r="CR24" s="75">
        <v>0</v>
      </c>
      <c r="CS24" s="75">
        <v>0</v>
      </c>
      <c r="CT24" s="54"/>
      <c r="CU24" s="53"/>
      <c r="CV24" s="75">
        <v>0</v>
      </c>
      <c r="CW24" s="75">
        <v>0</v>
      </c>
      <c r="CX24" s="54"/>
      <c r="CY24" s="53"/>
      <c r="CZ24" s="75">
        <v>0</v>
      </c>
      <c r="DA24" s="75">
        <v>0</v>
      </c>
      <c r="DB24" s="54"/>
      <c r="DC24" s="53"/>
      <c r="DD24" s="75">
        <v>0</v>
      </c>
      <c r="DE24" s="75">
        <v>0</v>
      </c>
      <c r="DF24" s="54"/>
      <c r="DG24" s="53"/>
      <c r="DH24" s="75">
        <v>0</v>
      </c>
      <c r="DI24" s="75">
        <v>0</v>
      </c>
      <c r="DJ24" s="54"/>
      <c r="DK24" s="53"/>
      <c r="DL24" s="75">
        <v>0</v>
      </c>
      <c r="DM24" s="75">
        <v>0</v>
      </c>
      <c r="DN24" s="54"/>
      <c r="DO24" s="53"/>
      <c r="DP24" s="75">
        <v>0</v>
      </c>
      <c r="DQ24" s="75">
        <v>0</v>
      </c>
      <c r="DR24" s="54"/>
      <c r="DS24" s="53"/>
      <c r="DT24" s="75">
        <v>0</v>
      </c>
      <c r="DU24" s="75">
        <v>0</v>
      </c>
    </row>
    <row r="25" spans="1:125" s="50" customFormat="1" ht="12" customHeight="1">
      <c r="A25" s="53" t="s">
        <v>488</v>
      </c>
      <c r="B25" s="54" t="s">
        <v>568</v>
      </c>
      <c r="C25" s="53" t="s">
        <v>569</v>
      </c>
      <c r="D25" s="75">
        <f t="shared" si="0"/>
        <v>760018</v>
      </c>
      <c r="E25" s="75">
        <f t="shared" si="1"/>
        <v>0</v>
      </c>
      <c r="F25" s="54" t="s">
        <v>566</v>
      </c>
      <c r="G25" s="53" t="s">
        <v>567</v>
      </c>
      <c r="H25" s="75">
        <v>181080</v>
      </c>
      <c r="I25" s="75">
        <v>0</v>
      </c>
      <c r="J25" s="54" t="s">
        <v>574</v>
      </c>
      <c r="K25" s="53" t="s">
        <v>575</v>
      </c>
      <c r="L25" s="75">
        <v>578938</v>
      </c>
      <c r="M25" s="75">
        <v>0</v>
      </c>
      <c r="N25" s="54"/>
      <c r="O25" s="53"/>
      <c r="P25" s="75">
        <v>0</v>
      </c>
      <c r="Q25" s="75">
        <v>0</v>
      </c>
      <c r="R25" s="54"/>
      <c r="S25" s="53"/>
      <c r="T25" s="75">
        <v>0</v>
      </c>
      <c r="U25" s="75">
        <v>0</v>
      </c>
      <c r="V25" s="54"/>
      <c r="W25" s="53"/>
      <c r="X25" s="75">
        <v>0</v>
      </c>
      <c r="Y25" s="75">
        <v>0</v>
      </c>
      <c r="Z25" s="54"/>
      <c r="AA25" s="53"/>
      <c r="AB25" s="75">
        <v>0</v>
      </c>
      <c r="AC25" s="75">
        <v>0</v>
      </c>
      <c r="AD25" s="54"/>
      <c r="AE25" s="53"/>
      <c r="AF25" s="75">
        <v>0</v>
      </c>
      <c r="AG25" s="75">
        <v>0</v>
      </c>
      <c r="AH25" s="54"/>
      <c r="AI25" s="53"/>
      <c r="AJ25" s="75">
        <v>0</v>
      </c>
      <c r="AK25" s="75">
        <v>0</v>
      </c>
      <c r="AL25" s="54"/>
      <c r="AM25" s="53"/>
      <c r="AN25" s="75">
        <v>0</v>
      </c>
      <c r="AO25" s="75">
        <v>0</v>
      </c>
      <c r="AP25" s="54"/>
      <c r="AQ25" s="53"/>
      <c r="AR25" s="75">
        <v>0</v>
      </c>
      <c r="AS25" s="75">
        <v>0</v>
      </c>
      <c r="AT25" s="54"/>
      <c r="AU25" s="53"/>
      <c r="AV25" s="75">
        <v>0</v>
      </c>
      <c r="AW25" s="75">
        <v>0</v>
      </c>
      <c r="AX25" s="54"/>
      <c r="AY25" s="53"/>
      <c r="AZ25" s="75">
        <v>0</v>
      </c>
      <c r="BA25" s="75">
        <v>0</v>
      </c>
      <c r="BB25" s="54"/>
      <c r="BC25" s="53"/>
      <c r="BD25" s="75">
        <v>0</v>
      </c>
      <c r="BE25" s="75">
        <v>0</v>
      </c>
      <c r="BF25" s="54"/>
      <c r="BG25" s="53"/>
      <c r="BH25" s="75">
        <v>0</v>
      </c>
      <c r="BI25" s="75">
        <v>0</v>
      </c>
      <c r="BJ25" s="54"/>
      <c r="BK25" s="53"/>
      <c r="BL25" s="75">
        <v>0</v>
      </c>
      <c r="BM25" s="75">
        <v>0</v>
      </c>
      <c r="BN25" s="54"/>
      <c r="BO25" s="53"/>
      <c r="BP25" s="75">
        <v>0</v>
      </c>
      <c r="BQ25" s="75">
        <v>0</v>
      </c>
      <c r="BR25" s="54"/>
      <c r="BS25" s="53"/>
      <c r="BT25" s="75">
        <v>0</v>
      </c>
      <c r="BU25" s="75">
        <v>0</v>
      </c>
      <c r="BV25" s="54"/>
      <c r="BW25" s="53"/>
      <c r="BX25" s="75">
        <v>0</v>
      </c>
      <c r="BY25" s="75">
        <v>0</v>
      </c>
      <c r="BZ25" s="54"/>
      <c r="CA25" s="53"/>
      <c r="CB25" s="75">
        <v>0</v>
      </c>
      <c r="CC25" s="75">
        <v>0</v>
      </c>
      <c r="CD25" s="54"/>
      <c r="CE25" s="53"/>
      <c r="CF25" s="75">
        <v>0</v>
      </c>
      <c r="CG25" s="75">
        <v>0</v>
      </c>
      <c r="CH25" s="54"/>
      <c r="CI25" s="53"/>
      <c r="CJ25" s="75">
        <v>0</v>
      </c>
      <c r="CK25" s="75">
        <v>0</v>
      </c>
      <c r="CL25" s="54"/>
      <c r="CM25" s="53"/>
      <c r="CN25" s="75">
        <v>0</v>
      </c>
      <c r="CO25" s="75">
        <v>0</v>
      </c>
      <c r="CP25" s="54"/>
      <c r="CQ25" s="53"/>
      <c r="CR25" s="75">
        <v>0</v>
      </c>
      <c r="CS25" s="75">
        <v>0</v>
      </c>
      <c r="CT25" s="54"/>
      <c r="CU25" s="53"/>
      <c r="CV25" s="75">
        <v>0</v>
      </c>
      <c r="CW25" s="75">
        <v>0</v>
      </c>
      <c r="CX25" s="54"/>
      <c r="CY25" s="53"/>
      <c r="CZ25" s="75">
        <v>0</v>
      </c>
      <c r="DA25" s="75">
        <v>0</v>
      </c>
      <c r="DB25" s="54"/>
      <c r="DC25" s="53"/>
      <c r="DD25" s="75">
        <v>0</v>
      </c>
      <c r="DE25" s="75">
        <v>0</v>
      </c>
      <c r="DF25" s="54"/>
      <c r="DG25" s="53"/>
      <c r="DH25" s="75">
        <v>0</v>
      </c>
      <c r="DI25" s="75">
        <v>0</v>
      </c>
      <c r="DJ25" s="54"/>
      <c r="DK25" s="53"/>
      <c r="DL25" s="75">
        <v>0</v>
      </c>
      <c r="DM25" s="75">
        <v>0</v>
      </c>
      <c r="DN25" s="54"/>
      <c r="DO25" s="53"/>
      <c r="DP25" s="75">
        <v>0</v>
      </c>
      <c r="DQ25" s="75">
        <v>0</v>
      </c>
      <c r="DR25" s="54"/>
      <c r="DS25" s="53"/>
      <c r="DT25" s="75">
        <v>0</v>
      </c>
      <c r="DU25" s="75">
        <v>0</v>
      </c>
    </row>
  </sheetData>
  <sheetProtection/>
  <mergeCells count="126">
    <mergeCell ref="A2:A6"/>
    <mergeCell ref="B2:B6"/>
    <mergeCell ref="C2:C6"/>
    <mergeCell ref="D4:D5"/>
    <mergeCell ref="E4:E5"/>
    <mergeCell ref="F4:F6"/>
    <mergeCell ref="D2:E3"/>
    <mergeCell ref="G4:G6"/>
    <mergeCell ref="H4:H5"/>
    <mergeCell ref="I4:I5"/>
    <mergeCell ref="J4:J6"/>
    <mergeCell ref="K4:K6"/>
    <mergeCell ref="L4:L5"/>
    <mergeCell ref="M4:M5"/>
    <mergeCell ref="N4:N6"/>
    <mergeCell ref="O4:O6"/>
    <mergeCell ref="P4:P5"/>
    <mergeCell ref="Q4:Q5"/>
    <mergeCell ref="R4:R6"/>
    <mergeCell ref="S4:S6"/>
    <mergeCell ref="T4:T5"/>
    <mergeCell ref="U4:U5"/>
    <mergeCell ref="V4:V6"/>
    <mergeCell ref="W4:W6"/>
    <mergeCell ref="X4:X5"/>
    <mergeCell ref="Y4:Y5"/>
    <mergeCell ref="Z4:Z6"/>
    <mergeCell ref="AA4:AA6"/>
    <mergeCell ref="AB4:AB5"/>
    <mergeCell ref="AC4:AC5"/>
    <mergeCell ref="AD4:AD6"/>
    <mergeCell ref="AE4:AE6"/>
    <mergeCell ref="AF4:AF5"/>
    <mergeCell ref="AG4:AG5"/>
    <mergeCell ref="AH4:AH6"/>
    <mergeCell ref="AI4:AI6"/>
    <mergeCell ref="AJ4:AJ5"/>
    <mergeCell ref="AK4:AK5"/>
    <mergeCell ref="AL4:AL6"/>
    <mergeCell ref="AM4:AM6"/>
    <mergeCell ref="AN4:AN5"/>
    <mergeCell ref="AO4:AO5"/>
    <mergeCell ref="AP4:AP6"/>
    <mergeCell ref="AQ4:AQ6"/>
    <mergeCell ref="AR4:AR5"/>
    <mergeCell ref="AS4:AS5"/>
    <mergeCell ref="AT4:AT6"/>
    <mergeCell ref="AU4:AU6"/>
    <mergeCell ref="AV4:AV5"/>
    <mergeCell ref="AW4:AW5"/>
    <mergeCell ref="AX4:AX6"/>
    <mergeCell ref="AY4:AY6"/>
    <mergeCell ref="AZ4:AZ5"/>
    <mergeCell ref="BA4:BA5"/>
    <mergeCell ref="BB4:BB6"/>
    <mergeCell ref="BC4:BC6"/>
    <mergeCell ref="BD4:BD5"/>
    <mergeCell ref="BE4:BE5"/>
    <mergeCell ref="BF4:BF6"/>
    <mergeCell ref="BG4:BG6"/>
    <mergeCell ref="BH4:BH5"/>
    <mergeCell ref="BI4:BI5"/>
    <mergeCell ref="BJ4:BJ6"/>
    <mergeCell ref="BK4:BK6"/>
    <mergeCell ref="BL4:BL5"/>
    <mergeCell ref="BM4:BM5"/>
    <mergeCell ref="BN4:BN6"/>
    <mergeCell ref="BO4:BO6"/>
    <mergeCell ref="BP4:BP5"/>
    <mergeCell ref="BQ4:BQ5"/>
    <mergeCell ref="BR4:BR6"/>
    <mergeCell ref="BS4:BS6"/>
    <mergeCell ref="BT4:BT5"/>
    <mergeCell ref="BU4:BU5"/>
    <mergeCell ref="BV4:BV6"/>
    <mergeCell ref="BW4:BW6"/>
    <mergeCell ref="BX4:BX5"/>
    <mergeCell ref="BY4:BY5"/>
    <mergeCell ref="BZ4:BZ6"/>
    <mergeCell ref="CA4:CA6"/>
    <mergeCell ref="CB4:CB5"/>
    <mergeCell ref="CC4:CC5"/>
    <mergeCell ref="CD4:CD6"/>
    <mergeCell ref="CE4:CE6"/>
    <mergeCell ref="CF4:CF5"/>
    <mergeCell ref="CG4:CG5"/>
    <mergeCell ref="CH4:CH6"/>
    <mergeCell ref="CI4:CI6"/>
    <mergeCell ref="CJ4:CJ5"/>
    <mergeCell ref="CK4:CK5"/>
    <mergeCell ref="CL4:CL6"/>
    <mergeCell ref="CM4:CM6"/>
    <mergeCell ref="CN4:CN5"/>
    <mergeCell ref="CO4:CO5"/>
    <mergeCell ref="CP4:CP6"/>
    <mergeCell ref="CQ4:CQ6"/>
    <mergeCell ref="CR4:CR5"/>
    <mergeCell ref="CS4:CS5"/>
    <mergeCell ref="CT4:CT6"/>
    <mergeCell ref="CU4:CU6"/>
    <mergeCell ref="CV4:CV5"/>
    <mergeCell ref="CW4:CW5"/>
    <mergeCell ref="CX4:CX6"/>
    <mergeCell ref="DK4:DK6"/>
    <mergeCell ref="DL4:DL5"/>
    <mergeCell ref="DM4:DM5"/>
    <mergeCell ref="CY4:CY6"/>
    <mergeCell ref="CZ4:CZ5"/>
    <mergeCell ref="DA4:DA5"/>
    <mergeCell ref="DB4:DB6"/>
    <mergeCell ref="DC4:DC6"/>
    <mergeCell ref="DD4:DD5"/>
    <mergeCell ref="DE4:DE5"/>
    <mergeCell ref="DF4:DF6"/>
    <mergeCell ref="DG4:DG6"/>
    <mergeCell ref="DH4:DH5"/>
    <mergeCell ref="DI4:DI5"/>
    <mergeCell ref="DJ4:DJ6"/>
    <mergeCell ref="DN4:DN6"/>
    <mergeCell ref="DO4:DO6"/>
    <mergeCell ref="DU4:DU5"/>
    <mergeCell ref="DQ4:DQ5"/>
    <mergeCell ref="DR4:DR6"/>
    <mergeCell ref="DS4:DS6"/>
    <mergeCell ref="DT4:DT5"/>
    <mergeCell ref="DP4:DP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662</v>
      </c>
      <c r="D2" s="25" t="s">
        <v>113</v>
      </c>
      <c r="E2" s="141" t="s">
        <v>663</v>
      </c>
      <c r="F2" s="3"/>
      <c r="G2" s="3"/>
      <c r="H2" s="3"/>
      <c r="I2" s="3"/>
      <c r="J2" s="3"/>
      <c r="K2" s="3"/>
      <c r="L2" s="3" t="str">
        <f>LEFT(D2,2)</f>
        <v>03</v>
      </c>
      <c r="M2" s="3" t="str">
        <f>IF(L2&lt;&gt;"",VLOOKUP(L2,$AK$6:$AL$52,2,FALSE),"-")</f>
        <v>岩手県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2">
        <f>COUNTA('廃棄物事業経費（歳入）'!B7:B999)+6</f>
        <v>58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廃棄物処理事業経費（平成２３年度実績）")</f>
        <v>合計 廃棄物処理事業経費（平成２３年度実績）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6</v>
      </c>
      <c r="AH5" s="2">
        <f>+'廃棄物事業経費（歳入）'!B5</f>
        <v>0</v>
      </c>
      <c r="AI5" s="2">
        <v>5</v>
      </c>
    </row>
    <row r="6" spans="2:38" ht="18.75" customHeight="1">
      <c r="B6" s="170" t="s">
        <v>664</v>
      </c>
      <c r="C6" s="190"/>
      <c r="D6" s="191"/>
      <c r="E6" s="13" t="s">
        <v>61</v>
      </c>
      <c r="F6" s="14" t="s">
        <v>63</v>
      </c>
      <c r="H6" s="167" t="s">
        <v>665</v>
      </c>
      <c r="I6" s="192"/>
      <c r="J6" s="192"/>
      <c r="K6" s="180"/>
      <c r="L6" s="13" t="s">
        <v>61</v>
      </c>
      <c r="M6" s="13" t="s">
        <v>63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666</v>
      </c>
      <c r="AL6" s="28" t="s">
        <v>7</v>
      </c>
    </row>
    <row r="7" spans="2:38" ht="19.5" customHeight="1">
      <c r="B7" s="185" t="s">
        <v>85</v>
      </c>
      <c r="C7" s="187"/>
      <c r="D7" s="187"/>
      <c r="E7" s="17">
        <f aca="true" t="shared" si="0" ref="E7:E12">AF7</f>
        <v>112612</v>
      </c>
      <c r="F7" s="17">
        <f aca="true" t="shared" si="1" ref="F7:F12">AF14</f>
        <v>0</v>
      </c>
      <c r="H7" s="173" t="s">
        <v>480</v>
      </c>
      <c r="I7" s="173" t="s">
        <v>667</v>
      </c>
      <c r="J7" s="167" t="s">
        <v>91</v>
      </c>
      <c r="K7" s="169"/>
      <c r="L7" s="17">
        <f aca="true" t="shared" si="2" ref="L7:L12">AF21</f>
        <v>35705</v>
      </c>
      <c r="M7" s="17">
        <f aca="true" t="shared" si="3" ref="M7:M12">AF42</f>
        <v>0</v>
      </c>
      <c r="AC7" s="15" t="s">
        <v>85</v>
      </c>
      <c r="AD7" s="41" t="s">
        <v>668</v>
      </c>
      <c r="AE7" s="40" t="s">
        <v>669</v>
      </c>
      <c r="AF7" s="36">
        <f aca="true" ca="1" t="shared" si="4" ref="AF7:AF38">IF(AF$2=0,INDIRECT("'"&amp;AD7&amp;"'!"&amp;AE7&amp;$AI$2),0)</f>
        <v>112612</v>
      </c>
      <c r="AG7" s="40"/>
      <c r="AH7" s="142" t="str">
        <f>+'廃棄物事業経費（歳入）'!B7</f>
        <v>03000</v>
      </c>
      <c r="AI7" s="2">
        <v>7</v>
      </c>
      <c r="AK7" s="26" t="s">
        <v>670</v>
      </c>
      <c r="AL7" s="28" t="s">
        <v>8</v>
      </c>
    </row>
    <row r="8" spans="2:38" ht="19.5" customHeight="1">
      <c r="B8" s="185" t="s">
        <v>671</v>
      </c>
      <c r="C8" s="187"/>
      <c r="D8" s="187"/>
      <c r="E8" s="17">
        <f t="shared" si="0"/>
        <v>552</v>
      </c>
      <c r="F8" s="17">
        <f t="shared" si="1"/>
        <v>100</v>
      </c>
      <c r="H8" s="176"/>
      <c r="I8" s="176"/>
      <c r="J8" s="167" t="s">
        <v>93</v>
      </c>
      <c r="K8" s="180"/>
      <c r="L8" s="17">
        <f t="shared" si="2"/>
        <v>244465</v>
      </c>
      <c r="M8" s="17">
        <f t="shared" si="3"/>
        <v>179011</v>
      </c>
      <c r="AC8" s="15" t="s">
        <v>671</v>
      </c>
      <c r="AD8" s="41" t="s">
        <v>668</v>
      </c>
      <c r="AE8" s="40" t="s">
        <v>672</v>
      </c>
      <c r="AF8" s="36">
        <f ca="1" t="shared" si="4"/>
        <v>552</v>
      </c>
      <c r="AG8" s="40"/>
      <c r="AH8" s="142" t="str">
        <f>+'廃棄物事業経費（歳入）'!B8</f>
        <v>03201</v>
      </c>
      <c r="AI8" s="2">
        <v>8</v>
      </c>
      <c r="AK8" s="26" t="s">
        <v>673</v>
      </c>
      <c r="AL8" s="28" t="s">
        <v>9</v>
      </c>
    </row>
    <row r="9" spans="2:38" ht="19.5" customHeight="1">
      <c r="B9" s="185" t="s">
        <v>88</v>
      </c>
      <c r="C9" s="187"/>
      <c r="D9" s="187"/>
      <c r="E9" s="17">
        <f t="shared" si="0"/>
        <v>317700</v>
      </c>
      <c r="F9" s="17">
        <f t="shared" si="1"/>
        <v>24700</v>
      </c>
      <c r="H9" s="176"/>
      <c r="I9" s="176"/>
      <c r="J9" s="167" t="s">
        <v>95</v>
      </c>
      <c r="K9" s="169"/>
      <c r="L9" s="17">
        <f t="shared" si="2"/>
        <v>329938</v>
      </c>
      <c r="M9" s="17">
        <f t="shared" si="3"/>
        <v>0</v>
      </c>
      <c r="AC9" s="15" t="s">
        <v>88</v>
      </c>
      <c r="AD9" s="41" t="s">
        <v>668</v>
      </c>
      <c r="AE9" s="40" t="s">
        <v>674</v>
      </c>
      <c r="AF9" s="36">
        <f ca="1" t="shared" si="4"/>
        <v>317700</v>
      </c>
      <c r="AG9" s="40"/>
      <c r="AH9" s="142" t="str">
        <f>+'廃棄物事業経費（歳入）'!B9</f>
        <v>03202</v>
      </c>
      <c r="AI9" s="2">
        <v>9</v>
      </c>
      <c r="AK9" s="26" t="s">
        <v>675</v>
      </c>
      <c r="AL9" s="28" t="s">
        <v>10</v>
      </c>
    </row>
    <row r="10" spans="2:38" ht="19.5" customHeight="1">
      <c r="B10" s="185" t="s">
        <v>676</v>
      </c>
      <c r="C10" s="187"/>
      <c r="D10" s="187"/>
      <c r="E10" s="17">
        <f t="shared" si="0"/>
        <v>1521415</v>
      </c>
      <c r="F10" s="17">
        <f t="shared" si="1"/>
        <v>1225184</v>
      </c>
      <c r="H10" s="176"/>
      <c r="I10" s="177"/>
      <c r="J10" s="167" t="s">
        <v>1</v>
      </c>
      <c r="K10" s="169"/>
      <c r="L10" s="17">
        <f t="shared" si="2"/>
        <v>64160</v>
      </c>
      <c r="M10" s="17">
        <f t="shared" si="3"/>
        <v>101000</v>
      </c>
      <c r="AC10" s="15" t="s">
        <v>676</v>
      </c>
      <c r="AD10" s="41" t="s">
        <v>668</v>
      </c>
      <c r="AE10" s="40" t="s">
        <v>677</v>
      </c>
      <c r="AF10" s="36">
        <f ca="1" t="shared" si="4"/>
        <v>1521415</v>
      </c>
      <c r="AG10" s="40"/>
      <c r="AH10" s="142" t="str">
        <f>+'廃棄物事業経費（歳入）'!B10</f>
        <v>03203</v>
      </c>
      <c r="AI10" s="2">
        <v>10</v>
      </c>
      <c r="AK10" s="26" t="s">
        <v>678</v>
      </c>
      <c r="AL10" s="28" t="s">
        <v>11</v>
      </c>
    </row>
    <row r="11" spans="2:38" ht="19.5" customHeight="1">
      <c r="B11" s="185" t="s">
        <v>679</v>
      </c>
      <c r="C11" s="187"/>
      <c r="D11" s="187"/>
      <c r="E11" s="17">
        <f t="shared" si="0"/>
        <v>5646196</v>
      </c>
      <c r="F11" s="17">
        <f t="shared" si="1"/>
        <v>2594684</v>
      </c>
      <c r="H11" s="176"/>
      <c r="I11" s="188" t="s">
        <v>76</v>
      </c>
      <c r="J11" s="188"/>
      <c r="K11" s="188"/>
      <c r="L11" s="17">
        <f t="shared" si="2"/>
        <v>103269</v>
      </c>
      <c r="M11" s="17">
        <f t="shared" si="3"/>
        <v>998</v>
      </c>
      <c r="AC11" s="15" t="s">
        <v>679</v>
      </c>
      <c r="AD11" s="41" t="s">
        <v>668</v>
      </c>
      <c r="AE11" s="40" t="s">
        <v>680</v>
      </c>
      <c r="AF11" s="36">
        <f ca="1" t="shared" si="4"/>
        <v>5646196</v>
      </c>
      <c r="AG11" s="40"/>
      <c r="AH11" s="142" t="str">
        <f>+'廃棄物事業経費（歳入）'!B11</f>
        <v>03205</v>
      </c>
      <c r="AI11" s="2">
        <v>11</v>
      </c>
      <c r="AK11" s="26" t="s">
        <v>681</v>
      </c>
      <c r="AL11" s="28" t="s">
        <v>12</v>
      </c>
    </row>
    <row r="12" spans="2:38" ht="19.5" customHeight="1">
      <c r="B12" s="185" t="s">
        <v>1</v>
      </c>
      <c r="C12" s="187"/>
      <c r="D12" s="187"/>
      <c r="E12" s="17">
        <f t="shared" si="0"/>
        <v>686483</v>
      </c>
      <c r="F12" s="17">
        <f t="shared" si="1"/>
        <v>35236</v>
      </c>
      <c r="H12" s="176"/>
      <c r="I12" s="188" t="s">
        <v>682</v>
      </c>
      <c r="J12" s="188"/>
      <c r="K12" s="188"/>
      <c r="L12" s="17">
        <f t="shared" si="2"/>
        <v>137824</v>
      </c>
      <c r="M12" s="17">
        <f t="shared" si="3"/>
        <v>103569</v>
      </c>
      <c r="AC12" s="15" t="s">
        <v>1</v>
      </c>
      <c r="AD12" s="41" t="s">
        <v>668</v>
      </c>
      <c r="AE12" s="40" t="s">
        <v>683</v>
      </c>
      <c r="AF12" s="36">
        <f ca="1" t="shared" si="4"/>
        <v>686483</v>
      </c>
      <c r="AG12" s="40"/>
      <c r="AH12" s="142" t="str">
        <f>+'廃棄物事業経費（歳入）'!B12</f>
        <v>03206</v>
      </c>
      <c r="AI12" s="2">
        <v>12</v>
      </c>
      <c r="AK12" s="26" t="s">
        <v>684</v>
      </c>
      <c r="AL12" s="28" t="s">
        <v>13</v>
      </c>
    </row>
    <row r="13" spans="2:38" ht="19.5" customHeight="1">
      <c r="B13" s="181" t="s">
        <v>685</v>
      </c>
      <c r="C13" s="189"/>
      <c r="D13" s="189"/>
      <c r="E13" s="18">
        <f>SUM(E7:E12)</f>
        <v>8284958</v>
      </c>
      <c r="F13" s="18">
        <f>SUM(F7:F12)</f>
        <v>3879904</v>
      </c>
      <c r="H13" s="176"/>
      <c r="I13" s="170" t="s">
        <v>484</v>
      </c>
      <c r="J13" s="171"/>
      <c r="K13" s="172"/>
      <c r="L13" s="19">
        <f>SUM(L7:L12)</f>
        <v>915361</v>
      </c>
      <c r="M13" s="19">
        <f>SUM(M7:M12)</f>
        <v>384578</v>
      </c>
      <c r="AC13" s="15" t="s">
        <v>73</v>
      </c>
      <c r="AD13" s="41" t="s">
        <v>668</v>
      </c>
      <c r="AE13" s="40" t="s">
        <v>686</v>
      </c>
      <c r="AF13" s="36">
        <f ca="1" t="shared" si="4"/>
        <v>11335694</v>
      </c>
      <c r="AG13" s="40"/>
      <c r="AH13" s="142" t="str">
        <f>+'廃棄物事業経費（歳入）'!B13</f>
        <v>03207</v>
      </c>
      <c r="AI13" s="2">
        <v>13</v>
      </c>
      <c r="AK13" s="26" t="s">
        <v>687</v>
      </c>
      <c r="AL13" s="28" t="s">
        <v>14</v>
      </c>
    </row>
    <row r="14" spans="2:38" ht="19.5" customHeight="1">
      <c r="B14" s="20"/>
      <c r="C14" s="183" t="s">
        <v>688</v>
      </c>
      <c r="D14" s="184"/>
      <c r="E14" s="22">
        <f>E13-E11</f>
        <v>2638762</v>
      </c>
      <c r="F14" s="22">
        <f>F13-F11</f>
        <v>1285220</v>
      </c>
      <c r="H14" s="177"/>
      <c r="I14" s="20"/>
      <c r="J14" s="24"/>
      <c r="K14" s="21" t="s">
        <v>688</v>
      </c>
      <c r="L14" s="23">
        <f>L13-L12</f>
        <v>777537</v>
      </c>
      <c r="M14" s="23">
        <f>M13-M12</f>
        <v>281009</v>
      </c>
      <c r="AC14" s="15" t="s">
        <v>85</v>
      </c>
      <c r="AD14" s="41" t="s">
        <v>668</v>
      </c>
      <c r="AE14" s="40" t="s">
        <v>689</v>
      </c>
      <c r="AF14" s="36">
        <f ca="1" t="shared" si="4"/>
        <v>0</v>
      </c>
      <c r="AG14" s="40"/>
      <c r="AH14" s="142" t="str">
        <f>+'廃棄物事業経費（歳入）'!B14</f>
        <v>03208</v>
      </c>
      <c r="AI14" s="2">
        <v>14</v>
      </c>
      <c r="AK14" s="26" t="s">
        <v>690</v>
      </c>
      <c r="AL14" s="28" t="s">
        <v>15</v>
      </c>
    </row>
    <row r="15" spans="2:38" ht="19.5" customHeight="1">
      <c r="B15" s="185" t="s">
        <v>73</v>
      </c>
      <c r="C15" s="187"/>
      <c r="D15" s="187"/>
      <c r="E15" s="17">
        <f>AF13</f>
        <v>11335694</v>
      </c>
      <c r="F15" s="17">
        <f>AF20</f>
        <v>2918714</v>
      </c>
      <c r="H15" s="173" t="s">
        <v>691</v>
      </c>
      <c r="I15" s="173" t="s">
        <v>692</v>
      </c>
      <c r="J15" s="16" t="s">
        <v>97</v>
      </c>
      <c r="K15" s="27"/>
      <c r="L15" s="17">
        <f aca="true" t="shared" si="5" ref="L15:L28">AF27</f>
        <v>1475178</v>
      </c>
      <c r="M15" s="17">
        <f aca="true" t="shared" si="6" ref="M15:M28">AF48</f>
        <v>572242</v>
      </c>
      <c r="AC15" s="15" t="s">
        <v>671</v>
      </c>
      <c r="AD15" s="41" t="s">
        <v>668</v>
      </c>
      <c r="AE15" s="40" t="s">
        <v>693</v>
      </c>
      <c r="AF15" s="36">
        <f ca="1" t="shared" si="4"/>
        <v>100</v>
      </c>
      <c r="AG15" s="40"/>
      <c r="AH15" s="142" t="str">
        <f>+'廃棄物事業経費（歳入）'!B15</f>
        <v>03209</v>
      </c>
      <c r="AI15" s="2">
        <v>15</v>
      </c>
      <c r="AK15" s="26" t="s">
        <v>694</v>
      </c>
      <c r="AL15" s="28" t="s">
        <v>16</v>
      </c>
    </row>
    <row r="16" spans="2:38" ht="19.5" customHeight="1">
      <c r="B16" s="181" t="s">
        <v>2</v>
      </c>
      <c r="C16" s="182"/>
      <c r="D16" s="182"/>
      <c r="E16" s="18">
        <f>SUM(E13,E15)</f>
        <v>19620652</v>
      </c>
      <c r="F16" s="18">
        <f>SUM(F13,F15)</f>
        <v>6798618</v>
      </c>
      <c r="H16" s="174"/>
      <c r="I16" s="176"/>
      <c r="J16" s="176" t="s">
        <v>695</v>
      </c>
      <c r="K16" s="13" t="s">
        <v>99</v>
      </c>
      <c r="L16" s="17">
        <f t="shared" si="5"/>
        <v>554742</v>
      </c>
      <c r="M16" s="17">
        <f t="shared" si="6"/>
        <v>0</v>
      </c>
      <c r="AC16" s="15" t="s">
        <v>88</v>
      </c>
      <c r="AD16" s="41" t="s">
        <v>668</v>
      </c>
      <c r="AE16" s="40" t="s">
        <v>696</v>
      </c>
      <c r="AF16" s="36">
        <f ca="1" t="shared" si="4"/>
        <v>24700</v>
      </c>
      <c r="AG16" s="40"/>
      <c r="AH16" s="142" t="str">
        <f>+'廃棄物事業経費（歳入）'!B16</f>
        <v>03210</v>
      </c>
      <c r="AI16" s="2">
        <v>16</v>
      </c>
      <c r="AK16" s="26" t="s">
        <v>697</v>
      </c>
      <c r="AL16" s="28" t="s">
        <v>17</v>
      </c>
    </row>
    <row r="17" spans="2:38" ht="19.5" customHeight="1">
      <c r="B17" s="20"/>
      <c r="C17" s="183" t="s">
        <v>688</v>
      </c>
      <c r="D17" s="184"/>
      <c r="E17" s="22">
        <f>SUM(E14:E15)</f>
        <v>13974456</v>
      </c>
      <c r="F17" s="22">
        <f>SUM(F14:F15)</f>
        <v>4203934</v>
      </c>
      <c r="H17" s="174"/>
      <c r="I17" s="176"/>
      <c r="J17" s="176"/>
      <c r="K17" s="13" t="s">
        <v>101</v>
      </c>
      <c r="L17" s="17">
        <f t="shared" si="5"/>
        <v>652050</v>
      </c>
      <c r="M17" s="17">
        <f t="shared" si="6"/>
        <v>75942</v>
      </c>
      <c r="AC17" s="15" t="s">
        <v>676</v>
      </c>
      <c r="AD17" s="41" t="s">
        <v>668</v>
      </c>
      <c r="AE17" s="40" t="s">
        <v>698</v>
      </c>
      <c r="AF17" s="36">
        <f ca="1" t="shared" si="4"/>
        <v>1225184</v>
      </c>
      <c r="AG17" s="40"/>
      <c r="AH17" s="142" t="str">
        <f>+'廃棄物事業経費（歳入）'!B17</f>
        <v>03211</v>
      </c>
      <c r="AI17" s="2">
        <v>17</v>
      </c>
      <c r="AK17" s="26" t="s">
        <v>699</v>
      </c>
      <c r="AL17" s="28" t="s">
        <v>18</v>
      </c>
    </row>
    <row r="18" spans="8:38" ht="19.5" customHeight="1">
      <c r="H18" s="174"/>
      <c r="I18" s="177"/>
      <c r="J18" s="177"/>
      <c r="K18" s="13" t="s">
        <v>103</v>
      </c>
      <c r="L18" s="17">
        <f t="shared" si="5"/>
        <v>69946</v>
      </c>
      <c r="M18" s="17">
        <f t="shared" si="6"/>
        <v>0</v>
      </c>
      <c r="AC18" s="15" t="s">
        <v>679</v>
      </c>
      <c r="AD18" s="41" t="s">
        <v>668</v>
      </c>
      <c r="AE18" s="40" t="s">
        <v>700</v>
      </c>
      <c r="AF18" s="36">
        <f ca="1" t="shared" si="4"/>
        <v>2594684</v>
      </c>
      <c r="AG18" s="40"/>
      <c r="AH18" s="142" t="str">
        <f>+'廃棄物事業経費（歳入）'!B18</f>
        <v>03213</v>
      </c>
      <c r="AI18" s="2">
        <v>18</v>
      </c>
      <c r="AK18" s="26" t="s">
        <v>701</v>
      </c>
      <c r="AL18" s="28" t="s">
        <v>19</v>
      </c>
    </row>
    <row r="19" spans="8:38" ht="19.5" customHeight="1">
      <c r="H19" s="174"/>
      <c r="I19" s="173" t="s">
        <v>702</v>
      </c>
      <c r="J19" s="167" t="s">
        <v>105</v>
      </c>
      <c r="K19" s="169"/>
      <c r="L19" s="17">
        <f t="shared" si="5"/>
        <v>121618</v>
      </c>
      <c r="M19" s="17">
        <f t="shared" si="6"/>
        <v>260</v>
      </c>
      <c r="AC19" s="15" t="s">
        <v>1</v>
      </c>
      <c r="AD19" s="41" t="s">
        <v>668</v>
      </c>
      <c r="AE19" s="40" t="s">
        <v>703</v>
      </c>
      <c r="AF19" s="36">
        <f ca="1" t="shared" si="4"/>
        <v>35236</v>
      </c>
      <c r="AG19" s="40"/>
      <c r="AH19" s="142" t="str">
        <f>+'廃棄物事業経費（歳入）'!B19</f>
        <v>03214</v>
      </c>
      <c r="AI19" s="2">
        <v>19</v>
      </c>
      <c r="AK19" s="26" t="s">
        <v>704</v>
      </c>
      <c r="AL19" s="28" t="s">
        <v>20</v>
      </c>
    </row>
    <row r="20" spans="2:38" ht="19.5" customHeight="1">
      <c r="B20" s="185" t="s">
        <v>705</v>
      </c>
      <c r="C20" s="186"/>
      <c r="D20" s="186"/>
      <c r="E20" s="29">
        <f>E11</f>
        <v>5646196</v>
      </c>
      <c r="F20" s="29">
        <f>F11</f>
        <v>2594684</v>
      </c>
      <c r="H20" s="174"/>
      <c r="I20" s="176"/>
      <c r="J20" s="167" t="s">
        <v>107</v>
      </c>
      <c r="K20" s="169"/>
      <c r="L20" s="17">
        <f t="shared" si="5"/>
        <v>3099467</v>
      </c>
      <c r="M20" s="17">
        <f t="shared" si="6"/>
        <v>1266220</v>
      </c>
      <c r="AC20" s="15" t="s">
        <v>73</v>
      </c>
      <c r="AD20" s="41" t="s">
        <v>668</v>
      </c>
      <c r="AE20" s="40" t="s">
        <v>706</v>
      </c>
      <c r="AF20" s="36">
        <f ca="1" t="shared" si="4"/>
        <v>2918714</v>
      </c>
      <c r="AG20" s="40"/>
      <c r="AH20" s="142" t="str">
        <f>+'廃棄物事業経費（歳入）'!B20</f>
        <v>03215</v>
      </c>
      <c r="AI20" s="2">
        <v>20</v>
      </c>
      <c r="AK20" s="26" t="s">
        <v>707</v>
      </c>
      <c r="AL20" s="28" t="s">
        <v>21</v>
      </c>
    </row>
    <row r="21" spans="2:38" ht="19.5" customHeight="1">
      <c r="B21" s="185" t="s">
        <v>708</v>
      </c>
      <c r="C21" s="185"/>
      <c r="D21" s="185"/>
      <c r="E21" s="29">
        <f>L12+L27</f>
        <v>5646196</v>
      </c>
      <c r="F21" s="29">
        <f>M12+M27</f>
        <v>2594684</v>
      </c>
      <c r="H21" s="174"/>
      <c r="I21" s="177"/>
      <c r="J21" s="167" t="s">
        <v>109</v>
      </c>
      <c r="K21" s="169"/>
      <c r="L21" s="17">
        <f t="shared" si="5"/>
        <v>252909</v>
      </c>
      <c r="M21" s="17">
        <f t="shared" si="6"/>
        <v>1030</v>
      </c>
      <c r="AB21" s="28" t="s">
        <v>61</v>
      </c>
      <c r="AC21" s="15" t="s">
        <v>709</v>
      </c>
      <c r="AD21" s="41" t="s">
        <v>710</v>
      </c>
      <c r="AE21" s="40" t="s">
        <v>669</v>
      </c>
      <c r="AF21" s="36">
        <f ca="1" t="shared" si="4"/>
        <v>35705</v>
      </c>
      <c r="AG21" s="40"/>
      <c r="AH21" s="142" t="str">
        <f>+'廃棄物事業経費（歳入）'!B21</f>
        <v>03301</v>
      </c>
      <c r="AI21" s="2">
        <v>21</v>
      </c>
      <c r="AK21" s="26" t="s">
        <v>711</v>
      </c>
      <c r="AL21" s="28" t="s">
        <v>22</v>
      </c>
    </row>
    <row r="22" spans="2:38" ht="19.5" customHeight="1">
      <c r="B22" s="30"/>
      <c r="C22" s="31"/>
      <c r="D22" s="31"/>
      <c r="E22" s="32"/>
      <c r="F22" s="32"/>
      <c r="H22" s="174"/>
      <c r="I22" s="167" t="s">
        <v>81</v>
      </c>
      <c r="J22" s="168"/>
      <c r="K22" s="169"/>
      <c r="L22" s="17">
        <f t="shared" si="5"/>
        <v>32721</v>
      </c>
      <c r="M22" s="17">
        <f t="shared" si="6"/>
        <v>0</v>
      </c>
      <c r="AB22" s="28" t="s">
        <v>61</v>
      </c>
      <c r="AC22" s="15" t="s">
        <v>712</v>
      </c>
      <c r="AD22" s="41" t="s">
        <v>710</v>
      </c>
      <c r="AE22" s="40" t="s">
        <v>672</v>
      </c>
      <c r="AF22" s="36">
        <f ca="1" t="shared" si="4"/>
        <v>244465</v>
      </c>
      <c r="AH22" s="142" t="str">
        <f>+'廃棄物事業経費（歳入）'!B22</f>
        <v>03302</v>
      </c>
      <c r="AI22" s="2">
        <v>22</v>
      </c>
      <c r="AK22" s="26" t="s">
        <v>713</v>
      </c>
      <c r="AL22" s="28" t="s">
        <v>23</v>
      </c>
    </row>
    <row r="23" spans="2:38" ht="19.5" customHeight="1">
      <c r="B23" s="30"/>
      <c r="C23" s="31"/>
      <c r="D23" s="31"/>
      <c r="E23" s="32"/>
      <c r="F23" s="32"/>
      <c r="H23" s="174"/>
      <c r="I23" s="173" t="s">
        <v>714</v>
      </c>
      <c r="J23" s="170" t="s">
        <v>105</v>
      </c>
      <c r="K23" s="172"/>
      <c r="L23" s="17">
        <f t="shared" si="5"/>
        <v>2811928</v>
      </c>
      <c r="M23" s="17">
        <f t="shared" si="6"/>
        <v>1085279</v>
      </c>
      <c r="AB23" s="28" t="s">
        <v>61</v>
      </c>
      <c r="AC23" s="1" t="s">
        <v>715</v>
      </c>
      <c r="AD23" s="41" t="s">
        <v>710</v>
      </c>
      <c r="AE23" s="35" t="s">
        <v>674</v>
      </c>
      <c r="AF23" s="36">
        <f ca="1" t="shared" si="4"/>
        <v>329938</v>
      </c>
      <c r="AH23" s="142" t="str">
        <f>+'廃棄物事業経費（歳入）'!B23</f>
        <v>03303</v>
      </c>
      <c r="AI23" s="2">
        <v>23</v>
      </c>
      <c r="AK23" s="26" t="s">
        <v>716</v>
      </c>
      <c r="AL23" s="28" t="s">
        <v>24</v>
      </c>
    </row>
    <row r="24" spans="2:38" ht="19.5" customHeight="1">
      <c r="B24" s="30"/>
      <c r="C24" s="31"/>
      <c r="D24" s="31"/>
      <c r="E24" s="32"/>
      <c r="F24" s="32"/>
      <c r="H24" s="174"/>
      <c r="I24" s="176"/>
      <c r="J24" s="167" t="s">
        <v>107</v>
      </c>
      <c r="K24" s="169"/>
      <c r="L24" s="17">
        <f t="shared" si="5"/>
        <v>3639859</v>
      </c>
      <c r="M24" s="17">
        <f t="shared" si="6"/>
        <v>803008</v>
      </c>
      <c r="AB24" s="28" t="s">
        <v>61</v>
      </c>
      <c r="AC24" s="15" t="s">
        <v>1</v>
      </c>
      <c r="AD24" s="41" t="s">
        <v>710</v>
      </c>
      <c r="AE24" s="40" t="s">
        <v>677</v>
      </c>
      <c r="AF24" s="36">
        <f ca="1" t="shared" si="4"/>
        <v>64160</v>
      </c>
      <c r="AH24" s="142" t="str">
        <f>+'廃棄物事業経費（歳入）'!B24</f>
        <v>03305</v>
      </c>
      <c r="AI24" s="2">
        <v>24</v>
      </c>
      <c r="AK24" s="26" t="s">
        <v>717</v>
      </c>
      <c r="AL24" s="28" t="s">
        <v>25</v>
      </c>
    </row>
    <row r="25" spans="8:38" ht="19.5" customHeight="1">
      <c r="H25" s="174"/>
      <c r="I25" s="176"/>
      <c r="J25" s="167" t="s">
        <v>109</v>
      </c>
      <c r="K25" s="169"/>
      <c r="L25" s="17">
        <f t="shared" si="5"/>
        <v>208142</v>
      </c>
      <c r="M25" s="17">
        <f t="shared" si="6"/>
        <v>19712</v>
      </c>
      <c r="AB25" s="28" t="s">
        <v>61</v>
      </c>
      <c r="AC25" s="15" t="s">
        <v>76</v>
      </c>
      <c r="AD25" s="41" t="s">
        <v>710</v>
      </c>
      <c r="AE25" s="40" t="s">
        <v>680</v>
      </c>
      <c r="AF25" s="36">
        <f ca="1" t="shared" si="4"/>
        <v>103269</v>
      </c>
      <c r="AH25" s="142" t="str">
        <f>+'廃棄物事業経費（歳入）'!B25</f>
        <v>03321</v>
      </c>
      <c r="AI25" s="2">
        <v>25</v>
      </c>
      <c r="AK25" s="26" t="s">
        <v>718</v>
      </c>
      <c r="AL25" s="28" t="s">
        <v>26</v>
      </c>
    </row>
    <row r="26" spans="8:38" ht="19.5" customHeight="1">
      <c r="H26" s="174"/>
      <c r="I26" s="177"/>
      <c r="J26" s="178" t="s">
        <v>1</v>
      </c>
      <c r="K26" s="179"/>
      <c r="L26" s="17">
        <f t="shared" si="5"/>
        <v>40926</v>
      </c>
      <c r="M26" s="17">
        <f t="shared" si="6"/>
        <v>2278</v>
      </c>
      <c r="AB26" s="28" t="s">
        <v>61</v>
      </c>
      <c r="AC26" s="1" t="s">
        <v>682</v>
      </c>
      <c r="AD26" s="41" t="s">
        <v>710</v>
      </c>
      <c r="AE26" s="35" t="s">
        <v>683</v>
      </c>
      <c r="AF26" s="36">
        <f ca="1" t="shared" si="4"/>
        <v>137824</v>
      </c>
      <c r="AH26" s="142" t="str">
        <f>+'廃棄物事業経費（歳入）'!B26</f>
        <v>03322</v>
      </c>
      <c r="AI26" s="2">
        <v>26</v>
      </c>
      <c r="AK26" s="26" t="s">
        <v>719</v>
      </c>
      <c r="AL26" s="28" t="s">
        <v>27</v>
      </c>
    </row>
    <row r="27" spans="8:38" ht="19.5" customHeight="1">
      <c r="H27" s="174"/>
      <c r="I27" s="167" t="s">
        <v>682</v>
      </c>
      <c r="J27" s="168"/>
      <c r="K27" s="169"/>
      <c r="L27" s="17">
        <f t="shared" si="5"/>
        <v>5508372</v>
      </c>
      <c r="M27" s="17">
        <f t="shared" si="6"/>
        <v>2491115</v>
      </c>
      <c r="AB27" s="28" t="s">
        <v>61</v>
      </c>
      <c r="AC27" s="1" t="s">
        <v>720</v>
      </c>
      <c r="AD27" s="41" t="s">
        <v>710</v>
      </c>
      <c r="AE27" s="35" t="s">
        <v>721</v>
      </c>
      <c r="AF27" s="36">
        <f ca="1" t="shared" si="4"/>
        <v>1475178</v>
      </c>
      <c r="AH27" s="142" t="str">
        <f>+'廃棄物事業経費（歳入）'!B27</f>
        <v>03366</v>
      </c>
      <c r="AI27" s="2">
        <v>27</v>
      </c>
      <c r="AK27" s="26" t="s">
        <v>722</v>
      </c>
      <c r="AL27" s="28" t="s">
        <v>28</v>
      </c>
    </row>
    <row r="28" spans="8:38" ht="19.5" customHeight="1">
      <c r="H28" s="174"/>
      <c r="I28" s="167" t="s">
        <v>36</v>
      </c>
      <c r="J28" s="168"/>
      <c r="K28" s="169"/>
      <c r="L28" s="17">
        <f t="shared" si="5"/>
        <v>20649</v>
      </c>
      <c r="M28" s="17">
        <f t="shared" si="6"/>
        <v>0</v>
      </c>
      <c r="AB28" s="28" t="s">
        <v>61</v>
      </c>
      <c r="AC28" s="1" t="s">
        <v>723</v>
      </c>
      <c r="AD28" s="41" t="s">
        <v>710</v>
      </c>
      <c r="AE28" s="35" t="s">
        <v>689</v>
      </c>
      <c r="AF28" s="36">
        <f ca="1" t="shared" si="4"/>
        <v>554742</v>
      </c>
      <c r="AH28" s="142" t="str">
        <f>+'廃棄物事業経費（歳入）'!B28</f>
        <v>03381</v>
      </c>
      <c r="AI28" s="2">
        <v>28</v>
      </c>
      <c r="AK28" s="26" t="s">
        <v>724</v>
      </c>
      <c r="AL28" s="28" t="s">
        <v>29</v>
      </c>
    </row>
    <row r="29" spans="8:38" ht="19.5" customHeight="1">
      <c r="H29" s="174"/>
      <c r="I29" s="170" t="s">
        <v>484</v>
      </c>
      <c r="J29" s="171"/>
      <c r="K29" s="172"/>
      <c r="L29" s="19">
        <f>SUM(L15:L28)</f>
        <v>18488507</v>
      </c>
      <c r="M29" s="19">
        <f>SUM(M15:M28)</f>
        <v>6317086</v>
      </c>
      <c r="AB29" s="28" t="s">
        <v>61</v>
      </c>
      <c r="AC29" s="1" t="s">
        <v>725</v>
      </c>
      <c r="AD29" s="41" t="s">
        <v>710</v>
      </c>
      <c r="AE29" s="35" t="s">
        <v>693</v>
      </c>
      <c r="AF29" s="36">
        <f ca="1" t="shared" si="4"/>
        <v>652050</v>
      </c>
      <c r="AH29" s="142" t="str">
        <f>+'廃棄物事業経費（歳入）'!B29</f>
        <v>03402</v>
      </c>
      <c r="AI29" s="2">
        <v>29</v>
      </c>
      <c r="AK29" s="26" t="s">
        <v>726</v>
      </c>
      <c r="AL29" s="28" t="s">
        <v>30</v>
      </c>
    </row>
    <row r="30" spans="8:38" ht="19.5" customHeight="1">
      <c r="H30" s="175"/>
      <c r="I30" s="20"/>
      <c r="J30" s="24"/>
      <c r="K30" s="21" t="s">
        <v>688</v>
      </c>
      <c r="L30" s="23">
        <f>L29-L27</f>
        <v>12980135</v>
      </c>
      <c r="M30" s="23">
        <f>M29-M27</f>
        <v>3825971</v>
      </c>
      <c r="AB30" s="28" t="s">
        <v>61</v>
      </c>
      <c r="AC30" s="1" t="s">
        <v>727</v>
      </c>
      <c r="AD30" s="41" t="s">
        <v>710</v>
      </c>
      <c r="AE30" s="35" t="s">
        <v>696</v>
      </c>
      <c r="AF30" s="36">
        <f ca="1" t="shared" si="4"/>
        <v>69946</v>
      </c>
      <c r="AH30" s="142" t="str">
        <f>+'廃棄物事業経費（歳入）'!B30</f>
        <v>03441</v>
      </c>
      <c r="AI30" s="2">
        <v>30</v>
      </c>
      <c r="AK30" s="26" t="s">
        <v>728</v>
      </c>
      <c r="AL30" s="28" t="s">
        <v>31</v>
      </c>
    </row>
    <row r="31" spans="8:38" ht="19.5" customHeight="1">
      <c r="H31" s="167" t="s">
        <v>1</v>
      </c>
      <c r="I31" s="168"/>
      <c r="J31" s="168"/>
      <c r="K31" s="169"/>
      <c r="L31" s="17">
        <f>AF41</f>
        <v>216784</v>
      </c>
      <c r="M31" s="17">
        <f>AF62</f>
        <v>96954</v>
      </c>
      <c r="AB31" s="28" t="s">
        <v>61</v>
      </c>
      <c r="AC31" s="1" t="s">
        <v>729</v>
      </c>
      <c r="AD31" s="41" t="s">
        <v>710</v>
      </c>
      <c r="AE31" s="35" t="s">
        <v>700</v>
      </c>
      <c r="AF31" s="36">
        <f ca="1" t="shared" si="4"/>
        <v>121618</v>
      </c>
      <c r="AH31" s="142" t="str">
        <f>+'廃棄物事業経費（歳入）'!B31</f>
        <v>03461</v>
      </c>
      <c r="AI31" s="2">
        <v>31</v>
      </c>
      <c r="AK31" s="26" t="s">
        <v>730</v>
      </c>
      <c r="AL31" s="28" t="s">
        <v>32</v>
      </c>
    </row>
    <row r="32" spans="8:38" ht="19.5" customHeight="1">
      <c r="H32" s="170" t="s">
        <v>2</v>
      </c>
      <c r="I32" s="171"/>
      <c r="J32" s="171"/>
      <c r="K32" s="172"/>
      <c r="L32" s="19">
        <f>SUM(L13,L29,L31)</f>
        <v>19620652</v>
      </c>
      <c r="M32" s="19">
        <f>SUM(M13,M29,M31)</f>
        <v>6798618</v>
      </c>
      <c r="AB32" s="28" t="s">
        <v>61</v>
      </c>
      <c r="AC32" s="1" t="s">
        <v>731</v>
      </c>
      <c r="AD32" s="41" t="s">
        <v>710</v>
      </c>
      <c r="AE32" s="35" t="s">
        <v>703</v>
      </c>
      <c r="AF32" s="36">
        <f ca="1" t="shared" si="4"/>
        <v>3099467</v>
      </c>
      <c r="AH32" s="142" t="str">
        <f>+'廃棄物事業経費（歳入）'!B32</f>
        <v>03482</v>
      </c>
      <c r="AI32" s="2">
        <v>32</v>
      </c>
      <c r="AK32" s="26" t="s">
        <v>732</v>
      </c>
      <c r="AL32" s="28" t="s">
        <v>33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688</v>
      </c>
      <c r="L33" s="23">
        <f>SUM(L14,L30,L31)</f>
        <v>13974456</v>
      </c>
      <c r="M33" s="23">
        <f>SUM(M14,M30,M31)</f>
        <v>4203934</v>
      </c>
      <c r="AB33" s="28" t="s">
        <v>61</v>
      </c>
      <c r="AC33" s="1" t="s">
        <v>733</v>
      </c>
      <c r="AD33" s="41" t="s">
        <v>710</v>
      </c>
      <c r="AE33" s="35" t="s">
        <v>706</v>
      </c>
      <c r="AF33" s="36">
        <f ca="1" t="shared" si="4"/>
        <v>252909</v>
      </c>
      <c r="AH33" s="142" t="str">
        <f>+'廃棄物事業経費（歳入）'!B33</f>
        <v>03483</v>
      </c>
      <c r="AI33" s="2">
        <v>33</v>
      </c>
      <c r="AK33" s="26" t="s">
        <v>734</v>
      </c>
      <c r="AL33" s="28" t="s">
        <v>34</v>
      </c>
    </row>
    <row r="34" spans="2:38" ht="14.25">
      <c r="B34" s="28"/>
      <c r="C34" s="28"/>
      <c r="D34" s="28"/>
      <c r="E34" s="28"/>
      <c r="F34" s="28"/>
      <c r="G34" s="28"/>
      <c r="AB34" s="28" t="s">
        <v>61</v>
      </c>
      <c r="AC34" s="15" t="s">
        <v>81</v>
      </c>
      <c r="AD34" s="41" t="s">
        <v>710</v>
      </c>
      <c r="AE34" s="35" t="s">
        <v>735</v>
      </c>
      <c r="AF34" s="36">
        <f ca="1" t="shared" si="4"/>
        <v>32721</v>
      </c>
      <c r="AH34" s="142" t="str">
        <f>+'廃棄物事業経費（歳入）'!B34</f>
        <v>03484</v>
      </c>
      <c r="AI34" s="2">
        <v>34</v>
      </c>
      <c r="AK34" s="26" t="s">
        <v>736</v>
      </c>
      <c r="AL34" s="28" t="s">
        <v>35</v>
      </c>
    </row>
    <row r="35" spans="28:38" ht="14.25" hidden="1">
      <c r="AB35" s="28" t="s">
        <v>61</v>
      </c>
      <c r="AC35" s="1" t="s">
        <v>737</v>
      </c>
      <c r="AD35" s="41" t="s">
        <v>710</v>
      </c>
      <c r="AE35" s="35" t="s">
        <v>738</v>
      </c>
      <c r="AF35" s="36">
        <f ca="1" t="shared" si="4"/>
        <v>2811928</v>
      </c>
      <c r="AH35" s="142" t="str">
        <f>+'廃棄物事業経費（歳入）'!B35</f>
        <v>03485</v>
      </c>
      <c r="AI35" s="2">
        <v>35</v>
      </c>
      <c r="AK35" s="128" t="s">
        <v>739</v>
      </c>
      <c r="AL35" s="28" t="s">
        <v>37</v>
      </c>
    </row>
    <row r="36" spans="28:38" ht="14.25" hidden="1">
      <c r="AB36" s="28" t="s">
        <v>61</v>
      </c>
      <c r="AC36" s="1" t="s">
        <v>740</v>
      </c>
      <c r="AD36" s="41" t="s">
        <v>710</v>
      </c>
      <c r="AE36" s="35" t="s">
        <v>741</v>
      </c>
      <c r="AF36" s="36">
        <f ca="1" t="shared" si="4"/>
        <v>3639859</v>
      </c>
      <c r="AH36" s="142" t="str">
        <f>+'廃棄物事業経費（歳入）'!B36</f>
        <v>03501</v>
      </c>
      <c r="AI36" s="2">
        <v>36</v>
      </c>
      <c r="AK36" s="128" t="s">
        <v>742</v>
      </c>
      <c r="AL36" s="28" t="s">
        <v>38</v>
      </c>
    </row>
    <row r="37" spans="28:38" ht="14.25" hidden="1">
      <c r="AB37" s="28" t="s">
        <v>61</v>
      </c>
      <c r="AC37" s="1" t="s">
        <v>743</v>
      </c>
      <c r="AD37" s="41" t="s">
        <v>710</v>
      </c>
      <c r="AE37" s="35" t="s">
        <v>744</v>
      </c>
      <c r="AF37" s="36">
        <f ca="1" t="shared" si="4"/>
        <v>208142</v>
      </c>
      <c r="AH37" s="142" t="str">
        <f>+'廃棄物事業経費（歳入）'!B37</f>
        <v>03503</v>
      </c>
      <c r="AI37" s="2">
        <v>37</v>
      </c>
      <c r="AK37" s="128" t="s">
        <v>745</v>
      </c>
      <c r="AL37" s="28" t="s">
        <v>39</v>
      </c>
    </row>
    <row r="38" spans="28:38" ht="14.25" hidden="1">
      <c r="AB38" s="28" t="s">
        <v>61</v>
      </c>
      <c r="AC38" s="1" t="s">
        <v>1</v>
      </c>
      <c r="AD38" s="41" t="s">
        <v>710</v>
      </c>
      <c r="AE38" s="35" t="s">
        <v>746</v>
      </c>
      <c r="AF38" s="35">
        <f ca="1" t="shared" si="4"/>
        <v>40926</v>
      </c>
      <c r="AH38" s="142" t="str">
        <f>+'廃棄物事業経費（歳入）'!B38</f>
        <v>03506</v>
      </c>
      <c r="AI38" s="2">
        <v>38</v>
      </c>
      <c r="AK38" s="128" t="s">
        <v>747</v>
      </c>
      <c r="AL38" s="28" t="s">
        <v>40</v>
      </c>
    </row>
    <row r="39" spans="28:38" ht="14.25" hidden="1">
      <c r="AB39" s="28" t="s">
        <v>61</v>
      </c>
      <c r="AC39" s="1" t="s">
        <v>682</v>
      </c>
      <c r="AD39" s="41" t="s">
        <v>710</v>
      </c>
      <c r="AE39" s="35" t="s">
        <v>748</v>
      </c>
      <c r="AF39" s="35">
        <f aca="true" ca="1" t="shared" si="7" ref="AF39:AF62">IF(AF$2=0,INDIRECT("'"&amp;AD39&amp;"'!"&amp;AE39&amp;$AI$2),0)</f>
        <v>5508372</v>
      </c>
      <c r="AH39" s="142" t="str">
        <f>+'廃棄物事業経費（歳入）'!B39</f>
        <v>03507</v>
      </c>
      <c r="AI39" s="2">
        <v>39</v>
      </c>
      <c r="AK39" s="128" t="s">
        <v>749</v>
      </c>
      <c r="AL39" s="28" t="s">
        <v>41</v>
      </c>
    </row>
    <row r="40" spans="28:38" ht="14.25" hidden="1">
      <c r="AB40" s="28" t="s">
        <v>61</v>
      </c>
      <c r="AC40" s="1" t="s">
        <v>36</v>
      </c>
      <c r="AD40" s="41" t="s">
        <v>710</v>
      </c>
      <c r="AE40" s="35" t="s">
        <v>750</v>
      </c>
      <c r="AF40" s="35">
        <f ca="1" t="shared" si="7"/>
        <v>20649</v>
      </c>
      <c r="AH40" s="142" t="str">
        <f>+'廃棄物事業経費（歳入）'!B40</f>
        <v>03524</v>
      </c>
      <c r="AI40" s="2">
        <v>40</v>
      </c>
      <c r="AK40" s="128" t="s">
        <v>751</v>
      </c>
      <c r="AL40" s="28" t="s">
        <v>42</v>
      </c>
    </row>
    <row r="41" spans="28:38" ht="14.25" hidden="1">
      <c r="AB41" s="28" t="s">
        <v>61</v>
      </c>
      <c r="AC41" s="1" t="s">
        <v>1</v>
      </c>
      <c r="AD41" s="41" t="s">
        <v>710</v>
      </c>
      <c r="AE41" s="35" t="s">
        <v>752</v>
      </c>
      <c r="AF41" s="35">
        <f ca="1" t="shared" si="7"/>
        <v>216784</v>
      </c>
      <c r="AH41" s="142" t="str">
        <f>+'廃棄物事業経費（歳入）'!B41</f>
        <v>03819</v>
      </c>
      <c r="AI41" s="2">
        <v>41</v>
      </c>
      <c r="AK41" s="128" t="s">
        <v>753</v>
      </c>
      <c r="AL41" s="28" t="s">
        <v>43</v>
      </c>
    </row>
    <row r="42" spans="28:38" ht="14.25" hidden="1">
      <c r="AB42" s="28" t="s">
        <v>63</v>
      </c>
      <c r="AC42" s="15" t="s">
        <v>709</v>
      </c>
      <c r="AD42" s="41" t="s">
        <v>710</v>
      </c>
      <c r="AE42" s="35" t="s">
        <v>754</v>
      </c>
      <c r="AF42" s="35">
        <f ca="1" t="shared" si="7"/>
        <v>0</v>
      </c>
      <c r="AH42" s="142" t="str">
        <f>+'廃棄物事業経費（歳入）'!B42</f>
        <v>03828</v>
      </c>
      <c r="AI42" s="2">
        <v>42</v>
      </c>
      <c r="AK42" s="128" t="s">
        <v>755</v>
      </c>
      <c r="AL42" s="28" t="s">
        <v>44</v>
      </c>
    </row>
    <row r="43" spans="28:38" ht="14.25" hidden="1">
      <c r="AB43" s="28" t="s">
        <v>63</v>
      </c>
      <c r="AC43" s="15" t="s">
        <v>712</v>
      </c>
      <c r="AD43" s="41" t="s">
        <v>710</v>
      </c>
      <c r="AE43" s="35" t="s">
        <v>756</v>
      </c>
      <c r="AF43" s="35">
        <f ca="1" t="shared" si="7"/>
        <v>179011</v>
      </c>
      <c r="AH43" s="142" t="str">
        <f>+'廃棄物事業経費（歳入）'!B43</f>
        <v>03829</v>
      </c>
      <c r="AI43" s="2">
        <v>43</v>
      </c>
      <c r="AK43" s="128" t="s">
        <v>757</v>
      </c>
      <c r="AL43" s="28" t="s">
        <v>45</v>
      </c>
    </row>
    <row r="44" spans="28:38" ht="14.25" hidden="1">
      <c r="AB44" s="28" t="s">
        <v>63</v>
      </c>
      <c r="AC44" s="1" t="s">
        <v>715</v>
      </c>
      <c r="AD44" s="41" t="s">
        <v>710</v>
      </c>
      <c r="AE44" s="35" t="s">
        <v>758</v>
      </c>
      <c r="AF44" s="35">
        <f ca="1" t="shared" si="7"/>
        <v>0</v>
      </c>
      <c r="AH44" s="142" t="str">
        <f>+'廃棄物事業経費（歳入）'!B44</f>
        <v>03831</v>
      </c>
      <c r="AI44" s="2">
        <v>44</v>
      </c>
      <c r="AK44" s="128" t="s">
        <v>759</v>
      </c>
      <c r="AL44" s="28" t="s">
        <v>46</v>
      </c>
    </row>
    <row r="45" spans="28:38" ht="14.25" hidden="1">
      <c r="AB45" s="28" t="s">
        <v>63</v>
      </c>
      <c r="AC45" s="15" t="s">
        <v>1</v>
      </c>
      <c r="AD45" s="41" t="s">
        <v>710</v>
      </c>
      <c r="AE45" s="35" t="s">
        <v>760</v>
      </c>
      <c r="AF45" s="35">
        <f ca="1" t="shared" si="7"/>
        <v>101000</v>
      </c>
      <c r="AH45" s="142" t="str">
        <f>+'廃棄物事業経費（歳入）'!B45</f>
        <v>03833</v>
      </c>
      <c r="AI45" s="2">
        <v>45</v>
      </c>
      <c r="AK45" s="128" t="s">
        <v>761</v>
      </c>
      <c r="AL45" s="28" t="s">
        <v>47</v>
      </c>
    </row>
    <row r="46" spans="28:38" ht="14.25" hidden="1">
      <c r="AB46" s="28" t="s">
        <v>63</v>
      </c>
      <c r="AC46" s="15" t="s">
        <v>76</v>
      </c>
      <c r="AD46" s="41" t="s">
        <v>710</v>
      </c>
      <c r="AE46" s="35" t="s">
        <v>762</v>
      </c>
      <c r="AF46" s="35">
        <f ca="1" t="shared" si="7"/>
        <v>998</v>
      </c>
      <c r="AH46" s="142" t="str">
        <f>+'廃棄物事業経費（歳入）'!B46</f>
        <v>03835</v>
      </c>
      <c r="AI46" s="2">
        <v>46</v>
      </c>
      <c r="AK46" s="128" t="s">
        <v>763</v>
      </c>
      <c r="AL46" s="28" t="s">
        <v>48</v>
      </c>
    </row>
    <row r="47" spans="28:38" ht="14.25" hidden="1">
      <c r="AB47" s="28" t="s">
        <v>63</v>
      </c>
      <c r="AC47" s="1" t="s">
        <v>682</v>
      </c>
      <c r="AD47" s="41" t="s">
        <v>710</v>
      </c>
      <c r="AE47" s="35" t="s">
        <v>764</v>
      </c>
      <c r="AF47" s="35">
        <f ca="1" t="shared" si="7"/>
        <v>103569</v>
      </c>
      <c r="AH47" s="142" t="str">
        <f>+'廃棄物事業経費（歳入）'!B47</f>
        <v>03840</v>
      </c>
      <c r="AI47" s="2">
        <v>47</v>
      </c>
      <c r="AK47" s="128" t="s">
        <v>765</v>
      </c>
      <c r="AL47" s="28" t="s">
        <v>49</v>
      </c>
    </row>
    <row r="48" spans="28:38" ht="14.25" hidden="1">
      <c r="AB48" s="28" t="s">
        <v>63</v>
      </c>
      <c r="AC48" s="1" t="s">
        <v>720</v>
      </c>
      <c r="AD48" s="41" t="s">
        <v>710</v>
      </c>
      <c r="AE48" s="35" t="s">
        <v>766</v>
      </c>
      <c r="AF48" s="35">
        <f ca="1" t="shared" si="7"/>
        <v>572242</v>
      </c>
      <c r="AH48" s="142" t="str">
        <f>+'廃棄物事業経費（歳入）'!B48</f>
        <v>03851</v>
      </c>
      <c r="AI48" s="2">
        <v>48</v>
      </c>
      <c r="AK48" s="128" t="s">
        <v>767</v>
      </c>
      <c r="AL48" s="28" t="s">
        <v>50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63</v>
      </c>
      <c r="AC49" s="1" t="s">
        <v>723</v>
      </c>
      <c r="AD49" s="41" t="s">
        <v>710</v>
      </c>
      <c r="AE49" s="35" t="s">
        <v>768</v>
      </c>
      <c r="AF49" s="35">
        <f ca="1" t="shared" si="7"/>
        <v>0</v>
      </c>
      <c r="AG49" s="28"/>
      <c r="AH49" s="142" t="str">
        <f>+'廃棄物事業経費（歳入）'!B49</f>
        <v>03854</v>
      </c>
      <c r="AI49" s="2">
        <v>49</v>
      </c>
      <c r="AK49" s="128" t="s">
        <v>769</v>
      </c>
      <c r="AL49" s="28" t="s">
        <v>51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63</v>
      </c>
      <c r="AC50" s="1" t="s">
        <v>725</v>
      </c>
      <c r="AD50" s="41" t="s">
        <v>710</v>
      </c>
      <c r="AE50" s="35" t="s">
        <v>770</v>
      </c>
      <c r="AF50" s="35">
        <f ca="1" t="shared" si="7"/>
        <v>75942</v>
      </c>
      <c r="AG50" s="28"/>
      <c r="AH50" s="142" t="str">
        <f>+'廃棄物事業経費（歳入）'!B50</f>
        <v>03855</v>
      </c>
      <c r="AI50" s="2">
        <v>50</v>
      </c>
      <c r="AK50" s="128" t="s">
        <v>771</v>
      </c>
      <c r="AL50" s="28" t="s">
        <v>52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63</v>
      </c>
      <c r="AC51" s="1" t="s">
        <v>727</v>
      </c>
      <c r="AD51" s="41" t="s">
        <v>710</v>
      </c>
      <c r="AE51" s="35" t="s">
        <v>772</v>
      </c>
      <c r="AF51" s="35">
        <f ca="1" t="shared" si="7"/>
        <v>0</v>
      </c>
      <c r="AG51" s="28"/>
      <c r="AH51" s="142" t="str">
        <f>+'廃棄物事業経費（歳入）'!B51</f>
        <v>03862</v>
      </c>
      <c r="AI51" s="2">
        <v>51</v>
      </c>
      <c r="AK51" s="128" t="s">
        <v>773</v>
      </c>
      <c r="AL51" s="28" t="s">
        <v>53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63</v>
      </c>
      <c r="AC52" s="1" t="s">
        <v>729</v>
      </c>
      <c r="AD52" s="41" t="s">
        <v>710</v>
      </c>
      <c r="AE52" s="35" t="s">
        <v>774</v>
      </c>
      <c r="AF52" s="35">
        <f ca="1" t="shared" si="7"/>
        <v>260</v>
      </c>
      <c r="AG52" s="28"/>
      <c r="AH52" s="142" t="str">
        <f>+'廃棄物事業経費（歳入）'!B52</f>
        <v>03867</v>
      </c>
      <c r="AI52" s="2">
        <v>52</v>
      </c>
      <c r="AK52" s="128" t="s">
        <v>775</v>
      </c>
      <c r="AL52" s="28" t="s">
        <v>54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63</v>
      </c>
      <c r="AC53" s="1" t="s">
        <v>731</v>
      </c>
      <c r="AD53" s="41" t="s">
        <v>710</v>
      </c>
      <c r="AE53" s="35" t="s">
        <v>776</v>
      </c>
      <c r="AF53" s="35">
        <f ca="1" t="shared" si="7"/>
        <v>1266220</v>
      </c>
      <c r="AG53" s="28"/>
      <c r="AH53" s="142" t="str">
        <f>+'廃棄物事業経費（歳入）'!B53</f>
        <v>03873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63</v>
      </c>
      <c r="AC54" s="1" t="s">
        <v>733</v>
      </c>
      <c r="AD54" s="41" t="s">
        <v>710</v>
      </c>
      <c r="AE54" s="35" t="s">
        <v>777</v>
      </c>
      <c r="AF54" s="35">
        <f ca="1" t="shared" si="7"/>
        <v>1030</v>
      </c>
      <c r="AG54" s="28"/>
      <c r="AH54" s="142" t="str">
        <f>+'廃棄物事業経費（歳入）'!B54</f>
        <v>03878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63</v>
      </c>
      <c r="AC55" s="15" t="s">
        <v>81</v>
      </c>
      <c r="AD55" s="41" t="s">
        <v>710</v>
      </c>
      <c r="AE55" s="35" t="s">
        <v>778</v>
      </c>
      <c r="AF55" s="35">
        <f ca="1" t="shared" si="7"/>
        <v>0</v>
      </c>
      <c r="AG55" s="28"/>
      <c r="AH55" s="142" t="str">
        <f>+'廃棄物事業経費（歳入）'!B55</f>
        <v>03881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63</v>
      </c>
      <c r="AC56" s="1" t="s">
        <v>737</v>
      </c>
      <c r="AD56" s="41" t="s">
        <v>710</v>
      </c>
      <c r="AE56" s="35" t="s">
        <v>779</v>
      </c>
      <c r="AF56" s="35">
        <f ca="1" t="shared" si="7"/>
        <v>1085279</v>
      </c>
      <c r="AG56" s="28"/>
      <c r="AH56" s="142" t="str">
        <f>+'廃棄物事業経費（歳入）'!B56</f>
        <v>03883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63</v>
      </c>
      <c r="AC57" s="1" t="s">
        <v>740</v>
      </c>
      <c r="AD57" s="41" t="s">
        <v>710</v>
      </c>
      <c r="AE57" s="35" t="s">
        <v>780</v>
      </c>
      <c r="AF57" s="35">
        <f ca="1" t="shared" si="7"/>
        <v>803008</v>
      </c>
      <c r="AG57" s="28"/>
      <c r="AH57" s="142" t="str">
        <f>+'廃棄物事業経費（歳入）'!B57</f>
        <v>03885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63</v>
      </c>
      <c r="AC58" s="1" t="s">
        <v>743</v>
      </c>
      <c r="AD58" s="41" t="s">
        <v>710</v>
      </c>
      <c r="AE58" s="35" t="s">
        <v>781</v>
      </c>
      <c r="AF58" s="35">
        <f ca="1" t="shared" si="7"/>
        <v>19712</v>
      </c>
      <c r="AG58" s="28"/>
      <c r="AH58" s="142" t="str">
        <f>+'廃棄物事業経費（歳入）'!B58</f>
        <v>03886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63</v>
      </c>
      <c r="AC59" s="1" t="s">
        <v>1</v>
      </c>
      <c r="AD59" s="41" t="s">
        <v>710</v>
      </c>
      <c r="AE59" s="35" t="s">
        <v>782</v>
      </c>
      <c r="AF59" s="35">
        <f ca="1" t="shared" si="7"/>
        <v>2278</v>
      </c>
      <c r="AG59" s="28"/>
      <c r="AH59" s="142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63</v>
      </c>
      <c r="AC60" s="1" t="s">
        <v>682</v>
      </c>
      <c r="AD60" s="41" t="s">
        <v>710</v>
      </c>
      <c r="AE60" s="35" t="s">
        <v>783</v>
      </c>
      <c r="AF60" s="35">
        <f ca="1" t="shared" si="7"/>
        <v>2491115</v>
      </c>
      <c r="AG60" s="28"/>
      <c r="AH60" s="142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63</v>
      </c>
      <c r="AC61" s="1" t="s">
        <v>36</v>
      </c>
      <c r="AD61" s="41" t="s">
        <v>710</v>
      </c>
      <c r="AE61" s="35" t="s">
        <v>784</v>
      </c>
      <c r="AF61" s="35">
        <f ca="1" t="shared" si="7"/>
        <v>0</v>
      </c>
      <c r="AG61" s="28"/>
      <c r="AH61" s="142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63</v>
      </c>
      <c r="AC62" s="1" t="s">
        <v>1</v>
      </c>
      <c r="AD62" s="41" t="s">
        <v>710</v>
      </c>
      <c r="AE62" s="35" t="s">
        <v>785</v>
      </c>
      <c r="AF62" s="35">
        <f ca="1" t="shared" si="7"/>
        <v>96954</v>
      </c>
      <c r="AG62" s="28"/>
      <c r="AH62" s="142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42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42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42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4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4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4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4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4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4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4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4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4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4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4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4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4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4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4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4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4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4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4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4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4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4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4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4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4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4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4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4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4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4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4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4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4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4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4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4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4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4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4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4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4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4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4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4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4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4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4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4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4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4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4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4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4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4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4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4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4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4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4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4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4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4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4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4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4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4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4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4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4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4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4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4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4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4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4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4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4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4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4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4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4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4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4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4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4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4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4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4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4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4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4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4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4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4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4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4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4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4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4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4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4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4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4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4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4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4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4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4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4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4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4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4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4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4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4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4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4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4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4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4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4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4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4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4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4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4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4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4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4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4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4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4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4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4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4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4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4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4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4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4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4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4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4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4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4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4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4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4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4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4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4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4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4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4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4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4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4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4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4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4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4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4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4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4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4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4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4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4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4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4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4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4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4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4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4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4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4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4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4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4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4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4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4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4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4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4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4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4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4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4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4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4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4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4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4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4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4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4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4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4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4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4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4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4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4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4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4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4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4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4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4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4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4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4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4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4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4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4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4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4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4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4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4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4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4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4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4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4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4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4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4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4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4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4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4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</sheetData>
  <sheetProtection/>
  <mergeCells count="42"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3:D13"/>
    <mergeCell ref="I13:K13"/>
    <mergeCell ref="B11:D11"/>
    <mergeCell ref="I11:K11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2012-09-05T02:59:42Z</cp:lastPrinted>
  <dcterms:created xsi:type="dcterms:W3CDTF">2008-01-24T06:28:57Z</dcterms:created>
  <dcterms:modified xsi:type="dcterms:W3CDTF">2013-10-21T06:50:23Z</dcterms:modified>
  <cp:category/>
  <cp:version/>
  <cp:contentType/>
  <cp:contentStatus/>
</cp:coreProperties>
</file>