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'ごみ処理概要'!$A$6:$AP$26</definedName>
    <definedName name="_xlnm._FilterDatabase" localSheetId="3" hidden="1">'ごみ処理量内訳'!$A$6:$AJ$26</definedName>
    <definedName name="_xlnm._FilterDatabase" localSheetId="1" hidden="1">'ごみ搬入量内訳'!$A$6:$DM$26</definedName>
    <definedName name="_xlnm._FilterDatabase" localSheetId="6" hidden="1">'災害廃棄物搬入量'!$A$6:$CY$26</definedName>
    <definedName name="_xlnm._FilterDatabase" localSheetId="2" hidden="1">'施設区分別搬入量内訳'!$A$6:$EN$26</definedName>
    <definedName name="_xlnm._FilterDatabase" localSheetId="5" hidden="1">'施設資源化量内訳'!$A$6:$FO$26</definedName>
    <definedName name="_xlnm._FilterDatabase" localSheetId="4" hidden="1">'資源化量内訳'!$A$6:$CJ$26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'ごみ処理概要'!$A$2:$AP$26</definedName>
    <definedName name="_xlnm.Print_Area" localSheetId="3">'ごみ処理量内訳'!$A$2:$AJ$26</definedName>
    <definedName name="_xlnm.Print_Area" localSheetId="1">'ごみ搬入量内訳'!$A$2:$DM$26</definedName>
    <definedName name="_xlnm.Print_Area" localSheetId="6">'災害廃棄物搬入量'!$A$2:$CY$26</definedName>
    <definedName name="_xlnm.Print_Area" localSheetId="2">'施設区分別搬入量内訳'!$A$2:$EN$26</definedName>
    <definedName name="_xlnm.Print_Area" localSheetId="5">'施設資源化量内訳'!$A$2:$FO$26</definedName>
    <definedName name="_xlnm.Print_Area" localSheetId="4">'資源化量内訳'!$A$2:$CJ$26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<sst xmlns="http://schemas.openxmlformats.org/spreadsheetml/2006/main" count="3827" uniqueCount="542">
  <si>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</si>
  <si>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</si>
  <si>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35000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</si>
  <si>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</si>
  <si>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</si>
  <si>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</si>
  <si>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</si>
  <si>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</si>
  <si>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</si>
  <si>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</si>
  <si>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</si>
  <si>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</si>
  <si>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</si>
  <si>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</si>
  <si>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</si>
  <si>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</si>
  <si>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</si>
  <si>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</si>
  <si>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</si>
  <si>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</si>
  <si>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</si>
  <si>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</si>
  <si>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</si>
  <si>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</si>
  <si>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</si>
  <si>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</si>
  <si>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</si>
  <si>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</si>
  <si>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</si>
  <si>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</si>
  <si>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</si>
  <si>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</si>
  <si>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</si>
  <si>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</si>
  <si>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</si>
  <si>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</si>
  <si>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</si>
  <si>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</si>
  <si>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</si>
  <si>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</si>
  <si>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</si>
  <si>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</si>
  <si>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</si>
  <si>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</si>
  <si>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</si>
  <si>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</si>
  <si>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</si>
  <si>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</si>
  <si>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</si>
  <si>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</si>
  <si>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</si>
  <si>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</si>
  <si>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</si>
  <si>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</si>
  <si>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</si>
  <si>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</si>
  <si>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</si>
  <si>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</si>
  <si>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</si>
  <si>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</si>
  <si>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</si>
  <si>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</si>
  <si>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</si>
  <si>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</si>
  <si>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</si>
  <si>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</si>
  <si>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</si>
  <si>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</si>
  <si>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</si>
  <si>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</si>
  <si>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</si>
  <si>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</si>
  <si>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</si>
  <si>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</si>
  <si>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</si>
  <si>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</si>
  <si>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</si>
  <si>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</si>
  <si>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</si>
  <si>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</si>
  <si>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</si>
  <si>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</si>
  <si>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</si>
  <si>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</si>
  <si>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</si>
  <si>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</si>
  <si>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</si>
  <si>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</si>
  <si>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</si>
  <si>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</si>
  <si>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</si>
  <si>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</si>
  <si>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</si>
  <si>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</si>
  <si>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</si>
  <si>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</si>
  <si>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</si>
  <si>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</si>
  <si>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</si>
  <si>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</si>
  <si>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</si>
  <si>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</si>
  <si>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</si>
  <si>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</si>
  <si>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</si>
  <si>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</si>
  <si>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</si>
  <si>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</si>
  <si>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</si>
  <si>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</si>
  <si>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</si>
  <si>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</si>
  <si>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</si>
  <si>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</si>
  <si>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</si>
  <si>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</si>
  <si>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</si>
  <si>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</si>
  <si>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</si>
  <si>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</si>
  <si>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</si>
  <si>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</si>
  <si>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</si>
  <si>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</si>
  <si>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</si>
  <si>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</si>
  <si>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</si>
  <si>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</si>
  <si>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</si>
  <si>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</si>
  <si>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</si>
  <si>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</si>
  <si>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</si>
  <si>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</si>
  <si>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</si>
  <si>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</si>
  <si>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</si>
  <si>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</si>
  <si>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</si>
  <si>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</si>
  <si>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</si>
  <si>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</si>
  <si>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</si>
  <si>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</si>
  <si>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</si>
  <si>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</si>
  <si>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</si>
  <si>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</si>
  <si>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</si>
  <si>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</si>
  <si>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</si>
  <si>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</si>
  <si>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</si>
  <si>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</si>
  <si>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</si>
  <si>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</si>
  <si>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</si>
  <si>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</si>
  <si>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</si>
  <si>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</si>
  <si>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</si>
  <si>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</si>
  <si>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</si>
  <si>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</si>
  <si>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</si>
  <si>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</si>
  <si>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</si>
  <si>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</si>
  <si>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</si>
  <si>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</si>
  <si>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</si>
  <si>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</si>
  <si>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</si>
  <si>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</si>
  <si>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</si>
  <si>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</si>
  <si>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</si>
  <si>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</si>
  <si>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</si>
  <si>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</si>
  <si>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</si>
  <si>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</si>
  <si>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</si>
  <si>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</si>
  <si>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</si>
  <si>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</si>
  <si>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</si>
  <si>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</si>
  <si>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</si>
  <si>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</si>
  <si>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</si>
  <si>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</si>
  <si>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</si>
  <si>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</si>
  <si>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</si>
  <si>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</si>
  <si>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</si>
  <si>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</si>
  <si>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</si>
  <si>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</si>
  <si>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</si>
  <si>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</si>
  <si>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</si>
  <si>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</si>
  <si>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</si>
  <si>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</si>
  <si>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</si>
  <si>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</si>
  <si>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</si>
  <si>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</si>
  <si>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</si>
  <si>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</si>
  <si>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</si>
  <si>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</si>
  <si>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</si>
  <si>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</si>
  <si>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</si>
  <si>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</si>
  <si>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</si>
  <si>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</si>
  <si>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</si>
  <si>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</si>
  <si>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</si>
  <si>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</si>
  <si>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</si>
  <si>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</si>
  <si>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</si>
  <si>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</si>
  <si>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</si>
  <si>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</si>
  <si>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</si>
  <si>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</si>
  <si>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</si>
  <si>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</si>
  <si>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</si>
  <si>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</si>
  <si>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</si>
  <si>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</si>
  <si>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</si>
  <si>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</si>
  <si>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</si>
  <si>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</si>
  <si>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</si>
  <si>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</si>
  <si>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</si>
  <si>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</si>
  <si>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</si>
  <si>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</si>
  <si>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</si>
  <si>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</si>
  <si>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</si>
  <si>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</si>
  <si>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</si>
  <si>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</si>
  <si>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</si>
  <si>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</si>
  <si>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</si>
  <si>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</si>
  <si>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</si>
  <si>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</si>
  <si>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</si>
  <si>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</si>
  <si>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</si>
  <si>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</si>
  <si>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</si>
  <si>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</si>
  <si>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</si>
  <si>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</si>
  <si>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</si>
  <si>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</si>
  <si>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</si>
  <si>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</si>
  <si>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</si>
  <si>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</si>
  <si>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</si>
  <si>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</si>
  <si>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</si>
  <si>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</si>
  <si>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</si>
  <si>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</si>
  <si>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</si>
  <si>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</si>
  <si>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</si>
  <si>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</si>
  <si>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</si>
  <si>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</si>
  <si>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</si>
  <si>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</si>
  <si>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</si>
  <si>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</si>
  <si>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</si>
  <si>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</si>
  <si>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</si>
  <si>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</si>
  <si>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</si>
  <si>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</si>
  <si>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</si>
  <si>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</si>
  <si>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</si>
  <si>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</si>
  <si>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</si>
  <si>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</si>
  <si>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</si>
  <si>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</si>
  <si>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</si>
  <si>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</si>
  <si>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</si>
  <si>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</si>
  <si>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</si>
  <si>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</si>
  <si>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</si>
  <si>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</si>
  <si>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</si>
  <si>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</si>
  <si>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</si>
  <si>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</si>
  <si>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</si>
  <si>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</si>
  <si>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</si>
  <si>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</si>
  <si>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</si>
  <si>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</si>
  <si>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</si>
  <si>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</si>
  <si>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</si>
  <si>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</si>
  <si>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</si>
  <si>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</si>
  <si>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</si>
  <si>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</si>
  <si>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</si>
  <si>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</si>
  <si>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</si>
  <si>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</si>
  <si>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</si>
  <si>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</si>
  <si>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</si>
  <si>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</si>
  <si>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</si>
  <si>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</si>
  <si>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</si>
  <si>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</si>
  <si>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</si>
  <si>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</si>
  <si>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</si>
  <si>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</si>
  <si>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</si>
  <si>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</si>
  <si>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</si>
  <si>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</si>
  <si>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</si>
  <si>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</si>
  <si>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</si>
  <si>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</si>
  <si>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</si>
  <si>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</si>
  <si>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</si>
  <si>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</si>
  <si>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</si>
  <si>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</si>
  <si>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</si>
  <si>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</si>
  <si>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</si>
  <si>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</si>
  <si>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</si>
  <si>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</si>
  <si>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</si>
  <si>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</si>
  <si>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</si>
  <si>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</si>
  <si>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</si>
  <si>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</si>
  <si>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</si>
  <si>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</si>
  <si>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</si>
  <si>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</si>
  <si>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</si>
  <si>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</si>
  <si>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</si>
  <si>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</si>
  <si>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</si>
  <si>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</si>
  <si>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</si>
  <si>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</si>
  <si>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</si>
  <si>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</si>
  <si>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</si>
  <si>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</si>
  <si>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</si>
  <si>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</si>
  <si>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</si>
  <si>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</si>
  <si>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</si>
  <si>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</si>
  <si>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</si>
  <si>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</si>
  <si>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</si>
  <si>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</si>
  <si>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</si>
  <si>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</si>
  <si>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</si>
  <si>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</si>
  <si>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</si>
  <si>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</si>
  <si>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</si>
  <si>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</si>
  <si>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</si>
  <si>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</si>
  <si>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</si>
  <si>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</si>
  <si>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</si>
  <si>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</si>
  <si>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</si>
  <si>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</si>
  <si>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</si>
  <si>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</si>
  <si>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</si>
  <si>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</si>
  <si>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</si>
  <si>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</si>
  <si>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</si>
  <si>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</si>
  <si>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</si>
  <si>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</si>
  <si>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</si>
  <si>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</si>
  <si>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</si>
  <si>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</si>
  <si>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</si>
  <si>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</si>
  <si>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</si>
  <si>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</si>
  <si>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</si>
  <si>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</si>
  <si>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</si>
  <si>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</si>
  <si>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</si>
  <si>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</si>
  <si>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</si>
  <si>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</si>
  <si>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</si>
  <si>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</si>
  <si>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</si>
  <si>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</si>
  <si>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</si>
  <si>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</si>
  <si>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</si>
  <si>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</si>
  <si>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</si>
  <si>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</si>
  <si>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</si>
  <si>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</si>
  <si>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</si>
  <si>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</si>
  <si>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</si>
  <si>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</si>
  <si>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</si>
  <si>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</si>
  <si>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</si>
  <si>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</si>
  <si>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</si>
  <si>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</si>
  <si>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</si>
  <si>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</si>
  <si>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</si>
  <si>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</si>
  <si>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</si>
  <si>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</si>
  <si>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</si>
  <si>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</si>
  <si>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</si>
  <si>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</si>
  <si>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</si>
  <si>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</si>
  <si>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</si>
  <si>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</si>
  <si>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</si>
  <si>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</si>
  <si>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</si>
  <si>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</si>
  <si>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</si>
  <si>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</si>
  <si>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</si>
  <si>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</si>
  <si>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</si>
  <si>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</si>
  <si>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</si>
  <si>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</si>
  <si>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</si>
  <si>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</si>
  <si>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</si>
  <si>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</si>
  <si>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</si>
  <si>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</si>
  <si>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</si>
  <si>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</si>
  <si>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</si>
  <si>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</si>
  <si>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</si>
  <si>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</si>
  <si>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</si>
  <si>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</si>
  <si>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山口県</t>
  </si>
  <si>
    <t>35000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</si>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</sst>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26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</v>
      </c>
      <c r="B2" s="322" t="s">
        <v>5</v>
      </c>
      <c r="C2" s="322" t="s">
        <v>6</v>
      </c>
      <c r="D2" s="313" t="s">
        <v>7</v>
      </c>
      <c r="E2" s="314"/>
      <c r="F2" s="189"/>
      <c r="G2" s="190" t="s">
        <v>8</v>
      </c>
      <c r="H2" s="313" t="s">
        <v>9</v>
      </c>
      <c r="I2" s="314"/>
      <c r="J2" s="314"/>
      <c r="K2" s="315"/>
      <c r="L2" s="329" t="s">
        <v>10</v>
      </c>
      <c r="M2" s="330"/>
      <c r="N2" s="331"/>
      <c r="O2" s="316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13</v>
      </c>
      <c r="AC2" s="313" t="s">
        <v>14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15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16</v>
      </c>
      <c r="F3" s="316" t="s">
        <v>17</v>
      </c>
      <c r="G3" s="188"/>
      <c r="H3" s="316" t="s">
        <v>18</v>
      </c>
      <c r="I3" s="316" t="s">
        <v>19</v>
      </c>
      <c r="J3" s="316" t="s">
        <v>20</v>
      </c>
      <c r="K3" s="321" t="s">
        <v>21</v>
      </c>
      <c r="L3" s="320" t="s">
        <v>22</v>
      </c>
      <c r="M3" s="320" t="s">
        <v>23</v>
      </c>
      <c r="N3" s="320" t="s">
        <v>24</v>
      </c>
      <c r="O3" s="318"/>
      <c r="P3" s="316" t="s">
        <v>25</v>
      </c>
      <c r="Q3" s="316" t="s">
        <v>26</v>
      </c>
      <c r="R3" s="326" t="s">
        <v>27</v>
      </c>
      <c r="S3" s="327"/>
      <c r="T3" s="327"/>
      <c r="U3" s="327"/>
      <c r="V3" s="327"/>
      <c r="W3" s="327"/>
      <c r="X3" s="327"/>
      <c r="Y3" s="328"/>
      <c r="Z3" s="316" t="s">
        <v>28</v>
      </c>
      <c r="AA3" s="321" t="s">
        <v>21</v>
      </c>
      <c r="AB3" s="333"/>
      <c r="AC3" s="316" t="s">
        <v>29</v>
      </c>
      <c r="AD3" s="316" t="s">
        <v>30</v>
      </c>
      <c r="AE3" s="316" t="s">
        <v>31</v>
      </c>
      <c r="AF3" s="316" t="s">
        <v>32</v>
      </c>
      <c r="AG3" s="316" t="s">
        <v>33</v>
      </c>
      <c r="AH3" s="316" t="s">
        <v>34</v>
      </c>
      <c r="AI3" s="316" t="s">
        <v>35</v>
      </c>
      <c r="AJ3" s="321" t="s">
        <v>21</v>
      </c>
      <c r="AK3" s="333"/>
      <c r="AL3" s="333"/>
      <c r="AM3" s="316" t="s">
        <v>26</v>
      </c>
      <c r="AN3" s="316" t="s">
        <v>36</v>
      </c>
      <c r="AO3" s="316" t="s">
        <v>37</v>
      </c>
      <c r="AP3" s="321" t="s">
        <v>21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21</v>
      </c>
      <c r="S4" s="316" t="s">
        <v>30</v>
      </c>
      <c r="T4" s="316" t="s">
        <v>38</v>
      </c>
      <c r="U4" s="316" t="s">
        <v>31</v>
      </c>
      <c r="V4" s="316" t="s">
        <v>32</v>
      </c>
      <c r="W4" s="316" t="s">
        <v>33</v>
      </c>
      <c r="X4" s="316" t="s">
        <v>39</v>
      </c>
      <c r="Y4" s="316" t="s">
        <v>40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7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1463502</v>
      </c>
      <c r="E7" s="388">
        <f>SUM(E8:E186)</f>
        <v>1463468</v>
      </c>
      <c r="F7" s="388">
        <f>SUM(F8:F186)</f>
        <v>34</v>
      </c>
      <c r="G7" s="388">
        <f>SUM(G8:G186)</f>
        <v>14282</v>
      </c>
      <c r="H7" s="388">
        <f>SUM(H8:H186)</f>
        <v>458420</v>
      </c>
      <c r="I7" s="388">
        <f>SUM(I8:I186)</f>
        <v>188289</v>
      </c>
      <c r="J7" s="388">
        <f>SUM(J8:J186)</f>
        <v>16695</v>
      </c>
      <c r="K7" s="388">
        <f>SUM(K8:K186)</f>
        <v>663404</v>
      </c>
      <c r="L7" s="388">
        <f>IF(D7&lt;&gt;0,K7/D7/365*1000000,"-")</f>
        <v>1241.9150814139318</v>
      </c>
      <c r="M7" s="388">
        <f>IF(D7&lt;&gt;0,('ごみ搬入量内訳'!BR7+'ごみ処理概要'!J7)/'ごみ処理概要'!D7/365*1000000,"-")</f>
        <v>894.429935866162</v>
      </c>
      <c r="N7" s="388">
        <f>IF(D7&lt;&gt;0,'ごみ搬入量内訳'!CM7/'ごみ処理概要'!D7/365*1000000,"-")</f>
        <v>347.4851455477697</v>
      </c>
      <c r="O7" s="388">
        <f>SUM(O8:O186)</f>
        <v>15</v>
      </c>
      <c r="P7" s="388">
        <f>SUM(P8:P186)</f>
        <v>400309</v>
      </c>
      <c r="Q7" s="388">
        <f>SUM(Q8:Q186)</f>
        <v>32521</v>
      </c>
      <c r="R7" s="388">
        <f>SUM(R8:R186)</f>
        <v>173403</v>
      </c>
      <c r="S7" s="388">
        <f>SUM(S8:S186)</f>
        <v>23205</v>
      </c>
      <c r="T7" s="388">
        <f>SUM(T8:T186)</f>
        <v>135192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15006</v>
      </c>
      <c r="Y7" s="388">
        <f>SUM(Y8:Y186)</f>
        <v>0</v>
      </c>
      <c r="Z7" s="388">
        <f>SUM(Z8:Z186)</f>
        <v>39350</v>
      </c>
      <c r="AA7" s="388">
        <f>SUM(AA8:AA186)</f>
        <v>645583</v>
      </c>
      <c r="AB7" s="389">
        <f>IF(AA7&lt;&gt;0,(Z7+P7+R7)/AA7*100,"-")</f>
        <v>94.96253773720808</v>
      </c>
      <c r="AC7" s="388">
        <f>SUM(AC8:AC186)</f>
        <v>48300</v>
      </c>
      <c r="AD7" s="388">
        <f>SUM(AD8:AD186)</f>
        <v>3161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14790</v>
      </c>
      <c r="AI7" s="388">
        <f>SUM(AI8:AI186)</f>
        <v>123266</v>
      </c>
      <c r="AJ7" s="388">
        <f>SUM(AJ8:AJ186)</f>
        <v>189517</v>
      </c>
      <c r="AK7" s="389">
        <f>IF((AA7+J7)&lt;&gt;0,(Z7+AJ7+J7)/(AA7+J7)*100,"-")</f>
        <v>37.07838702176428</v>
      </c>
      <c r="AL7" s="389">
        <f>IF((AA7+J7)&lt;&gt;0,('資源化量内訳'!D7-'資源化量内訳'!R7-'資源化量内訳'!T7-'資源化量内訳'!V7-'資源化量内訳'!U7)/(AA7+J7)*100,"-")</f>
        <v>31.741051340977656</v>
      </c>
      <c r="AM7" s="388">
        <f>SUM(AM8:AM186)</f>
        <v>32521</v>
      </c>
      <c r="AN7" s="388">
        <f>SUM(AN8:AN186)</f>
        <v>27294</v>
      </c>
      <c r="AO7" s="388">
        <f>SUM(AO8:AO186)</f>
        <v>10691</v>
      </c>
      <c r="AP7" s="388">
        <f>SUM(AP8:AP186)</f>
        <v>70506</v>
      </c>
    </row>
    <row r="8" spans="1:42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D26">+E8+F8</f>
        <v>281517</v>
      </c>
      <c r="E8" s="272">
        <v>281517</v>
      </c>
      <c r="F8" s="272">
        <v>0</v>
      </c>
      <c r="G8" s="272">
        <v>4225</v>
      </c>
      <c r="H8" s="272">
        <f>SUM('ごみ搬入量内訳'!E8,+'ごみ搬入量内訳'!AD8)</f>
        <v>92700</v>
      </c>
      <c r="I8" s="272">
        <f>'ごみ搬入量内訳'!BC8</f>
        <v>11660</v>
      </c>
      <c r="J8" s="272">
        <f>'資源化量内訳'!BO8</f>
        <v>5485</v>
      </c>
      <c r="K8" s="272">
        <f aca="true" t="shared" si="1" ref="K8:K26">SUM(H8:J8)</f>
        <v>109845</v>
      </c>
      <c r="L8" s="272">
        <f aca="true" t="shared" si="2" ref="L7:L26">IF(D8&lt;&gt;0,K8/D8/365*1000000,"-")</f>
        <v>1069.0125480146921</v>
      </c>
      <c r="M8" s="272">
        <f>IF(D8&lt;&gt;0,('ごみ搬入量内訳'!BR8+'ごみ処理概要'!J8)/'ごみ処理概要'!D8/365*1000000,"-")</f>
        <v>654.0202127018194</v>
      </c>
      <c r="N8" s="272">
        <f>IF(D8&lt;&gt;0,'ごみ搬入量内訳'!CM8/'ごみ処理概要'!D8/365*1000000,"-")</f>
        <v>414.9923353128726</v>
      </c>
      <c r="O8" s="273">
        <f>'ごみ搬入量内訳'!DH8</f>
        <v>0</v>
      </c>
      <c r="P8" s="273">
        <f>'ごみ処理量内訳'!E8</f>
        <v>77871</v>
      </c>
      <c r="Q8" s="273">
        <f>'ごみ処理量内訳'!N8</f>
        <v>1893</v>
      </c>
      <c r="R8" s="272">
        <f aca="true" t="shared" si="3" ref="R8:R26">SUM(S8:Y8)</f>
        <v>18039</v>
      </c>
      <c r="S8" s="273">
        <f>'ごみ処理量内訳'!G8</f>
        <v>11129</v>
      </c>
      <c r="T8" s="273">
        <f>'ごみ処理量内訳'!L8</f>
        <v>6910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6450</v>
      </c>
      <c r="AA8" s="272">
        <f aca="true" t="shared" si="4" ref="AA8:AA26">SUM(P8,Q8,R8,Z8)</f>
        <v>104253</v>
      </c>
      <c r="AB8" s="274">
        <f aca="true" t="shared" si="5" ref="AB7:AB26">IF(AA8&lt;&gt;0,(Z8+P8+R8)/AA8*100,"-")</f>
        <v>98.18422491439095</v>
      </c>
      <c r="AC8" s="272">
        <f>'施設資源化量内訳'!Y8</f>
        <v>9704</v>
      </c>
      <c r="AD8" s="272">
        <f>'施設資源化量内訳'!AT8</f>
        <v>783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5735</v>
      </c>
      <c r="AJ8" s="272">
        <f aca="true" t="shared" si="6" ref="AJ8:AJ26">SUM(AC8:AI8)</f>
        <v>16222</v>
      </c>
      <c r="AK8" s="274">
        <f aca="true" t="shared" si="7" ref="AK7:AK26">IF((AA8+J8)&lt;&gt;0,(Z8+AJ8+J8)/(AA8+J8)*100,"-")</f>
        <v>25.65838633836957</v>
      </c>
      <c r="AL8" s="274">
        <f>IF((AA8+J8)&lt;&gt;0,('資源化量内訳'!D8-'資源化量内訳'!R8-'資源化量内訳'!T8-'資源化量内訳'!V8-'資源化量内訳'!U8)/(AA8+J8)*100,"-")</f>
        <v>25.65838633836957</v>
      </c>
      <c r="AM8" s="272">
        <f>'ごみ処理量内訳'!AA8</f>
        <v>1893</v>
      </c>
      <c r="AN8" s="272">
        <f>'ごみ処理量内訳'!AB8</f>
        <v>8761</v>
      </c>
      <c r="AO8" s="272">
        <f>'ごみ処理量内訳'!AC8</f>
        <v>965</v>
      </c>
      <c r="AP8" s="272">
        <f aca="true" t="shared" si="8" ref="AP8:AP26">SUM(AM8:AO8)</f>
        <v>11619</v>
      </c>
    </row>
    <row r="9" spans="1:42" s="275" customFormat="1" ht="12" customHeight="1">
      <c r="A9" s="270" t="s">
        <v>502</v>
      </c>
      <c r="B9" s="271" t="s">
        <v>506</v>
      </c>
      <c r="C9" s="270" t="s">
        <v>507</v>
      </c>
      <c r="D9" s="272">
        <f t="shared" si="0"/>
        <v>174572</v>
      </c>
      <c r="E9" s="272">
        <v>174572</v>
      </c>
      <c r="F9" s="272">
        <v>0</v>
      </c>
      <c r="G9" s="272">
        <v>2029</v>
      </c>
      <c r="H9" s="272">
        <f>SUM('ごみ搬入量内訳'!E9,+'ごみ搬入量内訳'!AD9)</f>
        <v>40459</v>
      </c>
      <c r="I9" s="272">
        <f>'ごみ搬入量内訳'!BC9</f>
        <v>22532</v>
      </c>
      <c r="J9" s="272">
        <f>'資源化量内訳'!BO9</f>
        <v>3217</v>
      </c>
      <c r="K9" s="272">
        <f t="shared" si="1"/>
        <v>66208</v>
      </c>
      <c r="L9" s="272">
        <f t="shared" si="2"/>
        <v>1039.0657197140308</v>
      </c>
      <c r="M9" s="272">
        <f>IF(D9&lt;&gt;0,('ごみ搬入量内訳'!BR9+'ごみ処理概要'!J9)/'ごみ処理概要'!D9/365*1000000,"-")</f>
        <v>685.4494075373068</v>
      </c>
      <c r="N9" s="272">
        <f>IF(D9&lt;&gt;0,'ごみ搬入量内訳'!CM9/'ごみ処理概要'!D9/365*1000000,"-")</f>
        <v>353.616312176724</v>
      </c>
      <c r="O9" s="273">
        <f>'ごみ搬入量内訳'!DH9</f>
        <v>0</v>
      </c>
      <c r="P9" s="273">
        <f>'ごみ処理量内訳'!E9</f>
        <v>50477</v>
      </c>
      <c r="Q9" s="273">
        <f>'ごみ処理量内訳'!N9</f>
        <v>1167</v>
      </c>
      <c r="R9" s="272">
        <f t="shared" si="3"/>
        <v>7856</v>
      </c>
      <c r="S9" s="273">
        <f>'ごみ処理量内訳'!G9</f>
        <v>2849</v>
      </c>
      <c r="T9" s="273">
        <f>'ごみ処理量内訳'!L9</f>
        <v>5007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3491</v>
      </c>
      <c r="AA9" s="272">
        <f t="shared" si="4"/>
        <v>62991</v>
      </c>
      <c r="AB9" s="274">
        <f t="shared" si="5"/>
        <v>98.14735438395962</v>
      </c>
      <c r="AC9" s="272">
        <f>'施設資源化量内訳'!Y9</f>
        <v>10596</v>
      </c>
      <c r="AD9" s="272">
        <f>'施設資源化量内訳'!AT9</f>
        <v>708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3966</v>
      </c>
      <c r="AJ9" s="272">
        <f t="shared" si="6"/>
        <v>15270</v>
      </c>
      <c r="AK9" s="274">
        <f t="shared" si="7"/>
        <v>33.19538424359594</v>
      </c>
      <c r="AL9" s="274">
        <f>IF((AA9+J9)&lt;&gt;0,('資源化量内訳'!D9-'資源化量内訳'!R9-'資源化量内訳'!T9-'資源化量内訳'!V9-'資源化量内訳'!U9)/(AA9+J9)*100,"-")</f>
        <v>33.19538424359594</v>
      </c>
      <c r="AM9" s="272">
        <f>'ごみ処理量内訳'!AA9</f>
        <v>1167</v>
      </c>
      <c r="AN9" s="272">
        <f>'ごみ処理量内訳'!AB9</f>
        <v>4986</v>
      </c>
      <c r="AO9" s="272">
        <f>'ごみ処理量内訳'!AC9</f>
        <v>858</v>
      </c>
      <c r="AP9" s="272">
        <f t="shared" si="8"/>
        <v>7011</v>
      </c>
    </row>
    <row r="10" spans="1:42" s="275" customFormat="1" ht="12" customHeight="1">
      <c r="A10" s="270" t="s">
        <v>502</v>
      </c>
      <c r="B10" s="271" t="s">
        <v>508</v>
      </c>
      <c r="C10" s="270" t="s">
        <v>509</v>
      </c>
      <c r="D10" s="272">
        <f t="shared" si="0"/>
        <v>196718</v>
      </c>
      <c r="E10" s="272">
        <v>196718</v>
      </c>
      <c r="F10" s="272">
        <v>0</v>
      </c>
      <c r="G10" s="272">
        <v>1193</v>
      </c>
      <c r="H10" s="272">
        <f>SUM('ごみ搬入量内訳'!E10,+'ごみ搬入量内訳'!AD10)</f>
        <v>65987</v>
      </c>
      <c r="I10" s="272">
        <f>'ごみ搬入量内訳'!BC10</f>
        <v>9733</v>
      </c>
      <c r="J10" s="272">
        <f>'資源化量内訳'!BO10</f>
        <v>2206</v>
      </c>
      <c r="K10" s="272">
        <f t="shared" si="1"/>
        <v>77926</v>
      </c>
      <c r="L10" s="272">
        <f t="shared" si="2"/>
        <v>1085.28904528797</v>
      </c>
      <c r="M10" s="272">
        <f>IF(D10&lt;&gt;0,('ごみ搬入量内訳'!BR10+'ごみ処理概要'!J10)/'ごみ処理概要'!D10/365*1000000,"-")</f>
        <v>725.5918944955208</v>
      </c>
      <c r="N10" s="272">
        <f>IF(D10&lt;&gt;0,'ごみ搬入量内訳'!CM10/'ごみ処理概要'!D10/365*1000000,"-")</f>
        <v>359.6971507924493</v>
      </c>
      <c r="O10" s="273">
        <f>'ごみ搬入量内訳'!DH10</f>
        <v>0</v>
      </c>
      <c r="P10" s="273">
        <f>'ごみ処理量内訳'!E10</f>
        <v>60366</v>
      </c>
      <c r="Q10" s="273">
        <f>'ごみ処理量内訳'!N10</f>
        <v>960</v>
      </c>
      <c r="R10" s="272">
        <f t="shared" si="3"/>
        <v>8621</v>
      </c>
      <c r="S10" s="273">
        <f>'ごみ処理量内訳'!G10</f>
        <v>0</v>
      </c>
      <c r="T10" s="273">
        <f>'ごみ処理量内訳'!L10</f>
        <v>8612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9</v>
      </c>
      <c r="Y10" s="273">
        <f>'ごみ処理量内訳'!M10</f>
        <v>0</v>
      </c>
      <c r="Z10" s="272">
        <f>'資源化量内訳'!Y10</f>
        <v>5541</v>
      </c>
      <c r="AA10" s="272">
        <f t="shared" si="4"/>
        <v>75488</v>
      </c>
      <c r="AB10" s="274">
        <f t="shared" si="5"/>
        <v>98.72827469266639</v>
      </c>
      <c r="AC10" s="272">
        <f>'施設資源化量内訳'!Y10</f>
        <v>11032</v>
      </c>
      <c r="AD10" s="272">
        <f>'施設資源化量内訳'!AT10</f>
        <v>0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9</v>
      </c>
      <c r="AI10" s="272">
        <f>'施設資源化量内訳'!EU10</f>
        <v>6287</v>
      </c>
      <c r="AJ10" s="272">
        <f t="shared" si="6"/>
        <v>17328</v>
      </c>
      <c r="AK10" s="274">
        <f t="shared" si="7"/>
        <v>32.274049476150026</v>
      </c>
      <c r="AL10" s="274">
        <f>IF((AA10+J10)&lt;&gt;0,('資源化量内訳'!D10-'資源化量内訳'!R10-'資源化量内訳'!T10-'資源化量内訳'!V10-'資源化量内訳'!U10)/(AA10+J10)*100,"-")</f>
        <v>24.234818647514608</v>
      </c>
      <c r="AM10" s="272">
        <f>'ごみ処理量内訳'!AA10</f>
        <v>960</v>
      </c>
      <c r="AN10" s="272">
        <f>'ごみ処理量内訳'!AB10</f>
        <v>170</v>
      </c>
      <c r="AO10" s="272">
        <f>'ごみ処理量内訳'!AC10</f>
        <v>1449</v>
      </c>
      <c r="AP10" s="272">
        <f t="shared" si="8"/>
        <v>2579</v>
      </c>
    </row>
    <row r="11" spans="1:42" s="275" customFormat="1" ht="12" customHeight="1">
      <c r="A11" s="270" t="s">
        <v>502</v>
      </c>
      <c r="B11" s="271" t="s">
        <v>510</v>
      </c>
      <c r="C11" s="270" t="s">
        <v>511</v>
      </c>
      <c r="D11" s="272">
        <f t="shared" si="0"/>
        <v>55145</v>
      </c>
      <c r="E11" s="272">
        <v>55138</v>
      </c>
      <c r="F11" s="272">
        <v>7</v>
      </c>
      <c r="G11" s="272">
        <v>340</v>
      </c>
      <c r="H11" s="272">
        <f>SUM('ごみ搬入量内訳'!E11,+'ごみ搬入量内訳'!AD11)</f>
        <v>14075</v>
      </c>
      <c r="I11" s="272">
        <f>'ごみ搬入量内訳'!BC11</f>
        <v>7875</v>
      </c>
      <c r="J11" s="272">
        <f>'資源化量内訳'!BO11</f>
        <v>413</v>
      </c>
      <c r="K11" s="272">
        <f t="shared" si="1"/>
        <v>22363</v>
      </c>
      <c r="L11" s="272">
        <f t="shared" si="2"/>
        <v>1111.0434880893088</v>
      </c>
      <c r="M11" s="272">
        <f>IF(D11&lt;&gt;0,('ごみ搬入量内訳'!BR11+'ごみ処理概要'!J11)/'ごみ処理概要'!D11/365*1000000,"-")</f>
        <v>770.0744115451544</v>
      </c>
      <c r="N11" s="272">
        <f>IF(D11&lt;&gt;0,'ごみ搬入量内訳'!CM11/'ごみ処理概要'!D11/365*1000000,"-")</f>
        <v>340.96907654415446</v>
      </c>
      <c r="O11" s="273">
        <f>'ごみ搬入量内訳'!DH11</f>
        <v>7</v>
      </c>
      <c r="P11" s="273">
        <f>'ごみ処理量内訳'!E11</f>
        <v>14857</v>
      </c>
      <c r="Q11" s="273">
        <f>'ごみ処理量内訳'!N11</f>
        <v>0</v>
      </c>
      <c r="R11" s="272">
        <f t="shared" si="3"/>
        <v>4265</v>
      </c>
      <c r="S11" s="273">
        <f>'ごみ処理量内訳'!G11</f>
        <v>2047</v>
      </c>
      <c r="T11" s="273">
        <f>'ごみ処理量内訳'!L11</f>
        <v>2218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2697</v>
      </c>
      <c r="AA11" s="272">
        <f t="shared" si="4"/>
        <v>21819</v>
      </c>
      <c r="AB11" s="274">
        <f t="shared" si="5"/>
        <v>100</v>
      </c>
      <c r="AC11" s="272">
        <f>'施設資源化量内訳'!Y11</f>
        <v>1677</v>
      </c>
      <c r="AD11" s="272">
        <f>'施設資源化量内訳'!AT11</f>
        <v>177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2218</v>
      </c>
      <c r="AJ11" s="272">
        <f t="shared" si="6"/>
        <v>4072</v>
      </c>
      <c r="AK11" s="274">
        <f t="shared" si="7"/>
        <v>32.30478589420655</v>
      </c>
      <c r="AL11" s="274">
        <f>IF((AA11+J11)&lt;&gt;0,('資源化量内訳'!D11-'資源化量内訳'!R11-'資源化量内訳'!T11-'資源化量内訳'!V11-'資源化量内訳'!U11)/(AA11+J11)*100,"-")</f>
        <v>24.76160489384671</v>
      </c>
      <c r="AM11" s="272">
        <f>'ごみ処理量内訳'!AA11</f>
        <v>0</v>
      </c>
      <c r="AN11" s="272">
        <f>'ごみ処理量内訳'!AB11</f>
        <v>114</v>
      </c>
      <c r="AO11" s="272">
        <f>'ごみ処理量内訳'!AC11</f>
        <v>1333</v>
      </c>
      <c r="AP11" s="272">
        <f t="shared" si="8"/>
        <v>1447</v>
      </c>
    </row>
    <row r="12" spans="1:42" s="275" customFormat="1" ht="12" customHeight="1">
      <c r="A12" s="270" t="s">
        <v>502</v>
      </c>
      <c r="B12" s="271" t="s">
        <v>512</v>
      </c>
      <c r="C12" s="270" t="s">
        <v>513</v>
      </c>
      <c r="D12" s="279">
        <f t="shared" si="0"/>
        <v>117931</v>
      </c>
      <c r="E12" s="279">
        <v>117931</v>
      </c>
      <c r="F12" s="279">
        <v>0</v>
      </c>
      <c r="G12" s="279">
        <v>833</v>
      </c>
      <c r="H12" s="279">
        <f>SUM('ごみ搬入量内訳'!E12,+'ごみ搬入量内訳'!AD12)</f>
        <v>36981</v>
      </c>
      <c r="I12" s="279">
        <f>'ごみ搬入量内訳'!BC12</f>
        <v>109621</v>
      </c>
      <c r="J12" s="279">
        <f>'資源化量内訳'!BO12</f>
        <v>1211</v>
      </c>
      <c r="K12" s="279">
        <f t="shared" si="1"/>
        <v>147813</v>
      </c>
      <c r="L12" s="279">
        <f t="shared" si="2"/>
        <v>3433.9327512500636</v>
      </c>
      <c r="M12" s="279">
        <f>IF(D12&lt;&gt;0,('ごみ搬入量内訳'!BR12+'ごみ処理概要'!J12)/'ごみ処理概要'!D12/365*1000000,"-")</f>
        <v>2785.701367284306</v>
      </c>
      <c r="N12" s="279">
        <f>IF(D12&lt;&gt;0,'ごみ搬入量内訳'!CM12/'ごみ処理概要'!D12/365*1000000,"-")</f>
        <v>648.2313839657575</v>
      </c>
      <c r="O12" s="279">
        <f>'ごみ搬入量内訳'!DH12</f>
        <v>0</v>
      </c>
      <c r="P12" s="279">
        <f>'ごみ処理量内訳'!E12</f>
        <v>43325</v>
      </c>
      <c r="Q12" s="279">
        <f>'ごみ処理量内訳'!N12</f>
        <v>8510</v>
      </c>
      <c r="R12" s="279">
        <f t="shared" si="3"/>
        <v>93205</v>
      </c>
      <c r="S12" s="279">
        <f>'ごみ処理量内訳'!G12</f>
        <v>3178</v>
      </c>
      <c r="T12" s="279">
        <f>'ごみ処理量内訳'!L12</f>
        <v>90027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1562</v>
      </c>
      <c r="AA12" s="279">
        <f t="shared" si="4"/>
        <v>146602</v>
      </c>
      <c r="AB12" s="281">
        <f t="shared" si="5"/>
        <v>94.19516786946971</v>
      </c>
      <c r="AC12" s="279">
        <f>'施設資源化量内訳'!Y12</f>
        <v>1333</v>
      </c>
      <c r="AD12" s="279">
        <f>'施設資源化量内訳'!AT12</f>
        <v>733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89697</v>
      </c>
      <c r="AJ12" s="279">
        <f t="shared" si="6"/>
        <v>91763</v>
      </c>
      <c r="AK12" s="281">
        <f t="shared" si="7"/>
        <v>63.95648555945688</v>
      </c>
      <c r="AL12" s="281">
        <f>IF((AA12+J12)&lt;&gt;0,('資源化量内訳'!D12-'資源化量内訳'!R12-'資源化量内訳'!T12-'資源化量内訳'!V12-'資源化量内訳'!U12)/(AA12+J12)*100,"-")</f>
        <v>63.05467042817614</v>
      </c>
      <c r="AM12" s="279">
        <f>'ごみ処理量内訳'!AA12</f>
        <v>8510</v>
      </c>
      <c r="AN12" s="279">
        <f>'ごみ処理量内訳'!AB12</f>
        <v>7436</v>
      </c>
      <c r="AO12" s="279">
        <f>'ごみ処理量内訳'!AC12</f>
        <v>874</v>
      </c>
      <c r="AP12" s="279">
        <f t="shared" si="8"/>
        <v>16820</v>
      </c>
    </row>
    <row r="13" spans="1:42" s="275" customFormat="1" ht="12" customHeight="1">
      <c r="A13" s="270" t="s">
        <v>502</v>
      </c>
      <c r="B13" s="271" t="s">
        <v>514</v>
      </c>
      <c r="C13" s="270" t="s">
        <v>515</v>
      </c>
      <c r="D13" s="279">
        <f t="shared" si="0"/>
        <v>55824</v>
      </c>
      <c r="E13" s="279">
        <v>55824</v>
      </c>
      <c r="F13" s="279">
        <v>0</v>
      </c>
      <c r="G13" s="279">
        <v>373</v>
      </c>
      <c r="H13" s="279">
        <f>SUM('ごみ搬入量内訳'!E13,+'ごみ搬入量内訳'!AD13)</f>
        <v>19473</v>
      </c>
      <c r="I13" s="279">
        <f>'ごみ搬入量内訳'!BC13</f>
        <v>1262</v>
      </c>
      <c r="J13" s="279">
        <f>'資源化量内訳'!BO13</f>
        <v>236</v>
      </c>
      <c r="K13" s="279">
        <f t="shared" si="1"/>
        <v>20971</v>
      </c>
      <c r="L13" s="279">
        <f t="shared" si="2"/>
        <v>1029.213143460661</v>
      </c>
      <c r="M13" s="279">
        <f>IF(D13&lt;&gt;0,('ごみ搬入量内訳'!BR13+'ごみ処理概要'!J13)/'ごみ処理概要'!D13/365*1000000,"-")</f>
        <v>719.7768328641484</v>
      </c>
      <c r="N13" s="279">
        <f>IF(D13&lt;&gt;0,'ごみ搬入量内訳'!CM13/'ごみ処理概要'!D13/365*1000000,"-")</f>
        <v>309.4363105965127</v>
      </c>
      <c r="O13" s="279">
        <f>'ごみ搬入量内訳'!DH13</f>
        <v>0</v>
      </c>
      <c r="P13" s="279">
        <f>'ごみ処理量内訳'!E13</f>
        <v>15747</v>
      </c>
      <c r="Q13" s="279">
        <f>'ごみ処理量内訳'!N13</f>
        <v>918</v>
      </c>
      <c r="R13" s="279">
        <f t="shared" si="3"/>
        <v>2565</v>
      </c>
      <c r="S13" s="279">
        <f>'ごみ処理量内訳'!G13</f>
        <v>0</v>
      </c>
      <c r="T13" s="279">
        <f>'ごみ処理量内訳'!L13</f>
        <v>2565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0</v>
      </c>
      <c r="Z13" s="279">
        <f>'資源化量内訳'!Y13</f>
        <v>1787</v>
      </c>
      <c r="AA13" s="279">
        <f t="shared" si="4"/>
        <v>21017</v>
      </c>
      <c r="AB13" s="281">
        <f t="shared" si="5"/>
        <v>95.63210734167579</v>
      </c>
      <c r="AC13" s="279">
        <f>'施設資源化量内訳'!Y13</f>
        <v>1714</v>
      </c>
      <c r="AD13" s="279">
        <f>'施設資源化量内訳'!AT13</f>
        <v>0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1932</v>
      </c>
      <c r="AJ13" s="279">
        <f t="shared" si="6"/>
        <v>3646</v>
      </c>
      <c r="AK13" s="281">
        <f t="shared" si="7"/>
        <v>26.67388133439985</v>
      </c>
      <c r="AL13" s="281">
        <f>IF((AA13+J13)&lt;&gt;0,('資源化量内訳'!D13-'資源化量内訳'!R13-'資源化量内訳'!T13-'資源化量内訳'!V13-'資源化量内訳'!U13)/(AA13+J13)*100,"-")</f>
        <v>22.072178045452407</v>
      </c>
      <c r="AM13" s="279">
        <f>'ごみ処理量内訳'!AA13</f>
        <v>918</v>
      </c>
      <c r="AN13" s="279">
        <f>'ごみ処理量内訳'!AB13</f>
        <v>405</v>
      </c>
      <c r="AO13" s="279">
        <f>'ごみ処理量内訳'!AC13</f>
        <v>578</v>
      </c>
      <c r="AP13" s="279">
        <f t="shared" si="8"/>
        <v>1901</v>
      </c>
    </row>
    <row r="14" spans="1:42" s="275" customFormat="1" ht="12" customHeight="1">
      <c r="A14" s="270" t="s">
        <v>502</v>
      </c>
      <c r="B14" s="271" t="s">
        <v>516</v>
      </c>
      <c r="C14" s="270" t="s">
        <v>517</v>
      </c>
      <c r="D14" s="279">
        <f t="shared" si="0"/>
        <v>143888</v>
      </c>
      <c r="E14" s="279">
        <v>143888</v>
      </c>
      <c r="F14" s="279">
        <v>0</v>
      </c>
      <c r="G14" s="279">
        <v>1668</v>
      </c>
      <c r="H14" s="279">
        <f>SUM('ごみ搬入量内訳'!E14,+'ごみ搬入量内訳'!AD14)</f>
        <v>45594</v>
      </c>
      <c r="I14" s="279">
        <f>'ごみ搬入量内訳'!BC14</f>
        <v>1792</v>
      </c>
      <c r="J14" s="279">
        <f>'資源化量内訳'!BO14</f>
        <v>290</v>
      </c>
      <c r="K14" s="279">
        <f t="shared" si="1"/>
        <v>47676</v>
      </c>
      <c r="L14" s="279">
        <f t="shared" si="2"/>
        <v>907.7836795437546</v>
      </c>
      <c r="M14" s="279">
        <f>IF(D14&lt;&gt;0,('ごみ搬入量内訳'!BR14+'ごみ処理概要'!J14)/'ごみ処理概要'!D14/365*1000000,"-")</f>
        <v>644.5081334188387</v>
      </c>
      <c r="N14" s="279">
        <f>IF(D14&lt;&gt;0,'ごみ搬入量内訳'!CM14/'ごみ処理概要'!D14/365*1000000,"-")</f>
        <v>263.275546124916</v>
      </c>
      <c r="O14" s="279">
        <f>'ごみ搬入量内訳'!DH14</f>
        <v>0</v>
      </c>
      <c r="P14" s="279">
        <f>'ごみ処理量内訳'!E14</f>
        <v>34245</v>
      </c>
      <c r="Q14" s="279">
        <f>'ごみ処理量内訳'!N14</f>
        <v>379</v>
      </c>
      <c r="R14" s="279">
        <f t="shared" si="3"/>
        <v>8218</v>
      </c>
      <c r="S14" s="279">
        <f>'ごみ処理量内訳'!G14</f>
        <v>0</v>
      </c>
      <c r="T14" s="279">
        <f>'ごみ処理量内訳'!L14</f>
        <v>8218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4544</v>
      </c>
      <c r="AA14" s="279">
        <f t="shared" si="4"/>
        <v>47386</v>
      </c>
      <c r="AB14" s="281">
        <f t="shared" si="5"/>
        <v>99.20018570885915</v>
      </c>
      <c r="AC14" s="279">
        <f>'施設資源化量内訳'!Y14</f>
        <v>3520</v>
      </c>
      <c r="AD14" s="279">
        <f>'施設資源化量内訳'!AT14</f>
        <v>0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4516</v>
      </c>
      <c r="AJ14" s="279">
        <f t="shared" si="6"/>
        <v>8036</v>
      </c>
      <c r="AK14" s="281">
        <f t="shared" si="7"/>
        <v>26.99471432167128</v>
      </c>
      <c r="AL14" s="281">
        <f>IF((AA14+J14)&lt;&gt;0,('資源化量内訳'!D14-'資源化量内訳'!R14-'資源化量内訳'!T14-'資源化量内訳'!V14-'資源化量内訳'!U14)/(AA14+J14)*100,"-")</f>
        <v>19.624129541068882</v>
      </c>
      <c r="AM14" s="279">
        <f>'ごみ処理量内訳'!AA14</f>
        <v>379</v>
      </c>
      <c r="AN14" s="279">
        <f>'ごみ処理量内訳'!AB14</f>
        <v>225</v>
      </c>
      <c r="AO14" s="279">
        <f>'ごみ処理量内訳'!AC14</f>
        <v>1268</v>
      </c>
      <c r="AP14" s="279">
        <f t="shared" si="8"/>
        <v>1872</v>
      </c>
    </row>
    <row r="15" spans="1:42" s="275" customFormat="1" ht="12" customHeight="1">
      <c r="A15" s="270" t="s">
        <v>502</v>
      </c>
      <c r="B15" s="271" t="s">
        <v>518</v>
      </c>
      <c r="C15" s="270" t="s">
        <v>519</v>
      </c>
      <c r="D15" s="279">
        <f t="shared" si="0"/>
        <v>54166</v>
      </c>
      <c r="E15" s="279">
        <v>54166</v>
      </c>
      <c r="F15" s="279">
        <v>0</v>
      </c>
      <c r="G15" s="279">
        <v>340</v>
      </c>
      <c r="H15" s="279">
        <f>SUM('ごみ搬入量内訳'!E15,+'ごみ搬入量内訳'!AD15)</f>
        <v>17051</v>
      </c>
      <c r="I15" s="279">
        <f>'ごみ搬入量内訳'!BC15</f>
        <v>895</v>
      </c>
      <c r="J15" s="279">
        <f>'資源化量内訳'!BO15</f>
        <v>794</v>
      </c>
      <c r="K15" s="279">
        <f t="shared" si="1"/>
        <v>18740</v>
      </c>
      <c r="L15" s="279">
        <f t="shared" si="2"/>
        <v>947.8725723410379</v>
      </c>
      <c r="M15" s="279">
        <f>IF(D15&lt;&gt;0,('ごみ搬入量内訳'!BR15+'ごみ処理概要'!J15)/'ごみ処理概要'!D15/365*1000000,"-")</f>
        <v>785.8642559478499</v>
      </c>
      <c r="N15" s="279">
        <f>IF(D15&lt;&gt;0,'ごみ搬入量内訳'!CM15/'ごみ処理概要'!D15/365*1000000,"-")</f>
        <v>162.00831639318807</v>
      </c>
      <c r="O15" s="279">
        <f>'ごみ搬入量内訳'!DH15</f>
        <v>0</v>
      </c>
      <c r="P15" s="279">
        <f>'ごみ処理量内訳'!E15</f>
        <v>13782</v>
      </c>
      <c r="Q15" s="279">
        <f>'ごみ処理量内訳'!N15</f>
        <v>516</v>
      </c>
      <c r="R15" s="279">
        <f t="shared" si="3"/>
        <v>2542</v>
      </c>
      <c r="S15" s="279">
        <f>'ごみ処理量内訳'!G15</f>
        <v>0</v>
      </c>
      <c r="T15" s="279">
        <f>'ごみ処理量内訳'!L15</f>
        <v>2542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1104</v>
      </c>
      <c r="AA15" s="279">
        <f t="shared" si="4"/>
        <v>17944</v>
      </c>
      <c r="AB15" s="281">
        <f t="shared" si="5"/>
        <v>97.12438698172092</v>
      </c>
      <c r="AC15" s="279">
        <f>'施設資源化量内訳'!Y15</f>
        <v>1524</v>
      </c>
      <c r="AD15" s="279">
        <f>'施設資源化量内訳'!AT15</f>
        <v>0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1955</v>
      </c>
      <c r="AJ15" s="279">
        <f t="shared" si="6"/>
        <v>3479</v>
      </c>
      <c r="AK15" s="281">
        <f t="shared" si="7"/>
        <v>28.695698580424807</v>
      </c>
      <c r="AL15" s="281">
        <f>IF((AA15+J15)&lt;&gt;0,('資源化量内訳'!D15-'資源化量内訳'!R15-'資源化量内訳'!T15-'資源化量内訳'!V15-'資源化量内訳'!U15)/(AA15+J15)*100,"-")</f>
        <v>24.052727078663676</v>
      </c>
      <c r="AM15" s="279">
        <f>'ごみ処理量内訳'!AA15</f>
        <v>516</v>
      </c>
      <c r="AN15" s="279">
        <f>'ごみ処理量内訳'!AB15</f>
        <v>359</v>
      </c>
      <c r="AO15" s="279">
        <f>'ごみ処理量内訳'!AC15</f>
        <v>585</v>
      </c>
      <c r="AP15" s="279">
        <f t="shared" si="8"/>
        <v>1460</v>
      </c>
    </row>
    <row r="16" spans="1:42" s="275" customFormat="1" ht="12" customHeight="1">
      <c r="A16" s="270" t="s">
        <v>502</v>
      </c>
      <c r="B16" s="271" t="s">
        <v>520</v>
      </c>
      <c r="C16" s="270" t="s">
        <v>521</v>
      </c>
      <c r="D16" s="279">
        <f t="shared" si="0"/>
        <v>39074</v>
      </c>
      <c r="E16" s="279">
        <v>39074</v>
      </c>
      <c r="F16" s="279">
        <v>0</v>
      </c>
      <c r="G16" s="279">
        <v>495</v>
      </c>
      <c r="H16" s="279">
        <f>SUM('ごみ搬入量内訳'!E16,+'ごみ搬入量内訳'!AD16)</f>
        <v>11889</v>
      </c>
      <c r="I16" s="279">
        <f>'ごみ搬入量内訳'!BC16</f>
        <v>4886</v>
      </c>
      <c r="J16" s="279">
        <f>'資源化量内訳'!BO16</f>
        <v>82</v>
      </c>
      <c r="K16" s="279">
        <f t="shared" si="1"/>
        <v>16857</v>
      </c>
      <c r="L16" s="279">
        <f t="shared" si="2"/>
        <v>1181.9512116454835</v>
      </c>
      <c r="M16" s="279">
        <f>IF(D16&lt;&gt;0,('ごみ搬入量内訳'!BR16+'ごみ処理概要'!J16)/'ごみ処理概要'!D16/365*1000000,"-")</f>
        <v>839.3627546187389</v>
      </c>
      <c r="N16" s="279">
        <f>IF(D16&lt;&gt;0,'ごみ搬入量内訳'!CM16/'ごみ処理概要'!D16/365*1000000,"-")</f>
        <v>342.58845702674444</v>
      </c>
      <c r="O16" s="279">
        <f>'ごみ搬入量内訳'!DH16</f>
        <v>0</v>
      </c>
      <c r="P16" s="279">
        <f>'ごみ処理量内訳'!E16</f>
        <v>12695</v>
      </c>
      <c r="Q16" s="279">
        <f>'ごみ処理量内訳'!N16</f>
        <v>0</v>
      </c>
      <c r="R16" s="279">
        <f t="shared" si="3"/>
        <v>1283</v>
      </c>
      <c r="S16" s="279">
        <f>'ごみ処理量内訳'!G16</f>
        <v>913</v>
      </c>
      <c r="T16" s="279">
        <f>'ごみ処理量内訳'!L16</f>
        <v>370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2797</v>
      </c>
      <c r="AA16" s="279">
        <f t="shared" si="4"/>
        <v>16775</v>
      </c>
      <c r="AB16" s="281">
        <f t="shared" si="5"/>
        <v>100</v>
      </c>
      <c r="AC16" s="279">
        <f>'施設資源化量内訳'!Y16</f>
        <v>1521</v>
      </c>
      <c r="AD16" s="279">
        <f>'施設資源化量内訳'!AT16</f>
        <v>256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370</v>
      </c>
      <c r="AJ16" s="279">
        <f t="shared" si="6"/>
        <v>2147</v>
      </c>
      <c r="AK16" s="281">
        <f t="shared" si="7"/>
        <v>29.815506911075516</v>
      </c>
      <c r="AL16" s="281">
        <f>IF((AA16+J16)&lt;&gt;0,('資源化量内訳'!D16-'資源化量内訳'!R16-'資源化量内訳'!T16-'資源化量内訳'!V16-'資源化量内訳'!U16)/(AA16+J16)*100,"-")</f>
        <v>20.792549089399063</v>
      </c>
      <c r="AM16" s="279">
        <f>'ごみ処理量内訳'!AA16</f>
        <v>0</v>
      </c>
      <c r="AN16" s="279">
        <f>'ごみ処理量内訳'!AB16</f>
        <v>50</v>
      </c>
      <c r="AO16" s="279">
        <f>'ごみ処理量内訳'!AC16</f>
        <v>283</v>
      </c>
      <c r="AP16" s="279">
        <f t="shared" si="8"/>
        <v>333</v>
      </c>
    </row>
    <row r="17" spans="1:42" s="275" customFormat="1" ht="12" customHeight="1">
      <c r="A17" s="270" t="s">
        <v>502</v>
      </c>
      <c r="B17" s="271" t="s">
        <v>522</v>
      </c>
      <c r="C17" s="270" t="s">
        <v>523</v>
      </c>
      <c r="D17" s="279">
        <f t="shared" si="0"/>
        <v>35400</v>
      </c>
      <c r="E17" s="279">
        <v>35400</v>
      </c>
      <c r="F17" s="279">
        <v>0</v>
      </c>
      <c r="G17" s="279">
        <v>137</v>
      </c>
      <c r="H17" s="279">
        <f>SUM('ごみ搬入量内訳'!E17,+'ごみ搬入量内訳'!AD17)</f>
        <v>12902</v>
      </c>
      <c r="I17" s="279">
        <f>'ごみ搬入量内訳'!BC17</f>
        <v>1790</v>
      </c>
      <c r="J17" s="279">
        <f>'資源化量内訳'!BO17</f>
        <v>740</v>
      </c>
      <c r="K17" s="279">
        <f t="shared" si="1"/>
        <v>15432</v>
      </c>
      <c r="L17" s="279">
        <f t="shared" si="2"/>
        <v>1194.3348038077547</v>
      </c>
      <c r="M17" s="279">
        <f>IF(D17&lt;&gt;0,('ごみ搬入量内訳'!BR17+'ごみ処理概要'!J17)/'ごみ処理概要'!D17/365*1000000,"-")</f>
        <v>759.3839486107886</v>
      </c>
      <c r="N17" s="279">
        <f>IF(D17&lt;&gt;0,'ごみ搬入量内訳'!CM17/'ごみ処理概要'!D17/365*1000000,"-")</f>
        <v>434.95085519696624</v>
      </c>
      <c r="O17" s="279">
        <f>'ごみ搬入量内訳'!DH17</f>
        <v>0</v>
      </c>
      <c r="P17" s="279">
        <f>'ごみ処理量内訳'!E17</f>
        <v>12492</v>
      </c>
      <c r="Q17" s="279">
        <f>'ごみ処理量内訳'!N17</f>
        <v>1092</v>
      </c>
      <c r="R17" s="279">
        <f t="shared" si="3"/>
        <v>574</v>
      </c>
      <c r="S17" s="279">
        <f>'ごみ処理量内訳'!G17</f>
        <v>0</v>
      </c>
      <c r="T17" s="279">
        <f>'ごみ処理量内訳'!L17</f>
        <v>574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534</v>
      </c>
      <c r="AA17" s="279">
        <f t="shared" si="4"/>
        <v>14692</v>
      </c>
      <c r="AB17" s="281">
        <f t="shared" si="5"/>
        <v>92.56738361012796</v>
      </c>
      <c r="AC17" s="279">
        <f>'施設資源化量内訳'!Y17</f>
        <v>676</v>
      </c>
      <c r="AD17" s="279">
        <f>'施設資源化量内訳'!AT17</f>
        <v>0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549</v>
      </c>
      <c r="AJ17" s="279">
        <f t="shared" si="6"/>
        <v>1225</v>
      </c>
      <c r="AK17" s="281">
        <f t="shared" si="7"/>
        <v>16.19362363919129</v>
      </c>
      <c r="AL17" s="281">
        <f>IF((AA17+J17)&lt;&gt;0,('資源化量内訳'!D17-'資源化量内訳'!R17-'資源化量内訳'!T17-'資源化量内訳'!V17-'資源化量内訳'!U17)/(AA17+J17)*100,"-")</f>
        <v>11.813115603939865</v>
      </c>
      <c r="AM17" s="279">
        <f>'ごみ処理量内訳'!AA17</f>
        <v>1092</v>
      </c>
      <c r="AN17" s="279">
        <f>'ごみ処理量内訳'!AB17</f>
        <v>1846</v>
      </c>
      <c r="AO17" s="279">
        <f>'ごみ処理量内訳'!AC17</f>
        <v>22</v>
      </c>
      <c r="AP17" s="279">
        <f t="shared" si="8"/>
        <v>2960</v>
      </c>
    </row>
    <row r="18" spans="1:42" s="275" customFormat="1" ht="12" customHeight="1">
      <c r="A18" s="270" t="s">
        <v>502</v>
      </c>
      <c r="B18" s="271" t="s">
        <v>524</v>
      </c>
      <c r="C18" s="270" t="s">
        <v>525</v>
      </c>
      <c r="D18" s="279">
        <f t="shared" si="0"/>
        <v>28739</v>
      </c>
      <c r="E18" s="279">
        <v>28721</v>
      </c>
      <c r="F18" s="279">
        <v>18</v>
      </c>
      <c r="G18" s="279">
        <v>224</v>
      </c>
      <c r="H18" s="279">
        <f>SUM('ごみ搬入量内訳'!E18,+'ごみ搬入量内訳'!AD18)</f>
        <v>7872</v>
      </c>
      <c r="I18" s="279">
        <f>'ごみ搬入量内訳'!BC18</f>
        <v>1037</v>
      </c>
      <c r="J18" s="279">
        <f>'資源化量内訳'!BO18</f>
        <v>91</v>
      </c>
      <c r="K18" s="279">
        <f t="shared" si="1"/>
        <v>9000</v>
      </c>
      <c r="L18" s="279">
        <f t="shared" si="2"/>
        <v>857.9816363330438</v>
      </c>
      <c r="M18" s="279">
        <f>IF(D18&lt;&gt;0,('ごみ搬入量内訳'!BR18+'ごみ処理概要'!J18)/'ごみ処理概要'!D18/365*1000000,"-")</f>
        <v>798.4949095472859</v>
      </c>
      <c r="N18" s="279">
        <f>IF(D18&lt;&gt;0,'ごみ搬入量内訳'!CM18/'ごみ処理概要'!D18/365*1000000,"-")</f>
        <v>59.486726785757696</v>
      </c>
      <c r="O18" s="279">
        <f>'ごみ搬入量内訳'!DH18</f>
        <v>5</v>
      </c>
      <c r="P18" s="279">
        <f>'ごみ処理量内訳'!E18</f>
        <v>0</v>
      </c>
      <c r="Q18" s="279">
        <f>'ごみ処理量内訳'!N18</f>
        <v>278</v>
      </c>
      <c r="R18" s="279">
        <f t="shared" si="3"/>
        <v>7836</v>
      </c>
      <c r="S18" s="279">
        <f>'ごみ処理量内訳'!G18</f>
        <v>0</v>
      </c>
      <c r="T18" s="279">
        <f>'ごみ処理量内訳'!L18</f>
        <v>864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6972</v>
      </c>
      <c r="Y18" s="279">
        <f>'ごみ処理量内訳'!M18</f>
        <v>0</v>
      </c>
      <c r="Z18" s="279">
        <f>'資源化量内訳'!Y18</f>
        <v>806</v>
      </c>
      <c r="AA18" s="279">
        <f t="shared" si="4"/>
        <v>8920</v>
      </c>
      <c r="AB18" s="281">
        <f t="shared" si="5"/>
        <v>96.88340807174887</v>
      </c>
      <c r="AC18" s="279">
        <f>'施設資源化量内訳'!Y18</f>
        <v>0</v>
      </c>
      <c r="AD18" s="279">
        <f>'施設資源化量内訳'!AT18</f>
        <v>0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6937</v>
      </c>
      <c r="AI18" s="279">
        <f>'施設資源化量内訳'!EU18</f>
        <v>816</v>
      </c>
      <c r="AJ18" s="279">
        <f t="shared" si="6"/>
        <v>7753</v>
      </c>
      <c r="AK18" s="281">
        <f t="shared" si="7"/>
        <v>95.99378537343247</v>
      </c>
      <c r="AL18" s="281">
        <f>IF((AA18+J18)&lt;&gt;0,('資源化量内訳'!D18-'資源化量内訳'!R18-'資源化量内訳'!T18-'資源化量内訳'!V18-'資源化量内訳'!U18)/(AA18+J18)*100,"-")</f>
        <v>19.010098768172234</v>
      </c>
      <c r="AM18" s="279">
        <f>'ごみ処理量内訳'!AA18</f>
        <v>278</v>
      </c>
      <c r="AN18" s="279">
        <f>'ごみ処理量内訳'!AB18</f>
        <v>0</v>
      </c>
      <c r="AO18" s="279">
        <f>'ごみ処理量内訳'!AC18</f>
        <v>35</v>
      </c>
      <c r="AP18" s="279">
        <f t="shared" si="8"/>
        <v>313</v>
      </c>
    </row>
    <row r="19" spans="1:42" s="275" customFormat="1" ht="12" customHeight="1">
      <c r="A19" s="270" t="s">
        <v>502</v>
      </c>
      <c r="B19" s="271" t="s">
        <v>526</v>
      </c>
      <c r="C19" s="270" t="s">
        <v>527</v>
      </c>
      <c r="D19" s="279">
        <f t="shared" si="0"/>
        <v>151625</v>
      </c>
      <c r="E19" s="279">
        <v>151625</v>
      </c>
      <c r="F19" s="279">
        <v>0</v>
      </c>
      <c r="G19" s="279">
        <v>1324</v>
      </c>
      <c r="H19" s="279">
        <f>SUM('ごみ搬入量内訳'!E19,+'ごみ搬入量内訳'!AD19)</f>
        <v>52179</v>
      </c>
      <c r="I19" s="279">
        <f>'ごみ搬入量内訳'!BC19</f>
        <v>5429</v>
      </c>
      <c r="J19" s="279">
        <f>'資源化量内訳'!BO19</f>
        <v>903</v>
      </c>
      <c r="K19" s="279">
        <f t="shared" si="1"/>
        <v>58511</v>
      </c>
      <c r="L19" s="279">
        <f t="shared" si="2"/>
        <v>1057.2406238353906</v>
      </c>
      <c r="M19" s="279">
        <f>IF(D19&lt;&gt;0,('ごみ搬入量内訳'!BR19+'ごみ処理概要'!J19)/'ごみ処理概要'!D19/365*1000000,"-")</f>
        <v>766.9968040294075</v>
      </c>
      <c r="N19" s="279">
        <f>IF(D19&lt;&gt;0,'ごみ搬入量内訳'!CM19/'ごみ処理概要'!D19/365*1000000,"-")</f>
        <v>290.24381980598315</v>
      </c>
      <c r="O19" s="279">
        <f>'ごみ搬入量内訳'!DH19</f>
        <v>0</v>
      </c>
      <c r="P19" s="279">
        <f>'ごみ処理量内訳'!E19</f>
        <v>27697</v>
      </c>
      <c r="Q19" s="279">
        <f>'ごみ処理量内訳'!N19</f>
        <v>10930</v>
      </c>
      <c r="R19" s="279">
        <f t="shared" si="3"/>
        <v>13336</v>
      </c>
      <c r="S19" s="279">
        <f>'ごみ処理量内訳'!G19</f>
        <v>1751</v>
      </c>
      <c r="T19" s="279">
        <f>'ごみ処理量内訳'!L19</f>
        <v>3685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7900</v>
      </c>
      <c r="Y19" s="279">
        <f>'ごみ処理量内訳'!M19</f>
        <v>0</v>
      </c>
      <c r="Z19" s="279">
        <f>'資源化量内訳'!Y19</f>
        <v>5364</v>
      </c>
      <c r="AA19" s="279">
        <f t="shared" si="4"/>
        <v>57327</v>
      </c>
      <c r="AB19" s="281">
        <f t="shared" si="5"/>
        <v>80.93394037713469</v>
      </c>
      <c r="AC19" s="279">
        <f>'施設資源化量内訳'!Y19</f>
        <v>3029</v>
      </c>
      <c r="AD19" s="279">
        <f>'施設資源化量内訳'!AT19</f>
        <v>161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7719</v>
      </c>
      <c r="AI19" s="279">
        <f>'施設資源化量内訳'!EU19</f>
        <v>1770</v>
      </c>
      <c r="AJ19" s="279">
        <f t="shared" si="6"/>
        <v>12679</v>
      </c>
      <c r="AK19" s="281">
        <f t="shared" si="7"/>
        <v>32.53649321655504</v>
      </c>
      <c r="AL19" s="281">
        <f>IF((AA19+J19)&lt;&gt;0,('資源化量内訳'!D19-'資源化量内訳'!R19-'資源化量内訳'!T19-'資源化量内訳'!V19-'資源化量内訳'!U19)/(AA19+J19)*100,"-")</f>
        <v>16.2270307401683</v>
      </c>
      <c r="AM19" s="279">
        <f>'ごみ処理量内訳'!AA19</f>
        <v>10930</v>
      </c>
      <c r="AN19" s="279">
        <f>'ごみ処理量内訳'!AB19</f>
        <v>630</v>
      </c>
      <c r="AO19" s="279">
        <f>'ごみ処理量内訳'!AC19</f>
        <v>2317</v>
      </c>
      <c r="AP19" s="279">
        <f t="shared" si="8"/>
        <v>13877</v>
      </c>
    </row>
    <row r="20" spans="1:42" s="275" customFormat="1" ht="12" customHeight="1">
      <c r="A20" s="270" t="s">
        <v>502</v>
      </c>
      <c r="B20" s="271" t="s">
        <v>528</v>
      </c>
      <c r="C20" s="270" t="s">
        <v>529</v>
      </c>
      <c r="D20" s="279">
        <f t="shared" si="0"/>
        <v>65579</v>
      </c>
      <c r="E20" s="279">
        <v>65570</v>
      </c>
      <c r="F20" s="279">
        <v>9</v>
      </c>
      <c r="G20" s="279">
        <v>733</v>
      </c>
      <c r="H20" s="279">
        <f>SUM('ごみ搬入量内訳'!E20,+'ごみ搬入量内訳'!AD20)</f>
        <v>24305</v>
      </c>
      <c r="I20" s="279">
        <f>'ごみ搬入量内訳'!BC20</f>
        <v>7607</v>
      </c>
      <c r="J20" s="279">
        <f>'資源化量内訳'!BO20</f>
        <v>710</v>
      </c>
      <c r="K20" s="279">
        <f t="shared" si="1"/>
        <v>32622</v>
      </c>
      <c r="L20" s="279">
        <f t="shared" si="2"/>
        <v>1362.865284096333</v>
      </c>
      <c r="M20" s="279">
        <f>IF(D20&lt;&gt;0,('ごみ搬入量内訳'!BR20+'ごみ処理概要'!J20)/'ごみ処理概要'!D20/365*1000000,"-")</f>
        <v>1102.842185322022</v>
      </c>
      <c r="N20" s="279">
        <f>IF(D20&lt;&gt;0,'ごみ搬入量内訳'!CM20/'ごみ処理概要'!D20/365*1000000,"-")</f>
        <v>260.0230987743111</v>
      </c>
      <c r="O20" s="279">
        <f>'ごみ搬入量内訳'!DH20</f>
        <v>3</v>
      </c>
      <c r="P20" s="279">
        <f>'ごみ処理量内訳'!E20</f>
        <v>21162</v>
      </c>
      <c r="Q20" s="279">
        <f>'ごみ処理量内訳'!N20</f>
        <v>5576</v>
      </c>
      <c r="R20" s="279">
        <f t="shared" si="3"/>
        <v>2163</v>
      </c>
      <c r="S20" s="279">
        <f>'ごみ処理量内訳'!G20</f>
        <v>1197</v>
      </c>
      <c r="T20" s="279">
        <f>'ごみ処理量内訳'!L20</f>
        <v>966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0</v>
      </c>
      <c r="Y20" s="279">
        <f>'ごみ処理量内訳'!M20</f>
        <v>0</v>
      </c>
      <c r="Z20" s="279">
        <f>'資源化量内訳'!Y20</f>
        <v>2313</v>
      </c>
      <c r="AA20" s="279">
        <f t="shared" si="4"/>
        <v>31214</v>
      </c>
      <c r="AB20" s="281">
        <f t="shared" si="5"/>
        <v>82.13622092650735</v>
      </c>
      <c r="AC20" s="279">
        <f>'施設資源化量内訳'!Y20</f>
        <v>728</v>
      </c>
      <c r="AD20" s="279">
        <f>'施設資源化量内訳'!AT20</f>
        <v>280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966</v>
      </c>
      <c r="AJ20" s="279">
        <f t="shared" si="6"/>
        <v>1974</v>
      </c>
      <c r="AK20" s="281">
        <f t="shared" si="7"/>
        <v>15.65280040095226</v>
      </c>
      <c r="AL20" s="281">
        <f>IF((AA20+J20)&lt;&gt;0,('資源化量内訳'!D20-'資源化量内訳'!R20-'資源化量内訳'!T20-'資源化量内訳'!V20-'資源化量内訳'!U20)/(AA20+J20)*100,"-")</f>
        <v>13.372384412980828</v>
      </c>
      <c r="AM20" s="279">
        <f>'ごみ処理量内訳'!AA20</f>
        <v>5576</v>
      </c>
      <c r="AN20" s="279">
        <f>'ごみ処理量内訳'!AB20</f>
        <v>1864</v>
      </c>
      <c r="AO20" s="279">
        <f>'ごみ処理量内訳'!AC20</f>
        <v>0</v>
      </c>
      <c r="AP20" s="279">
        <f t="shared" si="8"/>
        <v>7440</v>
      </c>
    </row>
    <row r="21" spans="1:42" s="275" customFormat="1" ht="12" customHeight="1">
      <c r="A21" s="270" t="s">
        <v>502</v>
      </c>
      <c r="B21" s="271" t="s">
        <v>530</v>
      </c>
      <c r="C21" s="270" t="s">
        <v>531</v>
      </c>
      <c r="D21" s="279">
        <f t="shared" si="0"/>
        <v>19776</v>
      </c>
      <c r="E21" s="279">
        <v>19776</v>
      </c>
      <c r="F21" s="279">
        <v>0</v>
      </c>
      <c r="G21" s="279">
        <v>76</v>
      </c>
      <c r="H21" s="279">
        <f>SUM('ごみ搬入量内訳'!E21,+'ごみ搬入量内訳'!AD21)</f>
        <v>4494</v>
      </c>
      <c r="I21" s="279">
        <f>'ごみ搬入量内訳'!BC21</f>
        <v>1167</v>
      </c>
      <c r="J21" s="279">
        <f>'資源化量内訳'!BO21</f>
        <v>144</v>
      </c>
      <c r="K21" s="279">
        <f t="shared" si="1"/>
        <v>5805</v>
      </c>
      <c r="L21" s="279">
        <f t="shared" si="2"/>
        <v>804.212661258146</v>
      </c>
      <c r="M21" s="279">
        <f>IF(D21&lt;&gt;0,('ごみ搬入量内訳'!BR21+'ごみ処理概要'!J21)/'ごみ処理概要'!D21/365*1000000,"-")</f>
        <v>646.972115086226</v>
      </c>
      <c r="N21" s="279">
        <f>IF(D21&lt;&gt;0,'ごみ搬入量内訳'!CM21/'ごみ処理概要'!D21/365*1000000,"-")</f>
        <v>157.24054617192004</v>
      </c>
      <c r="O21" s="279">
        <f>'ごみ搬入量内訳'!DH21</f>
        <v>0</v>
      </c>
      <c r="P21" s="279">
        <f>'ごみ処理量内訳'!E21</f>
        <v>4916</v>
      </c>
      <c r="Q21" s="279">
        <f>'ごみ処理量内訳'!N21</f>
        <v>79</v>
      </c>
      <c r="R21" s="279">
        <f t="shared" si="3"/>
        <v>666</v>
      </c>
      <c r="S21" s="279">
        <f>'ごみ処理量内訳'!G21</f>
        <v>0</v>
      </c>
      <c r="T21" s="279">
        <f>'ごみ処理量内訳'!L21</f>
        <v>666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0</v>
      </c>
      <c r="Z21" s="279">
        <f>'資源化量内訳'!Y21</f>
        <v>0</v>
      </c>
      <c r="AA21" s="279">
        <f t="shared" si="4"/>
        <v>5661</v>
      </c>
      <c r="AB21" s="281">
        <f t="shared" si="5"/>
        <v>98.60448683978096</v>
      </c>
      <c r="AC21" s="279">
        <f>'施設資源化量内訳'!Y21</f>
        <v>616</v>
      </c>
      <c r="AD21" s="279">
        <f>'施設資源化量内訳'!AT21</f>
        <v>0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666</v>
      </c>
      <c r="AJ21" s="279">
        <f t="shared" si="6"/>
        <v>1282</v>
      </c>
      <c r="AK21" s="281">
        <f t="shared" si="7"/>
        <v>24.565030146425496</v>
      </c>
      <c r="AL21" s="281">
        <f>IF((AA21+J21)&lt;&gt;0,('資源化量内訳'!D21-'資源化量内訳'!R21-'資源化量内訳'!T21-'資源化量内訳'!V21-'資源化量内訳'!U21)/(AA21+J21)*100,"-")</f>
        <v>13.953488372093023</v>
      </c>
      <c r="AM21" s="279">
        <f>'ごみ処理量内訳'!AA21</f>
        <v>79</v>
      </c>
      <c r="AN21" s="279">
        <f>'ごみ処理量内訳'!AB21</f>
        <v>10</v>
      </c>
      <c r="AO21" s="279">
        <f>'ごみ処理量内訳'!AC21</f>
        <v>0</v>
      </c>
      <c r="AP21" s="279">
        <f t="shared" si="8"/>
        <v>89</v>
      </c>
    </row>
    <row r="22" spans="1:42" s="275" customFormat="1" ht="12" customHeight="1">
      <c r="A22" s="270" t="s">
        <v>502</v>
      </c>
      <c r="B22" s="271" t="s">
        <v>532</v>
      </c>
      <c r="C22" s="270" t="s">
        <v>533</v>
      </c>
      <c r="D22" s="279">
        <f t="shared" si="0"/>
        <v>6636</v>
      </c>
      <c r="E22" s="279">
        <v>6636</v>
      </c>
      <c r="F22" s="279">
        <v>0</v>
      </c>
      <c r="G22" s="279">
        <v>103</v>
      </c>
      <c r="H22" s="279">
        <f>SUM('ごみ搬入量内訳'!E22,+'ごみ搬入量内訳'!AD22)</f>
        <v>1473</v>
      </c>
      <c r="I22" s="279">
        <f>'ごみ搬入量内訳'!BC22</f>
        <v>58</v>
      </c>
      <c r="J22" s="279">
        <f>'資源化量内訳'!BO22</f>
        <v>0</v>
      </c>
      <c r="K22" s="279">
        <f t="shared" si="1"/>
        <v>1531</v>
      </c>
      <c r="L22" s="279">
        <f t="shared" si="2"/>
        <v>632.0856763027735</v>
      </c>
      <c r="M22" s="279">
        <f>IF(D22&lt;&gt;0,('ごみ搬入量内訳'!BR22+'ごみ処理概要'!J22)/'ごみ処理概要'!D22/365*1000000,"-")</f>
        <v>632.0856763027735</v>
      </c>
      <c r="N22" s="279">
        <f>IF(D22&lt;&gt;0,'ごみ搬入量内訳'!CM22/'ごみ処理概要'!D22/365*1000000,"-")</f>
        <v>0</v>
      </c>
      <c r="O22" s="279">
        <f>'ごみ搬入量内訳'!DH22</f>
        <v>0</v>
      </c>
      <c r="P22" s="279">
        <f>'ごみ処理量内訳'!E22</f>
        <v>1009</v>
      </c>
      <c r="Q22" s="279">
        <f>'ごみ処理量内訳'!N22</f>
        <v>18</v>
      </c>
      <c r="R22" s="279">
        <f t="shared" si="3"/>
        <v>382</v>
      </c>
      <c r="S22" s="279">
        <f>'ごみ処理量内訳'!G22</f>
        <v>0</v>
      </c>
      <c r="T22" s="279">
        <f>'ごみ処理量内訳'!L22</f>
        <v>257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125</v>
      </c>
      <c r="Y22" s="279">
        <f>'ごみ処理量内訳'!M22</f>
        <v>0</v>
      </c>
      <c r="Z22" s="279">
        <f>'資源化量内訳'!Y22</f>
        <v>201</v>
      </c>
      <c r="AA22" s="279">
        <f t="shared" si="4"/>
        <v>1610</v>
      </c>
      <c r="AB22" s="281">
        <f t="shared" si="5"/>
        <v>98.88198757763975</v>
      </c>
      <c r="AC22" s="279">
        <f>'施設資源化量内訳'!Y22</f>
        <v>63</v>
      </c>
      <c r="AD22" s="279">
        <f>'施設資源化量内訳'!AT22</f>
        <v>0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125</v>
      </c>
      <c r="AI22" s="279">
        <f>'施設資源化量内訳'!EU22</f>
        <v>211</v>
      </c>
      <c r="AJ22" s="279">
        <f t="shared" si="6"/>
        <v>399</v>
      </c>
      <c r="AK22" s="281">
        <f t="shared" si="7"/>
        <v>37.267080745341616</v>
      </c>
      <c r="AL22" s="281">
        <f>IF((AA22+J22)&lt;&gt;0,('資源化量内訳'!D22-'資源化量内訳'!R22-'資源化量内訳'!T22-'資源化量内訳'!V22-'資源化量内訳'!U22)/(AA22+J22)*100,"-")</f>
        <v>25.59006211180124</v>
      </c>
      <c r="AM22" s="279">
        <f>'ごみ処理量内訳'!AA22</f>
        <v>18</v>
      </c>
      <c r="AN22" s="279">
        <f>'ごみ処理量内訳'!AB22</f>
        <v>0</v>
      </c>
      <c r="AO22" s="279">
        <f>'ごみ処理量内訳'!AC22</f>
        <v>46</v>
      </c>
      <c r="AP22" s="279">
        <f t="shared" si="8"/>
        <v>64</v>
      </c>
    </row>
    <row r="23" spans="1:42" s="275" customFormat="1" ht="12" customHeight="1">
      <c r="A23" s="270" t="s">
        <v>502</v>
      </c>
      <c r="B23" s="271" t="s">
        <v>534</v>
      </c>
      <c r="C23" s="270" t="s">
        <v>535</v>
      </c>
      <c r="D23" s="279">
        <f t="shared" si="0"/>
        <v>3532</v>
      </c>
      <c r="E23" s="279">
        <v>3532</v>
      </c>
      <c r="F23" s="279">
        <v>0</v>
      </c>
      <c r="G23" s="279">
        <v>5</v>
      </c>
      <c r="H23" s="279">
        <f>SUM('ごみ搬入量内訳'!E23,+'ごみ搬入量内訳'!AD23)</f>
        <v>1121</v>
      </c>
      <c r="I23" s="279">
        <f>'ごみ搬入量内訳'!BC23</f>
        <v>19</v>
      </c>
      <c r="J23" s="279">
        <f>'資源化量内訳'!BO23</f>
        <v>0</v>
      </c>
      <c r="K23" s="279">
        <f t="shared" si="1"/>
        <v>1140</v>
      </c>
      <c r="L23" s="279">
        <f t="shared" si="2"/>
        <v>884.2830326253898</v>
      </c>
      <c r="M23" s="279">
        <f>IF(D23&lt;&gt;0,('ごみ搬入量内訳'!BR23+'ごみ処理概要'!J23)/'ごみ処理概要'!D23/365*1000000,"-")</f>
        <v>882.7316588839417</v>
      </c>
      <c r="N23" s="279">
        <f>IF(D23&lt;&gt;0,'ごみ搬入量内訳'!CM23/'ごみ処理概要'!D23/365*1000000,"-")</f>
        <v>1.5513737414480522</v>
      </c>
      <c r="O23" s="279">
        <f>'ごみ搬入量内訳'!DH23</f>
        <v>0</v>
      </c>
      <c r="P23" s="279">
        <f>'ごみ処理量内訳'!E23</f>
        <v>863</v>
      </c>
      <c r="Q23" s="279">
        <f>'ごみ処理量内訳'!N23</f>
        <v>22</v>
      </c>
      <c r="R23" s="279">
        <f t="shared" si="3"/>
        <v>49</v>
      </c>
      <c r="S23" s="279">
        <f>'ごみ処理量内訳'!G23</f>
        <v>8</v>
      </c>
      <c r="T23" s="279">
        <f>'ごみ処理量内訳'!L23</f>
        <v>41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0</v>
      </c>
      <c r="Z23" s="279">
        <f>'資源化量内訳'!Y23</f>
        <v>159</v>
      </c>
      <c r="AA23" s="279">
        <f t="shared" si="4"/>
        <v>1093</v>
      </c>
      <c r="AB23" s="281">
        <f t="shared" si="5"/>
        <v>97.9871912168344</v>
      </c>
      <c r="AC23" s="279">
        <f>'施設資源化量内訳'!Y23</f>
        <v>47</v>
      </c>
      <c r="AD23" s="279">
        <f>'施設資源化量内訳'!AT23</f>
        <v>0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41</v>
      </c>
      <c r="AJ23" s="279">
        <f t="shared" si="6"/>
        <v>88</v>
      </c>
      <c r="AK23" s="281">
        <f t="shared" si="7"/>
        <v>22.598353156450138</v>
      </c>
      <c r="AL23" s="281">
        <f>IF((AA23+J23)&lt;&gt;0,('資源化量内訳'!D23-'資源化量内訳'!R23-'資源化量内訳'!T23-'資源化量内訳'!V23-'資源化量内訳'!U23)/(AA23+J23)*100,"-")</f>
        <v>18.298261665141812</v>
      </c>
      <c r="AM23" s="279">
        <f>'ごみ処理量内訳'!AA23</f>
        <v>22</v>
      </c>
      <c r="AN23" s="279">
        <f>'ごみ処理量内訳'!AB23</f>
        <v>74</v>
      </c>
      <c r="AO23" s="279">
        <f>'ごみ処理量内訳'!AC23</f>
        <v>0</v>
      </c>
      <c r="AP23" s="279">
        <f t="shared" si="8"/>
        <v>96</v>
      </c>
    </row>
    <row r="24" spans="1:42" s="275" customFormat="1" ht="12" customHeight="1">
      <c r="A24" s="270" t="s">
        <v>502</v>
      </c>
      <c r="B24" s="271" t="s">
        <v>536</v>
      </c>
      <c r="C24" s="270" t="s">
        <v>537</v>
      </c>
      <c r="D24" s="279">
        <f t="shared" si="0"/>
        <v>16402</v>
      </c>
      <c r="E24" s="279">
        <v>16402</v>
      </c>
      <c r="F24" s="279">
        <v>0</v>
      </c>
      <c r="G24" s="279">
        <v>47</v>
      </c>
      <c r="H24" s="279">
        <f>SUM('ごみ搬入量内訳'!E24,+'ごみ搬入量内訳'!AD24)</f>
        <v>4407</v>
      </c>
      <c r="I24" s="279">
        <f>'ごみ搬入量内訳'!BC24</f>
        <v>474</v>
      </c>
      <c r="J24" s="279">
        <f>'資源化量内訳'!BO24</f>
        <v>156</v>
      </c>
      <c r="K24" s="279">
        <f t="shared" si="1"/>
        <v>5037</v>
      </c>
      <c r="L24" s="279">
        <f t="shared" si="2"/>
        <v>841.3608096573588</v>
      </c>
      <c r="M24" s="279">
        <f>IF(D24&lt;&gt;0,('ごみ搬入量内訳'!BR24+'ごみ処理概要'!J24)/'ごみ処理概要'!D24/365*1000000,"-")</f>
        <v>720.426677000633</v>
      </c>
      <c r="N24" s="279">
        <f>IF(D24&lt;&gt;0,'ごみ搬入量内訳'!CM24/'ごみ処理概要'!D24/365*1000000,"-")</f>
        <v>120.93413265672578</v>
      </c>
      <c r="O24" s="279">
        <f>'ごみ搬入量内訳'!DH24</f>
        <v>0</v>
      </c>
      <c r="P24" s="279">
        <f>'ごみ処理量内訳'!E24</f>
        <v>3956</v>
      </c>
      <c r="Q24" s="279">
        <f>'ごみ処理量内訳'!N24</f>
        <v>96</v>
      </c>
      <c r="R24" s="279">
        <f t="shared" si="3"/>
        <v>829</v>
      </c>
      <c r="S24" s="279">
        <f>'ごみ処理量内訳'!G24</f>
        <v>0</v>
      </c>
      <c r="T24" s="279">
        <f>'ごみ処理量内訳'!L24</f>
        <v>829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0</v>
      </c>
      <c r="AA24" s="279">
        <f t="shared" si="4"/>
        <v>4881</v>
      </c>
      <c r="AB24" s="281">
        <f t="shared" si="5"/>
        <v>98.03318992009834</v>
      </c>
      <c r="AC24" s="279">
        <f>'施設資源化量内訳'!Y24</f>
        <v>217</v>
      </c>
      <c r="AD24" s="279">
        <f>'施設資源化量内訳'!AT24</f>
        <v>0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775</v>
      </c>
      <c r="AJ24" s="279">
        <f t="shared" si="6"/>
        <v>992</v>
      </c>
      <c r="AK24" s="281">
        <f t="shared" si="7"/>
        <v>22.791344054000398</v>
      </c>
      <c r="AL24" s="281">
        <f>IF((AA24+J24)&lt;&gt;0,('資源化量内訳'!D24-'資源化量内訳'!R24-'資源化量内訳'!T24-'資源化量内訳'!V24-'資源化量内訳'!U24)/(AA24+J24)*100,"-")</f>
        <v>18.48322414135398</v>
      </c>
      <c r="AM24" s="279">
        <f>'ごみ処理量内訳'!AA24</f>
        <v>96</v>
      </c>
      <c r="AN24" s="279">
        <f>'ごみ処理量内訳'!AB24</f>
        <v>0</v>
      </c>
      <c r="AO24" s="279">
        <f>'ごみ処理量内訳'!AC24</f>
        <v>22</v>
      </c>
      <c r="AP24" s="279">
        <f t="shared" si="8"/>
        <v>118</v>
      </c>
    </row>
    <row r="25" spans="1:42" s="275" customFormat="1" ht="12" customHeight="1">
      <c r="A25" s="270" t="s">
        <v>502</v>
      </c>
      <c r="B25" s="271" t="s">
        <v>538</v>
      </c>
      <c r="C25" s="270" t="s">
        <v>539</v>
      </c>
      <c r="D25" s="279">
        <f t="shared" si="0"/>
        <v>13095</v>
      </c>
      <c r="E25" s="279">
        <v>13095</v>
      </c>
      <c r="F25" s="279">
        <v>0</v>
      </c>
      <c r="G25" s="279">
        <v>100</v>
      </c>
      <c r="H25" s="279">
        <f>SUM('ごみ搬入量内訳'!E25,+'ごみ搬入量内訳'!AD25)</f>
        <v>4570</v>
      </c>
      <c r="I25" s="279">
        <f>'ごみ搬入量内訳'!BC25</f>
        <v>433</v>
      </c>
      <c r="J25" s="279">
        <f>'資源化量内訳'!BO25</f>
        <v>17</v>
      </c>
      <c r="K25" s="279">
        <f t="shared" si="1"/>
        <v>5020</v>
      </c>
      <c r="L25" s="279">
        <f t="shared" si="2"/>
        <v>1050.2806153138026</v>
      </c>
      <c r="M25" s="279">
        <f>IF(D25&lt;&gt;0,('ごみ搬入量内訳'!BR25+'ごみ処理概要'!J25)/'ごみ処理概要'!D25/365*1000000,"-")</f>
        <v>800.4728354961373</v>
      </c>
      <c r="N25" s="279">
        <f>IF(D25&lt;&gt;0,'ごみ搬入量内訳'!CM25/'ごみ処理概要'!D25/365*1000000,"-")</f>
        <v>249.80777981766542</v>
      </c>
      <c r="O25" s="279">
        <f>'ごみ搬入量内訳'!DH25</f>
        <v>0</v>
      </c>
      <c r="P25" s="279">
        <f>'ごみ処理量内訳'!E25</f>
        <v>4219</v>
      </c>
      <c r="Q25" s="279">
        <f>'ごみ処理量内訳'!N25</f>
        <v>87</v>
      </c>
      <c r="R25" s="279">
        <f t="shared" si="3"/>
        <v>697</v>
      </c>
      <c r="S25" s="279">
        <f>'ごみ処理量内訳'!G25</f>
        <v>0</v>
      </c>
      <c r="T25" s="279">
        <f>'ごみ処理量内訳'!L25</f>
        <v>697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0</v>
      </c>
      <c r="AA25" s="279">
        <f t="shared" si="4"/>
        <v>5003</v>
      </c>
      <c r="AB25" s="281">
        <f t="shared" si="5"/>
        <v>98.26104337397561</v>
      </c>
      <c r="AC25" s="279">
        <f>'施設資源化量内訳'!Y25</f>
        <v>231</v>
      </c>
      <c r="AD25" s="279">
        <f>'施設資源化量内訳'!AT25</f>
        <v>0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652</v>
      </c>
      <c r="AJ25" s="279">
        <f t="shared" si="6"/>
        <v>883</v>
      </c>
      <c r="AK25" s="281">
        <f t="shared" si="7"/>
        <v>17.928286852589643</v>
      </c>
      <c r="AL25" s="281">
        <f>IF((AA25+J25)&lt;&gt;0,('資源化量内訳'!D25-'資源化量内訳'!R25-'資源化量内訳'!T25-'資源化量内訳'!V25-'資源化量内訳'!U25)/(AA25+J25)*100,"-")</f>
        <v>13.326693227091631</v>
      </c>
      <c r="AM25" s="279">
        <f>'ごみ処理量内訳'!AA25</f>
        <v>87</v>
      </c>
      <c r="AN25" s="279">
        <f>'ごみ処理量内訳'!AB25</f>
        <v>364</v>
      </c>
      <c r="AO25" s="279">
        <f>'ごみ処理量内訳'!AC25</f>
        <v>18</v>
      </c>
      <c r="AP25" s="279">
        <f t="shared" si="8"/>
        <v>469</v>
      </c>
    </row>
    <row r="26" spans="1:42" s="275" customFormat="1" ht="12" customHeight="1">
      <c r="A26" s="270" t="s">
        <v>502</v>
      </c>
      <c r="B26" s="271" t="s">
        <v>540</v>
      </c>
      <c r="C26" s="270" t="s">
        <v>541</v>
      </c>
      <c r="D26" s="279">
        <f t="shared" si="0"/>
        <v>3883</v>
      </c>
      <c r="E26" s="279">
        <v>3883</v>
      </c>
      <c r="F26" s="279">
        <v>0</v>
      </c>
      <c r="G26" s="279">
        <v>37</v>
      </c>
      <c r="H26" s="279">
        <f>SUM('ごみ搬入量内訳'!E26,+'ごみ搬入量内訳'!AD26)</f>
        <v>888</v>
      </c>
      <c r="I26" s="279">
        <f>'ごみ搬入量内訳'!BC26</f>
        <v>19</v>
      </c>
      <c r="J26" s="279">
        <f>'資源化量内訳'!BO26</f>
        <v>0</v>
      </c>
      <c r="K26" s="279">
        <f t="shared" si="1"/>
        <v>907</v>
      </c>
      <c r="L26" s="279">
        <f t="shared" si="2"/>
        <v>639.9514568244438</v>
      </c>
      <c r="M26" s="279">
        <f>IF(D26&lt;&gt;0,('ごみ搬入量内訳'!BR26+'ごみ処理概要'!J26)/'ごみ処理概要'!D26/365*1000000,"-")</f>
        <v>608.2008332774758</v>
      </c>
      <c r="N26" s="279">
        <f>IF(D26&lt;&gt;0,'ごみ搬入量内訳'!CM26/'ごみ処理概要'!D26/365*1000000,"-")</f>
        <v>31.750623546967994</v>
      </c>
      <c r="O26" s="279">
        <f>'ごみ搬入量内訳'!DH26</f>
        <v>0</v>
      </c>
      <c r="P26" s="279">
        <f>'ごみ処理量内訳'!E26</f>
        <v>630</v>
      </c>
      <c r="Q26" s="279">
        <f>'ごみ処理量内訳'!N26</f>
        <v>0</v>
      </c>
      <c r="R26" s="279">
        <f t="shared" si="3"/>
        <v>277</v>
      </c>
      <c r="S26" s="279">
        <f>'ごみ処理量内訳'!G26</f>
        <v>133</v>
      </c>
      <c r="T26" s="279">
        <f>'ごみ処理量内訳'!L26</f>
        <v>144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0</v>
      </c>
      <c r="Y26" s="279">
        <f>'ごみ処理量内訳'!M26</f>
        <v>0</v>
      </c>
      <c r="Z26" s="279">
        <f>'資源化量内訳'!Y26</f>
        <v>0</v>
      </c>
      <c r="AA26" s="279">
        <f t="shared" si="4"/>
        <v>907</v>
      </c>
      <c r="AB26" s="281">
        <f t="shared" si="5"/>
        <v>100</v>
      </c>
      <c r="AC26" s="279">
        <f>'施設資源化量内訳'!Y26</f>
        <v>72</v>
      </c>
      <c r="AD26" s="279">
        <f>'施設資源化量内訳'!AT26</f>
        <v>63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144</v>
      </c>
      <c r="AJ26" s="279">
        <f t="shared" si="6"/>
        <v>279</v>
      </c>
      <c r="AK26" s="281">
        <f t="shared" si="7"/>
        <v>30.760749724366043</v>
      </c>
      <c r="AL26" s="281">
        <f>IF((AA26+J26)&lt;&gt;0,('資源化量内訳'!D26-'資源化量内訳'!R26-'資源化量内訳'!T26-'資源化量内訳'!V26-'資源化量内訳'!U26)/(AA26+J26)*100,"-")</f>
        <v>22.822491730981255</v>
      </c>
      <c r="AM26" s="279">
        <f>'ごみ処理量内訳'!AA26</f>
        <v>0</v>
      </c>
      <c r="AN26" s="279">
        <f>'ごみ処理量内訳'!AB26</f>
        <v>0</v>
      </c>
      <c r="AO26" s="279">
        <f>'ごみ処理量内訳'!AC26</f>
        <v>38</v>
      </c>
      <c r="AP26" s="279">
        <f t="shared" si="8"/>
        <v>38</v>
      </c>
    </row>
  </sheetData>
  <sheetProtection/>
  <autoFilter ref="A6:AP26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2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426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</v>
      </c>
      <c r="B2" s="322" t="s">
        <v>5</v>
      </c>
      <c r="C2" s="322" t="s">
        <v>6</v>
      </c>
      <c r="D2" s="217" t="s">
        <v>427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428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429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430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431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432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433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434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21</v>
      </c>
      <c r="DJ3" s="301" t="s">
        <v>435</v>
      </c>
      <c r="DK3" s="301" t="s">
        <v>436</v>
      </c>
      <c r="DL3" s="301" t="s">
        <v>437</v>
      </c>
      <c r="DM3" s="301" t="s">
        <v>438</v>
      </c>
    </row>
    <row r="4" spans="1:117" ht="25.5" customHeight="1">
      <c r="A4" s="323"/>
      <c r="B4" s="323"/>
      <c r="C4" s="325"/>
      <c r="D4" s="201"/>
      <c r="E4" s="221"/>
      <c r="F4" s="303" t="s">
        <v>439</v>
      </c>
      <c r="G4" s="304"/>
      <c r="H4" s="304"/>
      <c r="I4" s="305"/>
      <c r="J4" s="303" t="s">
        <v>440</v>
      </c>
      <c r="K4" s="304"/>
      <c r="L4" s="304"/>
      <c r="M4" s="305"/>
      <c r="N4" s="303" t="s">
        <v>441</v>
      </c>
      <c r="O4" s="304"/>
      <c r="P4" s="304"/>
      <c r="Q4" s="305"/>
      <c r="R4" s="303" t="s">
        <v>442</v>
      </c>
      <c r="S4" s="304"/>
      <c r="T4" s="304"/>
      <c r="U4" s="305"/>
      <c r="V4" s="303" t="s">
        <v>443</v>
      </c>
      <c r="W4" s="304"/>
      <c r="X4" s="304"/>
      <c r="Y4" s="305"/>
      <c r="Z4" s="303" t="s">
        <v>444</v>
      </c>
      <c r="AA4" s="304"/>
      <c r="AB4" s="304"/>
      <c r="AC4" s="305"/>
      <c r="AD4" s="221"/>
      <c r="AE4" s="303" t="s">
        <v>439</v>
      </c>
      <c r="AF4" s="304"/>
      <c r="AG4" s="304"/>
      <c r="AH4" s="305"/>
      <c r="AI4" s="303" t="s">
        <v>440</v>
      </c>
      <c r="AJ4" s="304"/>
      <c r="AK4" s="304"/>
      <c r="AL4" s="305"/>
      <c r="AM4" s="303" t="s">
        <v>441</v>
      </c>
      <c r="AN4" s="304"/>
      <c r="AO4" s="304"/>
      <c r="AP4" s="305"/>
      <c r="AQ4" s="303" t="s">
        <v>442</v>
      </c>
      <c r="AR4" s="304"/>
      <c r="AS4" s="304"/>
      <c r="AT4" s="305"/>
      <c r="AU4" s="303" t="s">
        <v>443</v>
      </c>
      <c r="AV4" s="304"/>
      <c r="AW4" s="304"/>
      <c r="AX4" s="305"/>
      <c r="AY4" s="303" t="s">
        <v>444</v>
      </c>
      <c r="AZ4" s="304"/>
      <c r="BA4" s="304"/>
      <c r="BB4" s="305"/>
      <c r="BC4" s="227"/>
      <c r="BD4" s="224" t="s">
        <v>445</v>
      </c>
      <c r="BE4" s="212"/>
      <c r="BF4" s="212"/>
      <c r="BG4" s="212"/>
      <c r="BH4" s="212"/>
      <c r="BI4" s="212"/>
      <c r="BJ4" s="228"/>
      <c r="BK4" s="218" t="s">
        <v>446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431</v>
      </c>
      <c r="BZ4" s="229"/>
      <c r="CA4" s="212"/>
      <c r="CB4" s="212"/>
      <c r="CC4" s="212"/>
      <c r="CD4" s="212"/>
      <c r="CE4" s="228"/>
      <c r="CF4" s="218" t="s">
        <v>447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432</v>
      </c>
      <c r="CU4" s="229"/>
      <c r="CV4" s="212"/>
      <c r="CW4" s="212"/>
      <c r="CX4" s="212"/>
      <c r="CY4" s="212"/>
      <c r="CZ4" s="228"/>
      <c r="DA4" s="218" t="s">
        <v>447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21</v>
      </c>
      <c r="E5" s="221" t="s">
        <v>21</v>
      </c>
      <c r="F5" s="221" t="s">
        <v>21</v>
      </c>
      <c r="G5" s="200" t="s">
        <v>435</v>
      </c>
      <c r="H5" s="200" t="s">
        <v>436</v>
      </c>
      <c r="I5" s="200" t="s">
        <v>437</v>
      </c>
      <c r="J5" s="221" t="s">
        <v>21</v>
      </c>
      <c r="K5" s="200" t="s">
        <v>435</v>
      </c>
      <c r="L5" s="200" t="s">
        <v>436</v>
      </c>
      <c r="M5" s="200" t="s">
        <v>437</v>
      </c>
      <c r="N5" s="221" t="s">
        <v>21</v>
      </c>
      <c r="O5" s="200" t="s">
        <v>435</v>
      </c>
      <c r="P5" s="200" t="s">
        <v>436</v>
      </c>
      <c r="Q5" s="200" t="s">
        <v>437</v>
      </c>
      <c r="R5" s="221" t="s">
        <v>21</v>
      </c>
      <c r="S5" s="200" t="s">
        <v>435</v>
      </c>
      <c r="T5" s="200" t="s">
        <v>436</v>
      </c>
      <c r="U5" s="200" t="s">
        <v>437</v>
      </c>
      <c r="V5" s="221" t="s">
        <v>21</v>
      </c>
      <c r="W5" s="200" t="s">
        <v>435</v>
      </c>
      <c r="X5" s="200" t="s">
        <v>436</v>
      </c>
      <c r="Y5" s="200" t="s">
        <v>437</v>
      </c>
      <c r="Z5" s="221" t="s">
        <v>21</v>
      </c>
      <c r="AA5" s="200" t="s">
        <v>435</v>
      </c>
      <c r="AB5" s="200" t="s">
        <v>436</v>
      </c>
      <c r="AC5" s="200" t="s">
        <v>437</v>
      </c>
      <c r="AD5" s="221" t="s">
        <v>21</v>
      </c>
      <c r="AE5" s="221" t="s">
        <v>21</v>
      </c>
      <c r="AF5" s="200" t="s">
        <v>435</v>
      </c>
      <c r="AG5" s="200" t="s">
        <v>436</v>
      </c>
      <c r="AH5" s="200" t="s">
        <v>437</v>
      </c>
      <c r="AI5" s="221" t="s">
        <v>21</v>
      </c>
      <c r="AJ5" s="200" t="s">
        <v>435</v>
      </c>
      <c r="AK5" s="200" t="s">
        <v>436</v>
      </c>
      <c r="AL5" s="200" t="s">
        <v>437</v>
      </c>
      <c r="AM5" s="221" t="s">
        <v>21</v>
      </c>
      <c r="AN5" s="200" t="s">
        <v>435</v>
      </c>
      <c r="AO5" s="200" t="s">
        <v>436</v>
      </c>
      <c r="AP5" s="200" t="s">
        <v>437</v>
      </c>
      <c r="AQ5" s="221" t="s">
        <v>21</v>
      </c>
      <c r="AR5" s="200" t="s">
        <v>435</v>
      </c>
      <c r="AS5" s="200" t="s">
        <v>436</v>
      </c>
      <c r="AT5" s="200" t="s">
        <v>437</v>
      </c>
      <c r="AU5" s="221" t="s">
        <v>21</v>
      </c>
      <c r="AV5" s="200" t="s">
        <v>435</v>
      </c>
      <c r="AW5" s="200" t="s">
        <v>436</v>
      </c>
      <c r="AX5" s="200" t="s">
        <v>437</v>
      </c>
      <c r="AY5" s="221" t="s">
        <v>21</v>
      </c>
      <c r="AZ5" s="200" t="s">
        <v>435</v>
      </c>
      <c r="BA5" s="200" t="s">
        <v>436</v>
      </c>
      <c r="BB5" s="200" t="s">
        <v>437</v>
      </c>
      <c r="BC5" s="201" t="s">
        <v>21</v>
      </c>
      <c r="BD5" s="201" t="s">
        <v>21</v>
      </c>
      <c r="BE5" s="201" t="s">
        <v>448</v>
      </c>
      <c r="BF5" s="201" t="s">
        <v>449</v>
      </c>
      <c r="BG5" s="201" t="s">
        <v>450</v>
      </c>
      <c r="BH5" s="201" t="s">
        <v>451</v>
      </c>
      <c r="BI5" s="201" t="s">
        <v>452</v>
      </c>
      <c r="BJ5" s="201" t="s">
        <v>453</v>
      </c>
      <c r="BK5" s="201" t="s">
        <v>21</v>
      </c>
      <c r="BL5" s="201" t="s">
        <v>448</v>
      </c>
      <c r="BM5" s="201" t="s">
        <v>449</v>
      </c>
      <c r="BN5" s="201" t="s">
        <v>450</v>
      </c>
      <c r="BO5" s="201" t="s">
        <v>451</v>
      </c>
      <c r="BP5" s="201" t="s">
        <v>452</v>
      </c>
      <c r="BQ5" s="227" t="s">
        <v>453</v>
      </c>
      <c r="BR5" s="201" t="s">
        <v>21</v>
      </c>
      <c r="BS5" s="200" t="s">
        <v>448</v>
      </c>
      <c r="BT5" s="200" t="s">
        <v>449</v>
      </c>
      <c r="BU5" s="200" t="s">
        <v>450</v>
      </c>
      <c r="BV5" s="200" t="s">
        <v>451</v>
      </c>
      <c r="BW5" s="200" t="s">
        <v>452</v>
      </c>
      <c r="BX5" s="200" t="s">
        <v>453</v>
      </c>
      <c r="BY5" s="201" t="s">
        <v>21</v>
      </c>
      <c r="BZ5" s="200" t="s">
        <v>448</v>
      </c>
      <c r="CA5" s="201" t="s">
        <v>449</v>
      </c>
      <c r="CB5" s="201" t="s">
        <v>450</v>
      </c>
      <c r="CC5" s="201" t="s">
        <v>451</v>
      </c>
      <c r="CD5" s="201" t="s">
        <v>452</v>
      </c>
      <c r="CE5" s="201" t="s">
        <v>453</v>
      </c>
      <c r="CF5" s="201" t="s">
        <v>21</v>
      </c>
      <c r="CG5" s="201" t="s">
        <v>448</v>
      </c>
      <c r="CH5" s="201" t="s">
        <v>449</v>
      </c>
      <c r="CI5" s="201" t="s">
        <v>450</v>
      </c>
      <c r="CJ5" s="201" t="s">
        <v>451</v>
      </c>
      <c r="CK5" s="201" t="s">
        <v>452</v>
      </c>
      <c r="CL5" s="201" t="s">
        <v>453</v>
      </c>
      <c r="CM5" s="201" t="s">
        <v>21</v>
      </c>
      <c r="CN5" s="200" t="s">
        <v>448</v>
      </c>
      <c r="CO5" s="200" t="s">
        <v>449</v>
      </c>
      <c r="CP5" s="200" t="s">
        <v>450</v>
      </c>
      <c r="CQ5" s="200" t="s">
        <v>451</v>
      </c>
      <c r="CR5" s="200" t="s">
        <v>452</v>
      </c>
      <c r="CS5" s="200" t="s">
        <v>453</v>
      </c>
      <c r="CT5" s="201" t="s">
        <v>21</v>
      </c>
      <c r="CU5" s="200" t="s">
        <v>448</v>
      </c>
      <c r="CV5" s="201" t="s">
        <v>449</v>
      </c>
      <c r="CW5" s="201" t="s">
        <v>450</v>
      </c>
      <c r="CX5" s="201" t="s">
        <v>451</v>
      </c>
      <c r="CY5" s="201" t="s">
        <v>452</v>
      </c>
      <c r="CZ5" s="201" t="s">
        <v>453</v>
      </c>
      <c r="DA5" s="201" t="s">
        <v>21</v>
      </c>
      <c r="DB5" s="201" t="s">
        <v>448</v>
      </c>
      <c r="DC5" s="201" t="s">
        <v>449</v>
      </c>
      <c r="DD5" s="201" t="s">
        <v>450</v>
      </c>
      <c r="DE5" s="201" t="s">
        <v>451</v>
      </c>
      <c r="DF5" s="201" t="s">
        <v>452</v>
      </c>
      <c r="DG5" s="201" t="s">
        <v>453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454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5" t="s">
        <v>502</v>
      </c>
      <c r="B7" s="386" t="s">
        <v>503</v>
      </c>
      <c r="C7" s="387" t="s">
        <v>21</v>
      </c>
      <c r="D7" s="390">
        <f>SUM(D8:D186)</f>
        <v>646709</v>
      </c>
      <c r="E7" s="390">
        <f>SUM(E8:E186)</f>
        <v>357465</v>
      </c>
      <c r="F7" s="390">
        <f>SUM(F8:F186)</f>
        <v>336</v>
      </c>
      <c r="G7" s="390">
        <f>SUM(G8:G186)</f>
        <v>0</v>
      </c>
      <c r="H7" s="390">
        <f>SUM(H8:H186)</f>
        <v>336</v>
      </c>
      <c r="I7" s="390">
        <f>SUM(I8:I186)</f>
        <v>0</v>
      </c>
      <c r="J7" s="390">
        <f>SUM(J8:J186)</f>
        <v>259535</v>
      </c>
      <c r="K7" s="390">
        <f>SUM(K8:K186)</f>
        <v>157152</v>
      </c>
      <c r="L7" s="390">
        <f>SUM(L8:L186)</f>
        <v>102383</v>
      </c>
      <c r="M7" s="390">
        <f>SUM(M8:M186)</f>
        <v>0</v>
      </c>
      <c r="N7" s="390">
        <f>SUM(N8:N186)</f>
        <v>15227</v>
      </c>
      <c r="O7" s="390">
        <f>SUM(O8:O186)</f>
        <v>6424</v>
      </c>
      <c r="P7" s="390">
        <f>SUM(P8:P186)</f>
        <v>8803</v>
      </c>
      <c r="Q7" s="390">
        <f>SUM(Q8:Q186)</f>
        <v>0</v>
      </c>
      <c r="R7" s="390">
        <f>SUM(R8:R186)</f>
        <v>70810</v>
      </c>
      <c r="S7" s="390">
        <f>SUM(S8:S186)</f>
        <v>27805</v>
      </c>
      <c r="T7" s="390">
        <f>SUM(T8:T186)</f>
        <v>43005</v>
      </c>
      <c r="U7" s="390">
        <f>SUM(U8:U186)</f>
        <v>0</v>
      </c>
      <c r="V7" s="390">
        <f>SUM(V8:V186)</f>
        <v>6283</v>
      </c>
      <c r="W7" s="390">
        <f>SUM(W8:W186)</f>
        <v>300</v>
      </c>
      <c r="X7" s="390">
        <f>SUM(X8:X186)</f>
        <v>5983</v>
      </c>
      <c r="Y7" s="390">
        <f>SUM(Y8:Y186)</f>
        <v>0</v>
      </c>
      <c r="Z7" s="390">
        <f>SUM(Z8:Z186)</f>
        <v>5274</v>
      </c>
      <c r="AA7" s="390">
        <f>SUM(AA8:AA186)</f>
        <v>3570</v>
      </c>
      <c r="AB7" s="390">
        <f>SUM(AB8:AB186)</f>
        <v>1703</v>
      </c>
      <c r="AC7" s="390">
        <f>SUM(AC8:AC186)</f>
        <v>1</v>
      </c>
      <c r="AD7" s="390">
        <f>SUM(AD8:AD186)</f>
        <v>100955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94621</v>
      </c>
      <c r="AJ7" s="390">
        <f>SUM(AJ8:AJ186)</f>
        <v>562</v>
      </c>
      <c r="AK7" s="390">
        <f>SUM(AK8:AK186)</f>
        <v>94</v>
      </c>
      <c r="AL7" s="390">
        <f>SUM(AL8:AL186)</f>
        <v>93965</v>
      </c>
      <c r="AM7" s="390">
        <f>SUM(AM8:AM186)</f>
        <v>3948</v>
      </c>
      <c r="AN7" s="390">
        <f>SUM(AN8:AN186)</f>
        <v>0</v>
      </c>
      <c r="AO7" s="390">
        <f>SUM(AO8:AO186)</f>
        <v>3</v>
      </c>
      <c r="AP7" s="390">
        <f>SUM(AP8:AP186)</f>
        <v>3945</v>
      </c>
      <c r="AQ7" s="390">
        <f>SUM(AQ8:AQ186)</f>
        <v>1036</v>
      </c>
      <c r="AR7" s="390">
        <f>SUM(AR8:AR186)</f>
        <v>0</v>
      </c>
      <c r="AS7" s="390">
        <f>SUM(AS8:AS186)</f>
        <v>9</v>
      </c>
      <c r="AT7" s="390">
        <f>SUM(AT8:AT186)</f>
        <v>1027</v>
      </c>
      <c r="AU7" s="390">
        <f>SUM(AU8:AU186)</f>
        <v>7</v>
      </c>
      <c r="AV7" s="390">
        <f>SUM(AV8:AV186)</f>
        <v>0</v>
      </c>
      <c r="AW7" s="390">
        <f>SUM(AW8:AW186)</f>
        <v>0</v>
      </c>
      <c r="AX7" s="390">
        <f>SUM(AX8:AX186)</f>
        <v>7</v>
      </c>
      <c r="AY7" s="390">
        <f>SUM(AY8:AY186)</f>
        <v>1343</v>
      </c>
      <c r="AZ7" s="390">
        <f>SUM(AZ8:AZ186)</f>
        <v>0</v>
      </c>
      <c r="BA7" s="390">
        <f>SUM(BA8:BA186)</f>
        <v>1</v>
      </c>
      <c r="BB7" s="390">
        <f>SUM(BB8:BB186)</f>
        <v>1342</v>
      </c>
      <c r="BC7" s="390">
        <f>SUM(BC8:BC186)</f>
        <v>188289</v>
      </c>
      <c r="BD7" s="390">
        <f>SUM(BD8:BD186)</f>
        <v>103625</v>
      </c>
      <c r="BE7" s="390">
        <f>SUM(BE8:BE186)</f>
        <v>249</v>
      </c>
      <c r="BF7" s="390">
        <f>SUM(BF8:BF186)</f>
        <v>5527</v>
      </c>
      <c r="BG7" s="390">
        <f>SUM(BG8:BG186)</f>
        <v>5124</v>
      </c>
      <c r="BH7" s="390">
        <f>SUM(BH8:BH186)</f>
        <v>2011</v>
      </c>
      <c r="BI7" s="390">
        <f>SUM(BI8:BI186)</f>
        <v>89596</v>
      </c>
      <c r="BJ7" s="390">
        <f>SUM(BJ8:BJ186)</f>
        <v>1118</v>
      </c>
      <c r="BK7" s="390">
        <f>SUM(BK8:BK186)</f>
        <v>84664</v>
      </c>
      <c r="BL7" s="390">
        <f>SUM(BL8:BL186)</f>
        <v>374</v>
      </c>
      <c r="BM7" s="390">
        <f>SUM(BM8:BM186)</f>
        <v>50427</v>
      </c>
      <c r="BN7" s="390">
        <f>SUM(BN8:BN186)</f>
        <v>15530</v>
      </c>
      <c r="BO7" s="390">
        <f>SUM(BO8:BO186)</f>
        <v>5158</v>
      </c>
      <c r="BP7" s="390">
        <f>SUM(BP8:BP186)</f>
        <v>244</v>
      </c>
      <c r="BQ7" s="390">
        <f>SUM(BQ8:BQ186)</f>
        <v>12931</v>
      </c>
      <c r="BR7" s="390">
        <f>SUM(BR8:BR186)</f>
        <v>461090</v>
      </c>
      <c r="BS7" s="390">
        <f>SUM(BS8:BS186)</f>
        <v>585</v>
      </c>
      <c r="BT7" s="390">
        <f>SUM(BT8:BT186)</f>
        <v>265062</v>
      </c>
      <c r="BU7" s="390">
        <f>SUM(BU8:BU186)</f>
        <v>20351</v>
      </c>
      <c r="BV7" s="390">
        <f>SUM(BV8:BV186)</f>
        <v>72821</v>
      </c>
      <c r="BW7" s="390">
        <f>SUM(BW8:BW186)</f>
        <v>95879</v>
      </c>
      <c r="BX7" s="390">
        <f>SUM(BX8:BX186)</f>
        <v>6392</v>
      </c>
      <c r="BY7" s="390">
        <f>SUM(BY8:BY186)</f>
        <v>357465</v>
      </c>
      <c r="BZ7" s="390">
        <f>SUM(BZ8:BZ186)</f>
        <v>336</v>
      </c>
      <c r="CA7" s="390">
        <f>SUM(CA8:CA186)</f>
        <v>259535</v>
      </c>
      <c r="CB7" s="390">
        <f>SUM(CB8:CB186)</f>
        <v>15227</v>
      </c>
      <c r="CC7" s="390">
        <f>SUM(CC8:CC186)</f>
        <v>70810</v>
      </c>
      <c r="CD7" s="390">
        <f>SUM(CD8:CD186)</f>
        <v>6283</v>
      </c>
      <c r="CE7" s="390">
        <f>SUM(CE8:CE186)</f>
        <v>5274</v>
      </c>
      <c r="CF7" s="390">
        <f>SUM(CF8:CF186)</f>
        <v>103625</v>
      </c>
      <c r="CG7" s="390">
        <f>SUM(CG8:CG186)</f>
        <v>249</v>
      </c>
      <c r="CH7" s="390">
        <f>SUM(CH8:CH186)</f>
        <v>5527</v>
      </c>
      <c r="CI7" s="390">
        <f>SUM(CI8:CI186)</f>
        <v>5124</v>
      </c>
      <c r="CJ7" s="390">
        <f>SUM(CJ8:CJ186)</f>
        <v>2011</v>
      </c>
      <c r="CK7" s="390">
        <f>SUM(CK8:CK186)</f>
        <v>89596</v>
      </c>
      <c r="CL7" s="390">
        <f>SUM(CL8:CL186)</f>
        <v>1118</v>
      </c>
      <c r="CM7" s="390">
        <f>SUM(CM8:CM186)</f>
        <v>185619</v>
      </c>
      <c r="CN7" s="390">
        <f>SUM(CN8:CN186)</f>
        <v>374</v>
      </c>
      <c r="CO7" s="390">
        <f>SUM(CO8:CO186)</f>
        <v>145048</v>
      </c>
      <c r="CP7" s="390">
        <f>SUM(CP8:CP186)</f>
        <v>19478</v>
      </c>
      <c r="CQ7" s="390">
        <f>SUM(CQ8:CQ186)</f>
        <v>6194</v>
      </c>
      <c r="CR7" s="390">
        <f>SUM(CR8:CR186)</f>
        <v>251</v>
      </c>
      <c r="CS7" s="390">
        <f>SUM(CS8:CS186)</f>
        <v>14274</v>
      </c>
      <c r="CT7" s="390">
        <f>SUM(CT8:CT186)</f>
        <v>100955</v>
      </c>
      <c r="CU7" s="390">
        <f>SUM(CU8:CU186)</f>
        <v>0</v>
      </c>
      <c r="CV7" s="390">
        <f>SUM(CV8:CV186)</f>
        <v>94621</v>
      </c>
      <c r="CW7" s="390">
        <f>SUM(CW8:CW186)</f>
        <v>3948</v>
      </c>
      <c r="CX7" s="390">
        <f>SUM(CX8:CX186)</f>
        <v>1036</v>
      </c>
      <c r="CY7" s="390">
        <f>SUM(CY8:CY186)</f>
        <v>7</v>
      </c>
      <c r="CZ7" s="390">
        <f>SUM(CZ8:CZ186)</f>
        <v>1343</v>
      </c>
      <c r="DA7" s="390">
        <f>SUM(DA8:DA186)</f>
        <v>84664</v>
      </c>
      <c r="DB7" s="390">
        <f>SUM(DB8:DB186)</f>
        <v>374</v>
      </c>
      <c r="DC7" s="390">
        <f>SUM(DC8:DC186)</f>
        <v>50427</v>
      </c>
      <c r="DD7" s="390">
        <f>SUM(DD8:DD186)</f>
        <v>15530</v>
      </c>
      <c r="DE7" s="390">
        <f>SUM(DE8:DE186)</f>
        <v>5158</v>
      </c>
      <c r="DF7" s="390">
        <f>SUM(DF8:DF186)</f>
        <v>244</v>
      </c>
      <c r="DG7" s="390">
        <f>SUM(DG8:DG186)</f>
        <v>12931</v>
      </c>
      <c r="DH7" s="390">
        <f>SUM(DH8:DH186)</f>
        <v>15</v>
      </c>
      <c r="DI7" s="390">
        <f>SUM(DI8:DI186)</f>
        <v>64</v>
      </c>
      <c r="DJ7" s="390">
        <f>SUM(DJ8:DJ186)</f>
        <v>26</v>
      </c>
      <c r="DK7" s="390">
        <f>SUM(DK8:DK186)</f>
        <v>9</v>
      </c>
      <c r="DL7" s="390">
        <f>SUM(DL8:DL186)</f>
        <v>0</v>
      </c>
      <c r="DM7" s="390">
        <f>SUM(DM8:DM186)</f>
        <v>29</v>
      </c>
    </row>
    <row r="8" spans="1:117" s="275" customFormat="1" ht="12" customHeight="1">
      <c r="A8" s="270" t="s">
        <v>502</v>
      </c>
      <c r="B8" s="271" t="s">
        <v>504</v>
      </c>
      <c r="C8" s="270" t="s">
        <v>505</v>
      </c>
      <c r="D8" s="276">
        <f aca="true" t="shared" si="0" ref="D8:D26">SUM(E8,AD8,BC8)</f>
        <v>104360</v>
      </c>
      <c r="E8" s="277">
        <f aca="true" t="shared" si="1" ref="E8:E26">SUM(F8,J8,N8,R8,V8,Z8)</f>
        <v>61718</v>
      </c>
      <c r="F8" s="277">
        <f aca="true" t="shared" si="2" ref="F8:F26">SUM(G8:I8)</f>
        <v>0</v>
      </c>
      <c r="G8" s="277">
        <v>0</v>
      </c>
      <c r="H8" s="277">
        <v>0</v>
      </c>
      <c r="I8" s="277">
        <v>0</v>
      </c>
      <c r="J8" s="277">
        <f aca="true" t="shared" si="3" ref="J8:J26">SUM(K8:M8)</f>
        <v>45819</v>
      </c>
      <c r="K8" s="277">
        <v>40999</v>
      </c>
      <c r="L8" s="277">
        <v>4820</v>
      </c>
      <c r="M8" s="277">
        <v>0</v>
      </c>
      <c r="N8" s="277">
        <f aca="true" t="shared" si="4" ref="N8:N26">SUM(O8:Q8)</f>
        <v>0</v>
      </c>
      <c r="O8" s="277">
        <v>0</v>
      </c>
      <c r="P8" s="277">
        <v>0</v>
      </c>
      <c r="Q8" s="280">
        <v>0</v>
      </c>
      <c r="R8" s="277">
        <f aca="true" t="shared" si="5" ref="R8:R26">SUM(S8:U8)</f>
        <v>13353</v>
      </c>
      <c r="S8" s="277">
        <v>9473</v>
      </c>
      <c r="T8" s="277">
        <v>3880</v>
      </c>
      <c r="U8" s="280">
        <v>0</v>
      </c>
      <c r="V8" s="277">
        <f aca="true" t="shared" si="6" ref="V8:V26">SUM(W8:Y8)</f>
        <v>62</v>
      </c>
      <c r="W8" s="277">
        <v>62</v>
      </c>
      <c r="X8" s="277">
        <v>0</v>
      </c>
      <c r="Y8" s="280">
        <v>0</v>
      </c>
      <c r="Z8" s="277">
        <f aca="true" t="shared" si="7" ref="Z8:Z26">SUM(AA8:AC8)</f>
        <v>2484</v>
      </c>
      <c r="AA8" s="277">
        <v>2355</v>
      </c>
      <c r="AB8" s="277">
        <v>129</v>
      </c>
      <c r="AC8" s="280">
        <v>0</v>
      </c>
      <c r="AD8" s="277">
        <f aca="true" t="shared" si="8" ref="AD8:AD26">SUM(AE8,AI8,AM8,AQ8,AU8,AY8)</f>
        <v>30982</v>
      </c>
      <c r="AE8" s="277">
        <f aca="true" t="shared" si="9" ref="AE8:AE26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26">SUM(AJ8:AL8)</f>
        <v>30807</v>
      </c>
      <c r="AJ8" s="277">
        <v>0</v>
      </c>
      <c r="AK8" s="277">
        <v>0</v>
      </c>
      <c r="AL8" s="277">
        <v>30807</v>
      </c>
      <c r="AM8" s="277">
        <f aca="true" t="shared" si="11" ref="AM8:AM26">SUM(AN8:AP8)</f>
        <v>0</v>
      </c>
      <c r="AN8" s="277">
        <v>0</v>
      </c>
      <c r="AO8" s="277">
        <v>0</v>
      </c>
      <c r="AP8" s="277">
        <v>0</v>
      </c>
      <c r="AQ8" s="277">
        <f aca="true" t="shared" si="12" ref="AQ8:AQ26">SUM(AR8:AT8)</f>
        <v>49</v>
      </c>
      <c r="AR8" s="277">
        <v>0</v>
      </c>
      <c r="AS8" s="277">
        <v>0</v>
      </c>
      <c r="AT8" s="277">
        <v>49</v>
      </c>
      <c r="AU8" s="277">
        <f aca="true" t="shared" si="13" ref="AU8:AU26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26">SUM(AZ8:BB8)</f>
        <v>126</v>
      </c>
      <c r="AZ8" s="277">
        <v>0</v>
      </c>
      <c r="BA8" s="277">
        <v>0</v>
      </c>
      <c r="BB8" s="277">
        <v>126</v>
      </c>
      <c r="BC8" s="276">
        <f aca="true" t="shared" si="15" ref="BC8:BC26">SUM(BD8,BK8)</f>
        <v>11660</v>
      </c>
      <c r="BD8" s="276">
        <f aca="true" t="shared" si="16" ref="BD8:BD26">SUM(BE8:BJ8)</f>
        <v>0</v>
      </c>
      <c r="BE8" s="277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76">
        <f aca="true" t="shared" si="17" ref="BK8:BK26">SUM(BL8:BQ8)</f>
        <v>11660</v>
      </c>
      <c r="BL8" s="277">
        <v>0</v>
      </c>
      <c r="BM8" s="277">
        <v>1245</v>
      </c>
      <c r="BN8" s="277">
        <v>0</v>
      </c>
      <c r="BO8" s="277">
        <v>65</v>
      </c>
      <c r="BP8" s="277">
        <v>0</v>
      </c>
      <c r="BQ8" s="277">
        <v>10350</v>
      </c>
      <c r="BR8" s="277">
        <f aca="true" t="shared" si="18" ref="BR8:BR26">SUM(BY8,CF8)</f>
        <v>61718</v>
      </c>
      <c r="BS8" s="277">
        <f aca="true" t="shared" si="19" ref="BS8:BS26">SUM(BZ8,CG8)</f>
        <v>0</v>
      </c>
      <c r="BT8" s="277">
        <f aca="true" t="shared" si="20" ref="BT8:BT26">SUM(CA8,CH8)</f>
        <v>45819</v>
      </c>
      <c r="BU8" s="277">
        <f aca="true" t="shared" si="21" ref="BU8:BU26">SUM(CB8,CI8)</f>
        <v>0</v>
      </c>
      <c r="BV8" s="277">
        <f aca="true" t="shared" si="22" ref="BV8:BV26">SUM(CC8,CJ8)</f>
        <v>13353</v>
      </c>
      <c r="BW8" s="277">
        <f aca="true" t="shared" si="23" ref="BW8:BW26">SUM(CD8,CK8)</f>
        <v>62</v>
      </c>
      <c r="BX8" s="277">
        <f aca="true" t="shared" si="24" ref="BX8:BX26">SUM(CE8,CL8)</f>
        <v>2484</v>
      </c>
      <c r="BY8" s="276">
        <f aca="true" t="shared" si="25" ref="BY8:BY26">SUM(BZ8:CE8)</f>
        <v>61718</v>
      </c>
      <c r="BZ8" s="277">
        <f aca="true" t="shared" si="26" ref="BZ8:BZ26">F8</f>
        <v>0</v>
      </c>
      <c r="CA8" s="277">
        <f aca="true" t="shared" si="27" ref="CA8:CA26">J8</f>
        <v>45819</v>
      </c>
      <c r="CB8" s="277">
        <f aca="true" t="shared" si="28" ref="CB8:CB26">N8</f>
        <v>0</v>
      </c>
      <c r="CC8" s="277">
        <f aca="true" t="shared" si="29" ref="CC8:CC26">R8</f>
        <v>13353</v>
      </c>
      <c r="CD8" s="277">
        <f aca="true" t="shared" si="30" ref="CD8:CD26">V8</f>
        <v>62</v>
      </c>
      <c r="CE8" s="277">
        <f aca="true" t="shared" si="31" ref="CE8:CE26">Z8</f>
        <v>2484</v>
      </c>
      <c r="CF8" s="276">
        <f aca="true" t="shared" si="32" ref="CF8:CF26">SUM(CG8:CL8)</f>
        <v>0</v>
      </c>
      <c r="CG8" s="277">
        <f aca="true" t="shared" si="33" ref="CG8:CG26">BE8</f>
        <v>0</v>
      </c>
      <c r="CH8" s="277">
        <f aca="true" t="shared" si="34" ref="CH8:CH26">BF8</f>
        <v>0</v>
      </c>
      <c r="CI8" s="277">
        <f aca="true" t="shared" si="35" ref="CI8:CI26">BG8</f>
        <v>0</v>
      </c>
      <c r="CJ8" s="277">
        <f aca="true" t="shared" si="36" ref="CJ8:CJ26">BH8</f>
        <v>0</v>
      </c>
      <c r="CK8" s="277">
        <f aca="true" t="shared" si="37" ref="CK8:CK26">BI8</f>
        <v>0</v>
      </c>
      <c r="CL8" s="277">
        <f aca="true" t="shared" si="38" ref="CL8:CL26">BJ8</f>
        <v>0</v>
      </c>
      <c r="CM8" s="277">
        <f aca="true" t="shared" si="39" ref="CM8:CM26">SUM(CT8,DA8)</f>
        <v>42642</v>
      </c>
      <c r="CN8" s="277">
        <f aca="true" t="shared" si="40" ref="CN8:CN26">SUM(CU8,DB8)</f>
        <v>0</v>
      </c>
      <c r="CO8" s="277">
        <f aca="true" t="shared" si="41" ref="CO8:CO26">SUM(CV8,DC8)</f>
        <v>32052</v>
      </c>
      <c r="CP8" s="277">
        <f aca="true" t="shared" si="42" ref="CP8:CP26">SUM(CW8,DD8)</f>
        <v>0</v>
      </c>
      <c r="CQ8" s="277">
        <f aca="true" t="shared" si="43" ref="CQ8:CQ26">SUM(CX8,DE8)</f>
        <v>114</v>
      </c>
      <c r="CR8" s="277">
        <f aca="true" t="shared" si="44" ref="CR8:CR26">SUM(CY8,DF8)</f>
        <v>0</v>
      </c>
      <c r="CS8" s="277">
        <f aca="true" t="shared" si="45" ref="CS8:CS26">SUM(CZ8,DG8)</f>
        <v>10476</v>
      </c>
      <c r="CT8" s="276">
        <f aca="true" t="shared" si="46" ref="CT8:CT26">SUM(CU8:CZ8)</f>
        <v>30982</v>
      </c>
      <c r="CU8" s="277">
        <f aca="true" t="shared" si="47" ref="CU8:CU26">AE8</f>
        <v>0</v>
      </c>
      <c r="CV8" s="277">
        <f aca="true" t="shared" si="48" ref="CV8:CV26">AI8</f>
        <v>30807</v>
      </c>
      <c r="CW8" s="277">
        <f aca="true" t="shared" si="49" ref="CW8:CW26">AM8</f>
        <v>0</v>
      </c>
      <c r="CX8" s="277">
        <f aca="true" t="shared" si="50" ref="CX8:CX26">AQ8</f>
        <v>49</v>
      </c>
      <c r="CY8" s="277">
        <f aca="true" t="shared" si="51" ref="CY8:CY26">AU8</f>
        <v>0</v>
      </c>
      <c r="CZ8" s="277">
        <f aca="true" t="shared" si="52" ref="CZ8:CZ26">AY8</f>
        <v>126</v>
      </c>
      <c r="DA8" s="276">
        <f aca="true" t="shared" si="53" ref="DA8:DA26">SUM(DB8:DG8)</f>
        <v>11660</v>
      </c>
      <c r="DB8" s="277">
        <f aca="true" t="shared" si="54" ref="DB8:DB26">BL8</f>
        <v>0</v>
      </c>
      <c r="DC8" s="277">
        <f aca="true" t="shared" si="55" ref="DC8:DC26">BM8</f>
        <v>1245</v>
      </c>
      <c r="DD8" s="277">
        <f aca="true" t="shared" si="56" ref="DD8:DD26">BN8</f>
        <v>0</v>
      </c>
      <c r="DE8" s="277">
        <f aca="true" t="shared" si="57" ref="DE8:DE26">BO8</f>
        <v>65</v>
      </c>
      <c r="DF8" s="277">
        <f aca="true" t="shared" si="58" ref="DF8:DF26">BP8</f>
        <v>0</v>
      </c>
      <c r="DG8" s="277">
        <f aca="true" t="shared" si="59" ref="DG8:DG26">BQ8</f>
        <v>10350</v>
      </c>
      <c r="DH8" s="277">
        <v>0</v>
      </c>
      <c r="DI8" s="276">
        <f aca="true" t="shared" si="60" ref="DI8:DI26">SUM(DJ8:DM8)</f>
        <v>5</v>
      </c>
      <c r="DJ8" s="277">
        <v>5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502</v>
      </c>
      <c r="B9" s="271" t="s">
        <v>506</v>
      </c>
      <c r="C9" s="270" t="s">
        <v>507</v>
      </c>
      <c r="D9" s="276">
        <f t="shared" si="0"/>
        <v>62991</v>
      </c>
      <c r="E9" s="277">
        <f t="shared" si="1"/>
        <v>40459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31185</v>
      </c>
      <c r="K9" s="277">
        <v>30292</v>
      </c>
      <c r="L9" s="277">
        <v>893</v>
      </c>
      <c r="M9" s="277">
        <v>0</v>
      </c>
      <c r="N9" s="277">
        <f t="shared" si="4"/>
        <v>1405</v>
      </c>
      <c r="O9" s="277">
        <v>1341</v>
      </c>
      <c r="P9" s="277">
        <v>64</v>
      </c>
      <c r="Q9" s="277">
        <v>0</v>
      </c>
      <c r="R9" s="277">
        <f t="shared" si="5"/>
        <v>7715</v>
      </c>
      <c r="S9" s="277">
        <v>7411</v>
      </c>
      <c r="T9" s="277">
        <v>304</v>
      </c>
      <c r="U9" s="277">
        <v>0</v>
      </c>
      <c r="V9" s="277">
        <f t="shared" si="6"/>
        <v>0</v>
      </c>
      <c r="W9" s="277">
        <v>0</v>
      </c>
      <c r="X9" s="277">
        <v>0</v>
      </c>
      <c r="Y9" s="277">
        <v>0</v>
      </c>
      <c r="Z9" s="277">
        <f t="shared" si="7"/>
        <v>154</v>
      </c>
      <c r="AA9" s="277">
        <v>147</v>
      </c>
      <c r="AB9" s="277">
        <v>7</v>
      </c>
      <c r="AC9" s="277">
        <v>0</v>
      </c>
      <c r="AD9" s="277">
        <f t="shared" si="8"/>
        <v>0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0</v>
      </c>
      <c r="AJ9" s="277">
        <v>0</v>
      </c>
      <c r="AK9" s="277">
        <v>0</v>
      </c>
      <c r="AL9" s="277">
        <v>0</v>
      </c>
      <c r="AM9" s="277">
        <f t="shared" si="11"/>
        <v>0</v>
      </c>
      <c r="AN9" s="277">
        <v>0</v>
      </c>
      <c r="AO9" s="277">
        <v>0</v>
      </c>
      <c r="AP9" s="277">
        <v>0</v>
      </c>
      <c r="AQ9" s="277">
        <f t="shared" si="12"/>
        <v>0</v>
      </c>
      <c r="AR9" s="277">
        <v>0</v>
      </c>
      <c r="AS9" s="277">
        <v>0</v>
      </c>
      <c r="AT9" s="277">
        <v>0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22532</v>
      </c>
      <c r="BD9" s="276">
        <f t="shared" si="16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6">
        <f t="shared" si="17"/>
        <v>22532</v>
      </c>
      <c r="BL9" s="277">
        <v>0</v>
      </c>
      <c r="BM9" s="277">
        <v>19292</v>
      </c>
      <c r="BN9" s="277">
        <v>2326</v>
      </c>
      <c r="BO9" s="277">
        <v>783</v>
      </c>
      <c r="BP9" s="277">
        <v>0</v>
      </c>
      <c r="BQ9" s="277">
        <v>131</v>
      </c>
      <c r="BR9" s="277">
        <f t="shared" si="18"/>
        <v>40459</v>
      </c>
      <c r="BS9" s="277">
        <f t="shared" si="19"/>
        <v>0</v>
      </c>
      <c r="BT9" s="277">
        <f t="shared" si="20"/>
        <v>31185</v>
      </c>
      <c r="BU9" s="277">
        <f t="shared" si="21"/>
        <v>1405</v>
      </c>
      <c r="BV9" s="277">
        <f t="shared" si="22"/>
        <v>7715</v>
      </c>
      <c r="BW9" s="277">
        <f t="shared" si="23"/>
        <v>0</v>
      </c>
      <c r="BX9" s="277">
        <f t="shared" si="24"/>
        <v>154</v>
      </c>
      <c r="BY9" s="276">
        <f t="shared" si="25"/>
        <v>40459</v>
      </c>
      <c r="BZ9" s="277">
        <f t="shared" si="26"/>
        <v>0</v>
      </c>
      <c r="CA9" s="277">
        <f t="shared" si="27"/>
        <v>31185</v>
      </c>
      <c r="CB9" s="277">
        <f t="shared" si="28"/>
        <v>1405</v>
      </c>
      <c r="CC9" s="277">
        <f t="shared" si="29"/>
        <v>7715</v>
      </c>
      <c r="CD9" s="277">
        <f t="shared" si="30"/>
        <v>0</v>
      </c>
      <c r="CE9" s="277">
        <f t="shared" si="31"/>
        <v>154</v>
      </c>
      <c r="CF9" s="276">
        <f t="shared" si="32"/>
        <v>0</v>
      </c>
      <c r="CG9" s="277">
        <f t="shared" si="33"/>
        <v>0</v>
      </c>
      <c r="CH9" s="277">
        <f t="shared" si="34"/>
        <v>0</v>
      </c>
      <c r="CI9" s="277">
        <f t="shared" si="35"/>
        <v>0</v>
      </c>
      <c r="CJ9" s="277">
        <f t="shared" si="36"/>
        <v>0</v>
      </c>
      <c r="CK9" s="277">
        <f t="shared" si="37"/>
        <v>0</v>
      </c>
      <c r="CL9" s="277">
        <f t="shared" si="38"/>
        <v>0</v>
      </c>
      <c r="CM9" s="277">
        <f t="shared" si="39"/>
        <v>22532</v>
      </c>
      <c r="CN9" s="277">
        <f t="shared" si="40"/>
        <v>0</v>
      </c>
      <c r="CO9" s="277">
        <f t="shared" si="41"/>
        <v>19292</v>
      </c>
      <c r="CP9" s="277">
        <f t="shared" si="42"/>
        <v>2326</v>
      </c>
      <c r="CQ9" s="277">
        <f t="shared" si="43"/>
        <v>783</v>
      </c>
      <c r="CR9" s="277">
        <f t="shared" si="44"/>
        <v>0</v>
      </c>
      <c r="CS9" s="277">
        <f t="shared" si="45"/>
        <v>131</v>
      </c>
      <c r="CT9" s="276">
        <f t="shared" si="46"/>
        <v>0</v>
      </c>
      <c r="CU9" s="277">
        <f t="shared" si="47"/>
        <v>0</v>
      </c>
      <c r="CV9" s="277">
        <f t="shared" si="48"/>
        <v>0</v>
      </c>
      <c r="CW9" s="277">
        <f t="shared" si="49"/>
        <v>0</v>
      </c>
      <c r="CX9" s="277">
        <f t="shared" si="50"/>
        <v>0</v>
      </c>
      <c r="CY9" s="277">
        <f t="shared" si="51"/>
        <v>0</v>
      </c>
      <c r="CZ9" s="277">
        <f t="shared" si="52"/>
        <v>0</v>
      </c>
      <c r="DA9" s="276">
        <f t="shared" si="53"/>
        <v>22532</v>
      </c>
      <c r="DB9" s="277">
        <f t="shared" si="54"/>
        <v>0</v>
      </c>
      <c r="DC9" s="277">
        <f t="shared" si="55"/>
        <v>19292</v>
      </c>
      <c r="DD9" s="277">
        <f t="shared" si="56"/>
        <v>2326</v>
      </c>
      <c r="DE9" s="277">
        <f t="shared" si="57"/>
        <v>783</v>
      </c>
      <c r="DF9" s="277">
        <f t="shared" si="58"/>
        <v>0</v>
      </c>
      <c r="DG9" s="277">
        <f t="shared" si="59"/>
        <v>131</v>
      </c>
      <c r="DH9" s="277">
        <v>0</v>
      </c>
      <c r="DI9" s="276">
        <f t="shared" si="60"/>
        <v>25</v>
      </c>
      <c r="DJ9" s="277">
        <v>2</v>
      </c>
      <c r="DK9" s="277">
        <v>0</v>
      </c>
      <c r="DL9" s="277">
        <v>0</v>
      </c>
      <c r="DM9" s="277">
        <v>23</v>
      </c>
    </row>
    <row r="10" spans="1:117" s="275" customFormat="1" ht="12" customHeight="1">
      <c r="A10" s="270" t="s">
        <v>502</v>
      </c>
      <c r="B10" s="271" t="s">
        <v>508</v>
      </c>
      <c r="C10" s="270" t="s">
        <v>509</v>
      </c>
      <c r="D10" s="276">
        <f t="shared" si="0"/>
        <v>75720</v>
      </c>
      <c r="E10" s="277">
        <f t="shared" si="1"/>
        <v>47022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35172</v>
      </c>
      <c r="K10" s="277">
        <v>32036</v>
      </c>
      <c r="L10" s="277">
        <v>3136</v>
      </c>
      <c r="M10" s="277">
        <v>0</v>
      </c>
      <c r="N10" s="277">
        <f t="shared" si="4"/>
        <v>3191</v>
      </c>
      <c r="O10" s="277">
        <v>2895</v>
      </c>
      <c r="P10" s="277">
        <v>296</v>
      </c>
      <c r="Q10" s="277">
        <v>0</v>
      </c>
      <c r="R10" s="277">
        <f t="shared" si="5"/>
        <v>8488</v>
      </c>
      <c r="S10" s="277">
        <v>1808</v>
      </c>
      <c r="T10" s="277">
        <v>6680</v>
      </c>
      <c r="U10" s="277">
        <v>0</v>
      </c>
      <c r="V10" s="277">
        <f t="shared" si="6"/>
        <v>80</v>
      </c>
      <c r="W10" s="277">
        <v>0</v>
      </c>
      <c r="X10" s="277">
        <v>80</v>
      </c>
      <c r="Y10" s="277">
        <v>0</v>
      </c>
      <c r="Z10" s="277">
        <f t="shared" si="7"/>
        <v>91</v>
      </c>
      <c r="AA10" s="277">
        <v>91</v>
      </c>
      <c r="AB10" s="277">
        <v>0</v>
      </c>
      <c r="AC10" s="277">
        <v>0</v>
      </c>
      <c r="AD10" s="277">
        <f t="shared" si="8"/>
        <v>18965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18763</v>
      </c>
      <c r="AJ10" s="277">
        <v>0</v>
      </c>
      <c r="AK10" s="277">
        <v>0</v>
      </c>
      <c r="AL10" s="277">
        <v>18763</v>
      </c>
      <c r="AM10" s="277">
        <f t="shared" si="11"/>
        <v>202</v>
      </c>
      <c r="AN10" s="277">
        <v>0</v>
      </c>
      <c r="AO10" s="277">
        <v>0</v>
      </c>
      <c r="AP10" s="277">
        <v>202</v>
      </c>
      <c r="AQ10" s="277">
        <f t="shared" si="12"/>
        <v>0</v>
      </c>
      <c r="AR10" s="277">
        <v>0</v>
      </c>
      <c r="AS10" s="277">
        <v>0</v>
      </c>
      <c r="AT10" s="277">
        <v>0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9733</v>
      </c>
      <c r="BD10" s="276">
        <f t="shared" si="16"/>
        <v>2871</v>
      </c>
      <c r="BE10" s="277">
        <v>0</v>
      </c>
      <c r="BF10" s="277">
        <v>1074</v>
      </c>
      <c r="BG10" s="277">
        <v>873</v>
      </c>
      <c r="BH10" s="277">
        <v>924</v>
      </c>
      <c r="BI10" s="277">
        <v>0</v>
      </c>
      <c r="BJ10" s="277">
        <v>0</v>
      </c>
      <c r="BK10" s="276">
        <f t="shared" si="17"/>
        <v>6862</v>
      </c>
      <c r="BL10" s="277">
        <v>0</v>
      </c>
      <c r="BM10" s="277">
        <v>5357</v>
      </c>
      <c r="BN10" s="277">
        <v>722</v>
      </c>
      <c r="BO10" s="277">
        <v>783</v>
      </c>
      <c r="BP10" s="277">
        <v>0</v>
      </c>
      <c r="BQ10" s="277">
        <v>0</v>
      </c>
      <c r="BR10" s="277">
        <f t="shared" si="18"/>
        <v>49893</v>
      </c>
      <c r="BS10" s="277">
        <f t="shared" si="19"/>
        <v>0</v>
      </c>
      <c r="BT10" s="277">
        <f t="shared" si="20"/>
        <v>36246</v>
      </c>
      <c r="BU10" s="277">
        <f t="shared" si="21"/>
        <v>4064</v>
      </c>
      <c r="BV10" s="277">
        <f t="shared" si="22"/>
        <v>9412</v>
      </c>
      <c r="BW10" s="277">
        <f t="shared" si="23"/>
        <v>80</v>
      </c>
      <c r="BX10" s="277">
        <f t="shared" si="24"/>
        <v>91</v>
      </c>
      <c r="BY10" s="276">
        <f t="shared" si="25"/>
        <v>47022</v>
      </c>
      <c r="BZ10" s="277">
        <f t="shared" si="26"/>
        <v>0</v>
      </c>
      <c r="CA10" s="277">
        <f t="shared" si="27"/>
        <v>35172</v>
      </c>
      <c r="CB10" s="277">
        <f t="shared" si="28"/>
        <v>3191</v>
      </c>
      <c r="CC10" s="277">
        <f t="shared" si="29"/>
        <v>8488</v>
      </c>
      <c r="CD10" s="277">
        <f t="shared" si="30"/>
        <v>80</v>
      </c>
      <c r="CE10" s="277">
        <f t="shared" si="31"/>
        <v>91</v>
      </c>
      <c r="CF10" s="276">
        <f t="shared" si="32"/>
        <v>2871</v>
      </c>
      <c r="CG10" s="277">
        <f t="shared" si="33"/>
        <v>0</v>
      </c>
      <c r="CH10" s="277">
        <f t="shared" si="34"/>
        <v>1074</v>
      </c>
      <c r="CI10" s="277">
        <f t="shared" si="35"/>
        <v>873</v>
      </c>
      <c r="CJ10" s="277">
        <f t="shared" si="36"/>
        <v>924</v>
      </c>
      <c r="CK10" s="277">
        <f t="shared" si="37"/>
        <v>0</v>
      </c>
      <c r="CL10" s="277">
        <f t="shared" si="38"/>
        <v>0</v>
      </c>
      <c r="CM10" s="277">
        <f t="shared" si="39"/>
        <v>25827</v>
      </c>
      <c r="CN10" s="277">
        <f t="shared" si="40"/>
        <v>0</v>
      </c>
      <c r="CO10" s="277">
        <f t="shared" si="41"/>
        <v>24120</v>
      </c>
      <c r="CP10" s="277">
        <f t="shared" si="42"/>
        <v>924</v>
      </c>
      <c r="CQ10" s="277">
        <f t="shared" si="43"/>
        <v>783</v>
      </c>
      <c r="CR10" s="277">
        <f t="shared" si="44"/>
        <v>0</v>
      </c>
      <c r="CS10" s="277">
        <f t="shared" si="45"/>
        <v>0</v>
      </c>
      <c r="CT10" s="276">
        <f t="shared" si="46"/>
        <v>18965</v>
      </c>
      <c r="CU10" s="277">
        <f t="shared" si="47"/>
        <v>0</v>
      </c>
      <c r="CV10" s="277">
        <f t="shared" si="48"/>
        <v>18763</v>
      </c>
      <c r="CW10" s="277">
        <f t="shared" si="49"/>
        <v>202</v>
      </c>
      <c r="CX10" s="277">
        <f t="shared" si="50"/>
        <v>0</v>
      </c>
      <c r="CY10" s="277">
        <f t="shared" si="51"/>
        <v>0</v>
      </c>
      <c r="CZ10" s="277">
        <f t="shared" si="52"/>
        <v>0</v>
      </c>
      <c r="DA10" s="276">
        <f t="shared" si="53"/>
        <v>6862</v>
      </c>
      <c r="DB10" s="277">
        <f t="shared" si="54"/>
        <v>0</v>
      </c>
      <c r="DC10" s="277">
        <f t="shared" si="55"/>
        <v>5357</v>
      </c>
      <c r="DD10" s="277">
        <f t="shared" si="56"/>
        <v>722</v>
      </c>
      <c r="DE10" s="277">
        <f t="shared" si="57"/>
        <v>783</v>
      </c>
      <c r="DF10" s="277">
        <f t="shared" si="58"/>
        <v>0</v>
      </c>
      <c r="DG10" s="277">
        <f t="shared" si="59"/>
        <v>0</v>
      </c>
      <c r="DH10" s="277">
        <v>0</v>
      </c>
      <c r="DI10" s="276">
        <f t="shared" si="60"/>
        <v>0</v>
      </c>
      <c r="DJ10" s="277">
        <v>0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502</v>
      </c>
      <c r="B11" s="271" t="s">
        <v>510</v>
      </c>
      <c r="C11" s="270" t="s">
        <v>511</v>
      </c>
      <c r="D11" s="276">
        <f t="shared" si="0"/>
        <v>21950</v>
      </c>
      <c r="E11" s="277">
        <f t="shared" si="1"/>
        <v>14075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10715</v>
      </c>
      <c r="K11" s="277">
        <v>1427</v>
      </c>
      <c r="L11" s="277">
        <v>9288</v>
      </c>
      <c r="M11" s="277">
        <v>0</v>
      </c>
      <c r="N11" s="277">
        <f t="shared" si="4"/>
        <v>1050</v>
      </c>
      <c r="O11" s="277">
        <v>0</v>
      </c>
      <c r="P11" s="277">
        <v>1050</v>
      </c>
      <c r="Q11" s="277">
        <v>0</v>
      </c>
      <c r="R11" s="277">
        <f t="shared" si="5"/>
        <v>2218</v>
      </c>
      <c r="S11" s="277">
        <v>0</v>
      </c>
      <c r="T11" s="277">
        <v>2218</v>
      </c>
      <c r="U11" s="277">
        <v>0</v>
      </c>
      <c r="V11" s="277">
        <f t="shared" si="6"/>
        <v>22</v>
      </c>
      <c r="W11" s="277">
        <v>0</v>
      </c>
      <c r="X11" s="277">
        <v>22</v>
      </c>
      <c r="Y11" s="277">
        <v>0</v>
      </c>
      <c r="Z11" s="277">
        <f t="shared" si="7"/>
        <v>70</v>
      </c>
      <c r="AA11" s="277">
        <v>0</v>
      </c>
      <c r="AB11" s="277">
        <v>70</v>
      </c>
      <c r="AC11" s="277">
        <v>0</v>
      </c>
      <c r="AD11" s="277">
        <f t="shared" si="8"/>
        <v>0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0</v>
      </c>
      <c r="AJ11" s="277">
        <v>0</v>
      </c>
      <c r="AK11" s="277">
        <v>0</v>
      </c>
      <c r="AL11" s="277">
        <v>0</v>
      </c>
      <c r="AM11" s="277">
        <f t="shared" si="11"/>
        <v>0</v>
      </c>
      <c r="AN11" s="277">
        <v>0</v>
      </c>
      <c r="AO11" s="277">
        <v>0</v>
      </c>
      <c r="AP11" s="277">
        <v>0</v>
      </c>
      <c r="AQ11" s="277">
        <f t="shared" si="12"/>
        <v>0</v>
      </c>
      <c r="AR11" s="277">
        <v>0</v>
      </c>
      <c r="AS11" s="277">
        <v>0</v>
      </c>
      <c r="AT11" s="277">
        <v>0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7875</v>
      </c>
      <c r="BD11" s="276">
        <f t="shared" si="16"/>
        <v>1012</v>
      </c>
      <c r="BE11" s="277">
        <v>0</v>
      </c>
      <c r="BF11" s="277">
        <v>476</v>
      </c>
      <c r="BG11" s="277">
        <v>536</v>
      </c>
      <c r="BH11" s="277">
        <v>0</v>
      </c>
      <c r="BI11" s="277">
        <v>0</v>
      </c>
      <c r="BJ11" s="277">
        <v>0</v>
      </c>
      <c r="BK11" s="276">
        <f t="shared" si="17"/>
        <v>6863</v>
      </c>
      <c r="BL11" s="277">
        <v>0</v>
      </c>
      <c r="BM11" s="277">
        <v>3797</v>
      </c>
      <c r="BN11" s="277">
        <v>369</v>
      </c>
      <c r="BO11" s="277">
        <v>2697</v>
      </c>
      <c r="BP11" s="277">
        <v>0</v>
      </c>
      <c r="BQ11" s="277">
        <v>0</v>
      </c>
      <c r="BR11" s="277">
        <f t="shared" si="18"/>
        <v>15087</v>
      </c>
      <c r="BS11" s="277">
        <f t="shared" si="19"/>
        <v>0</v>
      </c>
      <c r="BT11" s="277">
        <f t="shared" si="20"/>
        <v>11191</v>
      </c>
      <c r="BU11" s="277">
        <f t="shared" si="21"/>
        <v>1586</v>
      </c>
      <c r="BV11" s="277">
        <f t="shared" si="22"/>
        <v>2218</v>
      </c>
      <c r="BW11" s="277">
        <f t="shared" si="23"/>
        <v>22</v>
      </c>
      <c r="BX11" s="277">
        <f t="shared" si="24"/>
        <v>70</v>
      </c>
      <c r="BY11" s="276">
        <f t="shared" si="25"/>
        <v>14075</v>
      </c>
      <c r="BZ11" s="277">
        <f t="shared" si="26"/>
        <v>0</v>
      </c>
      <c r="CA11" s="277">
        <f t="shared" si="27"/>
        <v>10715</v>
      </c>
      <c r="CB11" s="277">
        <f t="shared" si="28"/>
        <v>1050</v>
      </c>
      <c r="CC11" s="277">
        <f t="shared" si="29"/>
        <v>2218</v>
      </c>
      <c r="CD11" s="277">
        <f t="shared" si="30"/>
        <v>22</v>
      </c>
      <c r="CE11" s="277">
        <f t="shared" si="31"/>
        <v>70</v>
      </c>
      <c r="CF11" s="276">
        <f t="shared" si="32"/>
        <v>1012</v>
      </c>
      <c r="CG11" s="277">
        <f t="shared" si="33"/>
        <v>0</v>
      </c>
      <c r="CH11" s="277">
        <f t="shared" si="34"/>
        <v>476</v>
      </c>
      <c r="CI11" s="277">
        <f t="shared" si="35"/>
        <v>536</v>
      </c>
      <c r="CJ11" s="277">
        <f t="shared" si="36"/>
        <v>0</v>
      </c>
      <c r="CK11" s="277">
        <f t="shared" si="37"/>
        <v>0</v>
      </c>
      <c r="CL11" s="277">
        <f t="shared" si="38"/>
        <v>0</v>
      </c>
      <c r="CM11" s="277">
        <f t="shared" si="39"/>
        <v>6863</v>
      </c>
      <c r="CN11" s="277">
        <f t="shared" si="40"/>
        <v>0</v>
      </c>
      <c r="CO11" s="277">
        <f t="shared" si="41"/>
        <v>3797</v>
      </c>
      <c r="CP11" s="277">
        <f t="shared" si="42"/>
        <v>369</v>
      </c>
      <c r="CQ11" s="277">
        <f t="shared" si="43"/>
        <v>2697</v>
      </c>
      <c r="CR11" s="277">
        <f t="shared" si="44"/>
        <v>0</v>
      </c>
      <c r="CS11" s="277">
        <f t="shared" si="45"/>
        <v>0</v>
      </c>
      <c r="CT11" s="276">
        <f t="shared" si="46"/>
        <v>0</v>
      </c>
      <c r="CU11" s="277">
        <f t="shared" si="47"/>
        <v>0</v>
      </c>
      <c r="CV11" s="277">
        <f t="shared" si="48"/>
        <v>0</v>
      </c>
      <c r="CW11" s="277">
        <f t="shared" si="49"/>
        <v>0</v>
      </c>
      <c r="CX11" s="277">
        <f t="shared" si="50"/>
        <v>0</v>
      </c>
      <c r="CY11" s="277">
        <f t="shared" si="51"/>
        <v>0</v>
      </c>
      <c r="CZ11" s="277">
        <f t="shared" si="52"/>
        <v>0</v>
      </c>
      <c r="DA11" s="276">
        <f t="shared" si="53"/>
        <v>6863</v>
      </c>
      <c r="DB11" s="277">
        <f t="shared" si="54"/>
        <v>0</v>
      </c>
      <c r="DC11" s="277">
        <f t="shared" si="55"/>
        <v>3797</v>
      </c>
      <c r="DD11" s="277">
        <f t="shared" si="56"/>
        <v>369</v>
      </c>
      <c r="DE11" s="277">
        <f t="shared" si="57"/>
        <v>2697</v>
      </c>
      <c r="DF11" s="277">
        <f t="shared" si="58"/>
        <v>0</v>
      </c>
      <c r="DG11" s="277">
        <f t="shared" si="59"/>
        <v>0</v>
      </c>
      <c r="DH11" s="277">
        <v>7</v>
      </c>
      <c r="DI11" s="276">
        <f t="shared" si="60"/>
        <v>0</v>
      </c>
      <c r="DJ11" s="277">
        <v>0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146602</v>
      </c>
      <c r="E12" s="280">
        <f t="shared" si="1"/>
        <v>26118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24492</v>
      </c>
      <c r="K12" s="280">
        <v>20726</v>
      </c>
      <c r="L12" s="280">
        <v>3766</v>
      </c>
      <c r="M12" s="280">
        <v>0</v>
      </c>
      <c r="N12" s="280">
        <f t="shared" si="4"/>
        <v>578</v>
      </c>
      <c r="O12" s="280">
        <v>183</v>
      </c>
      <c r="P12" s="280">
        <v>395</v>
      </c>
      <c r="Q12" s="280">
        <v>0</v>
      </c>
      <c r="R12" s="280">
        <f t="shared" si="5"/>
        <v>1048</v>
      </c>
      <c r="S12" s="280">
        <v>883</v>
      </c>
      <c r="T12" s="280">
        <v>165</v>
      </c>
      <c r="U12" s="280">
        <v>0</v>
      </c>
      <c r="V12" s="280">
        <f t="shared" si="6"/>
        <v>0</v>
      </c>
      <c r="W12" s="280">
        <v>0</v>
      </c>
      <c r="X12" s="280">
        <v>0</v>
      </c>
      <c r="Y12" s="280">
        <v>0</v>
      </c>
      <c r="Z12" s="280">
        <f t="shared" si="7"/>
        <v>0</v>
      </c>
      <c r="AA12" s="280">
        <v>0</v>
      </c>
      <c r="AB12" s="280">
        <v>0</v>
      </c>
      <c r="AC12" s="280">
        <v>0</v>
      </c>
      <c r="AD12" s="280">
        <f t="shared" si="8"/>
        <v>10863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10593</v>
      </c>
      <c r="AJ12" s="280">
        <v>562</v>
      </c>
      <c r="AK12" s="280">
        <v>63</v>
      </c>
      <c r="AL12" s="280">
        <v>9968</v>
      </c>
      <c r="AM12" s="280">
        <f t="shared" si="11"/>
        <v>270</v>
      </c>
      <c r="AN12" s="280">
        <v>0</v>
      </c>
      <c r="AO12" s="280">
        <v>0</v>
      </c>
      <c r="AP12" s="280">
        <v>270</v>
      </c>
      <c r="AQ12" s="280">
        <f t="shared" si="12"/>
        <v>0</v>
      </c>
      <c r="AR12" s="280">
        <v>0</v>
      </c>
      <c r="AS12" s="280">
        <v>0</v>
      </c>
      <c r="AT12" s="280">
        <v>0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0</v>
      </c>
      <c r="AZ12" s="280">
        <v>0</v>
      </c>
      <c r="BA12" s="280">
        <v>0</v>
      </c>
      <c r="BB12" s="280">
        <v>0</v>
      </c>
      <c r="BC12" s="280">
        <f t="shared" si="15"/>
        <v>109621</v>
      </c>
      <c r="BD12" s="280">
        <f t="shared" si="16"/>
        <v>92581</v>
      </c>
      <c r="BE12" s="280">
        <v>0</v>
      </c>
      <c r="BF12" s="280">
        <v>637</v>
      </c>
      <c r="BG12" s="280">
        <v>1752</v>
      </c>
      <c r="BH12" s="280">
        <v>617</v>
      </c>
      <c r="BI12" s="280">
        <v>89575</v>
      </c>
      <c r="BJ12" s="280">
        <v>0</v>
      </c>
      <c r="BK12" s="280">
        <f t="shared" si="17"/>
        <v>17040</v>
      </c>
      <c r="BL12" s="280">
        <v>0</v>
      </c>
      <c r="BM12" s="280">
        <v>7738</v>
      </c>
      <c r="BN12" s="280">
        <v>9283</v>
      </c>
      <c r="BO12" s="280">
        <v>19</v>
      </c>
      <c r="BP12" s="280">
        <v>0</v>
      </c>
      <c r="BQ12" s="280">
        <v>0</v>
      </c>
      <c r="BR12" s="280">
        <f t="shared" si="18"/>
        <v>118699</v>
      </c>
      <c r="BS12" s="280">
        <f t="shared" si="19"/>
        <v>0</v>
      </c>
      <c r="BT12" s="280">
        <f t="shared" si="20"/>
        <v>25129</v>
      </c>
      <c r="BU12" s="280">
        <f t="shared" si="21"/>
        <v>2330</v>
      </c>
      <c r="BV12" s="280">
        <f t="shared" si="22"/>
        <v>1665</v>
      </c>
      <c r="BW12" s="280">
        <f t="shared" si="23"/>
        <v>89575</v>
      </c>
      <c r="BX12" s="280">
        <f t="shared" si="24"/>
        <v>0</v>
      </c>
      <c r="BY12" s="280">
        <f t="shared" si="25"/>
        <v>26118</v>
      </c>
      <c r="BZ12" s="280">
        <f t="shared" si="26"/>
        <v>0</v>
      </c>
      <c r="CA12" s="280">
        <f t="shared" si="27"/>
        <v>24492</v>
      </c>
      <c r="CB12" s="280">
        <f t="shared" si="28"/>
        <v>578</v>
      </c>
      <c r="CC12" s="280">
        <f t="shared" si="29"/>
        <v>1048</v>
      </c>
      <c r="CD12" s="280">
        <f t="shared" si="30"/>
        <v>0</v>
      </c>
      <c r="CE12" s="280">
        <f t="shared" si="31"/>
        <v>0</v>
      </c>
      <c r="CF12" s="280">
        <f t="shared" si="32"/>
        <v>92581</v>
      </c>
      <c r="CG12" s="280">
        <f t="shared" si="33"/>
        <v>0</v>
      </c>
      <c r="CH12" s="280">
        <f t="shared" si="34"/>
        <v>637</v>
      </c>
      <c r="CI12" s="280">
        <f t="shared" si="35"/>
        <v>1752</v>
      </c>
      <c r="CJ12" s="280">
        <f t="shared" si="36"/>
        <v>617</v>
      </c>
      <c r="CK12" s="280">
        <f t="shared" si="37"/>
        <v>89575</v>
      </c>
      <c r="CL12" s="280">
        <f t="shared" si="38"/>
        <v>0</v>
      </c>
      <c r="CM12" s="280">
        <f t="shared" si="39"/>
        <v>27903</v>
      </c>
      <c r="CN12" s="280">
        <f t="shared" si="40"/>
        <v>0</v>
      </c>
      <c r="CO12" s="280">
        <f t="shared" si="41"/>
        <v>18331</v>
      </c>
      <c r="CP12" s="280">
        <f t="shared" si="42"/>
        <v>9553</v>
      </c>
      <c r="CQ12" s="280">
        <f t="shared" si="43"/>
        <v>19</v>
      </c>
      <c r="CR12" s="280">
        <f t="shared" si="44"/>
        <v>0</v>
      </c>
      <c r="CS12" s="280">
        <f t="shared" si="45"/>
        <v>0</v>
      </c>
      <c r="CT12" s="280">
        <f t="shared" si="46"/>
        <v>10863</v>
      </c>
      <c r="CU12" s="280">
        <f t="shared" si="47"/>
        <v>0</v>
      </c>
      <c r="CV12" s="280">
        <f t="shared" si="48"/>
        <v>10593</v>
      </c>
      <c r="CW12" s="280">
        <f t="shared" si="49"/>
        <v>270</v>
      </c>
      <c r="CX12" s="280">
        <f t="shared" si="50"/>
        <v>0</v>
      </c>
      <c r="CY12" s="280">
        <f t="shared" si="51"/>
        <v>0</v>
      </c>
      <c r="CZ12" s="280">
        <f t="shared" si="52"/>
        <v>0</v>
      </c>
      <c r="DA12" s="280">
        <f t="shared" si="53"/>
        <v>17040</v>
      </c>
      <c r="DB12" s="280">
        <f t="shared" si="54"/>
        <v>0</v>
      </c>
      <c r="DC12" s="280">
        <f t="shared" si="55"/>
        <v>7738</v>
      </c>
      <c r="DD12" s="280">
        <f t="shared" si="56"/>
        <v>9283</v>
      </c>
      <c r="DE12" s="280">
        <f t="shared" si="57"/>
        <v>19</v>
      </c>
      <c r="DF12" s="280">
        <f t="shared" si="58"/>
        <v>0</v>
      </c>
      <c r="DG12" s="280">
        <f t="shared" si="59"/>
        <v>0</v>
      </c>
      <c r="DH12" s="280">
        <v>0</v>
      </c>
      <c r="DI12" s="280">
        <f t="shared" si="60"/>
        <v>6</v>
      </c>
      <c r="DJ12" s="280">
        <v>5</v>
      </c>
      <c r="DK12" s="280">
        <v>0</v>
      </c>
      <c r="DL12" s="280">
        <v>0</v>
      </c>
      <c r="DM12" s="280">
        <v>1</v>
      </c>
    </row>
    <row r="13" spans="1:117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20735</v>
      </c>
      <c r="E13" s="280">
        <f t="shared" si="1"/>
        <v>14417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8938</v>
      </c>
      <c r="K13" s="280">
        <v>1909</v>
      </c>
      <c r="L13" s="280">
        <v>7029</v>
      </c>
      <c r="M13" s="280">
        <v>0</v>
      </c>
      <c r="N13" s="280">
        <f t="shared" si="4"/>
        <v>356</v>
      </c>
      <c r="O13" s="280">
        <v>89</v>
      </c>
      <c r="P13" s="280">
        <v>267</v>
      </c>
      <c r="Q13" s="280">
        <v>0</v>
      </c>
      <c r="R13" s="280">
        <f t="shared" si="5"/>
        <v>4278</v>
      </c>
      <c r="S13" s="280">
        <v>574</v>
      </c>
      <c r="T13" s="280">
        <v>3704</v>
      </c>
      <c r="U13" s="280">
        <v>0</v>
      </c>
      <c r="V13" s="280">
        <f t="shared" si="6"/>
        <v>0</v>
      </c>
      <c r="W13" s="280">
        <v>0</v>
      </c>
      <c r="X13" s="280">
        <v>0</v>
      </c>
      <c r="Y13" s="280">
        <v>0</v>
      </c>
      <c r="Z13" s="280">
        <f t="shared" si="7"/>
        <v>845</v>
      </c>
      <c r="AA13" s="280">
        <v>102</v>
      </c>
      <c r="AB13" s="280">
        <v>743</v>
      </c>
      <c r="AC13" s="280">
        <v>0</v>
      </c>
      <c r="AD13" s="280">
        <f t="shared" si="8"/>
        <v>5056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4341</v>
      </c>
      <c r="AJ13" s="280">
        <v>0</v>
      </c>
      <c r="AK13" s="280">
        <v>0</v>
      </c>
      <c r="AL13" s="280">
        <v>4341</v>
      </c>
      <c r="AM13" s="280">
        <f t="shared" si="11"/>
        <v>559</v>
      </c>
      <c r="AN13" s="280">
        <v>0</v>
      </c>
      <c r="AO13" s="280">
        <v>0</v>
      </c>
      <c r="AP13" s="280">
        <v>559</v>
      </c>
      <c r="AQ13" s="280">
        <f t="shared" si="12"/>
        <v>11</v>
      </c>
      <c r="AR13" s="280">
        <v>0</v>
      </c>
      <c r="AS13" s="280">
        <v>0</v>
      </c>
      <c r="AT13" s="280">
        <v>11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145</v>
      </c>
      <c r="AZ13" s="280">
        <v>0</v>
      </c>
      <c r="BA13" s="280">
        <v>0</v>
      </c>
      <c r="BB13" s="280">
        <v>145</v>
      </c>
      <c r="BC13" s="280">
        <f t="shared" si="15"/>
        <v>1262</v>
      </c>
      <c r="BD13" s="280">
        <f t="shared" si="16"/>
        <v>13</v>
      </c>
      <c r="BE13" s="280">
        <v>0</v>
      </c>
      <c r="BF13" s="280">
        <v>0</v>
      </c>
      <c r="BG13" s="280">
        <v>3</v>
      </c>
      <c r="BH13" s="280">
        <v>10</v>
      </c>
      <c r="BI13" s="280">
        <v>0</v>
      </c>
      <c r="BJ13" s="280">
        <v>0</v>
      </c>
      <c r="BK13" s="280">
        <f t="shared" si="17"/>
        <v>1249</v>
      </c>
      <c r="BL13" s="280">
        <v>0</v>
      </c>
      <c r="BM13" s="280">
        <v>242</v>
      </c>
      <c r="BN13" s="280">
        <v>0</v>
      </c>
      <c r="BO13" s="280">
        <v>0</v>
      </c>
      <c r="BP13" s="280">
        <v>0</v>
      </c>
      <c r="BQ13" s="280">
        <v>1007</v>
      </c>
      <c r="BR13" s="280">
        <f t="shared" si="18"/>
        <v>14430</v>
      </c>
      <c r="BS13" s="280">
        <f t="shared" si="19"/>
        <v>0</v>
      </c>
      <c r="BT13" s="280">
        <f t="shared" si="20"/>
        <v>8938</v>
      </c>
      <c r="BU13" s="280">
        <f t="shared" si="21"/>
        <v>359</v>
      </c>
      <c r="BV13" s="280">
        <f t="shared" si="22"/>
        <v>4288</v>
      </c>
      <c r="BW13" s="280">
        <f t="shared" si="23"/>
        <v>0</v>
      </c>
      <c r="BX13" s="280">
        <f t="shared" si="24"/>
        <v>845</v>
      </c>
      <c r="BY13" s="280">
        <f t="shared" si="25"/>
        <v>14417</v>
      </c>
      <c r="BZ13" s="280">
        <f t="shared" si="26"/>
        <v>0</v>
      </c>
      <c r="CA13" s="280">
        <f t="shared" si="27"/>
        <v>8938</v>
      </c>
      <c r="CB13" s="280">
        <f t="shared" si="28"/>
        <v>356</v>
      </c>
      <c r="CC13" s="280">
        <f t="shared" si="29"/>
        <v>4278</v>
      </c>
      <c r="CD13" s="280">
        <f t="shared" si="30"/>
        <v>0</v>
      </c>
      <c r="CE13" s="280">
        <f t="shared" si="31"/>
        <v>845</v>
      </c>
      <c r="CF13" s="280">
        <f t="shared" si="32"/>
        <v>13</v>
      </c>
      <c r="CG13" s="280">
        <f t="shared" si="33"/>
        <v>0</v>
      </c>
      <c r="CH13" s="280">
        <f t="shared" si="34"/>
        <v>0</v>
      </c>
      <c r="CI13" s="280">
        <f t="shared" si="35"/>
        <v>3</v>
      </c>
      <c r="CJ13" s="280">
        <f t="shared" si="36"/>
        <v>10</v>
      </c>
      <c r="CK13" s="280">
        <f t="shared" si="37"/>
        <v>0</v>
      </c>
      <c r="CL13" s="280">
        <f t="shared" si="38"/>
        <v>0</v>
      </c>
      <c r="CM13" s="280">
        <f t="shared" si="39"/>
        <v>6305</v>
      </c>
      <c r="CN13" s="280">
        <f t="shared" si="40"/>
        <v>0</v>
      </c>
      <c r="CO13" s="280">
        <f t="shared" si="41"/>
        <v>4583</v>
      </c>
      <c r="CP13" s="280">
        <f t="shared" si="42"/>
        <v>559</v>
      </c>
      <c r="CQ13" s="280">
        <f t="shared" si="43"/>
        <v>11</v>
      </c>
      <c r="CR13" s="280">
        <f t="shared" si="44"/>
        <v>0</v>
      </c>
      <c r="CS13" s="280">
        <f t="shared" si="45"/>
        <v>1152</v>
      </c>
      <c r="CT13" s="280">
        <f t="shared" si="46"/>
        <v>5056</v>
      </c>
      <c r="CU13" s="280">
        <f t="shared" si="47"/>
        <v>0</v>
      </c>
      <c r="CV13" s="280">
        <f t="shared" si="48"/>
        <v>4341</v>
      </c>
      <c r="CW13" s="280">
        <f t="shared" si="49"/>
        <v>559</v>
      </c>
      <c r="CX13" s="280">
        <f t="shared" si="50"/>
        <v>11</v>
      </c>
      <c r="CY13" s="280">
        <f t="shared" si="51"/>
        <v>0</v>
      </c>
      <c r="CZ13" s="280">
        <f t="shared" si="52"/>
        <v>145</v>
      </c>
      <c r="DA13" s="280">
        <f t="shared" si="53"/>
        <v>1249</v>
      </c>
      <c r="DB13" s="280">
        <f t="shared" si="54"/>
        <v>0</v>
      </c>
      <c r="DC13" s="280">
        <f t="shared" si="55"/>
        <v>242</v>
      </c>
      <c r="DD13" s="280">
        <f t="shared" si="56"/>
        <v>0</v>
      </c>
      <c r="DE13" s="280">
        <f t="shared" si="57"/>
        <v>0</v>
      </c>
      <c r="DF13" s="280">
        <f t="shared" si="58"/>
        <v>0</v>
      </c>
      <c r="DG13" s="280">
        <f t="shared" si="59"/>
        <v>1007</v>
      </c>
      <c r="DH13" s="280">
        <v>0</v>
      </c>
      <c r="DI13" s="280">
        <f t="shared" si="60"/>
        <v>2</v>
      </c>
      <c r="DJ13" s="280">
        <v>2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47386</v>
      </c>
      <c r="E14" s="280">
        <f t="shared" si="1"/>
        <v>32381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21528</v>
      </c>
      <c r="K14" s="280">
        <v>1334</v>
      </c>
      <c r="L14" s="280">
        <v>20194</v>
      </c>
      <c r="M14" s="280">
        <v>0</v>
      </c>
      <c r="N14" s="280">
        <f t="shared" si="4"/>
        <v>354</v>
      </c>
      <c r="O14" s="280">
        <v>36</v>
      </c>
      <c r="P14" s="280">
        <v>318</v>
      </c>
      <c r="Q14" s="280">
        <v>0</v>
      </c>
      <c r="R14" s="280">
        <f t="shared" si="5"/>
        <v>10351</v>
      </c>
      <c r="S14" s="280">
        <v>1222</v>
      </c>
      <c r="T14" s="280">
        <v>9129</v>
      </c>
      <c r="U14" s="280">
        <v>0</v>
      </c>
      <c r="V14" s="280">
        <f t="shared" si="6"/>
        <v>12</v>
      </c>
      <c r="W14" s="280">
        <v>11</v>
      </c>
      <c r="X14" s="280">
        <v>1</v>
      </c>
      <c r="Y14" s="280">
        <v>0</v>
      </c>
      <c r="Z14" s="280">
        <f t="shared" si="7"/>
        <v>136</v>
      </c>
      <c r="AA14" s="280">
        <v>117</v>
      </c>
      <c r="AB14" s="280">
        <v>19</v>
      </c>
      <c r="AC14" s="280">
        <v>0</v>
      </c>
      <c r="AD14" s="280">
        <f t="shared" si="8"/>
        <v>13213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12262</v>
      </c>
      <c r="AJ14" s="280">
        <v>0</v>
      </c>
      <c r="AK14" s="280">
        <v>0</v>
      </c>
      <c r="AL14" s="280">
        <v>12262</v>
      </c>
      <c r="AM14" s="280">
        <f t="shared" si="11"/>
        <v>16</v>
      </c>
      <c r="AN14" s="280">
        <v>0</v>
      </c>
      <c r="AO14" s="280">
        <v>0</v>
      </c>
      <c r="AP14" s="280">
        <v>16</v>
      </c>
      <c r="AQ14" s="280">
        <f t="shared" si="12"/>
        <v>882</v>
      </c>
      <c r="AR14" s="280">
        <v>0</v>
      </c>
      <c r="AS14" s="280">
        <v>0</v>
      </c>
      <c r="AT14" s="280">
        <v>882</v>
      </c>
      <c r="AU14" s="280">
        <f t="shared" si="13"/>
        <v>7</v>
      </c>
      <c r="AV14" s="280">
        <v>0</v>
      </c>
      <c r="AW14" s="280">
        <v>0</v>
      </c>
      <c r="AX14" s="280">
        <v>7</v>
      </c>
      <c r="AY14" s="280">
        <f t="shared" si="14"/>
        <v>46</v>
      </c>
      <c r="AZ14" s="280">
        <v>0</v>
      </c>
      <c r="BA14" s="280">
        <v>0</v>
      </c>
      <c r="BB14" s="280">
        <v>46</v>
      </c>
      <c r="BC14" s="280">
        <f t="shared" si="15"/>
        <v>1792</v>
      </c>
      <c r="BD14" s="280">
        <f t="shared" si="16"/>
        <v>1178</v>
      </c>
      <c r="BE14" s="280">
        <v>0</v>
      </c>
      <c r="BF14" s="280">
        <v>349</v>
      </c>
      <c r="BG14" s="280">
        <v>316</v>
      </c>
      <c r="BH14" s="280">
        <v>367</v>
      </c>
      <c r="BI14" s="280">
        <v>8</v>
      </c>
      <c r="BJ14" s="280">
        <v>138</v>
      </c>
      <c r="BK14" s="280">
        <f t="shared" si="17"/>
        <v>614</v>
      </c>
      <c r="BL14" s="280">
        <v>0</v>
      </c>
      <c r="BM14" s="280">
        <v>0</v>
      </c>
      <c r="BN14" s="280">
        <v>8</v>
      </c>
      <c r="BO14" s="280">
        <v>507</v>
      </c>
      <c r="BP14" s="280">
        <v>3</v>
      </c>
      <c r="BQ14" s="280">
        <v>96</v>
      </c>
      <c r="BR14" s="280">
        <f t="shared" si="18"/>
        <v>33559</v>
      </c>
      <c r="BS14" s="280">
        <f t="shared" si="19"/>
        <v>0</v>
      </c>
      <c r="BT14" s="280">
        <f t="shared" si="20"/>
        <v>21877</v>
      </c>
      <c r="BU14" s="280">
        <f t="shared" si="21"/>
        <v>670</v>
      </c>
      <c r="BV14" s="280">
        <f t="shared" si="22"/>
        <v>10718</v>
      </c>
      <c r="BW14" s="280">
        <f t="shared" si="23"/>
        <v>20</v>
      </c>
      <c r="BX14" s="280">
        <f t="shared" si="24"/>
        <v>274</v>
      </c>
      <c r="BY14" s="280">
        <f t="shared" si="25"/>
        <v>32381</v>
      </c>
      <c r="BZ14" s="280">
        <f t="shared" si="26"/>
        <v>0</v>
      </c>
      <c r="CA14" s="280">
        <f t="shared" si="27"/>
        <v>21528</v>
      </c>
      <c r="CB14" s="280">
        <f t="shared" si="28"/>
        <v>354</v>
      </c>
      <c r="CC14" s="280">
        <f t="shared" si="29"/>
        <v>10351</v>
      </c>
      <c r="CD14" s="280">
        <f t="shared" si="30"/>
        <v>12</v>
      </c>
      <c r="CE14" s="280">
        <f t="shared" si="31"/>
        <v>136</v>
      </c>
      <c r="CF14" s="280">
        <f t="shared" si="32"/>
        <v>1178</v>
      </c>
      <c r="CG14" s="280">
        <f t="shared" si="33"/>
        <v>0</v>
      </c>
      <c r="CH14" s="280">
        <f t="shared" si="34"/>
        <v>349</v>
      </c>
      <c r="CI14" s="280">
        <f t="shared" si="35"/>
        <v>316</v>
      </c>
      <c r="CJ14" s="280">
        <f t="shared" si="36"/>
        <v>367</v>
      </c>
      <c r="CK14" s="280">
        <f t="shared" si="37"/>
        <v>8</v>
      </c>
      <c r="CL14" s="280">
        <f t="shared" si="38"/>
        <v>138</v>
      </c>
      <c r="CM14" s="280">
        <f t="shared" si="39"/>
        <v>13827</v>
      </c>
      <c r="CN14" s="280">
        <f t="shared" si="40"/>
        <v>0</v>
      </c>
      <c r="CO14" s="280">
        <f t="shared" si="41"/>
        <v>12262</v>
      </c>
      <c r="CP14" s="280">
        <f t="shared" si="42"/>
        <v>24</v>
      </c>
      <c r="CQ14" s="280">
        <f t="shared" si="43"/>
        <v>1389</v>
      </c>
      <c r="CR14" s="280">
        <f t="shared" si="44"/>
        <v>10</v>
      </c>
      <c r="CS14" s="280">
        <f t="shared" si="45"/>
        <v>142</v>
      </c>
      <c r="CT14" s="280">
        <f t="shared" si="46"/>
        <v>13213</v>
      </c>
      <c r="CU14" s="280">
        <f t="shared" si="47"/>
        <v>0</v>
      </c>
      <c r="CV14" s="280">
        <f t="shared" si="48"/>
        <v>12262</v>
      </c>
      <c r="CW14" s="280">
        <f t="shared" si="49"/>
        <v>16</v>
      </c>
      <c r="CX14" s="280">
        <f t="shared" si="50"/>
        <v>882</v>
      </c>
      <c r="CY14" s="280">
        <f t="shared" si="51"/>
        <v>7</v>
      </c>
      <c r="CZ14" s="280">
        <f t="shared" si="52"/>
        <v>46</v>
      </c>
      <c r="DA14" s="280">
        <f t="shared" si="53"/>
        <v>614</v>
      </c>
      <c r="DB14" s="280">
        <f t="shared" si="54"/>
        <v>0</v>
      </c>
      <c r="DC14" s="280">
        <f t="shared" si="55"/>
        <v>0</v>
      </c>
      <c r="DD14" s="280">
        <f t="shared" si="56"/>
        <v>8</v>
      </c>
      <c r="DE14" s="280">
        <f t="shared" si="57"/>
        <v>507</v>
      </c>
      <c r="DF14" s="280">
        <f t="shared" si="58"/>
        <v>3</v>
      </c>
      <c r="DG14" s="280">
        <f t="shared" si="59"/>
        <v>96</v>
      </c>
      <c r="DH14" s="280">
        <v>0</v>
      </c>
      <c r="DI14" s="280">
        <f t="shared" si="60"/>
        <v>2</v>
      </c>
      <c r="DJ14" s="280">
        <v>2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17946</v>
      </c>
      <c r="E15" s="280">
        <f t="shared" si="1"/>
        <v>13848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9086</v>
      </c>
      <c r="K15" s="280">
        <v>5573</v>
      </c>
      <c r="L15" s="280">
        <v>3513</v>
      </c>
      <c r="M15" s="280">
        <v>0</v>
      </c>
      <c r="N15" s="280">
        <f t="shared" si="4"/>
        <v>329</v>
      </c>
      <c r="O15" s="280">
        <v>0</v>
      </c>
      <c r="P15" s="280">
        <v>329</v>
      </c>
      <c r="Q15" s="280">
        <v>0</v>
      </c>
      <c r="R15" s="280">
        <f t="shared" si="5"/>
        <v>3610</v>
      </c>
      <c r="S15" s="280">
        <v>832</v>
      </c>
      <c r="T15" s="280">
        <v>2778</v>
      </c>
      <c r="U15" s="280">
        <v>0</v>
      </c>
      <c r="V15" s="280">
        <f t="shared" si="6"/>
        <v>0</v>
      </c>
      <c r="W15" s="280">
        <v>0</v>
      </c>
      <c r="X15" s="280">
        <v>0</v>
      </c>
      <c r="Y15" s="280">
        <v>0</v>
      </c>
      <c r="Z15" s="280">
        <f t="shared" si="7"/>
        <v>823</v>
      </c>
      <c r="AA15" s="280">
        <v>406</v>
      </c>
      <c r="AB15" s="280">
        <v>417</v>
      </c>
      <c r="AC15" s="280">
        <v>0</v>
      </c>
      <c r="AD15" s="280">
        <f t="shared" si="8"/>
        <v>3203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2425</v>
      </c>
      <c r="AJ15" s="280">
        <v>0</v>
      </c>
      <c r="AK15" s="280">
        <v>0</v>
      </c>
      <c r="AL15" s="280">
        <v>2425</v>
      </c>
      <c r="AM15" s="280">
        <f t="shared" si="11"/>
        <v>174</v>
      </c>
      <c r="AN15" s="280">
        <v>0</v>
      </c>
      <c r="AO15" s="280">
        <v>0</v>
      </c>
      <c r="AP15" s="280">
        <v>174</v>
      </c>
      <c r="AQ15" s="280">
        <f t="shared" si="12"/>
        <v>24</v>
      </c>
      <c r="AR15" s="280">
        <v>0</v>
      </c>
      <c r="AS15" s="280">
        <v>0</v>
      </c>
      <c r="AT15" s="280">
        <v>24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580</v>
      </c>
      <c r="AZ15" s="280">
        <v>0</v>
      </c>
      <c r="BA15" s="280">
        <v>0</v>
      </c>
      <c r="BB15" s="280">
        <v>580</v>
      </c>
      <c r="BC15" s="280">
        <f t="shared" si="15"/>
        <v>895</v>
      </c>
      <c r="BD15" s="280">
        <f t="shared" si="16"/>
        <v>895</v>
      </c>
      <c r="BE15" s="280">
        <v>0</v>
      </c>
      <c r="BF15" s="280">
        <v>110</v>
      </c>
      <c r="BG15" s="280">
        <v>13</v>
      </c>
      <c r="BH15" s="280">
        <v>12</v>
      </c>
      <c r="BI15" s="280">
        <v>0</v>
      </c>
      <c r="BJ15" s="280">
        <v>760</v>
      </c>
      <c r="BK15" s="280">
        <f t="shared" si="17"/>
        <v>0</v>
      </c>
      <c r="BL15" s="280"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f t="shared" si="18"/>
        <v>14743</v>
      </c>
      <c r="BS15" s="280">
        <f t="shared" si="19"/>
        <v>0</v>
      </c>
      <c r="BT15" s="280">
        <f t="shared" si="20"/>
        <v>9196</v>
      </c>
      <c r="BU15" s="280">
        <f t="shared" si="21"/>
        <v>342</v>
      </c>
      <c r="BV15" s="280">
        <f t="shared" si="22"/>
        <v>3622</v>
      </c>
      <c r="BW15" s="280">
        <f t="shared" si="23"/>
        <v>0</v>
      </c>
      <c r="BX15" s="280">
        <f t="shared" si="24"/>
        <v>1583</v>
      </c>
      <c r="BY15" s="280">
        <f t="shared" si="25"/>
        <v>13848</v>
      </c>
      <c r="BZ15" s="280">
        <f t="shared" si="26"/>
        <v>0</v>
      </c>
      <c r="CA15" s="280">
        <f t="shared" si="27"/>
        <v>9086</v>
      </c>
      <c r="CB15" s="280">
        <f t="shared" si="28"/>
        <v>329</v>
      </c>
      <c r="CC15" s="280">
        <f t="shared" si="29"/>
        <v>3610</v>
      </c>
      <c r="CD15" s="280">
        <f t="shared" si="30"/>
        <v>0</v>
      </c>
      <c r="CE15" s="280">
        <f t="shared" si="31"/>
        <v>823</v>
      </c>
      <c r="CF15" s="280">
        <f t="shared" si="32"/>
        <v>895</v>
      </c>
      <c r="CG15" s="280">
        <f t="shared" si="33"/>
        <v>0</v>
      </c>
      <c r="CH15" s="280">
        <f t="shared" si="34"/>
        <v>110</v>
      </c>
      <c r="CI15" s="280">
        <f t="shared" si="35"/>
        <v>13</v>
      </c>
      <c r="CJ15" s="280">
        <f t="shared" si="36"/>
        <v>12</v>
      </c>
      <c r="CK15" s="280">
        <f t="shared" si="37"/>
        <v>0</v>
      </c>
      <c r="CL15" s="280">
        <f t="shared" si="38"/>
        <v>760</v>
      </c>
      <c r="CM15" s="280">
        <f t="shared" si="39"/>
        <v>3203</v>
      </c>
      <c r="CN15" s="280">
        <f t="shared" si="40"/>
        <v>0</v>
      </c>
      <c r="CO15" s="280">
        <f t="shared" si="41"/>
        <v>2425</v>
      </c>
      <c r="CP15" s="280">
        <f t="shared" si="42"/>
        <v>174</v>
      </c>
      <c r="CQ15" s="280">
        <f t="shared" si="43"/>
        <v>24</v>
      </c>
      <c r="CR15" s="280">
        <f t="shared" si="44"/>
        <v>0</v>
      </c>
      <c r="CS15" s="280">
        <f t="shared" si="45"/>
        <v>580</v>
      </c>
      <c r="CT15" s="280">
        <f t="shared" si="46"/>
        <v>3203</v>
      </c>
      <c r="CU15" s="280">
        <f t="shared" si="47"/>
        <v>0</v>
      </c>
      <c r="CV15" s="280">
        <f t="shared" si="48"/>
        <v>2425</v>
      </c>
      <c r="CW15" s="280">
        <f t="shared" si="49"/>
        <v>174</v>
      </c>
      <c r="CX15" s="280">
        <f t="shared" si="50"/>
        <v>24</v>
      </c>
      <c r="CY15" s="280">
        <f t="shared" si="51"/>
        <v>0</v>
      </c>
      <c r="CZ15" s="280">
        <f t="shared" si="52"/>
        <v>580</v>
      </c>
      <c r="DA15" s="280">
        <f t="shared" si="53"/>
        <v>0</v>
      </c>
      <c r="DB15" s="280">
        <f t="shared" si="54"/>
        <v>0</v>
      </c>
      <c r="DC15" s="280">
        <f t="shared" si="55"/>
        <v>0</v>
      </c>
      <c r="DD15" s="280">
        <f t="shared" si="56"/>
        <v>0</v>
      </c>
      <c r="DE15" s="280">
        <f t="shared" si="57"/>
        <v>0</v>
      </c>
      <c r="DF15" s="280">
        <f t="shared" si="58"/>
        <v>0</v>
      </c>
      <c r="DG15" s="280">
        <f t="shared" si="59"/>
        <v>0</v>
      </c>
      <c r="DH15" s="280">
        <v>0</v>
      </c>
      <c r="DI15" s="280">
        <f t="shared" si="60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16775</v>
      </c>
      <c r="E16" s="280">
        <f t="shared" si="1"/>
        <v>11889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8168</v>
      </c>
      <c r="K16" s="280">
        <v>996</v>
      </c>
      <c r="L16" s="280">
        <v>7172</v>
      </c>
      <c r="M16" s="280">
        <v>0</v>
      </c>
      <c r="N16" s="280">
        <f t="shared" si="4"/>
        <v>313</v>
      </c>
      <c r="O16" s="280">
        <v>57</v>
      </c>
      <c r="P16" s="280">
        <v>256</v>
      </c>
      <c r="Q16" s="280">
        <v>0</v>
      </c>
      <c r="R16" s="280">
        <f t="shared" si="5"/>
        <v>3146</v>
      </c>
      <c r="S16" s="280">
        <v>502</v>
      </c>
      <c r="T16" s="280">
        <v>2644</v>
      </c>
      <c r="U16" s="280">
        <v>0</v>
      </c>
      <c r="V16" s="280">
        <f t="shared" si="6"/>
        <v>0</v>
      </c>
      <c r="W16" s="280">
        <v>0</v>
      </c>
      <c r="X16" s="280">
        <v>0</v>
      </c>
      <c r="Y16" s="280">
        <v>0</v>
      </c>
      <c r="Z16" s="280">
        <f t="shared" si="7"/>
        <v>262</v>
      </c>
      <c r="AA16" s="280">
        <v>58</v>
      </c>
      <c r="AB16" s="280">
        <v>204</v>
      </c>
      <c r="AC16" s="280">
        <v>0</v>
      </c>
      <c r="AD16" s="280">
        <f t="shared" si="8"/>
        <v>0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0</v>
      </c>
      <c r="AJ16" s="280">
        <v>0</v>
      </c>
      <c r="AK16" s="280">
        <v>0</v>
      </c>
      <c r="AL16" s="280">
        <v>0</v>
      </c>
      <c r="AM16" s="280">
        <f t="shared" si="11"/>
        <v>0</v>
      </c>
      <c r="AN16" s="280">
        <v>0</v>
      </c>
      <c r="AO16" s="280">
        <v>0</v>
      </c>
      <c r="AP16" s="280">
        <v>0</v>
      </c>
      <c r="AQ16" s="280">
        <f t="shared" si="12"/>
        <v>0</v>
      </c>
      <c r="AR16" s="280">
        <v>0</v>
      </c>
      <c r="AS16" s="280">
        <v>0</v>
      </c>
      <c r="AT16" s="280">
        <v>0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0</v>
      </c>
      <c r="AZ16" s="280">
        <v>0</v>
      </c>
      <c r="BA16" s="280">
        <v>0</v>
      </c>
      <c r="BB16" s="280">
        <v>0</v>
      </c>
      <c r="BC16" s="280">
        <f t="shared" si="15"/>
        <v>4886</v>
      </c>
      <c r="BD16" s="280">
        <f t="shared" si="16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f t="shared" si="17"/>
        <v>4886</v>
      </c>
      <c r="BL16" s="280">
        <v>0</v>
      </c>
      <c r="BM16" s="280">
        <v>4527</v>
      </c>
      <c r="BN16" s="280">
        <v>99</v>
      </c>
      <c r="BO16" s="280">
        <v>21</v>
      </c>
      <c r="BP16" s="280">
        <v>0</v>
      </c>
      <c r="BQ16" s="280">
        <v>239</v>
      </c>
      <c r="BR16" s="280">
        <f t="shared" si="18"/>
        <v>11889</v>
      </c>
      <c r="BS16" s="280">
        <f t="shared" si="19"/>
        <v>0</v>
      </c>
      <c r="BT16" s="280">
        <f t="shared" si="20"/>
        <v>8168</v>
      </c>
      <c r="BU16" s="280">
        <f t="shared" si="21"/>
        <v>313</v>
      </c>
      <c r="BV16" s="280">
        <f t="shared" si="22"/>
        <v>3146</v>
      </c>
      <c r="BW16" s="280">
        <f t="shared" si="23"/>
        <v>0</v>
      </c>
      <c r="BX16" s="280">
        <f t="shared" si="24"/>
        <v>262</v>
      </c>
      <c r="BY16" s="280">
        <f t="shared" si="25"/>
        <v>11889</v>
      </c>
      <c r="BZ16" s="280">
        <f t="shared" si="26"/>
        <v>0</v>
      </c>
      <c r="CA16" s="280">
        <f t="shared" si="27"/>
        <v>8168</v>
      </c>
      <c r="CB16" s="280">
        <f t="shared" si="28"/>
        <v>313</v>
      </c>
      <c r="CC16" s="280">
        <f t="shared" si="29"/>
        <v>3146</v>
      </c>
      <c r="CD16" s="280">
        <f t="shared" si="30"/>
        <v>0</v>
      </c>
      <c r="CE16" s="280">
        <f t="shared" si="31"/>
        <v>262</v>
      </c>
      <c r="CF16" s="280">
        <f t="shared" si="32"/>
        <v>0</v>
      </c>
      <c r="CG16" s="280">
        <f t="shared" si="33"/>
        <v>0</v>
      </c>
      <c r="CH16" s="280">
        <f t="shared" si="34"/>
        <v>0</v>
      </c>
      <c r="CI16" s="280">
        <f t="shared" si="35"/>
        <v>0</v>
      </c>
      <c r="CJ16" s="280">
        <f t="shared" si="36"/>
        <v>0</v>
      </c>
      <c r="CK16" s="280">
        <f t="shared" si="37"/>
        <v>0</v>
      </c>
      <c r="CL16" s="280">
        <f t="shared" si="38"/>
        <v>0</v>
      </c>
      <c r="CM16" s="280">
        <f t="shared" si="39"/>
        <v>4886</v>
      </c>
      <c r="CN16" s="280">
        <f t="shared" si="40"/>
        <v>0</v>
      </c>
      <c r="CO16" s="280">
        <f t="shared" si="41"/>
        <v>4527</v>
      </c>
      <c r="CP16" s="280">
        <f t="shared" si="42"/>
        <v>99</v>
      </c>
      <c r="CQ16" s="280">
        <f t="shared" si="43"/>
        <v>21</v>
      </c>
      <c r="CR16" s="280">
        <f t="shared" si="44"/>
        <v>0</v>
      </c>
      <c r="CS16" s="280">
        <f t="shared" si="45"/>
        <v>239</v>
      </c>
      <c r="CT16" s="280">
        <f t="shared" si="46"/>
        <v>0</v>
      </c>
      <c r="CU16" s="280">
        <f t="shared" si="47"/>
        <v>0</v>
      </c>
      <c r="CV16" s="280">
        <f t="shared" si="48"/>
        <v>0</v>
      </c>
      <c r="CW16" s="280">
        <f t="shared" si="49"/>
        <v>0</v>
      </c>
      <c r="CX16" s="280">
        <f t="shared" si="50"/>
        <v>0</v>
      </c>
      <c r="CY16" s="280">
        <f t="shared" si="51"/>
        <v>0</v>
      </c>
      <c r="CZ16" s="280">
        <f t="shared" si="52"/>
        <v>0</v>
      </c>
      <c r="DA16" s="280">
        <f t="shared" si="53"/>
        <v>4886</v>
      </c>
      <c r="DB16" s="280">
        <f t="shared" si="54"/>
        <v>0</v>
      </c>
      <c r="DC16" s="280">
        <f t="shared" si="55"/>
        <v>4527</v>
      </c>
      <c r="DD16" s="280">
        <f t="shared" si="56"/>
        <v>99</v>
      </c>
      <c r="DE16" s="280">
        <f t="shared" si="57"/>
        <v>21</v>
      </c>
      <c r="DF16" s="280">
        <f t="shared" si="58"/>
        <v>0</v>
      </c>
      <c r="DG16" s="280">
        <f t="shared" si="59"/>
        <v>239</v>
      </c>
      <c r="DH16" s="280">
        <v>0</v>
      </c>
      <c r="DI16" s="280">
        <f t="shared" si="60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14692</v>
      </c>
      <c r="E17" s="280">
        <f t="shared" si="1"/>
        <v>8773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7138</v>
      </c>
      <c r="K17" s="280">
        <v>7138</v>
      </c>
      <c r="L17" s="280">
        <v>0</v>
      </c>
      <c r="M17" s="280">
        <v>0</v>
      </c>
      <c r="N17" s="280">
        <f t="shared" si="4"/>
        <v>689</v>
      </c>
      <c r="O17" s="280">
        <v>689</v>
      </c>
      <c r="P17" s="280">
        <v>0</v>
      </c>
      <c r="Q17" s="280">
        <v>0</v>
      </c>
      <c r="R17" s="280">
        <f t="shared" si="5"/>
        <v>921</v>
      </c>
      <c r="S17" s="280">
        <v>323</v>
      </c>
      <c r="T17" s="280">
        <v>598</v>
      </c>
      <c r="U17" s="280">
        <v>0</v>
      </c>
      <c r="V17" s="280">
        <f t="shared" si="6"/>
        <v>14</v>
      </c>
      <c r="W17" s="280">
        <v>14</v>
      </c>
      <c r="X17" s="280">
        <v>0</v>
      </c>
      <c r="Y17" s="280">
        <v>0</v>
      </c>
      <c r="Z17" s="280">
        <f t="shared" si="7"/>
        <v>11</v>
      </c>
      <c r="AA17" s="280">
        <v>11</v>
      </c>
      <c r="AB17" s="280">
        <v>0</v>
      </c>
      <c r="AC17" s="280">
        <v>0</v>
      </c>
      <c r="AD17" s="280">
        <f t="shared" si="8"/>
        <v>4129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3889</v>
      </c>
      <c r="AJ17" s="280">
        <v>0</v>
      </c>
      <c r="AK17" s="280">
        <v>0</v>
      </c>
      <c r="AL17" s="280">
        <v>3889</v>
      </c>
      <c r="AM17" s="280">
        <f t="shared" si="11"/>
        <v>177</v>
      </c>
      <c r="AN17" s="280">
        <v>0</v>
      </c>
      <c r="AO17" s="280">
        <v>0</v>
      </c>
      <c r="AP17" s="280">
        <v>177</v>
      </c>
      <c r="AQ17" s="280">
        <f t="shared" si="12"/>
        <v>61</v>
      </c>
      <c r="AR17" s="280">
        <v>0</v>
      </c>
      <c r="AS17" s="280">
        <v>0</v>
      </c>
      <c r="AT17" s="280">
        <v>61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2</v>
      </c>
      <c r="AZ17" s="280">
        <v>0</v>
      </c>
      <c r="BA17" s="280">
        <v>0</v>
      </c>
      <c r="BB17" s="280">
        <v>2</v>
      </c>
      <c r="BC17" s="280">
        <f t="shared" si="15"/>
        <v>1790</v>
      </c>
      <c r="BD17" s="280">
        <f t="shared" si="16"/>
        <v>299</v>
      </c>
      <c r="BE17" s="280">
        <v>0</v>
      </c>
      <c r="BF17" s="280">
        <v>73</v>
      </c>
      <c r="BG17" s="280">
        <v>162</v>
      </c>
      <c r="BH17" s="280">
        <v>16</v>
      </c>
      <c r="BI17" s="280">
        <v>0</v>
      </c>
      <c r="BJ17" s="280">
        <v>48</v>
      </c>
      <c r="BK17" s="280">
        <f t="shared" si="17"/>
        <v>1491</v>
      </c>
      <c r="BL17" s="280">
        <v>0</v>
      </c>
      <c r="BM17" s="280">
        <v>1392</v>
      </c>
      <c r="BN17" s="280">
        <v>82</v>
      </c>
      <c r="BO17" s="280">
        <v>13</v>
      </c>
      <c r="BP17" s="280">
        <v>0</v>
      </c>
      <c r="BQ17" s="280">
        <v>4</v>
      </c>
      <c r="BR17" s="280">
        <f t="shared" si="18"/>
        <v>9072</v>
      </c>
      <c r="BS17" s="280">
        <f t="shared" si="19"/>
        <v>0</v>
      </c>
      <c r="BT17" s="280">
        <f t="shared" si="20"/>
        <v>7211</v>
      </c>
      <c r="BU17" s="280">
        <f t="shared" si="21"/>
        <v>851</v>
      </c>
      <c r="BV17" s="280">
        <f t="shared" si="22"/>
        <v>937</v>
      </c>
      <c r="BW17" s="280">
        <f t="shared" si="23"/>
        <v>14</v>
      </c>
      <c r="BX17" s="280">
        <f t="shared" si="24"/>
        <v>59</v>
      </c>
      <c r="BY17" s="280">
        <f t="shared" si="25"/>
        <v>8773</v>
      </c>
      <c r="BZ17" s="280">
        <f t="shared" si="26"/>
        <v>0</v>
      </c>
      <c r="CA17" s="280">
        <f t="shared" si="27"/>
        <v>7138</v>
      </c>
      <c r="CB17" s="280">
        <f t="shared" si="28"/>
        <v>689</v>
      </c>
      <c r="CC17" s="280">
        <f t="shared" si="29"/>
        <v>921</v>
      </c>
      <c r="CD17" s="280">
        <f t="shared" si="30"/>
        <v>14</v>
      </c>
      <c r="CE17" s="280">
        <f t="shared" si="31"/>
        <v>11</v>
      </c>
      <c r="CF17" s="280">
        <f t="shared" si="32"/>
        <v>299</v>
      </c>
      <c r="CG17" s="280">
        <f t="shared" si="33"/>
        <v>0</v>
      </c>
      <c r="CH17" s="280">
        <f t="shared" si="34"/>
        <v>73</v>
      </c>
      <c r="CI17" s="280">
        <f t="shared" si="35"/>
        <v>162</v>
      </c>
      <c r="CJ17" s="280">
        <f t="shared" si="36"/>
        <v>16</v>
      </c>
      <c r="CK17" s="280">
        <f t="shared" si="37"/>
        <v>0</v>
      </c>
      <c r="CL17" s="280">
        <f t="shared" si="38"/>
        <v>48</v>
      </c>
      <c r="CM17" s="280">
        <f t="shared" si="39"/>
        <v>5620</v>
      </c>
      <c r="CN17" s="280">
        <f t="shared" si="40"/>
        <v>0</v>
      </c>
      <c r="CO17" s="280">
        <f t="shared" si="41"/>
        <v>5281</v>
      </c>
      <c r="CP17" s="280">
        <f t="shared" si="42"/>
        <v>259</v>
      </c>
      <c r="CQ17" s="280">
        <f t="shared" si="43"/>
        <v>74</v>
      </c>
      <c r="CR17" s="280">
        <f t="shared" si="44"/>
        <v>0</v>
      </c>
      <c r="CS17" s="280">
        <f t="shared" si="45"/>
        <v>6</v>
      </c>
      <c r="CT17" s="280">
        <f t="shared" si="46"/>
        <v>4129</v>
      </c>
      <c r="CU17" s="280">
        <f t="shared" si="47"/>
        <v>0</v>
      </c>
      <c r="CV17" s="280">
        <f t="shared" si="48"/>
        <v>3889</v>
      </c>
      <c r="CW17" s="280">
        <f t="shared" si="49"/>
        <v>177</v>
      </c>
      <c r="CX17" s="280">
        <f t="shared" si="50"/>
        <v>61</v>
      </c>
      <c r="CY17" s="280">
        <f t="shared" si="51"/>
        <v>0</v>
      </c>
      <c r="CZ17" s="280">
        <f t="shared" si="52"/>
        <v>2</v>
      </c>
      <c r="DA17" s="280">
        <f t="shared" si="53"/>
        <v>1491</v>
      </c>
      <c r="DB17" s="280">
        <f t="shared" si="54"/>
        <v>0</v>
      </c>
      <c r="DC17" s="280">
        <f t="shared" si="55"/>
        <v>1392</v>
      </c>
      <c r="DD17" s="280">
        <f t="shared" si="56"/>
        <v>82</v>
      </c>
      <c r="DE17" s="280">
        <f t="shared" si="57"/>
        <v>13</v>
      </c>
      <c r="DF17" s="280">
        <f t="shared" si="58"/>
        <v>0</v>
      </c>
      <c r="DG17" s="280">
        <f t="shared" si="59"/>
        <v>4</v>
      </c>
      <c r="DH17" s="280">
        <v>0</v>
      </c>
      <c r="DI17" s="280">
        <f t="shared" si="60"/>
        <v>1</v>
      </c>
      <c r="DJ17" s="280">
        <v>1</v>
      </c>
      <c r="DK17" s="280">
        <v>0</v>
      </c>
      <c r="DL17" s="280">
        <v>0</v>
      </c>
      <c r="DM17" s="280">
        <v>0</v>
      </c>
    </row>
    <row r="18" spans="1:117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8909</v>
      </c>
      <c r="E18" s="280">
        <f t="shared" si="1"/>
        <v>7448</v>
      </c>
      <c r="F18" s="280">
        <f t="shared" si="2"/>
        <v>336</v>
      </c>
      <c r="G18" s="280">
        <v>0</v>
      </c>
      <c r="H18" s="280">
        <v>336</v>
      </c>
      <c r="I18" s="280">
        <v>0</v>
      </c>
      <c r="J18" s="280">
        <f t="shared" si="3"/>
        <v>5768</v>
      </c>
      <c r="K18" s="280">
        <v>0</v>
      </c>
      <c r="L18" s="280">
        <v>5768</v>
      </c>
      <c r="M18" s="280">
        <v>0</v>
      </c>
      <c r="N18" s="280">
        <f t="shared" si="4"/>
        <v>192</v>
      </c>
      <c r="O18" s="280">
        <v>0</v>
      </c>
      <c r="P18" s="280">
        <v>192</v>
      </c>
      <c r="Q18" s="280">
        <v>0</v>
      </c>
      <c r="R18" s="280">
        <f t="shared" si="5"/>
        <v>1113</v>
      </c>
      <c r="S18" s="280">
        <v>7</v>
      </c>
      <c r="T18" s="280">
        <v>1106</v>
      </c>
      <c r="U18" s="280">
        <v>0</v>
      </c>
      <c r="V18" s="280">
        <f t="shared" si="6"/>
        <v>0</v>
      </c>
      <c r="W18" s="280">
        <v>0</v>
      </c>
      <c r="X18" s="280">
        <v>0</v>
      </c>
      <c r="Y18" s="280">
        <v>0</v>
      </c>
      <c r="Z18" s="280">
        <f t="shared" si="7"/>
        <v>39</v>
      </c>
      <c r="AA18" s="280">
        <v>0</v>
      </c>
      <c r="AB18" s="280">
        <v>39</v>
      </c>
      <c r="AC18" s="280">
        <v>0</v>
      </c>
      <c r="AD18" s="280">
        <f t="shared" si="8"/>
        <v>424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424</v>
      </c>
      <c r="AJ18" s="280">
        <v>0</v>
      </c>
      <c r="AK18" s="280">
        <v>0</v>
      </c>
      <c r="AL18" s="280">
        <v>424</v>
      </c>
      <c r="AM18" s="280">
        <f t="shared" si="11"/>
        <v>0</v>
      </c>
      <c r="AN18" s="280">
        <v>0</v>
      </c>
      <c r="AO18" s="280">
        <v>0</v>
      </c>
      <c r="AP18" s="280">
        <v>0</v>
      </c>
      <c r="AQ18" s="280">
        <f t="shared" si="12"/>
        <v>0</v>
      </c>
      <c r="AR18" s="280">
        <v>0</v>
      </c>
      <c r="AS18" s="280">
        <v>0</v>
      </c>
      <c r="AT18" s="280">
        <v>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1037</v>
      </c>
      <c r="BD18" s="280">
        <f t="shared" si="16"/>
        <v>837</v>
      </c>
      <c r="BE18" s="280">
        <v>0</v>
      </c>
      <c r="BF18" s="280">
        <v>449</v>
      </c>
      <c r="BG18" s="280">
        <v>280</v>
      </c>
      <c r="BH18" s="280">
        <v>4</v>
      </c>
      <c r="BI18" s="280">
        <v>0</v>
      </c>
      <c r="BJ18" s="280">
        <v>104</v>
      </c>
      <c r="BK18" s="280">
        <f t="shared" si="17"/>
        <v>200</v>
      </c>
      <c r="BL18" s="280">
        <v>0</v>
      </c>
      <c r="BM18" s="280">
        <v>152</v>
      </c>
      <c r="BN18" s="280">
        <v>4</v>
      </c>
      <c r="BO18" s="280">
        <v>7</v>
      </c>
      <c r="BP18" s="280">
        <v>0</v>
      </c>
      <c r="BQ18" s="280">
        <v>37</v>
      </c>
      <c r="BR18" s="280">
        <f t="shared" si="18"/>
        <v>8285</v>
      </c>
      <c r="BS18" s="280">
        <f t="shared" si="19"/>
        <v>336</v>
      </c>
      <c r="BT18" s="280">
        <f t="shared" si="20"/>
        <v>6217</v>
      </c>
      <c r="BU18" s="280">
        <f t="shared" si="21"/>
        <v>472</v>
      </c>
      <c r="BV18" s="280">
        <f t="shared" si="22"/>
        <v>1117</v>
      </c>
      <c r="BW18" s="280">
        <f t="shared" si="23"/>
        <v>0</v>
      </c>
      <c r="BX18" s="280">
        <f t="shared" si="24"/>
        <v>143</v>
      </c>
      <c r="BY18" s="280">
        <f t="shared" si="25"/>
        <v>7448</v>
      </c>
      <c r="BZ18" s="280">
        <f t="shared" si="26"/>
        <v>336</v>
      </c>
      <c r="CA18" s="280">
        <f t="shared" si="27"/>
        <v>5768</v>
      </c>
      <c r="CB18" s="280">
        <f t="shared" si="28"/>
        <v>192</v>
      </c>
      <c r="CC18" s="280">
        <f t="shared" si="29"/>
        <v>1113</v>
      </c>
      <c r="CD18" s="280">
        <f t="shared" si="30"/>
        <v>0</v>
      </c>
      <c r="CE18" s="280">
        <f t="shared" si="31"/>
        <v>39</v>
      </c>
      <c r="CF18" s="280">
        <f t="shared" si="32"/>
        <v>837</v>
      </c>
      <c r="CG18" s="280">
        <f t="shared" si="33"/>
        <v>0</v>
      </c>
      <c r="CH18" s="280">
        <f t="shared" si="34"/>
        <v>449</v>
      </c>
      <c r="CI18" s="280">
        <f t="shared" si="35"/>
        <v>280</v>
      </c>
      <c r="CJ18" s="280">
        <f t="shared" si="36"/>
        <v>4</v>
      </c>
      <c r="CK18" s="280">
        <f t="shared" si="37"/>
        <v>0</v>
      </c>
      <c r="CL18" s="280">
        <f t="shared" si="38"/>
        <v>104</v>
      </c>
      <c r="CM18" s="280">
        <f t="shared" si="39"/>
        <v>624</v>
      </c>
      <c r="CN18" s="280">
        <f t="shared" si="40"/>
        <v>0</v>
      </c>
      <c r="CO18" s="280">
        <f t="shared" si="41"/>
        <v>576</v>
      </c>
      <c r="CP18" s="280">
        <f t="shared" si="42"/>
        <v>4</v>
      </c>
      <c r="CQ18" s="280">
        <f t="shared" si="43"/>
        <v>7</v>
      </c>
      <c r="CR18" s="280">
        <f t="shared" si="44"/>
        <v>0</v>
      </c>
      <c r="CS18" s="280">
        <f t="shared" si="45"/>
        <v>37</v>
      </c>
      <c r="CT18" s="280">
        <f t="shared" si="46"/>
        <v>424</v>
      </c>
      <c r="CU18" s="280">
        <f t="shared" si="47"/>
        <v>0</v>
      </c>
      <c r="CV18" s="280">
        <f t="shared" si="48"/>
        <v>424</v>
      </c>
      <c r="CW18" s="280">
        <f t="shared" si="49"/>
        <v>0</v>
      </c>
      <c r="CX18" s="280">
        <f t="shared" si="50"/>
        <v>0</v>
      </c>
      <c r="CY18" s="280">
        <f t="shared" si="51"/>
        <v>0</v>
      </c>
      <c r="CZ18" s="280">
        <f t="shared" si="52"/>
        <v>0</v>
      </c>
      <c r="DA18" s="280">
        <f t="shared" si="53"/>
        <v>200</v>
      </c>
      <c r="DB18" s="280">
        <f t="shared" si="54"/>
        <v>0</v>
      </c>
      <c r="DC18" s="280">
        <f t="shared" si="55"/>
        <v>152</v>
      </c>
      <c r="DD18" s="280">
        <f t="shared" si="56"/>
        <v>4</v>
      </c>
      <c r="DE18" s="280">
        <f t="shared" si="57"/>
        <v>7</v>
      </c>
      <c r="DF18" s="280">
        <f t="shared" si="58"/>
        <v>0</v>
      </c>
      <c r="DG18" s="280">
        <f t="shared" si="59"/>
        <v>37</v>
      </c>
      <c r="DH18" s="280">
        <v>5</v>
      </c>
      <c r="DI18" s="280">
        <f t="shared" si="60"/>
        <v>2</v>
      </c>
      <c r="DJ18" s="280">
        <v>0</v>
      </c>
      <c r="DK18" s="280">
        <v>2</v>
      </c>
      <c r="DL18" s="280">
        <v>0</v>
      </c>
      <c r="DM18" s="280">
        <v>0</v>
      </c>
    </row>
    <row r="19" spans="1:117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57608</v>
      </c>
      <c r="E19" s="280">
        <f t="shared" si="1"/>
        <v>39689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25142</v>
      </c>
      <c r="K19" s="280">
        <v>4752</v>
      </c>
      <c r="L19" s="280">
        <v>20390</v>
      </c>
      <c r="M19" s="277">
        <v>0</v>
      </c>
      <c r="N19" s="280">
        <f t="shared" si="4"/>
        <v>5407</v>
      </c>
      <c r="O19" s="280">
        <v>96</v>
      </c>
      <c r="P19" s="280">
        <v>5311</v>
      </c>
      <c r="Q19" s="280">
        <v>0</v>
      </c>
      <c r="R19" s="280">
        <f t="shared" si="5"/>
        <v>8669</v>
      </c>
      <c r="S19" s="280">
        <v>1792</v>
      </c>
      <c r="T19" s="280">
        <v>6877</v>
      </c>
      <c r="U19" s="280">
        <v>0</v>
      </c>
      <c r="V19" s="280">
        <f t="shared" si="6"/>
        <v>192</v>
      </c>
      <c r="W19" s="280">
        <v>6</v>
      </c>
      <c r="X19" s="280">
        <v>186</v>
      </c>
      <c r="Y19" s="280">
        <v>0</v>
      </c>
      <c r="Z19" s="280">
        <f t="shared" si="7"/>
        <v>279</v>
      </c>
      <c r="AA19" s="280">
        <v>239</v>
      </c>
      <c r="AB19" s="280">
        <v>40</v>
      </c>
      <c r="AC19" s="280">
        <v>0</v>
      </c>
      <c r="AD19" s="280">
        <f t="shared" si="8"/>
        <v>12490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9500</v>
      </c>
      <c r="AJ19" s="280">
        <v>0</v>
      </c>
      <c r="AK19" s="280">
        <v>0</v>
      </c>
      <c r="AL19" s="280">
        <v>9500</v>
      </c>
      <c r="AM19" s="280">
        <f t="shared" si="11"/>
        <v>2547</v>
      </c>
      <c r="AN19" s="280">
        <v>0</v>
      </c>
      <c r="AO19" s="280">
        <v>0</v>
      </c>
      <c r="AP19" s="280">
        <v>2547</v>
      </c>
      <c r="AQ19" s="280">
        <f t="shared" si="12"/>
        <v>0</v>
      </c>
      <c r="AR19" s="280">
        <v>0</v>
      </c>
      <c r="AS19" s="280">
        <v>0</v>
      </c>
      <c r="AT19" s="280">
        <v>0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443</v>
      </c>
      <c r="AZ19" s="280">
        <v>0</v>
      </c>
      <c r="BA19" s="280">
        <v>0</v>
      </c>
      <c r="BB19" s="280">
        <v>443</v>
      </c>
      <c r="BC19" s="280">
        <f t="shared" si="15"/>
        <v>5429</v>
      </c>
      <c r="BD19" s="280">
        <f t="shared" si="16"/>
        <v>1856</v>
      </c>
      <c r="BE19" s="280">
        <v>0</v>
      </c>
      <c r="BF19" s="280">
        <v>856</v>
      </c>
      <c r="BG19" s="280">
        <v>1000</v>
      </c>
      <c r="BH19" s="280">
        <v>0</v>
      </c>
      <c r="BI19" s="280">
        <v>0</v>
      </c>
      <c r="BJ19" s="280">
        <v>0</v>
      </c>
      <c r="BK19" s="280">
        <f t="shared" si="17"/>
        <v>3573</v>
      </c>
      <c r="BL19" s="280">
        <v>0</v>
      </c>
      <c r="BM19" s="280">
        <v>99</v>
      </c>
      <c r="BN19" s="280">
        <v>2434</v>
      </c>
      <c r="BO19" s="280">
        <v>0</v>
      </c>
      <c r="BP19" s="280">
        <v>0</v>
      </c>
      <c r="BQ19" s="280">
        <v>1040</v>
      </c>
      <c r="BR19" s="280">
        <f t="shared" si="18"/>
        <v>41545</v>
      </c>
      <c r="BS19" s="280">
        <f t="shared" si="19"/>
        <v>0</v>
      </c>
      <c r="BT19" s="280">
        <f t="shared" si="20"/>
        <v>25998</v>
      </c>
      <c r="BU19" s="280">
        <f t="shared" si="21"/>
        <v>6407</v>
      </c>
      <c r="BV19" s="280">
        <f t="shared" si="22"/>
        <v>8669</v>
      </c>
      <c r="BW19" s="280">
        <f t="shared" si="23"/>
        <v>192</v>
      </c>
      <c r="BX19" s="280">
        <f t="shared" si="24"/>
        <v>279</v>
      </c>
      <c r="BY19" s="280">
        <f t="shared" si="25"/>
        <v>39689</v>
      </c>
      <c r="BZ19" s="280">
        <f t="shared" si="26"/>
        <v>0</v>
      </c>
      <c r="CA19" s="280">
        <f t="shared" si="27"/>
        <v>25142</v>
      </c>
      <c r="CB19" s="280">
        <f t="shared" si="28"/>
        <v>5407</v>
      </c>
      <c r="CC19" s="280">
        <f t="shared" si="29"/>
        <v>8669</v>
      </c>
      <c r="CD19" s="280">
        <f t="shared" si="30"/>
        <v>192</v>
      </c>
      <c r="CE19" s="280">
        <f t="shared" si="31"/>
        <v>279</v>
      </c>
      <c r="CF19" s="280">
        <f t="shared" si="32"/>
        <v>1856</v>
      </c>
      <c r="CG19" s="280">
        <f t="shared" si="33"/>
        <v>0</v>
      </c>
      <c r="CH19" s="280">
        <f t="shared" si="34"/>
        <v>856</v>
      </c>
      <c r="CI19" s="280">
        <f t="shared" si="35"/>
        <v>1000</v>
      </c>
      <c r="CJ19" s="280">
        <f t="shared" si="36"/>
        <v>0</v>
      </c>
      <c r="CK19" s="280">
        <f t="shared" si="37"/>
        <v>0</v>
      </c>
      <c r="CL19" s="280">
        <f t="shared" si="38"/>
        <v>0</v>
      </c>
      <c r="CM19" s="280">
        <f t="shared" si="39"/>
        <v>16063</v>
      </c>
      <c r="CN19" s="280">
        <f t="shared" si="40"/>
        <v>0</v>
      </c>
      <c r="CO19" s="280">
        <f t="shared" si="41"/>
        <v>9599</v>
      </c>
      <c r="CP19" s="280">
        <f t="shared" si="42"/>
        <v>4981</v>
      </c>
      <c r="CQ19" s="280">
        <f t="shared" si="43"/>
        <v>0</v>
      </c>
      <c r="CR19" s="280">
        <f t="shared" si="44"/>
        <v>0</v>
      </c>
      <c r="CS19" s="280">
        <f t="shared" si="45"/>
        <v>1483</v>
      </c>
      <c r="CT19" s="280">
        <f t="shared" si="46"/>
        <v>12490</v>
      </c>
      <c r="CU19" s="280">
        <f t="shared" si="47"/>
        <v>0</v>
      </c>
      <c r="CV19" s="280">
        <f t="shared" si="48"/>
        <v>9500</v>
      </c>
      <c r="CW19" s="280">
        <f t="shared" si="49"/>
        <v>2547</v>
      </c>
      <c r="CX19" s="280">
        <f t="shared" si="50"/>
        <v>0</v>
      </c>
      <c r="CY19" s="280">
        <f t="shared" si="51"/>
        <v>0</v>
      </c>
      <c r="CZ19" s="280">
        <f t="shared" si="52"/>
        <v>443</v>
      </c>
      <c r="DA19" s="280">
        <f t="shared" si="53"/>
        <v>3573</v>
      </c>
      <c r="DB19" s="280">
        <f t="shared" si="54"/>
        <v>0</v>
      </c>
      <c r="DC19" s="280">
        <f t="shared" si="55"/>
        <v>99</v>
      </c>
      <c r="DD19" s="280">
        <f t="shared" si="56"/>
        <v>2434</v>
      </c>
      <c r="DE19" s="280">
        <f t="shared" si="57"/>
        <v>0</v>
      </c>
      <c r="DF19" s="280">
        <f t="shared" si="58"/>
        <v>0</v>
      </c>
      <c r="DG19" s="280">
        <f t="shared" si="59"/>
        <v>1040</v>
      </c>
      <c r="DH19" s="280">
        <v>0</v>
      </c>
      <c r="DI19" s="280">
        <f t="shared" si="60"/>
        <v>7</v>
      </c>
      <c r="DJ19" s="280">
        <v>6</v>
      </c>
      <c r="DK19" s="280">
        <v>1</v>
      </c>
      <c r="DL19" s="280">
        <v>0</v>
      </c>
      <c r="DM19" s="280">
        <v>0</v>
      </c>
    </row>
    <row r="20" spans="1:117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31912</v>
      </c>
      <c r="E20" s="280">
        <f t="shared" si="1"/>
        <v>24305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14361</v>
      </c>
      <c r="K20" s="280">
        <v>9970</v>
      </c>
      <c r="L20" s="280">
        <v>4391</v>
      </c>
      <c r="M20" s="280">
        <v>0</v>
      </c>
      <c r="N20" s="280">
        <f t="shared" si="4"/>
        <v>1038</v>
      </c>
      <c r="O20" s="280">
        <v>1038</v>
      </c>
      <c r="P20" s="280">
        <v>0</v>
      </c>
      <c r="Q20" s="280">
        <v>0</v>
      </c>
      <c r="R20" s="280">
        <f t="shared" si="5"/>
        <v>2978</v>
      </c>
      <c r="S20" s="280">
        <v>2978</v>
      </c>
      <c r="T20" s="280">
        <v>0</v>
      </c>
      <c r="U20" s="280">
        <v>0</v>
      </c>
      <c r="V20" s="280">
        <f t="shared" si="6"/>
        <v>5884</v>
      </c>
      <c r="W20" s="280">
        <v>207</v>
      </c>
      <c r="X20" s="280">
        <v>5677</v>
      </c>
      <c r="Y20" s="280">
        <v>0</v>
      </c>
      <c r="Z20" s="280">
        <f t="shared" si="7"/>
        <v>44</v>
      </c>
      <c r="AA20" s="280">
        <v>44</v>
      </c>
      <c r="AB20" s="280">
        <v>0</v>
      </c>
      <c r="AC20" s="280">
        <v>0</v>
      </c>
      <c r="AD20" s="280">
        <f t="shared" si="8"/>
        <v>0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0</v>
      </c>
      <c r="AJ20" s="280">
        <v>0</v>
      </c>
      <c r="AK20" s="280">
        <v>0</v>
      </c>
      <c r="AL20" s="280">
        <v>0</v>
      </c>
      <c r="AM20" s="280">
        <f t="shared" si="11"/>
        <v>0</v>
      </c>
      <c r="AN20" s="280">
        <v>0</v>
      </c>
      <c r="AO20" s="280">
        <v>0</v>
      </c>
      <c r="AP20" s="280">
        <v>0</v>
      </c>
      <c r="AQ20" s="280">
        <f t="shared" si="12"/>
        <v>0</v>
      </c>
      <c r="AR20" s="280">
        <v>0</v>
      </c>
      <c r="AS20" s="280">
        <v>0</v>
      </c>
      <c r="AT20" s="280">
        <v>0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7607</v>
      </c>
      <c r="BD20" s="280">
        <f t="shared" si="16"/>
        <v>1383</v>
      </c>
      <c r="BE20" s="280">
        <v>249</v>
      </c>
      <c r="BF20" s="280">
        <v>1063</v>
      </c>
      <c r="BG20" s="280">
        <v>12</v>
      </c>
      <c r="BH20" s="280">
        <v>45</v>
      </c>
      <c r="BI20" s="280">
        <v>0</v>
      </c>
      <c r="BJ20" s="280">
        <v>14</v>
      </c>
      <c r="BK20" s="280">
        <f t="shared" si="17"/>
        <v>6224</v>
      </c>
      <c r="BL20" s="280">
        <v>374</v>
      </c>
      <c r="BM20" s="280">
        <v>5189</v>
      </c>
      <c r="BN20" s="280">
        <v>137</v>
      </c>
      <c r="BO20" s="280">
        <v>256</v>
      </c>
      <c r="BP20" s="280">
        <v>241</v>
      </c>
      <c r="BQ20" s="280">
        <v>27</v>
      </c>
      <c r="BR20" s="280">
        <f t="shared" si="18"/>
        <v>25688</v>
      </c>
      <c r="BS20" s="280">
        <f t="shared" si="19"/>
        <v>249</v>
      </c>
      <c r="BT20" s="280">
        <f t="shared" si="20"/>
        <v>15424</v>
      </c>
      <c r="BU20" s="280">
        <f t="shared" si="21"/>
        <v>1050</v>
      </c>
      <c r="BV20" s="280">
        <f t="shared" si="22"/>
        <v>3023</v>
      </c>
      <c r="BW20" s="280">
        <f t="shared" si="23"/>
        <v>5884</v>
      </c>
      <c r="BX20" s="280">
        <f t="shared" si="24"/>
        <v>58</v>
      </c>
      <c r="BY20" s="280">
        <f t="shared" si="25"/>
        <v>24305</v>
      </c>
      <c r="BZ20" s="280">
        <f t="shared" si="26"/>
        <v>0</v>
      </c>
      <c r="CA20" s="280">
        <f t="shared" si="27"/>
        <v>14361</v>
      </c>
      <c r="CB20" s="280">
        <f t="shared" si="28"/>
        <v>1038</v>
      </c>
      <c r="CC20" s="280">
        <f t="shared" si="29"/>
        <v>2978</v>
      </c>
      <c r="CD20" s="280">
        <f t="shared" si="30"/>
        <v>5884</v>
      </c>
      <c r="CE20" s="280">
        <f t="shared" si="31"/>
        <v>44</v>
      </c>
      <c r="CF20" s="280">
        <f t="shared" si="32"/>
        <v>1383</v>
      </c>
      <c r="CG20" s="280">
        <f t="shared" si="33"/>
        <v>249</v>
      </c>
      <c r="CH20" s="280">
        <f t="shared" si="34"/>
        <v>1063</v>
      </c>
      <c r="CI20" s="280">
        <f t="shared" si="35"/>
        <v>12</v>
      </c>
      <c r="CJ20" s="280">
        <f t="shared" si="36"/>
        <v>45</v>
      </c>
      <c r="CK20" s="280">
        <f t="shared" si="37"/>
        <v>0</v>
      </c>
      <c r="CL20" s="280">
        <f t="shared" si="38"/>
        <v>14</v>
      </c>
      <c r="CM20" s="280">
        <f t="shared" si="39"/>
        <v>6224</v>
      </c>
      <c r="CN20" s="280">
        <f t="shared" si="40"/>
        <v>374</v>
      </c>
      <c r="CO20" s="280">
        <f t="shared" si="41"/>
        <v>5189</v>
      </c>
      <c r="CP20" s="280">
        <f t="shared" si="42"/>
        <v>137</v>
      </c>
      <c r="CQ20" s="280">
        <f t="shared" si="43"/>
        <v>256</v>
      </c>
      <c r="CR20" s="280">
        <f t="shared" si="44"/>
        <v>241</v>
      </c>
      <c r="CS20" s="280">
        <f t="shared" si="45"/>
        <v>27</v>
      </c>
      <c r="CT20" s="280">
        <f t="shared" si="46"/>
        <v>0</v>
      </c>
      <c r="CU20" s="280">
        <f t="shared" si="47"/>
        <v>0</v>
      </c>
      <c r="CV20" s="280">
        <f t="shared" si="48"/>
        <v>0</v>
      </c>
      <c r="CW20" s="280">
        <f t="shared" si="49"/>
        <v>0</v>
      </c>
      <c r="CX20" s="280">
        <f t="shared" si="50"/>
        <v>0</v>
      </c>
      <c r="CY20" s="280">
        <f t="shared" si="51"/>
        <v>0</v>
      </c>
      <c r="CZ20" s="280">
        <f t="shared" si="52"/>
        <v>0</v>
      </c>
      <c r="DA20" s="280">
        <f t="shared" si="53"/>
        <v>6224</v>
      </c>
      <c r="DB20" s="280">
        <f t="shared" si="54"/>
        <v>374</v>
      </c>
      <c r="DC20" s="280">
        <f t="shared" si="55"/>
        <v>5189</v>
      </c>
      <c r="DD20" s="280">
        <f t="shared" si="56"/>
        <v>137</v>
      </c>
      <c r="DE20" s="280">
        <f t="shared" si="57"/>
        <v>256</v>
      </c>
      <c r="DF20" s="280">
        <f t="shared" si="58"/>
        <v>241</v>
      </c>
      <c r="DG20" s="280">
        <f t="shared" si="59"/>
        <v>27</v>
      </c>
      <c r="DH20" s="280">
        <v>3</v>
      </c>
      <c r="DI20" s="280">
        <f t="shared" si="60"/>
        <v>8</v>
      </c>
      <c r="DJ20" s="280">
        <v>3</v>
      </c>
      <c r="DK20" s="280">
        <v>0</v>
      </c>
      <c r="DL20" s="280">
        <v>0</v>
      </c>
      <c r="DM20" s="280">
        <v>5</v>
      </c>
    </row>
    <row r="21" spans="1:117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5661</v>
      </c>
      <c r="E21" s="280">
        <f t="shared" si="1"/>
        <v>4494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3690</v>
      </c>
      <c r="K21" s="280">
        <v>0</v>
      </c>
      <c r="L21" s="280">
        <v>3690</v>
      </c>
      <c r="M21" s="280">
        <v>0</v>
      </c>
      <c r="N21" s="280">
        <f t="shared" si="4"/>
        <v>74</v>
      </c>
      <c r="O21" s="280">
        <v>0</v>
      </c>
      <c r="P21" s="280">
        <v>74</v>
      </c>
      <c r="Q21" s="280">
        <v>0</v>
      </c>
      <c r="R21" s="280">
        <f t="shared" si="5"/>
        <v>717</v>
      </c>
      <c r="S21" s="280">
        <v>0</v>
      </c>
      <c r="T21" s="280">
        <v>717</v>
      </c>
      <c r="U21" s="280">
        <v>0</v>
      </c>
      <c r="V21" s="280">
        <f t="shared" si="6"/>
        <v>12</v>
      </c>
      <c r="W21" s="280">
        <v>0</v>
      </c>
      <c r="X21" s="280">
        <v>12</v>
      </c>
      <c r="Y21" s="280">
        <v>0</v>
      </c>
      <c r="Z21" s="280">
        <f t="shared" si="7"/>
        <v>1</v>
      </c>
      <c r="AA21" s="280">
        <v>0</v>
      </c>
      <c r="AB21" s="280">
        <v>1</v>
      </c>
      <c r="AC21" s="280">
        <v>0</v>
      </c>
      <c r="AD21" s="280">
        <f t="shared" si="8"/>
        <v>0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0</v>
      </c>
      <c r="AJ21" s="280">
        <v>0</v>
      </c>
      <c r="AK21" s="280">
        <v>0</v>
      </c>
      <c r="AL21" s="280">
        <v>0</v>
      </c>
      <c r="AM21" s="280">
        <f t="shared" si="11"/>
        <v>0</v>
      </c>
      <c r="AN21" s="280">
        <v>0</v>
      </c>
      <c r="AO21" s="280">
        <v>0</v>
      </c>
      <c r="AP21" s="280">
        <v>0</v>
      </c>
      <c r="AQ21" s="280">
        <f t="shared" si="12"/>
        <v>0</v>
      </c>
      <c r="AR21" s="280">
        <v>0</v>
      </c>
      <c r="AS21" s="280">
        <v>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1167</v>
      </c>
      <c r="BD21" s="280">
        <f t="shared" si="16"/>
        <v>32</v>
      </c>
      <c r="BE21" s="280">
        <v>0</v>
      </c>
      <c r="BF21" s="280">
        <v>19</v>
      </c>
      <c r="BG21" s="280">
        <v>3</v>
      </c>
      <c r="BH21" s="280">
        <v>7</v>
      </c>
      <c r="BI21" s="280">
        <v>0</v>
      </c>
      <c r="BJ21" s="280">
        <v>3</v>
      </c>
      <c r="BK21" s="280">
        <f t="shared" si="17"/>
        <v>1135</v>
      </c>
      <c r="BL21" s="280">
        <v>0</v>
      </c>
      <c r="BM21" s="280">
        <v>1133</v>
      </c>
      <c r="BN21" s="280">
        <v>2</v>
      </c>
      <c r="BO21" s="280">
        <v>0</v>
      </c>
      <c r="BP21" s="280">
        <v>0</v>
      </c>
      <c r="BQ21" s="280">
        <v>0</v>
      </c>
      <c r="BR21" s="280">
        <f t="shared" si="18"/>
        <v>4526</v>
      </c>
      <c r="BS21" s="280">
        <f t="shared" si="19"/>
        <v>0</v>
      </c>
      <c r="BT21" s="280">
        <f t="shared" si="20"/>
        <v>3709</v>
      </c>
      <c r="BU21" s="280">
        <f t="shared" si="21"/>
        <v>77</v>
      </c>
      <c r="BV21" s="280">
        <f t="shared" si="22"/>
        <v>724</v>
      </c>
      <c r="BW21" s="280">
        <f t="shared" si="23"/>
        <v>12</v>
      </c>
      <c r="BX21" s="280">
        <f t="shared" si="24"/>
        <v>4</v>
      </c>
      <c r="BY21" s="280">
        <f t="shared" si="25"/>
        <v>4494</v>
      </c>
      <c r="BZ21" s="280">
        <f t="shared" si="26"/>
        <v>0</v>
      </c>
      <c r="CA21" s="280">
        <f t="shared" si="27"/>
        <v>3690</v>
      </c>
      <c r="CB21" s="280">
        <f t="shared" si="28"/>
        <v>74</v>
      </c>
      <c r="CC21" s="280">
        <f t="shared" si="29"/>
        <v>717</v>
      </c>
      <c r="CD21" s="280">
        <f t="shared" si="30"/>
        <v>12</v>
      </c>
      <c r="CE21" s="280">
        <f t="shared" si="31"/>
        <v>1</v>
      </c>
      <c r="CF21" s="280">
        <f t="shared" si="32"/>
        <v>32</v>
      </c>
      <c r="CG21" s="280">
        <f t="shared" si="33"/>
        <v>0</v>
      </c>
      <c r="CH21" s="280">
        <f t="shared" si="34"/>
        <v>19</v>
      </c>
      <c r="CI21" s="280">
        <f t="shared" si="35"/>
        <v>3</v>
      </c>
      <c r="CJ21" s="280">
        <f t="shared" si="36"/>
        <v>7</v>
      </c>
      <c r="CK21" s="280">
        <f t="shared" si="37"/>
        <v>0</v>
      </c>
      <c r="CL21" s="280">
        <f t="shared" si="38"/>
        <v>3</v>
      </c>
      <c r="CM21" s="280">
        <f t="shared" si="39"/>
        <v>1135</v>
      </c>
      <c r="CN21" s="280">
        <f t="shared" si="40"/>
        <v>0</v>
      </c>
      <c r="CO21" s="280">
        <f t="shared" si="41"/>
        <v>1133</v>
      </c>
      <c r="CP21" s="280">
        <f t="shared" si="42"/>
        <v>2</v>
      </c>
      <c r="CQ21" s="280">
        <f t="shared" si="43"/>
        <v>0</v>
      </c>
      <c r="CR21" s="280">
        <f t="shared" si="44"/>
        <v>0</v>
      </c>
      <c r="CS21" s="280">
        <f t="shared" si="45"/>
        <v>0</v>
      </c>
      <c r="CT21" s="280">
        <f t="shared" si="46"/>
        <v>0</v>
      </c>
      <c r="CU21" s="280">
        <f t="shared" si="47"/>
        <v>0</v>
      </c>
      <c r="CV21" s="280">
        <f t="shared" si="48"/>
        <v>0</v>
      </c>
      <c r="CW21" s="280">
        <f t="shared" si="49"/>
        <v>0</v>
      </c>
      <c r="CX21" s="280">
        <f t="shared" si="50"/>
        <v>0</v>
      </c>
      <c r="CY21" s="280">
        <f t="shared" si="51"/>
        <v>0</v>
      </c>
      <c r="CZ21" s="280">
        <f t="shared" si="52"/>
        <v>0</v>
      </c>
      <c r="DA21" s="280">
        <f t="shared" si="53"/>
        <v>1135</v>
      </c>
      <c r="DB21" s="280">
        <f t="shared" si="54"/>
        <v>0</v>
      </c>
      <c r="DC21" s="280">
        <f t="shared" si="55"/>
        <v>1133</v>
      </c>
      <c r="DD21" s="280">
        <f t="shared" si="56"/>
        <v>2</v>
      </c>
      <c r="DE21" s="280">
        <f t="shared" si="57"/>
        <v>0</v>
      </c>
      <c r="DF21" s="280">
        <f t="shared" si="58"/>
        <v>0</v>
      </c>
      <c r="DG21" s="280">
        <f t="shared" si="59"/>
        <v>0</v>
      </c>
      <c r="DH21" s="280">
        <v>0</v>
      </c>
      <c r="DI21" s="280">
        <f t="shared" si="60"/>
        <v>2</v>
      </c>
      <c r="DJ21" s="280">
        <v>0</v>
      </c>
      <c r="DK21" s="280">
        <v>2</v>
      </c>
      <c r="DL21" s="280">
        <v>0</v>
      </c>
      <c r="DM21" s="280">
        <v>0</v>
      </c>
    </row>
    <row r="22" spans="1:117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1531</v>
      </c>
      <c r="E22" s="280">
        <f t="shared" si="1"/>
        <v>1473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967</v>
      </c>
      <c r="K22" s="280">
        <v>0</v>
      </c>
      <c r="L22" s="280">
        <v>967</v>
      </c>
      <c r="M22" s="277">
        <v>0</v>
      </c>
      <c r="N22" s="280">
        <f t="shared" si="4"/>
        <v>0</v>
      </c>
      <c r="O22" s="280">
        <v>0</v>
      </c>
      <c r="P22" s="280">
        <v>0</v>
      </c>
      <c r="Q22" s="280">
        <v>0</v>
      </c>
      <c r="R22" s="280">
        <f t="shared" si="5"/>
        <v>488</v>
      </c>
      <c r="S22" s="280">
        <v>0</v>
      </c>
      <c r="T22" s="280">
        <v>488</v>
      </c>
      <c r="U22" s="280">
        <v>0</v>
      </c>
      <c r="V22" s="280">
        <f t="shared" si="6"/>
        <v>5</v>
      </c>
      <c r="W22" s="280">
        <v>0</v>
      </c>
      <c r="X22" s="280">
        <v>5</v>
      </c>
      <c r="Y22" s="280">
        <v>0</v>
      </c>
      <c r="Z22" s="280">
        <f t="shared" si="7"/>
        <v>13</v>
      </c>
      <c r="AA22" s="280">
        <v>0</v>
      </c>
      <c r="AB22" s="280">
        <v>13</v>
      </c>
      <c r="AC22" s="280">
        <v>0</v>
      </c>
      <c r="AD22" s="280">
        <f t="shared" si="8"/>
        <v>0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0</v>
      </c>
      <c r="AJ22" s="280">
        <v>0</v>
      </c>
      <c r="AK22" s="280">
        <v>0</v>
      </c>
      <c r="AL22" s="280">
        <v>0</v>
      </c>
      <c r="AM22" s="280">
        <f t="shared" si="11"/>
        <v>0</v>
      </c>
      <c r="AN22" s="280">
        <v>0</v>
      </c>
      <c r="AO22" s="280">
        <v>0</v>
      </c>
      <c r="AP22" s="280">
        <v>0</v>
      </c>
      <c r="AQ22" s="280">
        <f t="shared" si="12"/>
        <v>0</v>
      </c>
      <c r="AR22" s="280">
        <v>0</v>
      </c>
      <c r="AS22" s="280">
        <v>0</v>
      </c>
      <c r="AT22" s="280">
        <v>0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58</v>
      </c>
      <c r="BD22" s="280">
        <f t="shared" si="16"/>
        <v>58</v>
      </c>
      <c r="BE22" s="280">
        <v>0</v>
      </c>
      <c r="BF22" s="280">
        <v>0</v>
      </c>
      <c r="BG22" s="280">
        <v>0</v>
      </c>
      <c r="BH22" s="280">
        <v>0</v>
      </c>
      <c r="BI22" s="280">
        <v>13</v>
      </c>
      <c r="BJ22" s="280">
        <v>45</v>
      </c>
      <c r="BK22" s="280">
        <f t="shared" si="17"/>
        <v>0</v>
      </c>
      <c r="BL22" s="280"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18"/>
        <v>1531</v>
      </c>
      <c r="BS22" s="280">
        <f t="shared" si="19"/>
        <v>0</v>
      </c>
      <c r="BT22" s="280">
        <f t="shared" si="20"/>
        <v>967</v>
      </c>
      <c r="BU22" s="280">
        <f t="shared" si="21"/>
        <v>0</v>
      </c>
      <c r="BV22" s="280">
        <f t="shared" si="22"/>
        <v>488</v>
      </c>
      <c r="BW22" s="280">
        <f t="shared" si="23"/>
        <v>18</v>
      </c>
      <c r="BX22" s="280">
        <f t="shared" si="24"/>
        <v>58</v>
      </c>
      <c r="BY22" s="280">
        <f t="shared" si="25"/>
        <v>1473</v>
      </c>
      <c r="BZ22" s="280">
        <f t="shared" si="26"/>
        <v>0</v>
      </c>
      <c r="CA22" s="280">
        <f t="shared" si="27"/>
        <v>967</v>
      </c>
      <c r="CB22" s="280">
        <f t="shared" si="28"/>
        <v>0</v>
      </c>
      <c r="CC22" s="280">
        <f t="shared" si="29"/>
        <v>488</v>
      </c>
      <c r="CD22" s="280">
        <f t="shared" si="30"/>
        <v>5</v>
      </c>
      <c r="CE22" s="280">
        <f t="shared" si="31"/>
        <v>13</v>
      </c>
      <c r="CF22" s="280">
        <f t="shared" si="32"/>
        <v>58</v>
      </c>
      <c r="CG22" s="280">
        <f t="shared" si="33"/>
        <v>0</v>
      </c>
      <c r="CH22" s="280">
        <f t="shared" si="34"/>
        <v>0</v>
      </c>
      <c r="CI22" s="280">
        <f t="shared" si="35"/>
        <v>0</v>
      </c>
      <c r="CJ22" s="280">
        <f t="shared" si="36"/>
        <v>0</v>
      </c>
      <c r="CK22" s="280">
        <f t="shared" si="37"/>
        <v>13</v>
      </c>
      <c r="CL22" s="280">
        <f t="shared" si="38"/>
        <v>45</v>
      </c>
      <c r="CM22" s="280">
        <f t="shared" si="39"/>
        <v>0</v>
      </c>
      <c r="CN22" s="280">
        <f t="shared" si="40"/>
        <v>0</v>
      </c>
      <c r="CO22" s="280">
        <f t="shared" si="41"/>
        <v>0</v>
      </c>
      <c r="CP22" s="280">
        <f t="shared" si="42"/>
        <v>0</v>
      </c>
      <c r="CQ22" s="280">
        <f t="shared" si="43"/>
        <v>0</v>
      </c>
      <c r="CR22" s="280">
        <f t="shared" si="44"/>
        <v>0</v>
      </c>
      <c r="CS22" s="280">
        <f t="shared" si="45"/>
        <v>0</v>
      </c>
      <c r="CT22" s="280">
        <f t="shared" si="46"/>
        <v>0</v>
      </c>
      <c r="CU22" s="280">
        <f t="shared" si="47"/>
        <v>0</v>
      </c>
      <c r="CV22" s="280">
        <f t="shared" si="48"/>
        <v>0</v>
      </c>
      <c r="CW22" s="280">
        <f t="shared" si="49"/>
        <v>0</v>
      </c>
      <c r="CX22" s="280">
        <f t="shared" si="50"/>
        <v>0</v>
      </c>
      <c r="CY22" s="280">
        <f t="shared" si="51"/>
        <v>0</v>
      </c>
      <c r="CZ22" s="280">
        <f t="shared" si="52"/>
        <v>0</v>
      </c>
      <c r="DA22" s="280">
        <f t="shared" si="53"/>
        <v>0</v>
      </c>
      <c r="DB22" s="280">
        <f t="shared" si="54"/>
        <v>0</v>
      </c>
      <c r="DC22" s="280">
        <f t="shared" si="55"/>
        <v>0</v>
      </c>
      <c r="DD22" s="280">
        <f t="shared" si="56"/>
        <v>0</v>
      </c>
      <c r="DE22" s="280">
        <f t="shared" si="57"/>
        <v>0</v>
      </c>
      <c r="DF22" s="280">
        <f t="shared" si="58"/>
        <v>0</v>
      </c>
      <c r="DG22" s="280">
        <f t="shared" si="59"/>
        <v>0</v>
      </c>
      <c r="DH22" s="280">
        <v>0</v>
      </c>
      <c r="DI22" s="280">
        <f t="shared" si="60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1140</v>
      </c>
      <c r="E23" s="280">
        <f t="shared" si="1"/>
        <v>1121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850</v>
      </c>
      <c r="K23" s="280">
        <v>0</v>
      </c>
      <c r="L23" s="280">
        <v>850</v>
      </c>
      <c r="M23" s="280">
        <v>0</v>
      </c>
      <c r="N23" s="280">
        <f t="shared" si="4"/>
        <v>22</v>
      </c>
      <c r="O23" s="280">
        <v>0</v>
      </c>
      <c r="P23" s="280">
        <v>22</v>
      </c>
      <c r="Q23" s="280">
        <v>0</v>
      </c>
      <c r="R23" s="280">
        <f t="shared" si="5"/>
        <v>247</v>
      </c>
      <c r="S23" s="280">
        <v>0</v>
      </c>
      <c r="T23" s="280">
        <v>247</v>
      </c>
      <c r="U23" s="280">
        <v>0</v>
      </c>
      <c r="V23" s="280">
        <f t="shared" si="6"/>
        <v>0</v>
      </c>
      <c r="W23" s="280">
        <v>0</v>
      </c>
      <c r="X23" s="280">
        <v>0</v>
      </c>
      <c r="Y23" s="280">
        <v>0</v>
      </c>
      <c r="Z23" s="280">
        <f t="shared" si="7"/>
        <v>2</v>
      </c>
      <c r="AA23" s="280">
        <v>0</v>
      </c>
      <c r="AB23" s="280">
        <v>1</v>
      </c>
      <c r="AC23" s="280">
        <v>1</v>
      </c>
      <c r="AD23" s="280">
        <f t="shared" si="8"/>
        <v>0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0</v>
      </c>
      <c r="AJ23" s="280">
        <v>0</v>
      </c>
      <c r="AK23" s="280">
        <v>0</v>
      </c>
      <c r="AL23" s="280">
        <v>0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0</v>
      </c>
      <c r="AZ23" s="280">
        <v>0</v>
      </c>
      <c r="BA23" s="280">
        <v>0</v>
      </c>
      <c r="BB23" s="280">
        <v>0</v>
      </c>
      <c r="BC23" s="280">
        <f t="shared" si="15"/>
        <v>19</v>
      </c>
      <c r="BD23" s="280">
        <f t="shared" si="16"/>
        <v>17</v>
      </c>
      <c r="BE23" s="280">
        <v>0</v>
      </c>
      <c r="BF23" s="280">
        <v>11</v>
      </c>
      <c r="BG23" s="280">
        <v>0</v>
      </c>
      <c r="BH23" s="280">
        <v>0</v>
      </c>
      <c r="BI23" s="280">
        <v>0</v>
      </c>
      <c r="BJ23" s="280">
        <v>6</v>
      </c>
      <c r="BK23" s="280">
        <f t="shared" si="17"/>
        <v>2</v>
      </c>
      <c r="BL23" s="280">
        <v>0</v>
      </c>
      <c r="BM23" s="280">
        <v>2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18"/>
        <v>1138</v>
      </c>
      <c r="BS23" s="280">
        <f t="shared" si="19"/>
        <v>0</v>
      </c>
      <c r="BT23" s="280">
        <f t="shared" si="20"/>
        <v>861</v>
      </c>
      <c r="BU23" s="280">
        <f t="shared" si="21"/>
        <v>22</v>
      </c>
      <c r="BV23" s="280">
        <f t="shared" si="22"/>
        <v>247</v>
      </c>
      <c r="BW23" s="280">
        <f t="shared" si="23"/>
        <v>0</v>
      </c>
      <c r="BX23" s="280">
        <f t="shared" si="24"/>
        <v>8</v>
      </c>
      <c r="BY23" s="280">
        <f t="shared" si="25"/>
        <v>1121</v>
      </c>
      <c r="BZ23" s="280">
        <f t="shared" si="26"/>
        <v>0</v>
      </c>
      <c r="CA23" s="280">
        <f t="shared" si="27"/>
        <v>850</v>
      </c>
      <c r="CB23" s="280">
        <f t="shared" si="28"/>
        <v>22</v>
      </c>
      <c r="CC23" s="280">
        <f t="shared" si="29"/>
        <v>247</v>
      </c>
      <c r="CD23" s="280">
        <f t="shared" si="30"/>
        <v>0</v>
      </c>
      <c r="CE23" s="280">
        <f t="shared" si="31"/>
        <v>2</v>
      </c>
      <c r="CF23" s="280">
        <f t="shared" si="32"/>
        <v>17</v>
      </c>
      <c r="CG23" s="280">
        <f t="shared" si="33"/>
        <v>0</v>
      </c>
      <c r="CH23" s="280">
        <f t="shared" si="34"/>
        <v>11</v>
      </c>
      <c r="CI23" s="280">
        <f t="shared" si="35"/>
        <v>0</v>
      </c>
      <c r="CJ23" s="280">
        <f t="shared" si="36"/>
        <v>0</v>
      </c>
      <c r="CK23" s="280">
        <f t="shared" si="37"/>
        <v>0</v>
      </c>
      <c r="CL23" s="280">
        <f t="shared" si="38"/>
        <v>6</v>
      </c>
      <c r="CM23" s="280">
        <f t="shared" si="39"/>
        <v>2</v>
      </c>
      <c r="CN23" s="280">
        <f t="shared" si="40"/>
        <v>0</v>
      </c>
      <c r="CO23" s="280">
        <f t="shared" si="41"/>
        <v>2</v>
      </c>
      <c r="CP23" s="280">
        <f t="shared" si="42"/>
        <v>0</v>
      </c>
      <c r="CQ23" s="280">
        <f t="shared" si="43"/>
        <v>0</v>
      </c>
      <c r="CR23" s="280">
        <f t="shared" si="44"/>
        <v>0</v>
      </c>
      <c r="CS23" s="280">
        <f t="shared" si="45"/>
        <v>0</v>
      </c>
      <c r="CT23" s="280">
        <f t="shared" si="46"/>
        <v>0</v>
      </c>
      <c r="CU23" s="280">
        <f t="shared" si="47"/>
        <v>0</v>
      </c>
      <c r="CV23" s="280">
        <f t="shared" si="48"/>
        <v>0</v>
      </c>
      <c r="CW23" s="280">
        <f t="shared" si="49"/>
        <v>0</v>
      </c>
      <c r="CX23" s="280">
        <f t="shared" si="50"/>
        <v>0</v>
      </c>
      <c r="CY23" s="280">
        <f t="shared" si="51"/>
        <v>0</v>
      </c>
      <c r="CZ23" s="280">
        <f t="shared" si="52"/>
        <v>0</v>
      </c>
      <c r="DA23" s="280">
        <f t="shared" si="53"/>
        <v>2</v>
      </c>
      <c r="DB23" s="280">
        <f t="shared" si="54"/>
        <v>0</v>
      </c>
      <c r="DC23" s="280">
        <f t="shared" si="55"/>
        <v>2</v>
      </c>
      <c r="DD23" s="280">
        <f t="shared" si="56"/>
        <v>0</v>
      </c>
      <c r="DE23" s="280">
        <f t="shared" si="57"/>
        <v>0</v>
      </c>
      <c r="DF23" s="280">
        <f t="shared" si="58"/>
        <v>0</v>
      </c>
      <c r="DG23" s="280">
        <f t="shared" si="59"/>
        <v>0</v>
      </c>
      <c r="DH23" s="280">
        <v>0</v>
      </c>
      <c r="DI23" s="280">
        <f t="shared" si="60"/>
        <v>4</v>
      </c>
      <c r="DJ23" s="280">
        <v>0</v>
      </c>
      <c r="DK23" s="280">
        <v>4</v>
      </c>
      <c r="DL23" s="280">
        <v>0</v>
      </c>
      <c r="DM23" s="280">
        <v>0</v>
      </c>
    </row>
    <row r="24" spans="1:117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4881</v>
      </c>
      <c r="E24" s="280">
        <f t="shared" si="1"/>
        <v>3858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3071</v>
      </c>
      <c r="K24" s="280">
        <v>0</v>
      </c>
      <c r="L24" s="280">
        <v>3071</v>
      </c>
      <c r="M24" s="280">
        <v>0</v>
      </c>
      <c r="N24" s="280">
        <f t="shared" si="4"/>
        <v>87</v>
      </c>
      <c r="O24" s="280">
        <v>0</v>
      </c>
      <c r="P24" s="280">
        <v>87</v>
      </c>
      <c r="Q24" s="280">
        <v>0</v>
      </c>
      <c r="R24" s="280">
        <f t="shared" si="5"/>
        <v>700</v>
      </c>
      <c r="S24" s="280">
        <v>0</v>
      </c>
      <c r="T24" s="280">
        <v>700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0</v>
      </c>
      <c r="AA24" s="280">
        <v>0</v>
      </c>
      <c r="AB24" s="280">
        <v>0</v>
      </c>
      <c r="AC24" s="280">
        <v>0</v>
      </c>
      <c r="AD24" s="280">
        <f t="shared" si="8"/>
        <v>549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549</v>
      </c>
      <c r="AJ24" s="280">
        <v>0</v>
      </c>
      <c r="AK24" s="280">
        <v>0</v>
      </c>
      <c r="AL24" s="280">
        <v>549</v>
      </c>
      <c r="AM24" s="280">
        <f t="shared" si="11"/>
        <v>0</v>
      </c>
      <c r="AN24" s="280">
        <v>0</v>
      </c>
      <c r="AO24" s="280">
        <v>0</v>
      </c>
      <c r="AP24" s="280">
        <v>0</v>
      </c>
      <c r="AQ24" s="280">
        <f t="shared" si="12"/>
        <v>0</v>
      </c>
      <c r="AR24" s="280">
        <v>0</v>
      </c>
      <c r="AS24" s="280">
        <v>0</v>
      </c>
      <c r="AT24" s="280">
        <v>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474</v>
      </c>
      <c r="BD24" s="280">
        <f t="shared" si="16"/>
        <v>299</v>
      </c>
      <c r="BE24" s="280">
        <v>0</v>
      </c>
      <c r="BF24" s="280">
        <v>202</v>
      </c>
      <c r="BG24" s="280">
        <v>92</v>
      </c>
      <c r="BH24" s="280">
        <v>5</v>
      </c>
      <c r="BI24" s="280">
        <v>0</v>
      </c>
      <c r="BJ24" s="280">
        <v>0</v>
      </c>
      <c r="BK24" s="280">
        <f t="shared" si="17"/>
        <v>175</v>
      </c>
      <c r="BL24" s="280">
        <v>0</v>
      </c>
      <c r="BM24" s="280">
        <v>134</v>
      </c>
      <c r="BN24" s="280">
        <v>37</v>
      </c>
      <c r="BO24" s="280">
        <v>4</v>
      </c>
      <c r="BP24" s="280">
        <v>0</v>
      </c>
      <c r="BQ24" s="280">
        <v>0</v>
      </c>
      <c r="BR24" s="280">
        <f t="shared" si="18"/>
        <v>4157</v>
      </c>
      <c r="BS24" s="280">
        <f t="shared" si="19"/>
        <v>0</v>
      </c>
      <c r="BT24" s="280">
        <f t="shared" si="20"/>
        <v>3273</v>
      </c>
      <c r="BU24" s="280">
        <f t="shared" si="21"/>
        <v>179</v>
      </c>
      <c r="BV24" s="280">
        <f t="shared" si="22"/>
        <v>705</v>
      </c>
      <c r="BW24" s="280">
        <f t="shared" si="23"/>
        <v>0</v>
      </c>
      <c r="BX24" s="280">
        <f t="shared" si="24"/>
        <v>0</v>
      </c>
      <c r="BY24" s="280">
        <f t="shared" si="25"/>
        <v>3858</v>
      </c>
      <c r="BZ24" s="280">
        <f t="shared" si="26"/>
        <v>0</v>
      </c>
      <c r="CA24" s="280">
        <f t="shared" si="27"/>
        <v>3071</v>
      </c>
      <c r="CB24" s="280">
        <f t="shared" si="28"/>
        <v>87</v>
      </c>
      <c r="CC24" s="280">
        <f t="shared" si="29"/>
        <v>700</v>
      </c>
      <c r="CD24" s="280">
        <f t="shared" si="30"/>
        <v>0</v>
      </c>
      <c r="CE24" s="280">
        <f t="shared" si="31"/>
        <v>0</v>
      </c>
      <c r="CF24" s="280">
        <f t="shared" si="32"/>
        <v>299</v>
      </c>
      <c r="CG24" s="280">
        <f t="shared" si="33"/>
        <v>0</v>
      </c>
      <c r="CH24" s="280">
        <f t="shared" si="34"/>
        <v>202</v>
      </c>
      <c r="CI24" s="280">
        <f t="shared" si="35"/>
        <v>92</v>
      </c>
      <c r="CJ24" s="280">
        <f t="shared" si="36"/>
        <v>5</v>
      </c>
      <c r="CK24" s="280">
        <f t="shared" si="37"/>
        <v>0</v>
      </c>
      <c r="CL24" s="280">
        <f t="shared" si="38"/>
        <v>0</v>
      </c>
      <c r="CM24" s="280">
        <f t="shared" si="39"/>
        <v>724</v>
      </c>
      <c r="CN24" s="280">
        <f t="shared" si="40"/>
        <v>0</v>
      </c>
      <c r="CO24" s="280">
        <f t="shared" si="41"/>
        <v>683</v>
      </c>
      <c r="CP24" s="280">
        <f t="shared" si="42"/>
        <v>37</v>
      </c>
      <c r="CQ24" s="280">
        <f t="shared" si="43"/>
        <v>4</v>
      </c>
      <c r="CR24" s="280">
        <f t="shared" si="44"/>
        <v>0</v>
      </c>
      <c r="CS24" s="280">
        <f t="shared" si="45"/>
        <v>0</v>
      </c>
      <c r="CT24" s="280">
        <f t="shared" si="46"/>
        <v>549</v>
      </c>
      <c r="CU24" s="280">
        <f t="shared" si="47"/>
        <v>0</v>
      </c>
      <c r="CV24" s="280">
        <f t="shared" si="48"/>
        <v>549</v>
      </c>
      <c r="CW24" s="280">
        <f t="shared" si="49"/>
        <v>0</v>
      </c>
      <c r="CX24" s="280">
        <f t="shared" si="50"/>
        <v>0</v>
      </c>
      <c r="CY24" s="280">
        <f t="shared" si="51"/>
        <v>0</v>
      </c>
      <c r="CZ24" s="280">
        <f t="shared" si="52"/>
        <v>0</v>
      </c>
      <c r="DA24" s="280">
        <f t="shared" si="53"/>
        <v>175</v>
      </c>
      <c r="DB24" s="280">
        <f t="shared" si="54"/>
        <v>0</v>
      </c>
      <c r="DC24" s="280">
        <f t="shared" si="55"/>
        <v>134</v>
      </c>
      <c r="DD24" s="280">
        <f t="shared" si="56"/>
        <v>37</v>
      </c>
      <c r="DE24" s="280">
        <f t="shared" si="57"/>
        <v>4</v>
      </c>
      <c r="DF24" s="280">
        <f t="shared" si="58"/>
        <v>0</v>
      </c>
      <c r="DG24" s="280">
        <f t="shared" si="59"/>
        <v>0</v>
      </c>
      <c r="DH24" s="280">
        <v>0</v>
      </c>
      <c r="DI24" s="280">
        <f t="shared" si="60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5003</v>
      </c>
      <c r="E25" s="280">
        <f t="shared" si="1"/>
        <v>3533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2865</v>
      </c>
      <c r="K25" s="280">
        <v>0</v>
      </c>
      <c r="L25" s="280">
        <v>2865</v>
      </c>
      <c r="M25" s="280">
        <v>0</v>
      </c>
      <c r="N25" s="280">
        <f t="shared" si="4"/>
        <v>76</v>
      </c>
      <c r="O25" s="280">
        <v>0</v>
      </c>
      <c r="P25" s="280">
        <v>76</v>
      </c>
      <c r="Q25" s="280">
        <v>0</v>
      </c>
      <c r="R25" s="280">
        <f t="shared" si="5"/>
        <v>592</v>
      </c>
      <c r="S25" s="280">
        <v>0</v>
      </c>
      <c r="T25" s="280">
        <v>592</v>
      </c>
      <c r="U25" s="280">
        <v>0</v>
      </c>
      <c r="V25" s="280">
        <f t="shared" si="6"/>
        <v>0</v>
      </c>
      <c r="W25" s="280">
        <v>0</v>
      </c>
      <c r="X25" s="280">
        <v>0</v>
      </c>
      <c r="Y25" s="280">
        <v>0</v>
      </c>
      <c r="Z25" s="280">
        <f t="shared" si="7"/>
        <v>0</v>
      </c>
      <c r="AA25" s="280">
        <v>0</v>
      </c>
      <c r="AB25" s="280">
        <v>0</v>
      </c>
      <c r="AC25" s="280">
        <v>0</v>
      </c>
      <c r="AD25" s="280">
        <f t="shared" si="8"/>
        <v>1037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1037</v>
      </c>
      <c r="AJ25" s="280">
        <v>0</v>
      </c>
      <c r="AK25" s="280">
        <v>0</v>
      </c>
      <c r="AL25" s="280">
        <v>1037</v>
      </c>
      <c r="AM25" s="280">
        <f t="shared" si="11"/>
        <v>0</v>
      </c>
      <c r="AN25" s="280">
        <v>0</v>
      </c>
      <c r="AO25" s="280">
        <v>0</v>
      </c>
      <c r="AP25" s="280">
        <v>0</v>
      </c>
      <c r="AQ25" s="280">
        <f t="shared" si="12"/>
        <v>0</v>
      </c>
      <c r="AR25" s="280">
        <v>0</v>
      </c>
      <c r="AS25" s="280">
        <v>0</v>
      </c>
      <c r="AT25" s="280">
        <v>0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433</v>
      </c>
      <c r="BD25" s="280">
        <f t="shared" si="16"/>
        <v>276</v>
      </c>
      <c r="BE25" s="280">
        <v>0</v>
      </c>
      <c r="BF25" s="280">
        <v>190</v>
      </c>
      <c r="BG25" s="280">
        <v>82</v>
      </c>
      <c r="BH25" s="280">
        <v>4</v>
      </c>
      <c r="BI25" s="280">
        <v>0</v>
      </c>
      <c r="BJ25" s="280">
        <v>0</v>
      </c>
      <c r="BK25" s="280">
        <f t="shared" si="17"/>
        <v>157</v>
      </c>
      <c r="BL25" s="280">
        <v>0</v>
      </c>
      <c r="BM25" s="280">
        <v>127</v>
      </c>
      <c r="BN25" s="280">
        <v>27</v>
      </c>
      <c r="BO25" s="280">
        <v>3</v>
      </c>
      <c r="BP25" s="280">
        <v>0</v>
      </c>
      <c r="BQ25" s="280">
        <v>0</v>
      </c>
      <c r="BR25" s="280">
        <f t="shared" si="18"/>
        <v>3809</v>
      </c>
      <c r="BS25" s="280">
        <f t="shared" si="19"/>
        <v>0</v>
      </c>
      <c r="BT25" s="280">
        <f t="shared" si="20"/>
        <v>3055</v>
      </c>
      <c r="BU25" s="280">
        <f t="shared" si="21"/>
        <v>158</v>
      </c>
      <c r="BV25" s="280">
        <f t="shared" si="22"/>
        <v>596</v>
      </c>
      <c r="BW25" s="280">
        <f t="shared" si="23"/>
        <v>0</v>
      </c>
      <c r="BX25" s="280">
        <f t="shared" si="24"/>
        <v>0</v>
      </c>
      <c r="BY25" s="280">
        <f t="shared" si="25"/>
        <v>3533</v>
      </c>
      <c r="BZ25" s="280">
        <f t="shared" si="26"/>
        <v>0</v>
      </c>
      <c r="CA25" s="280">
        <f t="shared" si="27"/>
        <v>2865</v>
      </c>
      <c r="CB25" s="280">
        <f t="shared" si="28"/>
        <v>76</v>
      </c>
      <c r="CC25" s="280">
        <f t="shared" si="29"/>
        <v>592</v>
      </c>
      <c r="CD25" s="280">
        <f t="shared" si="30"/>
        <v>0</v>
      </c>
      <c r="CE25" s="280">
        <f t="shared" si="31"/>
        <v>0</v>
      </c>
      <c r="CF25" s="280">
        <f t="shared" si="32"/>
        <v>276</v>
      </c>
      <c r="CG25" s="280">
        <f t="shared" si="33"/>
        <v>0</v>
      </c>
      <c r="CH25" s="280">
        <f t="shared" si="34"/>
        <v>190</v>
      </c>
      <c r="CI25" s="280">
        <f t="shared" si="35"/>
        <v>82</v>
      </c>
      <c r="CJ25" s="280">
        <f t="shared" si="36"/>
        <v>4</v>
      </c>
      <c r="CK25" s="280">
        <f t="shared" si="37"/>
        <v>0</v>
      </c>
      <c r="CL25" s="280">
        <f t="shared" si="38"/>
        <v>0</v>
      </c>
      <c r="CM25" s="280">
        <f t="shared" si="39"/>
        <v>1194</v>
      </c>
      <c r="CN25" s="280">
        <f t="shared" si="40"/>
        <v>0</v>
      </c>
      <c r="CO25" s="280">
        <f t="shared" si="41"/>
        <v>1164</v>
      </c>
      <c r="CP25" s="280">
        <f t="shared" si="42"/>
        <v>27</v>
      </c>
      <c r="CQ25" s="280">
        <f t="shared" si="43"/>
        <v>3</v>
      </c>
      <c r="CR25" s="280">
        <f t="shared" si="44"/>
        <v>0</v>
      </c>
      <c r="CS25" s="280">
        <f t="shared" si="45"/>
        <v>0</v>
      </c>
      <c r="CT25" s="280">
        <f t="shared" si="46"/>
        <v>1037</v>
      </c>
      <c r="CU25" s="280">
        <f t="shared" si="47"/>
        <v>0</v>
      </c>
      <c r="CV25" s="280">
        <f t="shared" si="48"/>
        <v>1037</v>
      </c>
      <c r="CW25" s="280">
        <f t="shared" si="49"/>
        <v>0</v>
      </c>
      <c r="CX25" s="280">
        <f t="shared" si="50"/>
        <v>0</v>
      </c>
      <c r="CY25" s="280">
        <f t="shared" si="51"/>
        <v>0</v>
      </c>
      <c r="CZ25" s="280">
        <f t="shared" si="52"/>
        <v>0</v>
      </c>
      <c r="DA25" s="280">
        <f t="shared" si="53"/>
        <v>157</v>
      </c>
      <c r="DB25" s="280">
        <f t="shared" si="54"/>
        <v>0</v>
      </c>
      <c r="DC25" s="280">
        <f t="shared" si="55"/>
        <v>127</v>
      </c>
      <c r="DD25" s="280">
        <f t="shared" si="56"/>
        <v>27</v>
      </c>
      <c r="DE25" s="280">
        <f t="shared" si="57"/>
        <v>3</v>
      </c>
      <c r="DF25" s="280">
        <f t="shared" si="58"/>
        <v>0</v>
      </c>
      <c r="DG25" s="280">
        <f t="shared" si="59"/>
        <v>0</v>
      </c>
      <c r="DH25" s="280">
        <v>0</v>
      </c>
      <c r="DI25" s="280">
        <f t="shared" si="60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907</v>
      </c>
      <c r="E26" s="280">
        <f t="shared" si="1"/>
        <v>844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580</v>
      </c>
      <c r="K26" s="280">
        <v>0</v>
      </c>
      <c r="L26" s="280">
        <v>580</v>
      </c>
      <c r="M26" s="280">
        <v>0</v>
      </c>
      <c r="N26" s="280">
        <f t="shared" si="4"/>
        <v>66</v>
      </c>
      <c r="O26" s="280">
        <v>0</v>
      </c>
      <c r="P26" s="280">
        <v>66</v>
      </c>
      <c r="Q26" s="280">
        <v>0</v>
      </c>
      <c r="R26" s="280">
        <f t="shared" si="5"/>
        <v>178</v>
      </c>
      <c r="S26" s="280">
        <v>0</v>
      </c>
      <c r="T26" s="280">
        <v>178</v>
      </c>
      <c r="U26" s="280">
        <v>0</v>
      </c>
      <c r="V26" s="280">
        <f t="shared" si="6"/>
        <v>0</v>
      </c>
      <c r="W26" s="280">
        <v>0</v>
      </c>
      <c r="X26" s="280">
        <v>0</v>
      </c>
      <c r="Y26" s="280">
        <v>0</v>
      </c>
      <c r="Z26" s="280">
        <f t="shared" si="7"/>
        <v>20</v>
      </c>
      <c r="AA26" s="280">
        <v>0</v>
      </c>
      <c r="AB26" s="280">
        <v>20</v>
      </c>
      <c r="AC26" s="280">
        <v>0</v>
      </c>
      <c r="AD26" s="280">
        <f t="shared" si="8"/>
        <v>44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31</v>
      </c>
      <c r="AJ26" s="280">
        <v>0</v>
      </c>
      <c r="AK26" s="280">
        <v>31</v>
      </c>
      <c r="AL26" s="280">
        <v>0</v>
      </c>
      <c r="AM26" s="280">
        <f t="shared" si="11"/>
        <v>3</v>
      </c>
      <c r="AN26" s="280">
        <v>0</v>
      </c>
      <c r="AO26" s="280">
        <v>3</v>
      </c>
      <c r="AP26" s="280">
        <v>0</v>
      </c>
      <c r="AQ26" s="280">
        <f t="shared" si="12"/>
        <v>9</v>
      </c>
      <c r="AR26" s="280">
        <v>0</v>
      </c>
      <c r="AS26" s="280">
        <v>9</v>
      </c>
      <c r="AT26" s="280">
        <v>0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1</v>
      </c>
      <c r="AZ26" s="280">
        <v>0</v>
      </c>
      <c r="BA26" s="280">
        <v>1</v>
      </c>
      <c r="BB26" s="280">
        <v>0</v>
      </c>
      <c r="BC26" s="280">
        <f t="shared" si="15"/>
        <v>19</v>
      </c>
      <c r="BD26" s="280">
        <f t="shared" si="16"/>
        <v>18</v>
      </c>
      <c r="BE26" s="280">
        <v>0</v>
      </c>
      <c r="BF26" s="280">
        <v>18</v>
      </c>
      <c r="BG26" s="280">
        <v>0</v>
      </c>
      <c r="BH26" s="280">
        <v>0</v>
      </c>
      <c r="BI26" s="280">
        <v>0</v>
      </c>
      <c r="BJ26" s="280">
        <v>0</v>
      </c>
      <c r="BK26" s="280">
        <f t="shared" si="17"/>
        <v>1</v>
      </c>
      <c r="BL26" s="280">
        <v>0</v>
      </c>
      <c r="BM26" s="280">
        <v>1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18"/>
        <v>862</v>
      </c>
      <c r="BS26" s="280">
        <f t="shared" si="19"/>
        <v>0</v>
      </c>
      <c r="BT26" s="280">
        <f t="shared" si="20"/>
        <v>598</v>
      </c>
      <c r="BU26" s="280">
        <f t="shared" si="21"/>
        <v>66</v>
      </c>
      <c r="BV26" s="280">
        <f t="shared" si="22"/>
        <v>178</v>
      </c>
      <c r="BW26" s="280">
        <f t="shared" si="23"/>
        <v>0</v>
      </c>
      <c r="BX26" s="280">
        <f t="shared" si="24"/>
        <v>20</v>
      </c>
      <c r="BY26" s="280">
        <f t="shared" si="25"/>
        <v>844</v>
      </c>
      <c r="BZ26" s="280">
        <f t="shared" si="26"/>
        <v>0</v>
      </c>
      <c r="CA26" s="280">
        <f t="shared" si="27"/>
        <v>580</v>
      </c>
      <c r="CB26" s="280">
        <f t="shared" si="28"/>
        <v>66</v>
      </c>
      <c r="CC26" s="280">
        <f t="shared" si="29"/>
        <v>178</v>
      </c>
      <c r="CD26" s="280">
        <f t="shared" si="30"/>
        <v>0</v>
      </c>
      <c r="CE26" s="280">
        <f t="shared" si="31"/>
        <v>20</v>
      </c>
      <c r="CF26" s="280">
        <f t="shared" si="32"/>
        <v>18</v>
      </c>
      <c r="CG26" s="280">
        <f t="shared" si="33"/>
        <v>0</v>
      </c>
      <c r="CH26" s="280">
        <f t="shared" si="34"/>
        <v>18</v>
      </c>
      <c r="CI26" s="280">
        <f t="shared" si="35"/>
        <v>0</v>
      </c>
      <c r="CJ26" s="280">
        <f t="shared" si="36"/>
        <v>0</v>
      </c>
      <c r="CK26" s="280">
        <f t="shared" si="37"/>
        <v>0</v>
      </c>
      <c r="CL26" s="280">
        <f t="shared" si="38"/>
        <v>0</v>
      </c>
      <c r="CM26" s="280">
        <f t="shared" si="39"/>
        <v>45</v>
      </c>
      <c r="CN26" s="280">
        <f t="shared" si="40"/>
        <v>0</v>
      </c>
      <c r="CO26" s="280">
        <f t="shared" si="41"/>
        <v>32</v>
      </c>
      <c r="CP26" s="280">
        <f t="shared" si="42"/>
        <v>3</v>
      </c>
      <c r="CQ26" s="280">
        <f t="shared" si="43"/>
        <v>9</v>
      </c>
      <c r="CR26" s="280">
        <f t="shared" si="44"/>
        <v>0</v>
      </c>
      <c r="CS26" s="280">
        <f t="shared" si="45"/>
        <v>1</v>
      </c>
      <c r="CT26" s="280">
        <f t="shared" si="46"/>
        <v>44</v>
      </c>
      <c r="CU26" s="280">
        <f t="shared" si="47"/>
        <v>0</v>
      </c>
      <c r="CV26" s="280">
        <f t="shared" si="48"/>
        <v>31</v>
      </c>
      <c r="CW26" s="280">
        <f t="shared" si="49"/>
        <v>3</v>
      </c>
      <c r="CX26" s="280">
        <f t="shared" si="50"/>
        <v>9</v>
      </c>
      <c r="CY26" s="280">
        <f t="shared" si="51"/>
        <v>0</v>
      </c>
      <c r="CZ26" s="280">
        <f t="shared" si="52"/>
        <v>1</v>
      </c>
      <c r="DA26" s="280">
        <f t="shared" si="53"/>
        <v>1</v>
      </c>
      <c r="DB26" s="280">
        <f t="shared" si="54"/>
        <v>0</v>
      </c>
      <c r="DC26" s="280">
        <f t="shared" si="55"/>
        <v>1</v>
      </c>
      <c r="DD26" s="280">
        <f t="shared" si="56"/>
        <v>0</v>
      </c>
      <c r="DE26" s="280">
        <f t="shared" si="57"/>
        <v>0</v>
      </c>
      <c r="DF26" s="280">
        <f t="shared" si="58"/>
        <v>0</v>
      </c>
      <c r="DG26" s="280">
        <f t="shared" si="59"/>
        <v>0</v>
      </c>
      <c r="DH26" s="280">
        <v>0</v>
      </c>
      <c r="DI26" s="280">
        <f t="shared" si="60"/>
        <v>0</v>
      </c>
      <c r="DJ26" s="280">
        <v>0</v>
      </c>
      <c r="DK26" s="280">
        <v>0</v>
      </c>
      <c r="DL26" s="280">
        <v>0</v>
      </c>
      <c r="DM26" s="280">
        <v>0</v>
      </c>
    </row>
  </sheetData>
  <sheetProtection/>
  <autoFilter ref="A6:DM26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2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455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</v>
      </c>
      <c r="B2" s="322" t="s">
        <v>5</v>
      </c>
      <c r="C2" s="322" t="s">
        <v>6</v>
      </c>
      <c r="D2" s="217" t="s">
        <v>456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457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458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459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460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461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462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463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464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465</v>
      </c>
      <c r="DV3" s="213"/>
      <c r="DW3" s="213"/>
      <c r="DX3" s="213"/>
      <c r="DY3" s="222"/>
      <c r="DZ3" s="224" t="s">
        <v>466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467</v>
      </c>
      <c r="G4" s="218"/>
      <c r="H4" s="218"/>
      <c r="I4" s="218"/>
      <c r="J4" s="218"/>
      <c r="K4" s="218"/>
      <c r="L4" s="218"/>
      <c r="M4" s="224" t="s">
        <v>468</v>
      </c>
      <c r="N4" s="218"/>
      <c r="O4" s="218"/>
      <c r="P4" s="218"/>
      <c r="Q4" s="218"/>
      <c r="R4" s="218"/>
      <c r="S4" s="218"/>
      <c r="T4" s="223"/>
      <c r="U4" s="224" t="s">
        <v>467</v>
      </c>
      <c r="V4" s="218"/>
      <c r="W4" s="218"/>
      <c r="X4" s="218"/>
      <c r="Y4" s="218"/>
      <c r="Z4" s="218"/>
      <c r="AA4" s="218"/>
      <c r="AB4" s="224" t="s">
        <v>468</v>
      </c>
      <c r="AC4" s="218"/>
      <c r="AD4" s="218"/>
      <c r="AE4" s="218"/>
      <c r="AF4" s="218"/>
      <c r="AG4" s="218"/>
      <c r="AH4" s="218"/>
      <c r="AI4" s="223"/>
      <c r="AJ4" s="224" t="s">
        <v>467</v>
      </c>
      <c r="AK4" s="218"/>
      <c r="AL4" s="218"/>
      <c r="AM4" s="218"/>
      <c r="AN4" s="218"/>
      <c r="AO4" s="218"/>
      <c r="AP4" s="218"/>
      <c r="AQ4" s="224" t="s">
        <v>468</v>
      </c>
      <c r="AR4" s="218"/>
      <c r="AS4" s="218"/>
      <c r="AT4" s="218"/>
      <c r="AU4" s="218"/>
      <c r="AV4" s="218"/>
      <c r="AW4" s="218"/>
      <c r="AX4" s="223"/>
      <c r="AY4" s="224" t="s">
        <v>467</v>
      </c>
      <c r="AZ4" s="218"/>
      <c r="BA4" s="218"/>
      <c r="BB4" s="218"/>
      <c r="BC4" s="218"/>
      <c r="BD4" s="218"/>
      <c r="BE4" s="218"/>
      <c r="BF4" s="224" t="s">
        <v>468</v>
      </c>
      <c r="BG4" s="218"/>
      <c r="BH4" s="218"/>
      <c r="BI4" s="218"/>
      <c r="BJ4" s="218"/>
      <c r="BK4" s="218"/>
      <c r="BL4" s="218"/>
      <c r="BM4" s="223"/>
      <c r="BN4" s="224" t="s">
        <v>467</v>
      </c>
      <c r="BO4" s="218"/>
      <c r="BP4" s="218"/>
      <c r="BQ4" s="218"/>
      <c r="BR4" s="218"/>
      <c r="BS4" s="218"/>
      <c r="BT4" s="218"/>
      <c r="BU4" s="224" t="s">
        <v>468</v>
      </c>
      <c r="BV4" s="218"/>
      <c r="BW4" s="218"/>
      <c r="BX4" s="218"/>
      <c r="BY4" s="218"/>
      <c r="BZ4" s="218"/>
      <c r="CA4" s="218"/>
      <c r="CB4" s="223"/>
      <c r="CC4" s="224" t="s">
        <v>467</v>
      </c>
      <c r="CD4" s="218"/>
      <c r="CE4" s="218"/>
      <c r="CF4" s="218"/>
      <c r="CG4" s="218"/>
      <c r="CH4" s="218"/>
      <c r="CI4" s="218"/>
      <c r="CJ4" s="224" t="s">
        <v>468</v>
      </c>
      <c r="CK4" s="218"/>
      <c r="CL4" s="218"/>
      <c r="CM4" s="218"/>
      <c r="CN4" s="218"/>
      <c r="CO4" s="218"/>
      <c r="CP4" s="218"/>
      <c r="CQ4" s="223"/>
      <c r="CR4" s="224" t="s">
        <v>467</v>
      </c>
      <c r="CS4" s="218"/>
      <c r="CT4" s="218"/>
      <c r="CU4" s="218"/>
      <c r="CV4" s="218"/>
      <c r="CW4" s="218"/>
      <c r="CX4" s="218"/>
      <c r="CY4" s="224" t="s">
        <v>468</v>
      </c>
      <c r="CZ4" s="218"/>
      <c r="DA4" s="218"/>
      <c r="DB4" s="218"/>
      <c r="DC4" s="218"/>
      <c r="DD4" s="218"/>
      <c r="DE4" s="218"/>
      <c r="DF4" s="223"/>
      <c r="DG4" s="224" t="s">
        <v>467</v>
      </c>
      <c r="DH4" s="218"/>
      <c r="DI4" s="218"/>
      <c r="DJ4" s="218"/>
      <c r="DK4" s="218"/>
      <c r="DL4" s="218"/>
      <c r="DM4" s="218"/>
      <c r="DN4" s="224" t="s">
        <v>468</v>
      </c>
      <c r="DO4" s="218"/>
      <c r="DP4" s="218"/>
      <c r="DQ4" s="218"/>
      <c r="DR4" s="218"/>
      <c r="DS4" s="218"/>
      <c r="DT4" s="218"/>
      <c r="DU4" s="223"/>
      <c r="DV4" s="227" t="s">
        <v>469</v>
      </c>
      <c r="DW4" s="222"/>
      <c r="DX4" s="223" t="s">
        <v>470</v>
      </c>
      <c r="DY4" s="222"/>
      <c r="DZ4" s="223"/>
      <c r="EA4" s="224" t="s">
        <v>467</v>
      </c>
      <c r="EB4" s="218"/>
      <c r="EC4" s="218"/>
      <c r="ED4" s="218"/>
      <c r="EE4" s="218"/>
      <c r="EF4" s="218"/>
      <c r="EG4" s="218"/>
      <c r="EH4" s="224" t="s">
        <v>468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21</v>
      </c>
      <c r="E5" s="221" t="s">
        <v>21</v>
      </c>
      <c r="F5" s="221" t="s">
        <v>21</v>
      </c>
      <c r="G5" s="238" t="s">
        <v>448</v>
      </c>
      <c r="H5" s="238" t="s">
        <v>449</v>
      </c>
      <c r="I5" s="238" t="s">
        <v>450</v>
      </c>
      <c r="J5" s="238" t="s">
        <v>451</v>
      </c>
      <c r="K5" s="238" t="s">
        <v>471</v>
      </c>
      <c r="L5" s="238" t="s">
        <v>453</v>
      </c>
      <c r="M5" s="221" t="s">
        <v>21</v>
      </c>
      <c r="N5" s="238" t="s">
        <v>448</v>
      </c>
      <c r="O5" s="238" t="s">
        <v>449</v>
      </c>
      <c r="P5" s="238" t="s">
        <v>450</v>
      </c>
      <c r="Q5" s="238" t="s">
        <v>451</v>
      </c>
      <c r="R5" s="238" t="s">
        <v>471</v>
      </c>
      <c r="S5" s="238" t="s">
        <v>453</v>
      </c>
      <c r="T5" s="221" t="s">
        <v>21</v>
      </c>
      <c r="U5" s="221" t="s">
        <v>21</v>
      </c>
      <c r="V5" s="238" t="s">
        <v>448</v>
      </c>
      <c r="W5" s="238" t="s">
        <v>449</v>
      </c>
      <c r="X5" s="238" t="s">
        <v>450</v>
      </c>
      <c r="Y5" s="238" t="s">
        <v>451</v>
      </c>
      <c r="Z5" s="238" t="s">
        <v>471</v>
      </c>
      <c r="AA5" s="238" t="s">
        <v>453</v>
      </c>
      <c r="AB5" s="221" t="s">
        <v>21</v>
      </c>
      <c r="AC5" s="238" t="s">
        <v>448</v>
      </c>
      <c r="AD5" s="238" t="s">
        <v>449</v>
      </c>
      <c r="AE5" s="238" t="s">
        <v>450</v>
      </c>
      <c r="AF5" s="238" t="s">
        <v>451</v>
      </c>
      <c r="AG5" s="238" t="s">
        <v>471</v>
      </c>
      <c r="AH5" s="238" t="s">
        <v>453</v>
      </c>
      <c r="AI5" s="221" t="s">
        <v>21</v>
      </c>
      <c r="AJ5" s="221" t="s">
        <v>21</v>
      </c>
      <c r="AK5" s="238" t="s">
        <v>448</v>
      </c>
      <c r="AL5" s="238" t="s">
        <v>449</v>
      </c>
      <c r="AM5" s="238" t="s">
        <v>450</v>
      </c>
      <c r="AN5" s="238" t="s">
        <v>451</v>
      </c>
      <c r="AO5" s="238" t="s">
        <v>471</v>
      </c>
      <c r="AP5" s="238" t="s">
        <v>453</v>
      </c>
      <c r="AQ5" s="221" t="s">
        <v>21</v>
      </c>
      <c r="AR5" s="238" t="s">
        <v>448</v>
      </c>
      <c r="AS5" s="238" t="s">
        <v>449</v>
      </c>
      <c r="AT5" s="238" t="s">
        <v>450</v>
      </c>
      <c r="AU5" s="238" t="s">
        <v>451</v>
      </c>
      <c r="AV5" s="238" t="s">
        <v>471</v>
      </c>
      <c r="AW5" s="238" t="s">
        <v>453</v>
      </c>
      <c r="AX5" s="221" t="s">
        <v>21</v>
      </c>
      <c r="AY5" s="221" t="s">
        <v>21</v>
      </c>
      <c r="AZ5" s="238" t="s">
        <v>448</v>
      </c>
      <c r="BA5" s="238" t="s">
        <v>449</v>
      </c>
      <c r="BB5" s="238" t="s">
        <v>450</v>
      </c>
      <c r="BC5" s="238" t="s">
        <v>451</v>
      </c>
      <c r="BD5" s="238" t="s">
        <v>471</v>
      </c>
      <c r="BE5" s="238" t="s">
        <v>453</v>
      </c>
      <c r="BF5" s="221" t="s">
        <v>21</v>
      </c>
      <c r="BG5" s="238" t="s">
        <v>448</v>
      </c>
      <c r="BH5" s="238" t="s">
        <v>449</v>
      </c>
      <c r="BI5" s="238" t="s">
        <v>450</v>
      </c>
      <c r="BJ5" s="238" t="s">
        <v>451</v>
      </c>
      <c r="BK5" s="238" t="s">
        <v>471</v>
      </c>
      <c r="BL5" s="238" t="s">
        <v>453</v>
      </c>
      <c r="BM5" s="221" t="s">
        <v>21</v>
      </c>
      <c r="BN5" s="221" t="s">
        <v>21</v>
      </c>
      <c r="BO5" s="238" t="s">
        <v>448</v>
      </c>
      <c r="BP5" s="238" t="s">
        <v>449</v>
      </c>
      <c r="BQ5" s="238" t="s">
        <v>450</v>
      </c>
      <c r="BR5" s="238" t="s">
        <v>451</v>
      </c>
      <c r="BS5" s="238" t="s">
        <v>471</v>
      </c>
      <c r="BT5" s="238" t="s">
        <v>453</v>
      </c>
      <c r="BU5" s="221" t="s">
        <v>21</v>
      </c>
      <c r="BV5" s="238" t="s">
        <v>448</v>
      </c>
      <c r="BW5" s="238" t="s">
        <v>449</v>
      </c>
      <c r="BX5" s="238" t="s">
        <v>450</v>
      </c>
      <c r="BY5" s="238" t="s">
        <v>451</v>
      </c>
      <c r="BZ5" s="238" t="s">
        <v>471</v>
      </c>
      <c r="CA5" s="238" t="s">
        <v>453</v>
      </c>
      <c r="CB5" s="221" t="s">
        <v>21</v>
      </c>
      <c r="CC5" s="221" t="s">
        <v>21</v>
      </c>
      <c r="CD5" s="238" t="s">
        <v>448</v>
      </c>
      <c r="CE5" s="238" t="s">
        <v>449</v>
      </c>
      <c r="CF5" s="238" t="s">
        <v>450</v>
      </c>
      <c r="CG5" s="238" t="s">
        <v>451</v>
      </c>
      <c r="CH5" s="238" t="s">
        <v>471</v>
      </c>
      <c r="CI5" s="238" t="s">
        <v>453</v>
      </c>
      <c r="CJ5" s="221" t="s">
        <v>21</v>
      </c>
      <c r="CK5" s="238" t="s">
        <v>448</v>
      </c>
      <c r="CL5" s="238" t="s">
        <v>449</v>
      </c>
      <c r="CM5" s="238" t="s">
        <v>450</v>
      </c>
      <c r="CN5" s="238" t="s">
        <v>451</v>
      </c>
      <c r="CO5" s="238" t="s">
        <v>471</v>
      </c>
      <c r="CP5" s="238" t="s">
        <v>453</v>
      </c>
      <c r="CQ5" s="221" t="s">
        <v>21</v>
      </c>
      <c r="CR5" s="221" t="s">
        <v>21</v>
      </c>
      <c r="CS5" s="238" t="s">
        <v>448</v>
      </c>
      <c r="CT5" s="238" t="s">
        <v>449</v>
      </c>
      <c r="CU5" s="238" t="s">
        <v>450</v>
      </c>
      <c r="CV5" s="238" t="s">
        <v>451</v>
      </c>
      <c r="CW5" s="238" t="s">
        <v>471</v>
      </c>
      <c r="CX5" s="238" t="s">
        <v>453</v>
      </c>
      <c r="CY5" s="221" t="s">
        <v>21</v>
      </c>
      <c r="CZ5" s="238" t="s">
        <v>448</v>
      </c>
      <c r="DA5" s="238" t="s">
        <v>449</v>
      </c>
      <c r="DB5" s="238" t="s">
        <v>450</v>
      </c>
      <c r="DC5" s="238" t="s">
        <v>451</v>
      </c>
      <c r="DD5" s="238" t="s">
        <v>471</v>
      </c>
      <c r="DE5" s="238" t="s">
        <v>453</v>
      </c>
      <c r="DF5" s="221" t="s">
        <v>21</v>
      </c>
      <c r="DG5" s="221" t="s">
        <v>21</v>
      </c>
      <c r="DH5" s="238" t="s">
        <v>448</v>
      </c>
      <c r="DI5" s="238" t="s">
        <v>449</v>
      </c>
      <c r="DJ5" s="238" t="s">
        <v>450</v>
      </c>
      <c r="DK5" s="238" t="s">
        <v>451</v>
      </c>
      <c r="DL5" s="238" t="s">
        <v>471</v>
      </c>
      <c r="DM5" s="238" t="s">
        <v>453</v>
      </c>
      <c r="DN5" s="221" t="s">
        <v>21</v>
      </c>
      <c r="DO5" s="238" t="s">
        <v>448</v>
      </c>
      <c r="DP5" s="238" t="s">
        <v>449</v>
      </c>
      <c r="DQ5" s="238" t="s">
        <v>450</v>
      </c>
      <c r="DR5" s="238" t="s">
        <v>451</v>
      </c>
      <c r="DS5" s="238" t="s">
        <v>471</v>
      </c>
      <c r="DT5" s="238" t="s">
        <v>453</v>
      </c>
      <c r="DU5" s="221" t="s">
        <v>21</v>
      </c>
      <c r="DV5" s="238" t="s">
        <v>451</v>
      </c>
      <c r="DW5" s="238" t="s">
        <v>471</v>
      </c>
      <c r="DX5" s="238" t="s">
        <v>451</v>
      </c>
      <c r="DY5" s="238" t="s">
        <v>471</v>
      </c>
      <c r="DZ5" s="221" t="s">
        <v>21</v>
      </c>
      <c r="EA5" s="221" t="s">
        <v>21</v>
      </c>
      <c r="EB5" s="238" t="s">
        <v>448</v>
      </c>
      <c r="EC5" s="238" t="s">
        <v>449</v>
      </c>
      <c r="ED5" s="238" t="s">
        <v>450</v>
      </c>
      <c r="EE5" s="238" t="s">
        <v>451</v>
      </c>
      <c r="EF5" s="238" t="s">
        <v>471</v>
      </c>
      <c r="EG5" s="238" t="s">
        <v>453</v>
      </c>
      <c r="EH5" s="221" t="s">
        <v>21</v>
      </c>
      <c r="EI5" s="238" t="s">
        <v>448</v>
      </c>
      <c r="EJ5" s="238" t="s">
        <v>449</v>
      </c>
      <c r="EK5" s="238" t="s">
        <v>450</v>
      </c>
      <c r="EL5" s="238" t="s">
        <v>451</v>
      </c>
      <c r="EM5" s="238" t="s">
        <v>471</v>
      </c>
      <c r="EN5" s="238" t="s">
        <v>453</v>
      </c>
    </row>
    <row r="6" spans="1:256" s="182" customFormat="1" ht="13.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646709</v>
      </c>
      <c r="E7" s="388">
        <f>SUM(E8:E186)</f>
        <v>400230</v>
      </c>
      <c r="F7" s="388">
        <f>SUM(F8:F186)</f>
        <v>343344</v>
      </c>
      <c r="G7" s="388">
        <f>SUM(G8:G186)</f>
        <v>0</v>
      </c>
      <c r="H7" s="388">
        <f>SUM(H8:H186)</f>
        <v>340282</v>
      </c>
      <c r="I7" s="388">
        <f>SUM(I8:I186)</f>
        <v>0</v>
      </c>
      <c r="J7" s="388">
        <f>SUM(J8:J186)</f>
        <v>84</v>
      </c>
      <c r="K7" s="388">
        <f>SUM(K8:K186)</f>
        <v>549</v>
      </c>
      <c r="L7" s="388">
        <f>SUM(L8:L186)</f>
        <v>2429</v>
      </c>
      <c r="M7" s="388">
        <f>SUM(M8:M186)</f>
        <v>56886</v>
      </c>
      <c r="N7" s="388">
        <f>SUM(N8:N186)</f>
        <v>0</v>
      </c>
      <c r="O7" s="388">
        <f>SUM(O8:O186)</f>
        <v>55000</v>
      </c>
      <c r="P7" s="388">
        <f>SUM(P8:P186)</f>
        <v>47</v>
      </c>
      <c r="Q7" s="388">
        <f>SUM(Q8:Q186)</f>
        <v>0</v>
      </c>
      <c r="R7" s="388">
        <f>SUM(R8:R186)</f>
        <v>0</v>
      </c>
      <c r="S7" s="388">
        <f>SUM(S8:S186)</f>
        <v>1839</v>
      </c>
      <c r="T7" s="388">
        <f>SUM(T8:T186)</f>
        <v>23205</v>
      </c>
      <c r="U7" s="388">
        <f>SUM(U8:U186)</f>
        <v>7848</v>
      </c>
      <c r="V7" s="388">
        <f>SUM(V8:V186)</f>
        <v>0</v>
      </c>
      <c r="W7" s="388">
        <f>SUM(W8:W186)</f>
        <v>0</v>
      </c>
      <c r="X7" s="388">
        <f>SUM(X8:X186)</f>
        <v>3984</v>
      </c>
      <c r="Y7" s="388">
        <f>SUM(Y8:Y186)</f>
        <v>43</v>
      </c>
      <c r="Z7" s="388">
        <f>SUM(Z8:Z186)</f>
        <v>84</v>
      </c>
      <c r="AA7" s="388">
        <f>SUM(AA8:AA186)</f>
        <v>3737</v>
      </c>
      <c r="AB7" s="388">
        <f>SUM(AB8:AB186)</f>
        <v>15357</v>
      </c>
      <c r="AC7" s="388">
        <f>SUM(AC8:AC186)</f>
        <v>623</v>
      </c>
      <c r="AD7" s="388">
        <f>SUM(AD8:AD186)</f>
        <v>0</v>
      </c>
      <c r="AE7" s="388">
        <f>SUM(AE8:AE186)</f>
        <v>4683</v>
      </c>
      <c r="AF7" s="388">
        <f>SUM(AF8:AF186)</f>
        <v>0</v>
      </c>
      <c r="AG7" s="388">
        <f>SUM(AG8:AG186)</f>
        <v>0</v>
      </c>
      <c r="AH7" s="388">
        <f>SUM(AH8:AH186)</f>
        <v>10051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14882</v>
      </c>
      <c r="CC7" s="388">
        <f>SUM(CC8:CC186)</f>
        <v>13913</v>
      </c>
      <c r="CD7" s="388">
        <f>SUM(CD8:CD186)</f>
        <v>0</v>
      </c>
      <c r="CE7" s="388">
        <f>SUM(CE8:CE186)</f>
        <v>13874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39</v>
      </c>
      <c r="CJ7" s="388">
        <f>SUM(CJ8:CJ186)</f>
        <v>969</v>
      </c>
      <c r="CK7" s="388">
        <f>SUM(CK8:CK186)</f>
        <v>0</v>
      </c>
      <c r="CL7" s="388">
        <f>SUM(CL8:CL186)</f>
        <v>819</v>
      </c>
      <c r="CM7" s="388">
        <f>SUM(CM8:CM186)</f>
        <v>0</v>
      </c>
      <c r="CN7" s="388">
        <f>SUM(CN8:CN186)</f>
        <v>9</v>
      </c>
      <c r="CO7" s="388">
        <f>SUM(CO8:CO186)</f>
        <v>0</v>
      </c>
      <c r="CP7" s="388">
        <f>SUM(CP8:CP186)</f>
        <v>141</v>
      </c>
      <c r="CQ7" s="388">
        <f>SUM(CQ8:CQ186)</f>
        <v>135348</v>
      </c>
      <c r="CR7" s="388">
        <f>SUM(CR8:CR186)</f>
        <v>40894</v>
      </c>
      <c r="CS7" s="388">
        <f>SUM(CS8:CS186)</f>
        <v>336</v>
      </c>
      <c r="CT7" s="388">
        <f>SUM(CT8:CT186)</f>
        <v>0</v>
      </c>
      <c r="CU7" s="388">
        <f>SUM(CU8:CU186)</f>
        <v>4082</v>
      </c>
      <c r="CV7" s="388">
        <f>SUM(CV8:CV186)</f>
        <v>36070</v>
      </c>
      <c r="CW7" s="388">
        <f>SUM(CW8:CW186)</f>
        <v>131</v>
      </c>
      <c r="CX7" s="388">
        <f>SUM(CX8:CX186)</f>
        <v>275</v>
      </c>
      <c r="CY7" s="388">
        <f>SUM(CY8:CY186)</f>
        <v>94454</v>
      </c>
      <c r="CZ7" s="388">
        <f>SUM(CZ8:CZ186)</f>
        <v>0</v>
      </c>
      <c r="DA7" s="388">
        <f>SUM(DA8:DA186)</f>
        <v>135</v>
      </c>
      <c r="DB7" s="388">
        <f>SUM(DB8:DB186)</f>
        <v>1552</v>
      </c>
      <c r="DC7" s="388">
        <f>SUM(DC8:DC186)</f>
        <v>2967</v>
      </c>
      <c r="DD7" s="388">
        <f>SUM(DD8:DD186)</f>
        <v>89586</v>
      </c>
      <c r="DE7" s="388">
        <f>SUM(DE8:DE186)</f>
        <v>214</v>
      </c>
      <c r="DF7" s="388">
        <f>SUM(DF8:DF186)</f>
        <v>745</v>
      </c>
      <c r="DG7" s="388">
        <f>SUM(DG8:DG186)</f>
        <v>745</v>
      </c>
      <c r="DH7" s="388">
        <f>SUM(DH8:DH186)</f>
        <v>0</v>
      </c>
      <c r="DI7" s="388">
        <f>SUM(DI8:DI186)</f>
        <v>0</v>
      </c>
      <c r="DJ7" s="388">
        <f>SUM(DJ8:DJ186)</f>
        <v>698</v>
      </c>
      <c r="DK7" s="388">
        <f>SUM(DK8:DK186)</f>
        <v>47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39738</v>
      </c>
      <c r="DV7" s="388">
        <f>SUM(DV8:DV186)</f>
        <v>35561</v>
      </c>
      <c r="DW7" s="388">
        <f>SUM(DW8:DW186)</f>
        <v>0</v>
      </c>
      <c r="DX7" s="388">
        <f>SUM(DX8:DX186)</f>
        <v>4177</v>
      </c>
      <c r="DY7" s="388">
        <f>SUM(DY8:DY186)</f>
        <v>0</v>
      </c>
      <c r="DZ7" s="388">
        <f>SUM(DZ8:DZ186)</f>
        <v>32561</v>
      </c>
      <c r="EA7" s="388">
        <f>SUM(EA8:EA186)</f>
        <v>16115</v>
      </c>
      <c r="EB7" s="388">
        <f>SUM(EB8:EB186)</f>
        <v>0</v>
      </c>
      <c r="EC7" s="388">
        <f>SUM(EC8:EC186)</f>
        <v>0</v>
      </c>
      <c r="ED7" s="388">
        <f>SUM(ED8:ED186)</f>
        <v>10411</v>
      </c>
      <c r="EE7" s="388">
        <f>SUM(EE8:EE186)</f>
        <v>41</v>
      </c>
      <c r="EF7" s="388">
        <f>SUM(EF8:EF186)</f>
        <v>5526</v>
      </c>
      <c r="EG7" s="388">
        <f>SUM(EG8:EG186)</f>
        <v>137</v>
      </c>
      <c r="EH7" s="388">
        <f>SUM(EH8:EH186)</f>
        <v>16446</v>
      </c>
      <c r="EI7" s="388">
        <f>SUM(EI8:EI186)</f>
        <v>0</v>
      </c>
      <c r="EJ7" s="388">
        <f>SUM(EJ8:EJ186)</f>
        <v>0</v>
      </c>
      <c r="EK7" s="388">
        <f>SUM(EK8:EK186)</f>
        <v>14372</v>
      </c>
      <c r="EL7" s="388">
        <f>SUM(EL8:EL186)</f>
        <v>16</v>
      </c>
      <c r="EM7" s="388">
        <f>SUM(EM8:EM186)</f>
        <v>254</v>
      </c>
      <c r="EN7" s="388">
        <f>SUM(EN8:EN186)</f>
        <v>1804</v>
      </c>
    </row>
    <row r="8" spans="1:144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26">SUM(E8,T8,AI8,AX8,BM8,CB8,CQ8,DF8,DU8,DZ8)</f>
        <v>104360</v>
      </c>
      <c r="E8" s="277">
        <f aca="true" t="shared" si="1" ref="E8:E26">SUM(F8,M8)</f>
        <v>77871</v>
      </c>
      <c r="F8" s="277">
        <f aca="true" t="shared" si="2" ref="F8:F26">SUM(G8:L8)</f>
        <v>76626</v>
      </c>
      <c r="G8" s="277">
        <v>0</v>
      </c>
      <c r="H8" s="277">
        <v>76626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26">SUM(N8:S8)</f>
        <v>1245</v>
      </c>
      <c r="N8" s="277">
        <v>0</v>
      </c>
      <c r="O8" s="277">
        <v>1245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26">SUM(U8,AB8)</f>
        <v>11129</v>
      </c>
      <c r="U8" s="277">
        <f aca="true" t="shared" si="5" ref="U8:U26">SUM(V8:AA8)</f>
        <v>2535</v>
      </c>
      <c r="V8" s="277">
        <v>0</v>
      </c>
      <c r="W8" s="277">
        <v>0</v>
      </c>
      <c r="X8" s="277">
        <v>0</v>
      </c>
      <c r="Y8" s="277">
        <v>0</v>
      </c>
      <c r="Z8" s="277">
        <v>62</v>
      </c>
      <c r="AA8" s="277">
        <v>2473</v>
      </c>
      <c r="AB8" s="277">
        <f aca="true" t="shared" si="6" ref="AB8:AB26">SUM(AC8:AH8)</f>
        <v>8594</v>
      </c>
      <c r="AC8" s="277"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8594</v>
      </c>
      <c r="AI8" s="277">
        <f aca="true" t="shared" si="7" ref="AI8:AI26">SUM(AJ8,AQ8)</f>
        <v>0</v>
      </c>
      <c r="AJ8" s="277">
        <f aca="true" t="shared" si="8" ref="AJ8:AJ26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26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26">SUM(AY8,BF8)</f>
        <v>0</v>
      </c>
      <c r="AY8" s="277">
        <f aca="true" t="shared" si="11" ref="AY8:AY26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26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26">SUM(BN8,BU8)</f>
        <v>0</v>
      </c>
      <c r="BN8" s="277">
        <f aca="true" t="shared" si="14" ref="BN8:BN26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26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26">SUM(CC8,CJ8)</f>
        <v>0</v>
      </c>
      <c r="CC8" s="277">
        <f aca="true" t="shared" si="17" ref="CC8:CC26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26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26">SUM(CR8,CY8)</f>
        <v>6910</v>
      </c>
      <c r="CR8" s="277">
        <f aca="true" t="shared" si="20" ref="CR8:CR26">SUM(CS8:CX8)</f>
        <v>6845</v>
      </c>
      <c r="CS8" s="277">
        <v>0</v>
      </c>
      <c r="CT8" s="277">
        <v>0</v>
      </c>
      <c r="CU8" s="277">
        <v>0</v>
      </c>
      <c r="CV8" s="277">
        <v>6845</v>
      </c>
      <c r="CW8" s="277">
        <v>0</v>
      </c>
      <c r="CX8" s="277">
        <v>0</v>
      </c>
      <c r="CY8" s="277">
        <f aca="true" t="shared" si="21" ref="CY8:CY26">SUM(CZ8:DE8)</f>
        <v>65</v>
      </c>
      <c r="CZ8" s="277">
        <v>0</v>
      </c>
      <c r="DA8" s="277">
        <v>0</v>
      </c>
      <c r="DB8" s="277">
        <v>0</v>
      </c>
      <c r="DC8" s="277">
        <v>65</v>
      </c>
      <c r="DD8" s="277">
        <v>0</v>
      </c>
      <c r="DE8" s="277">
        <v>0</v>
      </c>
      <c r="DF8" s="277">
        <f aca="true" t="shared" si="22" ref="DF8:DF26">SUM(DG8,DN8)</f>
        <v>0</v>
      </c>
      <c r="DG8" s="277">
        <f aca="true" t="shared" si="23" ref="DG8:DG26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26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26">SUM(DV8:DY8)</f>
        <v>6557</v>
      </c>
      <c r="DV8" s="277">
        <v>6557</v>
      </c>
      <c r="DW8" s="277">
        <v>0</v>
      </c>
      <c r="DX8" s="277">
        <v>0</v>
      </c>
      <c r="DY8" s="277">
        <v>0</v>
      </c>
      <c r="DZ8" s="277">
        <f aca="true" t="shared" si="26" ref="DZ8:DZ26">SUM(EA8,EH8)</f>
        <v>1893</v>
      </c>
      <c r="EA8" s="277">
        <f aca="true" t="shared" si="27" ref="EA8:EA26">SUM(EB8:EG8)</f>
        <v>137</v>
      </c>
      <c r="EB8" s="277">
        <v>0</v>
      </c>
      <c r="EC8" s="277">
        <v>0</v>
      </c>
      <c r="ED8" s="277">
        <v>0</v>
      </c>
      <c r="EE8" s="277">
        <v>0</v>
      </c>
      <c r="EF8" s="277">
        <v>0</v>
      </c>
      <c r="EG8" s="277">
        <v>137</v>
      </c>
      <c r="EH8" s="277">
        <f aca="true" t="shared" si="28" ref="EH8:EH26">SUM(EI8:EN8)</f>
        <v>1756</v>
      </c>
      <c r="EI8" s="277">
        <v>0</v>
      </c>
      <c r="EJ8" s="277">
        <v>0</v>
      </c>
      <c r="EK8" s="277">
        <v>0</v>
      </c>
      <c r="EL8" s="277">
        <v>0</v>
      </c>
      <c r="EM8" s="277">
        <v>0</v>
      </c>
      <c r="EN8" s="277">
        <v>1756</v>
      </c>
    </row>
    <row r="9" spans="1:144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62991</v>
      </c>
      <c r="E9" s="277">
        <f t="shared" si="1"/>
        <v>50477</v>
      </c>
      <c r="F9" s="277">
        <f t="shared" si="2"/>
        <v>31185</v>
      </c>
      <c r="G9" s="277">
        <v>0</v>
      </c>
      <c r="H9" s="277">
        <v>31185</v>
      </c>
      <c r="I9" s="277">
        <v>0</v>
      </c>
      <c r="J9" s="277">
        <v>0</v>
      </c>
      <c r="K9" s="277">
        <v>0</v>
      </c>
      <c r="L9" s="277">
        <v>0</v>
      </c>
      <c r="M9" s="277">
        <f t="shared" si="3"/>
        <v>19292</v>
      </c>
      <c r="N9" s="277">
        <v>0</v>
      </c>
      <c r="O9" s="277">
        <v>19292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2849</v>
      </c>
      <c r="U9" s="277">
        <f t="shared" si="5"/>
        <v>1537</v>
      </c>
      <c r="V9" s="277">
        <v>0</v>
      </c>
      <c r="W9" s="277">
        <v>0</v>
      </c>
      <c r="X9" s="277">
        <v>1383</v>
      </c>
      <c r="Y9" s="277">
        <v>0</v>
      </c>
      <c r="Z9" s="277">
        <v>0</v>
      </c>
      <c r="AA9" s="277">
        <v>154</v>
      </c>
      <c r="AB9" s="277">
        <f t="shared" si="6"/>
        <v>1312</v>
      </c>
      <c r="AC9" s="277">
        <v>0</v>
      </c>
      <c r="AD9" s="277">
        <v>0</v>
      </c>
      <c r="AE9" s="277">
        <v>1181</v>
      </c>
      <c r="AF9" s="277">
        <v>0</v>
      </c>
      <c r="AG9" s="277">
        <v>0</v>
      </c>
      <c r="AH9" s="277">
        <v>131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5007</v>
      </c>
      <c r="CR9" s="277">
        <f t="shared" si="20"/>
        <v>4263</v>
      </c>
      <c r="CS9" s="277">
        <v>0</v>
      </c>
      <c r="CT9" s="277">
        <v>0</v>
      </c>
      <c r="CU9" s="277">
        <v>0</v>
      </c>
      <c r="CV9" s="277">
        <v>4263</v>
      </c>
      <c r="CW9" s="277">
        <v>0</v>
      </c>
      <c r="CX9" s="277">
        <v>0</v>
      </c>
      <c r="CY9" s="277">
        <f t="shared" si="21"/>
        <v>744</v>
      </c>
      <c r="CZ9" s="277">
        <v>0</v>
      </c>
      <c r="DA9" s="277">
        <v>0</v>
      </c>
      <c r="DB9" s="277">
        <v>0</v>
      </c>
      <c r="DC9" s="277">
        <v>744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3491</v>
      </c>
      <c r="DV9" s="277">
        <v>3452</v>
      </c>
      <c r="DW9" s="277">
        <v>0</v>
      </c>
      <c r="DX9" s="277">
        <v>39</v>
      </c>
      <c r="DY9" s="277">
        <v>0</v>
      </c>
      <c r="DZ9" s="277">
        <f t="shared" si="26"/>
        <v>1167</v>
      </c>
      <c r="EA9" s="277">
        <f t="shared" si="27"/>
        <v>22</v>
      </c>
      <c r="EB9" s="277">
        <v>0</v>
      </c>
      <c r="EC9" s="277">
        <v>0</v>
      </c>
      <c r="ED9" s="277">
        <v>22</v>
      </c>
      <c r="EE9" s="277">
        <v>0</v>
      </c>
      <c r="EF9" s="277">
        <v>0</v>
      </c>
      <c r="EG9" s="277">
        <v>0</v>
      </c>
      <c r="EH9" s="277">
        <f t="shared" si="28"/>
        <v>1145</v>
      </c>
      <c r="EI9" s="277">
        <v>0</v>
      </c>
      <c r="EJ9" s="277">
        <v>0</v>
      </c>
      <c r="EK9" s="277">
        <v>1145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75720</v>
      </c>
      <c r="E10" s="277">
        <f t="shared" si="1"/>
        <v>60366</v>
      </c>
      <c r="F10" s="277">
        <f t="shared" si="2"/>
        <v>53935</v>
      </c>
      <c r="G10" s="277">
        <v>0</v>
      </c>
      <c r="H10" s="277">
        <v>53935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6431</v>
      </c>
      <c r="N10" s="277">
        <v>0</v>
      </c>
      <c r="O10" s="277">
        <v>6431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0</v>
      </c>
      <c r="U10" s="277">
        <f t="shared" si="5"/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0</v>
      </c>
      <c r="AB10" s="277">
        <f t="shared" si="6"/>
        <v>0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9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9</v>
      </c>
      <c r="CK10" s="277">
        <v>0</v>
      </c>
      <c r="CL10" s="277">
        <v>0</v>
      </c>
      <c r="CM10" s="277">
        <v>0</v>
      </c>
      <c r="CN10" s="277">
        <v>9</v>
      </c>
      <c r="CO10" s="277">
        <v>0</v>
      </c>
      <c r="CP10" s="277">
        <v>0</v>
      </c>
      <c r="CQ10" s="277">
        <f t="shared" si="19"/>
        <v>8844</v>
      </c>
      <c r="CR10" s="277">
        <f t="shared" si="20"/>
        <v>6698</v>
      </c>
      <c r="CS10" s="277">
        <v>0</v>
      </c>
      <c r="CT10" s="277">
        <v>0</v>
      </c>
      <c r="CU10" s="277">
        <v>3025</v>
      </c>
      <c r="CV10" s="277">
        <v>3502</v>
      </c>
      <c r="CW10" s="277">
        <v>80</v>
      </c>
      <c r="CX10" s="277">
        <v>91</v>
      </c>
      <c r="CY10" s="277">
        <f t="shared" si="21"/>
        <v>2146</v>
      </c>
      <c r="CZ10" s="277">
        <v>0</v>
      </c>
      <c r="DA10" s="277">
        <v>0</v>
      </c>
      <c r="DB10" s="277">
        <v>1003</v>
      </c>
      <c r="DC10" s="277">
        <v>1143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5541</v>
      </c>
      <c r="DV10" s="277">
        <v>4986</v>
      </c>
      <c r="DW10" s="277">
        <v>0</v>
      </c>
      <c r="DX10" s="277">
        <v>555</v>
      </c>
      <c r="DY10" s="277">
        <v>0</v>
      </c>
      <c r="DZ10" s="277">
        <f t="shared" si="26"/>
        <v>960</v>
      </c>
      <c r="EA10" s="277">
        <f t="shared" si="27"/>
        <v>368</v>
      </c>
      <c r="EB10" s="277">
        <v>0</v>
      </c>
      <c r="EC10" s="277">
        <v>0</v>
      </c>
      <c r="ED10" s="277">
        <v>368</v>
      </c>
      <c r="EE10" s="277">
        <v>0</v>
      </c>
      <c r="EF10" s="277">
        <v>0</v>
      </c>
      <c r="EG10" s="277">
        <v>0</v>
      </c>
      <c r="EH10" s="277">
        <f t="shared" si="28"/>
        <v>592</v>
      </c>
      <c r="EI10" s="277">
        <v>0</v>
      </c>
      <c r="EJ10" s="277">
        <v>0</v>
      </c>
      <c r="EK10" s="277">
        <v>592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21950</v>
      </c>
      <c r="E11" s="277">
        <f t="shared" si="1"/>
        <v>14988</v>
      </c>
      <c r="F11" s="277">
        <f t="shared" si="2"/>
        <v>10715</v>
      </c>
      <c r="G11" s="277">
        <v>0</v>
      </c>
      <c r="H11" s="277">
        <v>10715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4273</v>
      </c>
      <c r="N11" s="277">
        <v>0</v>
      </c>
      <c r="O11" s="277">
        <v>4273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2047</v>
      </c>
      <c r="U11" s="277">
        <f t="shared" si="5"/>
        <v>1142</v>
      </c>
      <c r="V11" s="277">
        <v>0</v>
      </c>
      <c r="W11" s="277">
        <v>0</v>
      </c>
      <c r="X11" s="277">
        <v>1050</v>
      </c>
      <c r="Y11" s="277">
        <v>0</v>
      </c>
      <c r="Z11" s="277">
        <v>22</v>
      </c>
      <c r="AA11" s="277">
        <v>70</v>
      </c>
      <c r="AB11" s="277">
        <f t="shared" si="6"/>
        <v>905</v>
      </c>
      <c r="AC11" s="277">
        <v>0</v>
      </c>
      <c r="AD11" s="277">
        <v>0</v>
      </c>
      <c r="AE11" s="277">
        <v>905</v>
      </c>
      <c r="AF11" s="277">
        <v>0</v>
      </c>
      <c r="AG11" s="277">
        <v>0</v>
      </c>
      <c r="AH11" s="277">
        <v>0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2218</v>
      </c>
      <c r="CR11" s="277">
        <f t="shared" si="20"/>
        <v>2218</v>
      </c>
      <c r="CS11" s="277">
        <v>0</v>
      </c>
      <c r="CT11" s="277">
        <v>0</v>
      </c>
      <c r="CU11" s="277">
        <v>0</v>
      </c>
      <c r="CV11" s="277">
        <v>2218</v>
      </c>
      <c r="CW11" s="277">
        <v>0</v>
      </c>
      <c r="CX11" s="277">
        <v>0</v>
      </c>
      <c r="CY11" s="277">
        <f t="shared" si="21"/>
        <v>0</v>
      </c>
      <c r="CZ11" s="277">
        <v>0</v>
      </c>
      <c r="DA11" s="277">
        <v>0</v>
      </c>
      <c r="DB11" s="277">
        <v>0</v>
      </c>
      <c r="DC11" s="277">
        <v>0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2697</v>
      </c>
      <c r="DV11" s="277">
        <v>0</v>
      </c>
      <c r="DW11" s="277">
        <v>0</v>
      </c>
      <c r="DX11" s="277">
        <v>2697</v>
      </c>
      <c r="DY11" s="277">
        <v>0</v>
      </c>
      <c r="DZ11" s="277">
        <f t="shared" si="26"/>
        <v>0</v>
      </c>
      <c r="EA11" s="277">
        <f t="shared" si="27"/>
        <v>0</v>
      </c>
      <c r="EB11" s="277">
        <v>0</v>
      </c>
      <c r="EC11" s="277">
        <v>0</v>
      </c>
      <c r="ED11" s="277">
        <v>0</v>
      </c>
      <c r="EE11" s="277">
        <v>0</v>
      </c>
      <c r="EF11" s="277">
        <v>0</v>
      </c>
      <c r="EG11" s="277">
        <v>0</v>
      </c>
      <c r="EH11" s="277">
        <f t="shared" si="28"/>
        <v>0</v>
      </c>
      <c r="EI11" s="277">
        <v>0</v>
      </c>
      <c r="EJ11" s="277">
        <v>0</v>
      </c>
      <c r="EK11" s="277">
        <v>0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146602</v>
      </c>
      <c r="E12" s="280">
        <f t="shared" si="1"/>
        <v>43325</v>
      </c>
      <c r="F12" s="280">
        <f t="shared" si="2"/>
        <v>35085</v>
      </c>
      <c r="G12" s="280">
        <v>0</v>
      </c>
      <c r="H12" s="280">
        <v>35085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3"/>
        <v>8240</v>
      </c>
      <c r="N12" s="280">
        <v>0</v>
      </c>
      <c r="O12" s="280">
        <v>8240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3178</v>
      </c>
      <c r="U12" s="280">
        <f t="shared" si="5"/>
        <v>829</v>
      </c>
      <c r="V12" s="280">
        <v>0</v>
      </c>
      <c r="W12" s="280">
        <v>0</v>
      </c>
      <c r="X12" s="280">
        <v>829</v>
      </c>
      <c r="Y12" s="280">
        <v>0</v>
      </c>
      <c r="Z12" s="280">
        <v>0</v>
      </c>
      <c r="AA12" s="280">
        <v>0</v>
      </c>
      <c r="AB12" s="280">
        <f t="shared" si="6"/>
        <v>2349</v>
      </c>
      <c r="AC12" s="280">
        <v>0</v>
      </c>
      <c r="AD12" s="280">
        <v>0</v>
      </c>
      <c r="AE12" s="280">
        <v>2349</v>
      </c>
      <c r="AF12" s="280">
        <v>0</v>
      </c>
      <c r="AG12" s="280">
        <v>0</v>
      </c>
      <c r="AH12" s="280">
        <v>0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90027</v>
      </c>
      <c r="CR12" s="280">
        <f t="shared" si="20"/>
        <v>90</v>
      </c>
      <c r="CS12" s="280">
        <v>0</v>
      </c>
      <c r="CT12" s="280">
        <v>0</v>
      </c>
      <c r="CU12" s="280">
        <v>0</v>
      </c>
      <c r="CV12" s="280">
        <v>90</v>
      </c>
      <c r="CW12" s="280">
        <v>0</v>
      </c>
      <c r="CX12" s="280">
        <v>0</v>
      </c>
      <c r="CY12" s="280">
        <f t="shared" si="21"/>
        <v>89937</v>
      </c>
      <c r="CZ12" s="280">
        <v>0</v>
      </c>
      <c r="DA12" s="280">
        <v>135</v>
      </c>
      <c r="DB12" s="280">
        <v>195</v>
      </c>
      <c r="DC12" s="280">
        <v>32</v>
      </c>
      <c r="DD12" s="280">
        <v>89575</v>
      </c>
      <c r="DE12" s="280">
        <v>0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1562</v>
      </c>
      <c r="DV12" s="280">
        <v>958</v>
      </c>
      <c r="DW12" s="280">
        <v>0</v>
      </c>
      <c r="DX12" s="280">
        <v>604</v>
      </c>
      <c r="DY12" s="280">
        <v>0</v>
      </c>
      <c r="DZ12" s="280">
        <f t="shared" si="26"/>
        <v>8510</v>
      </c>
      <c r="EA12" s="280">
        <f t="shared" si="27"/>
        <v>19</v>
      </c>
      <c r="EB12" s="280">
        <v>0</v>
      </c>
      <c r="EC12" s="280">
        <v>0</v>
      </c>
      <c r="ED12" s="280">
        <v>19</v>
      </c>
      <c r="EE12" s="280">
        <v>0</v>
      </c>
      <c r="EF12" s="280">
        <v>0</v>
      </c>
      <c r="EG12" s="280">
        <v>0</v>
      </c>
      <c r="EH12" s="280">
        <f t="shared" si="28"/>
        <v>8491</v>
      </c>
      <c r="EI12" s="280">
        <v>0</v>
      </c>
      <c r="EJ12" s="280">
        <v>0</v>
      </c>
      <c r="EK12" s="280">
        <v>8491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20735</v>
      </c>
      <c r="E13" s="280">
        <f t="shared" si="1"/>
        <v>15518</v>
      </c>
      <c r="F13" s="280">
        <f t="shared" si="2"/>
        <v>14269</v>
      </c>
      <c r="G13" s="280">
        <v>0</v>
      </c>
      <c r="H13" s="280">
        <v>13279</v>
      </c>
      <c r="I13" s="280">
        <v>0</v>
      </c>
      <c r="J13" s="280">
        <v>0</v>
      </c>
      <c r="K13" s="280">
        <v>0</v>
      </c>
      <c r="L13" s="280">
        <v>990</v>
      </c>
      <c r="M13" s="280">
        <f t="shared" si="3"/>
        <v>1249</v>
      </c>
      <c r="N13" s="280">
        <v>0</v>
      </c>
      <c r="O13" s="280">
        <v>242</v>
      </c>
      <c r="P13" s="280">
        <v>0</v>
      </c>
      <c r="Q13" s="280">
        <v>0</v>
      </c>
      <c r="R13" s="280">
        <v>0</v>
      </c>
      <c r="S13" s="280">
        <v>1007</v>
      </c>
      <c r="T13" s="280">
        <f t="shared" si="4"/>
        <v>0</v>
      </c>
      <c r="U13" s="280">
        <f t="shared" si="5"/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f t="shared" si="6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2512</v>
      </c>
      <c r="CR13" s="280">
        <f t="shared" si="20"/>
        <v>2502</v>
      </c>
      <c r="CS13" s="280">
        <v>0</v>
      </c>
      <c r="CT13" s="280">
        <v>0</v>
      </c>
      <c r="CU13" s="280">
        <v>0</v>
      </c>
      <c r="CV13" s="280">
        <v>2502</v>
      </c>
      <c r="CW13" s="280">
        <v>0</v>
      </c>
      <c r="CX13" s="280">
        <v>0</v>
      </c>
      <c r="CY13" s="280">
        <f t="shared" si="21"/>
        <v>10</v>
      </c>
      <c r="CZ13" s="280">
        <v>0</v>
      </c>
      <c r="DA13" s="280">
        <v>0</v>
      </c>
      <c r="DB13" s="280">
        <v>0</v>
      </c>
      <c r="DC13" s="280">
        <v>10</v>
      </c>
      <c r="DD13" s="280">
        <v>0</v>
      </c>
      <c r="DE13" s="280">
        <v>0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1787</v>
      </c>
      <c r="DV13" s="280">
        <v>1787</v>
      </c>
      <c r="DW13" s="280">
        <v>0</v>
      </c>
      <c r="DX13" s="280">
        <v>0</v>
      </c>
      <c r="DY13" s="280">
        <v>0</v>
      </c>
      <c r="DZ13" s="280">
        <f t="shared" si="26"/>
        <v>918</v>
      </c>
      <c r="EA13" s="280">
        <f t="shared" si="27"/>
        <v>915</v>
      </c>
      <c r="EB13" s="280">
        <v>0</v>
      </c>
      <c r="EC13" s="280">
        <v>0</v>
      </c>
      <c r="ED13" s="280">
        <v>915</v>
      </c>
      <c r="EE13" s="280">
        <v>0</v>
      </c>
      <c r="EF13" s="280">
        <v>0</v>
      </c>
      <c r="EG13" s="280">
        <v>0</v>
      </c>
      <c r="EH13" s="280">
        <f t="shared" si="28"/>
        <v>3</v>
      </c>
      <c r="EI13" s="280">
        <v>0</v>
      </c>
      <c r="EJ13" s="280">
        <v>0</v>
      </c>
      <c r="EK13" s="280">
        <v>3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47386</v>
      </c>
      <c r="E14" s="280">
        <f t="shared" si="1"/>
        <v>34245</v>
      </c>
      <c r="F14" s="280">
        <f t="shared" si="2"/>
        <v>33825</v>
      </c>
      <c r="G14" s="280">
        <v>0</v>
      </c>
      <c r="H14" s="280">
        <v>33790</v>
      </c>
      <c r="I14" s="280">
        <v>0</v>
      </c>
      <c r="J14" s="280">
        <v>0</v>
      </c>
      <c r="K14" s="280">
        <v>0</v>
      </c>
      <c r="L14" s="280">
        <v>35</v>
      </c>
      <c r="M14" s="280">
        <f t="shared" si="3"/>
        <v>420</v>
      </c>
      <c r="N14" s="280">
        <v>0</v>
      </c>
      <c r="O14" s="280">
        <v>349</v>
      </c>
      <c r="P14" s="280">
        <v>0</v>
      </c>
      <c r="Q14" s="280">
        <v>0</v>
      </c>
      <c r="R14" s="280">
        <v>0</v>
      </c>
      <c r="S14" s="280">
        <v>71</v>
      </c>
      <c r="T14" s="280">
        <f t="shared" si="4"/>
        <v>0</v>
      </c>
      <c r="U14" s="280">
        <f t="shared" si="5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6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8218</v>
      </c>
      <c r="CR14" s="280">
        <f t="shared" si="20"/>
        <v>7161</v>
      </c>
      <c r="CS14" s="280">
        <v>0</v>
      </c>
      <c r="CT14" s="280">
        <v>0</v>
      </c>
      <c r="CU14" s="280">
        <v>306</v>
      </c>
      <c r="CV14" s="280">
        <v>6689</v>
      </c>
      <c r="CW14" s="280">
        <v>19</v>
      </c>
      <c r="CX14" s="280">
        <v>147</v>
      </c>
      <c r="CY14" s="280">
        <f t="shared" si="21"/>
        <v>1057</v>
      </c>
      <c r="CZ14" s="280">
        <v>0</v>
      </c>
      <c r="DA14" s="280">
        <v>0</v>
      </c>
      <c r="DB14" s="280">
        <v>9</v>
      </c>
      <c r="DC14" s="280">
        <v>874</v>
      </c>
      <c r="DD14" s="280">
        <v>11</v>
      </c>
      <c r="DE14" s="280">
        <v>163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4544</v>
      </c>
      <c r="DV14" s="280">
        <v>4544</v>
      </c>
      <c r="DW14" s="280">
        <v>0</v>
      </c>
      <c r="DX14" s="280">
        <v>0</v>
      </c>
      <c r="DY14" s="280">
        <v>0</v>
      </c>
      <c r="DZ14" s="280">
        <f t="shared" si="26"/>
        <v>379</v>
      </c>
      <c r="EA14" s="280">
        <f t="shared" si="27"/>
        <v>64</v>
      </c>
      <c r="EB14" s="280">
        <v>0</v>
      </c>
      <c r="EC14" s="280">
        <v>0</v>
      </c>
      <c r="ED14" s="280">
        <v>64</v>
      </c>
      <c r="EE14" s="280">
        <v>0</v>
      </c>
      <c r="EF14" s="280">
        <v>0</v>
      </c>
      <c r="EG14" s="280">
        <v>0</v>
      </c>
      <c r="EH14" s="280">
        <f t="shared" si="28"/>
        <v>315</v>
      </c>
      <c r="EI14" s="280">
        <v>0</v>
      </c>
      <c r="EJ14" s="280">
        <v>0</v>
      </c>
      <c r="EK14" s="280">
        <v>315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17946</v>
      </c>
      <c r="E15" s="280">
        <f t="shared" si="1"/>
        <v>13784</v>
      </c>
      <c r="F15" s="280">
        <f t="shared" si="2"/>
        <v>12914</v>
      </c>
      <c r="G15" s="280">
        <v>0</v>
      </c>
      <c r="H15" s="280">
        <v>11511</v>
      </c>
      <c r="I15" s="280">
        <v>0</v>
      </c>
      <c r="J15" s="280">
        <v>0</v>
      </c>
      <c r="K15" s="280">
        <v>0</v>
      </c>
      <c r="L15" s="280">
        <v>1403</v>
      </c>
      <c r="M15" s="280">
        <f t="shared" si="3"/>
        <v>870</v>
      </c>
      <c r="N15" s="280">
        <v>0</v>
      </c>
      <c r="O15" s="280">
        <v>110</v>
      </c>
      <c r="P15" s="280">
        <v>0</v>
      </c>
      <c r="Q15" s="280">
        <v>0</v>
      </c>
      <c r="R15" s="280">
        <v>0</v>
      </c>
      <c r="S15" s="280">
        <v>760</v>
      </c>
      <c r="T15" s="280">
        <f t="shared" si="4"/>
        <v>0</v>
      </c>
      <c r="U15" s="280">
        <f t="shared" si="5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6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0</v>
      </c>
      <c r="CC15" s="280">
        <f t="shared" si="17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2542</v>
      </c>
      <c r="CR15" s="280">
        <f t="shared" si="20"/>
        <v>2530</v>
      </c>
      <c r="CS15" s="280">
        <v>0</v>
      </c>
      <c r="CT15" s="280">
        <v>0</v>
      </c>
      <c r="CU15" s="280">
        <v>0</v>
      </c>
      <c r="CV15" s="280">
        <v>2530</v>
      </c>
      <c r="CW15" s="280">
        <v>0</v>
      </c>
      <c r="CX15" s="280">
        <v>0</v>
      </c>
      <c r="CY15" s="280">
        <f t="shared" si="21"/>
        <v>12</v>
      </c>
      <c r="CZ15" s="280">
        <v>0</v>
      </c>
      <c r="DA15" s="280">
        <v>0</v>
      </c>
      <c r="DB15" s="280">
        <v>0</v>
      </c>
      <c r="DC15" s="280">
        <v>12</v>
      </c>
      <c r="DD15" s="280">
        <v>0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1104</v>
      </c>
      <c r="DV15" s="280">
        <v>1104</v>
      </c>
      <c r="DW15" s="280">
        <v>0</v>
      </c>
      <c r="DX15" s="280">
        <v>0</v>
      </c>
      <c r="DY15" s="280">
        <v>0</v>
      </c>
      <c r="DZ15" s="280">
        <f t="shared" si="26"/>
        <v>516</v>
      </c>
      <c r="EA15" s="280">
        <f t="shared" si="27"/>
        <v>503</v>
      </c>
      <c r="EB15" s="280">
        <v>0</v>
      </c>
      <c r="EC15" s="280">
        <v>0</v>
      </c>
      <c r="ED15" s="280">
        <v>503</v>
      </c>
      <c r="EE15" s="280">
        <v>0</v>
      </c>
      <c r="EF15" s="280">
        <v>0</v>
      </c>
      <c r="EG15" s="280">
        <v>0</v>
      </c>
      <c r="EH15" s="280">
        <f t="shared" si="28"/>
        <v>13</v>
      </c>
      <c r="EI15" s="280">
        <v>0</v>
      </c>
      <c r="EJ15" s="280">
        <v>0</v>
      </c>
      <c r="EK15" s="280">
        <v>13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16775</v>
      </c>
      <c r="E16" s="280">
        <f t="shared" si="1"/>
        <v>12695</v>
      </c>
      <c r="F16" s="280">
        <f t="shared" si="2"/>
        <v>8168</v>
      </c>
      <c r="G16" s="280">
        <v>0</v>
      </c>
      <c r="H16" s="280">
        <v>8168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4527</v>
      </c>
      <c r="N16" s="280">
        <v>0</v>
      </c>
      <c r="O16" s="280">
        <v>4527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913</v>
      </c>
      <c r="U16" s="280">
        <f t="shared" si="5"/>
        <v>575</v>
      </c>
      <c r="V16" s="280">
        <v>0</v>
      </c>
      <c r="W16" s="280">
        <v>0</v>
      </c>
      <c r="X16" s="280">
        <v>313</v>
      </c>
      <c r="Y16" s="280">
        <v>0</v>
      </c>
      <c r="Z16" s="280">
        <v>0</v>
      </c>
      <c r="AA16" s="280">
        <v>262</v>
      </c>
      <c r="AB16" s="280">
        <f t="shared" si="6"/>
        <v>338</v>
      </c>
      <c r="AC16" s="280">
        <v>0</v>
      </c>
      <c r="AD16" s="280">
        <v>0</v>
      </c>
      <c r="AE16" s="280">
        <v>99</v>
      </c>
      <c r="AF16" s="280">
        <v>0</v>
      </c>
      <c r="AG16" s="280">
        <v>0</v>
      </c>
      <c r="AH16" s="280">
        <v>239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370</v>
      </c>
      <c r="CR16" s="280">
        <f t="shared" si="20"/>
        <v>349</v>
      </c>
      <c r="CS16" s="280">
        <v>0</v>
      </c>
      <c r="CT16" s="280">
        <v>0</v>
      </c>
      <c r="CU16" s="280">
        <v>0</v>
      </c>
      <c r="CV16" s="280">
        <v>349</v>
      </c>
      <c r="CW16" s="280">
        <v>0</v>
      </c>
      <c r="CX16" s="280">
        <v>0</v>
      </c>
      <c r="CY16" s="280">
        <f t="shared" si="21"/>
        <v>21</v>
      </c>
      <c r="CZ16" s="280">
        <v>0</v>
      </c>
      <c r="DA16" s="280">
        <v>0</v>
      </c>
      <c r="DB16" s="280">
        <v>0</v>
      </c>
      <c r="DC16" s="280">
        <v>21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2797</v>
      </c>
      <c r="DV16" s="280">
        <v>2797</v>
      </c>
      <c r="DW16" s="280">
        <v>0</v>
      </c>
      <c r="DX16" s="280">
        <v>0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14692</v>
      </c>
      <c r="E17" s="280">
        <f t="shared" si="1"/>
        <v>12492</v>
      </c>
      <c r="F17" s="280">
        <f t="shared" si="2"/>
        <v>11027</v>
      </c>
      <c r="G17" s="280">
        <v>0</v>
      </c>
      <c r="H17" s="280">
        <v>11027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1465</v>
      </c>
      <c r="N17" s="280">
        <v>0</v>
      </c>
      <c r="O17" s="280">
        <v>1465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0</v>
      </c>
      <c r="U17" s="280">
        <f t="shared" si="5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6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574</v>
      </c>
      <c r="CR17" s="280">
        <f t="shared" si="20"/>
        <v>475</v>
      </c>
      <c r="CS17" s="280">
        <v>0</v>
      </c>
      <c r="CT17" s="280">
        <v>0</v>
      </c>
      <c r="CU17" s="280">
        <v>0</v>
      </c>
      <c r="CV17" s="280">
        <v>448</v>
      </c>
      <c r="CW17" s="280">
        <v>14</v>
      </c>
      <c r="CX17" s="280">
        <v>13</v>
      </c>
      <c r="CY17" s="280">
        <f t="shared" si="21"/>
        <v>99</v>
      </c>
      <c r="CZ17" s="280">
        <v>0</v>
      </c>
      <c r="DA17" s="280">
        <v>0</v>
      </c>
      <c r="DB17" s="280">
        <v>82</v>
      </c>
      <c r="DC17" s="280">
        <v>13</v>
      </c>
      <c r="DD17" s="280">
        <v>0</v>
      </c>
      <c r="DE17" s="280">
        <v>4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77">
        <v>0</v>
      </c>
      <c r="DL17" s="277">
        <v>0</v>
      </c>
      <c r="DM17" s="277">
        <v>0</v>
      </c>
      <c r="DN17" s="280">
        <f t="shared" si="24"/>
        <v>0</v>
      </c>
      <c r="DO17" s="280">
        <v>0</v>
      </c>
      <c r="DP17" s="280">
        <v>0</v>
      </c>
      <c r="DQ17" s="277">
        <v>0</v>
      </c>
      <c r="DR17" s="277">
        <v>0</v>
      </c>
      <c r="DS17" s="280">
        <v>0</v>
      </c>
      <c r="DT17" s="277">
        <v>0</v>
      </c>
      <c r="DU17" s="280">
        <f t="shared" si="25"/>
        <v>534</v>
      </c>
      <c r="DV17" s="280">
        <v>534</v>
      </c>
      <c r="DW17" s="280">
        <v>0</v>
      </c>
      <c r="DX17" s="280">
        <v>0</v>
      </c>
      <c r="DY17" s="280">
        <v>0</v>
      </c>
      <c r="DZ17" s="280">
        <f t="shared" si="26"/>
        <v>1092</v>
      </c>
      <c r="EA17" s="280">
        <f t="shared" si="27"/>
        <v>866</v>
      </c>
      <c r="EB17" s="280">
        <v>0</v>
      </c>
      <c r="EC17" s="280">
        <v>0</v>
      </c>
      <c r="ED17" s="280">
        <v>866</v>
      </c>
      <c r="EE17" s="280">
        <v>0</v>
      </c>
      <c r="EF17" s="280">
        <v>0</v>
      </c>
      <c r="EG17" s="280">
        <v>0</v>
      </c>
      <c r="EH17" s="280">
        <f t="shared" si="28"/>
        <v>226</v>
      </c>
      <c r="EI17" s="280">
        <v>0</v>
      </c>
      <c r="EJ17" s="280">
        <v>0</v>
      </c>
      <c r="EK17" s="280">
        <v>162</v>
      </c>
      <c r="EL17" s="280">
        <v>16</v>
      </c>
      <c r="EM17" s="280">
        <v>0</v>
      </c>
      <c r="EN17" s="280">
        <v>48</v>
      </c>
    </row>
    <row r="18" spans="1:144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8909</v>
      </c>
      <c r="E18" s="280">
        <f t="shared" si="1"/>
        <v>0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0</v>
      </c>
      <c r="N18" s="280">
        <v>0</v>
      </c>
      <c r="O18" s="280">
        <v>0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0</v>
      </c>
      <c r="U18" s="280">
        <f t="shared" si="5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6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6973</v>
      </c>
      <c r="CC18" s="280">
        <f t="shared" si="17"/>
        <v>6231</v>
      </c>
      <c r="CD18" s="280">
        <v>0</v>
      </c>
      <c r="CE18" s="280">
        <v>6192</v>
      </c>
      <c r="CF18" s="280">
        <v>0</v>
      </c>
      <c r="CG18" s="280">
        <v>0</v>
      </c>
      <c r="CH18" s="280">
        <v>0</v>
      </c>
      <c r="CI18" s="280">
        <v>39</v>
      </c>
      <c r="CJ18" s="280">
        <f t="shared" si="18"/>
        <v>742</v>
      </c>
      <c r="CK18" s="280">
        <v>0</v>
      </c>
      <c r="CL18" s="280">
        <v>601</v>
      </c>
      <c r="CM18" s="280">
        <v>0</v>
      </c>
      <c r="CN18" s="280">
        <v>0</v>
      </c>
      <c r="CO18" s="280">
        <v>0</v>
      </c>
      <c r="CP18" s="280">
        <v>141</v>
      </c>
      <c r="CQ18" s="280">
        <f t="shared" si="19"/>
        <v>852</v>
      </c>
      <c r="CR18" s="280">
        <f t="shared" si="20"/>
        <v>747</v>
      </c>
      <c r="CS18" s="280">
        <v>336</v>
      </c>
      <c r="CT18" s="280">
        <v>0</v>
      </c>
      <c r="CU18" s="280">
        <v>93</v>
      </c>
      <c r="CV18" s="280">
        <v>318</v>
      </c>
      <c r="CW18" s="280">
        <v>0</v>
      </c>
      <c r="CX18" s="280">
        <v>0</v>
      </c>
      <c r="CY18" s="280">
        <f t="shared" si="21"/>
        <v>105</v>
      </c>
      <c r="CZ18" s="280">
        <v>0</v>
      </c>
      <c r="DA18" s="280">
        <v>0</v>
      </c>
      <c r="DB18" s="280">
        <v>105</v>
      </c>
      <c r="DC18" s="280">
        <v>0</v>
      </c>
      <c r="DD18" s="280">
        <v>0</v>
      </c>
      <c r="DE18" s="280">
        <v>0</v>
      </c>
      <c r="DF18" s="280">
        <f t="shared" si="22"/>
        <v>0</v>
      </c>
      <c r="DG18" s="280">
        <f t="shared" si="23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806</v>
      </c>
      <c r="DV18" s="280">
        <v>795</v>
      </c>
      <c r="DW18" s="280">
        <v>0</v>
      </c>
      <c r="DX18" s="280">
        <v>11</v>
      </c>
      <c r="DY18" s="280">
        <v>0</v>
      </c>
      <c r="DZ18" s="280">
        <f t="shared" si="26"/>
        <v>278</v>
      </c>
      <c r="EA18" s="280">
        <f t="shared" si="27"/>
        <v>99</v>
      </c>
      <c r="EB18" s="280">
        <v>0</v>
      </c>
      <c r="EC18" s="280">
        <v>0</v>
      </c>
      <c r="ED18" s="280">
        <v>99</v>
      </c>
      <c r="EE18" s="280">
        <v>0</v>
      </c>
      <c r="EF18" s="280">
        <v>0</v>
      </c>
      <c r="EG18" s="280">
        <v>0</v>
      </c>
      <c r="EH18" s="280">
        <f t="shared" si="28"/>
        <v>179</v>
      </c>
      <c r="EI18" s="280">
        <v>0</v>
      </c>
      <c r="EJ18" s="280">
        <v>0</v>
      </c>
      <c r="EK18" s="280">
        <v>179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57608</v>
      </c>
      <c r="E19" s="280">
        <f t="shared" si="1"/>
        <v>27697</v>
      </c>
      <c r="F19" s="280">
        <f t="shared" si="2"/>
        <v>26960</v>
      </c>
      <c r="G19" s="280">
        <v>0</v>
      </c>
      <c r="H19" s="280">
        <v>26960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737</v>
      </c>
      <c r="N19" s="280">
        <v>0</v>
      </c>
      <c r="O19" s="280">
        <v>737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1751</v>
      </c>
      <c r="U19" s="280">
        <f t="shared" si="5"/>
        <v>711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711</v>
      </c>
      <c r="AB19" s="280">
        <f t="shared" si="6"/>
        <v>1040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1040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7900</v>
      </c>
      <c r="CC19" s="280">
        <f t="shared" si="17"/>
        <v>7682</v>
      </c>
      <c r="CD19" s="280">
        <v>0</v>
      </c>
      <c r="CE19" s="280">
        <v>7682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218</v>
      </c>
      <c r="CK19" s="280">
        <v>0</v>
      </c>
      <c r="CL19" s="280">
        <v>218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3685</v>
      </c>
      <c r="CR19" s="280">
        <f t="shared" si="20"/>
        <v>3685</v>
      </c>
      <c r="CS19" s="280">
        <v>0</v>
      </c>
      <c r="CT19" s="280">
        <v>0</v>
      </c>
      <c r="CU19" s="280">
        <v>644</v>
      </c>
      <c r="CV19" s="280">
        <v>3024</v>
      </c>
      <c r="CW19" s="280">
        <v>6</v>
      </c>
      <c r="CX19" s="280">
        <v>11</v>
      </c>
      <c r="CY19" s="280">
        <f t="shared" si="21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5645</v>
      </c>
      <c r="DV19" s="280">
        <v>5645</v>
      </c>
      <c r="DW19" s="280">
        <v>0</v>
      </c>
      <c r="DX19" s="280">
        <v>0</v>
      </c>
      <c r="DY19" s="280">
        <v>0</v>
      </c>
      <c r="DZ19" s="280">
        <f t="shared" si="26"/>
        <v>10930</v>
      </c>
      <c r="EA19" s="280">
        <f t="shared" si="27"/>
        <v>7496</v>
      </c>
      <c r="EB19" s="280">
        <v>0</v>
      </c>
      <c r="EC19" s="280">
        <v>0</v>
      </c>
      <c r="ED19" s="280">
        <v>7310</v>
      </c>
      <c r="EE19" s="280">
        <v>0</v>
      </c>
      <c r="EF19" s="280">
        <v>186</v>
      </c>
      <c r="EG19" s="280">
        <v>0</v>
      </c>
      <c r="EH19" s="280">
        <f t="shared" si="28"/>
        <v>3434</v>
      </c>
      <c r="EI19" s="280">
        <v>0</v>
      </c>
      <c r="EJ19" s="280">
        <v>0</v>
      </c>
      <c r="EK19" s="280">
        <v>3434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31912</v>
      </c>
      <c r="E20" s="280">
        <f t="shared" si="1"/>
        <v>21162</v>
      </c>
      <c r="F20" s="280">
        <f t="shared" si="2"/>
        <v>14910</v>
      </c>
      <c r="G20" s="280">
        <v>0</v>
      </c>
      <c r="H20" s="280">
        <v>14361</v>
      </c>
      <c r="I20" s="280">
        <v>0</v>
      </c>
      <c r="J20" s="280">
        <v>0</v>
      </c>
      <c r="K20" s="280">
        <v>549</v>
      </c>
      <c r="L20" s="280">
        <v>0</v>
      </c>
      <c r="M20" s="280">
        <f t="shared" si="3"/>
        <v>6252</v>
      </c>
      <c r="N20" s="280">
        <v>0</v>
      </c>
      <c r="O20" s="280">
        <v>6252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1197</v>
      </c>
      <c r="U20" s="280">
        <f t="shared" si="5"/>
        <v>384</v>
      </c>
      <c r="V20" s="280">
        <v>0</v>
      </c>
      <c r="W20" s="280">
        <v>0</v>
      </c>
      <c r="X20" s="280">
        <v>340</v>
      </c>
      <c r="Y20" s="280">
        <v>0</v>
      </c>
      <c r="Z20" s="280">
        <v>0</v>
      </c>
      <c r="AA20" s="280">
        <v>44</v>
      </c>
      <c r="AB20" s="280">
        <f t="shared" si="6"/>
        <v>813</v>
      </c>
      <c r="AC20" s="280">
        <v>623</v>
      </c>
      <c r="AD20" s="280">
        <v>0</v>
      </c>
      <c r="AE20" s="280">
        <v>149</v>
      </c>
      <c r="AF20" s="280">
        <v>0</v>
      </c>
      <c r="AG20" s="280">
        <v>0</v>
      </c>
      <c r="AH20" s="280">
        <v>41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0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966</v>
      </c>
      <c r="CR20" s="280">
        <f t="shared" si="20"/>
        <v>936</v>
      </c>
      <c r="CS20" s="280">
        <v>0</v>
      </c>
      <c r="CT20" s="280">
        <v>0</v>
      </c>
      <c r="CU20" s="280">
        <v>0</v>
      </c>
      <c r="CV20" s="280">
        <v>936</v>
      </c>
      <c r="CW20" s="280">
        <v>0</v>
      </c>
      <c r="CX20" s="280">
        <v>0</v>
      </c>
      <c r="CY20" s="280">
        <f t="shared" si="21"/>
        <v>30</v>
      </c>
      <c r="CZ20" s="280">
        <v>0</v>
      </c>
      <c r="DA20" s="280">
        <v>0</v>
      </c>
      <c r="DB20" s="280">
        <v>0</v>
      </c>
      <c r="DC20" s="280">
        <v>30</v>
      </c>
      <c r="DD20" s="280">
        <v>0</v>
      </c>
      <c r="DE20" s="280">
        <v>0</v>
      </c>
      <c r="DF20" s="280">
        <f t="shared" si="22"/>
        <v>698</v>
      </c>
      <c r="DG20" s="280">
        <f t="shared" si="23"/>
        <v>698</v>
      </c>
      <c r="DH20" s="280">
        <v>0</v>
      </c>
      <c r="DI20" s="280">
        <v>0</v>
      </c>
      <c r="DJ20" s="280">
        <v>698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2313</v>
      </c>
      <c r="DV20" s="280">
        <v>2042</v>
      </c>
      <c r="DW20" s="280">
        <v>0</v>
      </c>
      <c r="DX20" s="280">
        <v>271</v>
      </c>
      <c r="DY20" s="280">
        <v>0</v>
      </c>
      <c r="DZ20" s="280">
        <f t="shared" si="26"/>
        <v>5576</v>
      </c>
      <c r="EA20" s="280">
        <f t="shared" si="27"/>
        <v>5335</v>
      </c>
      <c r="EB20" s="280">
        <v>0</v>
      </c>
      <c r="EC20" s="280">
        <v>0</v>
      </c>
      <c r="ED20" s="280">
        <v>0</v>
      </c>
      <c r="EE20" s="280">
        <v>0</v>
      </c>
      <c r="EF20" s="280">
        <v>5335</v>
      </c>
      <c r="EG20" s="280">
        <v>0</v>
      </c>
      <c r="EH20" s="280">
        <f t="shared" si="28"/>
        <v>241</v>
      </c>
      <c r="EI20" s="280">
        <v>0</v>
      </c>
      <c r="EJ20" s="280">
        <v>0</v>
      </c>
      <c r="EK20" s="280">
        <v>0</v>
      </c>
      <c r="EL20" s="280">
        <v>0</v>
      </c>
      <c r="EM20" s="280">
        <v>241</v>
      </c>
      <c r="EN20" s="280">
        <v>0</v>
      </c>
    </row>
    <row r="21" spans="1:144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5661</v>
      </c>
      <c r="E21" s="280">
        <f t="shared" si="1"/>
        <v>4916</v>
      </c>
      <c r="F21" s="280">
        <f t="shared" si="2"/>
        <v>3763</v>
      </c>
      <c r="G21" s="280">
        <v>0</v>
      </c>
      <c r="H21" s="280">
        <v>3690</v>
      </c>
      <c r="I21" s="280">
        <v>0</v>
      </c>
      <c r="J21" s="280">
        <v>72</v>
      </c>
      <c r="K21" s="280">
        <v>0</v>
      </c>
      <c r="L21" s="280">
        <v>1</v>
      </c>
      <c r="M21" s="280">
        <f t="shared" si="3"/>
        <v>1153</v>
      </c>
      <c r="N21" s="280">
        <v>0</v>
      </c>
      <c r="O21" s="280">
        <v>1152</v>
      </c>
      <c r="P21" s="280">
        <v>0</v>
      </c>
      <c r="Q21" s="277">
        <v>0</v>
      </c>
      <c r="R21" s="280">
        <v>0</v>
      </c>
      <c r="S21" s="280">
        <v>1</v>
      </c>
      <c r="T21" s="280">
        <f t="shared" si="4"/>
        <v>0</v>
      </c>
      <c r="U21" s="280">
        <f t="shared" si="5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6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666</v>
      </c>
      <c r="CR21" s="280">
        <f t="shared" si="20"/>
        <v>657</v>
      </c>
      <c r="CS21" s="280">
        <v>0</v>
      </c>
      <c r="CT21" s="280">
        <v>0</v>
      </c>
      <c r="CU21" s="280">
        <v>0</v>
      </c>
      <c r="CV21" s="280">
        <v>645</v>
      </c>
      <c r="CW21" s="280">
        <v>12</v>
      </c>
      <c r="CX21" s="280">
        <v>0</v>
      </c>
      <c r="CY21" s="280">
        <f t="shared" si="21"/>
        <v>9</v>
      </c>
      <c r="CZ21" s="280">
        <v>0</v>
      </c>
      <c r="DA21" s="280">
        <v>0</v>
      </c>
      <c r="DB21" s="280">
        <v>0</v>
      </c>
      <c r="DC21" s="280">
        <v>7</v>
      </c>
      <c r="DD21" s="280">
        <v>0</v>
      </c>
      <c r="DE21" s="280">
        <v>2</v>
      </c>
      <c r="DF21" s="280">
        <f t="shared" si="22"/>
        <v>0</v>
      </c>
      <c r="DG21" s="280">
        <f t="shared" si="23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f t="shared" si="26"/>
        <v>79</v>
      </c>
      <c r="EA21" s="280">
        <f t="shared" si="27"/>
        <v>74</v>
      </c>
      <c r="EB21" s="280">
        <v>0</v>
      </c>
      <c r="EC21" s="280">
        <v>0</v>
      </c>
      <c r="ED21" s="280">
        <v>74</v>
      </c>
      <c r="EE21" s="280">
        <v>0</v>
      </c>
      <c r="EF21" s="280">
        <v>0</v>
      </c>
      <c r="EG21" s="280">
        <v>0</v>
      </c>
      <c r="EH21" s="280">
        <f t="shared" si="28"/>
        <v>5</v>
      </c>
      <c r="EI21" s="280">
        <v>0</v>
      </c>
      <c r="EJ21" s="280">
        <v>0</v>
      </c>
      <c r="EK21" s="280">
        <v>5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1531</v>
      </c>
      <c r="E22" s="280">
        <f t="shared" si="1"/>
        <v>967</v>
      </c>
      <c r="F22" s="280">
        <f t="shared" si="2"/>
        <v>967</v>
      </c>
      <c r="G22" s="280">
        <v>0</v>
      </c>
      <c r="H22" s="280">
        <v>967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0</v>
      </c>
      <c r="N22" s="280">
        <v>0</v>
      </c>
      <c r="O22" s="277">
        <v>0</v>
      </c>
      <c r="P22" s="277">
        <v>0</v>
      </c>
      <c r="Q22" s="277">
        <v>0</v>
      </c>
      <c r="R22" s="277">
        <v>0</v>
      </c>
      <c r="S22" s="277">
        <v>0</v>
      </c>
      <c r="T22" s="280">
        <f t="shared" si="4"/>
        <v>0</v>
      </c>
      <c r="U22" s="280">
        <f t="shared" si="5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6"/>
        <v>0</v>
      </c>
      <c r="AC22" s="280">
        <v>0</v>
      </c>
      <c r="AD22" s="277">
        <v>0</v>
      </c>
      <c r="AE22" s="277">
        <v>0</v>
      </c>
      <c r="AF22" s="277">
        <v>0</v>
      </c>
      <c r="AG22" s="277">
        <v>0</v>
      </c>
      <c r="AH22" s="277">
        <v>0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77">
        <v>0</v>
      </c>
      <c r="AT22" s="277">
        <v>0</v>
      </c>
      <c r="AU22" s="277">
        <v>0</v>
      </c>
      <c r="AV22" s="277">
        <v>0</v>
      </c>
      <c r="AW22" s="277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77">
        <v>0</v>
      </c>
      <c r="BI22" s="277">
        <v>0</v>
      </c>
      <c r="BJ22" s="277">
        <v>0</v>
      </c>
      <c r="BK22" s="277">
        <v>0</v>
      </c>
      <c r="BL22" s="277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77">
        <v>0</v>
      </c>
      <c r="BX22" s="277">
        <v>0</v>
      </c>
      <c r="BY22" s="277">
        <v>0</v>
      </c>
      <c r="BZ22" s="277">
        <v>0</v>
      </c>
      <c r="CA22" s="277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77">
        <v>0</v>
      </c>
      <c r="CM22" s="277">
        <v>0</v>
      </c>
      <c r="CN22" s="277">
        <v>0</v>
      </c>
      <c r="CO22" s="277">
        <v>0</v>
      </c>
      <c r="CP22" s="277">
        <v>0</v>
      </c>
      <c r="CQ22" s="280">
        <f t="shared" si="19"/>
        <v>345</v>
      </c>
      <c r="CR22" s="280">
        <f t="shared" si="20"/>
        <v>300</v>
      </c>
      <c r="CS22" s="280">
        <v>0</v>
      </c>
      <c r="CT22" s="280">
        <v>0</v>
      </c>
      <c r="CU22" s="280">
        <v>0</v>
      </c>
      <c r="CV22" s="280">
        <v>287</v>
      </c>
      <c r="CW22" s="280">
        <v>0</v>
      </c>
      <c r="CX22" s="280">
        <v>13</v>
      </c>
      <c r="CY22" s="280">
        <f t="shared" si="21"/>
        <v>45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45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77">
        <v>0</v>
      </c>
      <c r="DL22" s="277">
        <v>0</v>
      </c>
      <c r="DM22" s="277">
        <v>0</v>
      </c>
      <c r="DN22" s="280">
        <f t="shared" si="24"/>
        <v>0</v>
      </c>
      <c r="DO22" s="280">
        <v>0</v>
      </c>
      <c r="DP22" s="277">
        <v>0</v>
      </c>
      <c r="DQ22" s="277">
        <v>0</v>
      </c>
      <c r="DR22" s="277">
        <v>0</v>
      </c>
      <c r="DS22" s="277">
        <v>0</v>
      </c>
      <c r="DT22" s="277">
        <v>0</v>
      </c>
      <c r="DU22" s="280">
        <f t="shared" si="25"/>
        <v>201</v>
      </c>
      <c r="DV22" s="280">
        <v>201</v>
      </c>
      <c r="DW22" s="280">
        <v>0</v>
      </c>
      <c r="DX22" s="280">
        <v>0</v>
      </c>
      <c r="DY22" s="280">
        <v>0</v>
      </c>
      <c r="DZ22" s="280">
        <f t="shared" si="26"/>
        <v>18</v>
      </c>
      <c r="EA22" s="280">
        <f t="shared" si="27"/>
        <v>5</v>
      </c>
      <c r="EB22" s="280">
        <v>0</v>
      </c>
      <c r="EC22" s="280">
        <v>0</v>
      </c>
      <c r="ED22" s="280">
        <v>0</v>
      </c>
      <c r="EE22" s="280">
        <v>0</v>
      </c>
      <c r="EF22" s="280">
        <v>5</v>
      </c>
      <c r="EG22" s="280">
        <v>0</v>
      </c>
      <c r="EH22" s="280">
        <f t="shared" si="28"/>
        <v>13</v>
      </c>
      <c r="EI22" s="280">
        <v>0</v>
      </c>
      <c r="EJ22" s="280">
        <v>0</v>
      </c>
      <c r="EK22" s="280">
        <v>0</v>
      </c>
      <c r="EL22" s="280">
        <v>0</v>
      </c>
      <c r="EM22" s="280">
        <v>13</v>
      </c>
      <c r="EN22" s="280">
        <v>0</v>
      </c>
    </row>
    <row r="23" spans="1:144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1140</v>
      </c>
      <c r="E23" s="280">
        <f t="shared" si="1"/>
        <v>863</v>
      </c>
      <c r="F23" s="280">
        <f t="shared" si="2"/>
        <v>850</v>
      </c>
      <c r="G23" s="280">
        <v>0</v>
      </c>
      <c r="H23" s="280">
        <v>850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13</v>
      </c>
      <c r="N23" s="280">
        <v>0</v>
      </c>
      <c r="O23" s="280">
        <v>13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8</v>
      </c>
      <c r="U23" s="280">
        <f t="shared" si="5"/>
        <v>2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2</v>
      </c>
      <c r="AB23" s="280">
        <f t="shared" si="6"/>
        <v>6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6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41</v>
      </c>
      <c r="CR23" s="280">
        <f t="shared" si="20"/>
        <v>41</v>
      </c>
      <c r="CS23" s="280">
        <v>0</v>
      </c>
      <c r="CT23" s="280">
        <v>0</v>
      </c>
      <c r="CU23" s="280">
        <v>0</v>
      </c>
      <c r="CV23" s="280">
        <v>41</v>
      </c>
      <c r="CW23" s="280">
        <v>0</v>
      </c>
      <c r="CX23" s="280">
        <v>0</v>
      </c>
      <c r="CY23" s="280">
        <f t="shared" si="21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2"/>
        <v>47</v>
      </c>
      <c r="DG23" s="280">
        <f t="shared" si="23"/>
        <v>47</v>
      </c>
      <c r="DH23" s="280">
        <v>0</v>
      </c>
      <c r="DI23" s="280">
        <v>0</v>
      </c>
      <c r="DJ23" s="280">
        <v>0</v>
      </c>
      <c r="DK23" s="280">
        <v>47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159</v>
      </c>
      <c r="DV23" s="280">
        <v>159</v>
      </c>
      <c r="DW23" s="280">
        <v>0</v>
      </c>
      <c r="DX23" s="280">
        <v>0</v>
      </c>
      <c r="DY23" s="280">
        <v>0</v>
      </c>
      <c r="DZ23" s="280">
        <f t="shared" si="26"/>
        <v>22</v>
      </c>
      <c r="EA23" s="280">
        <f t="shared" si="27"/>
        <v>22</v>
      </c>
      <c r="EB23" s="280">
        <v>0</v>
      </c>
      <c r="EC23" s="280">
        <v>0</v>
      </c>
      <c r="ED23" s="280">
        <v>22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4881</v>
      </c>
      <c r="E24" s="280">
        <f t="shared" si="1"/>
        <v>3988</v>
      </c>
      <c r="F24" s="280">
        <f t="shared" si="2"/>
        <v>3626</v>
      </c>
      <c r="G24" s="280">
        <v>0</v>
      </c>
      <c r="H24" s="280">
        <v>3620</v>
      </c>
      <c r="I24" s="280">
        <v>0</v>
      </c>
      <c r="J24" s="280">
        <v>6</v>
      </c>
      <c r="K24" s="280">
        <v>0</v>
      </c>
      <c r="L24" s="280">
        <v>0</v>
      </c>
      <c r="M24" s="280">
        <f t="shared" si="3"/>
        <v>362</v>
      </c>
      <c r="N24" s="280">
        <v>0</v>
      </c>
      <c r="O24" s="280">
        <v>336</v>
      </c>
      <c r="P24" s="280">
        <v>26</v>
      </c>
      <c r="Q24" s="280">
        <v>0</v>
      </c>
      <c r="R24" s="280">
        <v>0</v>
      </c>
      <c r="S24" s="280">
        <v>0</v>
      </c>
      <c r="T24" s="280">
        <f t="shared" si="4"/>
        <v>0</v>
      </c>
      <c r="U24" s="280">
        <f t="shared" si="5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6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775</v>
      </c>
      <c r="CR24" s="280">
        <f t="shared" si="20"/>
        <v>678</v>
      </c>
      <c r="CS24" s="280">
        <v>0</v>
      </c>
      <c r="CT24" s="280">
        <v>0</v>
      </c>
      <c r="CU24" s="280">
        <v>7</v>
      </c>
      <c r="CV24" s="280">
        <v>671</v>
      </c>
      <c r="CW24" s="280">
        <v>0</v>
      </c>
      <c r="CX24" s="280">
        <v>0</v>
      </c>
      <c r="CY24" s="280">
        <f t="shared" si="21"/>
        <v>97</v>
      </c>
      <c r="CZ24" s="280">
        <v>0</v>
      </c>
      <c r="DA24" s="280">
        <v>0</v>
      </c>
      <c r="DB24" s="280">
        <v>88</v>
      </c>
      <c r="DC24" s="280">
        <v>9</v>
      </c>
      <c r="DD24" s="280">
        <v>0</v>
      </c>
      <c r="DE24" s="280">
        <v>0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77">
        <v>0</v>
      </c>
      <c r="DK24" s="277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77">
        <v>0</v>
      </c>
      <c r="DR24" s="277">
        <v>0</v>
      </c>
      <c r="DS24" s="280">
        <v>0</v>
      </c>
      <c r="DT24" s="280">
        <v>0</v>
      </c>
      <c r="DU24" s="280">
        <f t="shared" si="25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26"/>
        <v>118</v>
      </c>
      <c r="EA24" s="280">
        <f t="shared" si="27"/>
        <v>103</v>
      </c>
      <c r="EB24" s="280">
        <v>0</v>
      </c>
      <c r="EC24" s="280">
        <v>0</v>
      </c>
      <c r="ED24" s="280">
        <v>80</v>
      </c>
      <c r="EE24" s="280">
        <v>23</v>
      </c>
      <c r="EF24" s="280">
        <v>0</v>
      </c>
      <c r="EG24" s="280">
        <v>0</v>
      </c>
      <c r="EH24" s="280">
        <f t="shared" si="28"/>
        <v>15</v>
      </c>
      <c r="EI24" s="280">
        <v>0</v>
      </c>
      <c r="EJ24" s="280">
        <v>0</v>
      </c>
      <c r="EK24" s="280">
        <v>15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5003</v>
      </c>
      <c r="E25" s="280">
        <f t="shared" si="1"/>
        <v>4246</v>
      </c>
      <c r="F25" s="280">
        <f t="shared" si="2"/>
        <v>3908</v>
      </c>
      <c r="G25" s="280">
        <v>0</v>
      </c>
      <c r="H25" s="280">
        <v>3902</v>
      </c>
      <c r="I25" s="280">
        <v>0</v>
      </c>
      <c r="J25" s="280">
        <v>6</v>
      </c>
      <c r="K25" s="280">
        <v>0</v>
      </c>
      <c r="L25" s="280">
        <v>0</v>
      </c>
      <c r="M25" s="280">
        <f t="shared" si="3"/>
        <v>338</v>
      </c>
      <c r="N25" s="280">
        <v>0</v>
      </c>
      <c r="O25" s="280">
        <v>317</v>
      </c>
      <c r="P25" s="280">
        <v>21</v>
      </c>
      <c r="Q25" s="280">
        <v>0</v>
      </c>
      <c r="R25" s="280">
        <v>0</v>
      </c>
      <c r="S25" s="280">
        <v>0</v>
      </c>
      <c r="T25" s="280">
        <f t="shared" si="4"/>
        <v>0</v>
      </c>
      <c r="U25" s="280">
        <f t="shared" si="5"/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f t="shared" si="6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652</v>
      </c>
      <c r="CR25" s="280">
        <f t="shared" si="20"/>
        <v>575</v>
      </c>
      <c r="CS25" s="280">
        <v>0</v>
      </c>
      <c r="CT25" s="280">
        <v>0</v>
      </c>
      <c r="CU25" s="280">
        <v>7</v>
      </c>
      <c r="CV25" s="280">
        <v>568</v>
      </c>
      <c r="CW25" s="280">
        <v>0</v>
      </c>
      <c r="CX25" s="280">
        <v>0</v>
      </c>
      <c r="CY25" s="280">
        <f t="shared" si="21"/>
        <v>77</v>
      </c>
      <c r="CZ25" s="280">
        <v>0</v>
      </c>
      <c r="DA25" s="280">
        <v>0</v>
      </c>
      <c r="DB25" s="280">
        <v>70</v>
      </c>
      <c r="DC25" s="280">
        <v>7</v>
      </c>
      <c r="DD25" s="280">
        <v>0</v>
      </c>
      <c r="DE25" s="280">
        <v>0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26"/>
        <v>105</v>
      </c>
      <c r="EA25" s="280">
        <f t="shared" si="27"/>
        <v>87</v>
      </c>
      <c r="EB25" s="280">
        <v>0</v>
      </c>
      <c r="EC25" s="280">
        <v>0</v>
      </c>
      <c r="ED25" s="280">
        <v>69</v>
      </c>
      <c r="EE25" s="280">
        <v>18</v>
      </c>
      <c r="EF25" s="280">
        <v>0</v>
      </c>
      <c r="EG25" s="280">
        <v>0</v>
      </c>
      <c r="EH25" s="280">
        <f t="shared" si="28"/>
        <v>18</v>
      </c>
      <c r="EI25" s="280">
        <v>0</v>
      </c>
      <c r="EJ25" s="280">
        <v>0</v>
      </c>
      <c r="EK25" s="280">
        <v>18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907</v>
      </c>
      <c r="E26" s="280">
        <f t="shared" si="1"/>
        <v>630</v>
      </c>
      <c r="F26" s="280">
        <f t="shared" si="2"/>
        <v>611</v>
      </c>
      <c r="G26" s="280">
        <v>0</v>
      </c>
      <c r="H26" s="280">
        <v>611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3"/>
        <v>19</v>
      </c>
      <c r="N26" s="280">
        <v>0</v>
      </c>
      <c r="O26" s="280">
        <v>19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4"/>
        <v>133</v>
      </c>
      <c r="U26" s="280">
        <f t="shared" si="5"/>
        <v>133</v>
      </c>
      <c r="V26" s="280">
        <v>0</v>
      </c>
      <c r="W26" s="280">
        <v>0</v>
      </c>
      <c r="X26" s="280">
        <v>69</v>
      </c>
      <c r="Y26" s="280">
        <v>43</v>
      </c>
      <c r="Z26" s="280">
        <v>0</v>
      </c>
      <c r="AA26" s="280">
        <v>21</v>
      </c>
      <c r="AB26" s="280">
        <f t="shared" si="6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0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144</v>
      </c>
      <c r="CR26" s="280">
        <f t="shared" si="20"/>
        <v>144</v>
      </c>
      <c r="CS26" s="280">
        <v>0</v>
      </c>
      <c r="CT26" s="280">
        <v>0</v>
      </c>
      <c r="CU26" s="280">
        <v>0</v>
      </c>
      <c r="CV26" s="280">
        <v>144</v>
      </c>
      <c r="CW26" s="280">
        <v>0</v>
      </c>
      <c r="CX26" s="280">
        <v>0</v>
      </c>
      <c r="CY26" s="280">
        <f t="shared" si="21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2"/>
        <v>0</v>
      </c>
      <c r="DG26" s="280">
        <f t="shared" si="23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4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25"/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f t="shared" si="26"/>
        <v>0</v>
      </c>
      <c r="EA26" s="280">
        <f t="shared" si="27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28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</sheetData>
  <sheetProtection/>
  <autoFilter ref="A6:EN2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2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472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</v>
      </c>
      <c r="B2" s="322" t="s">
        <v>5</v>
      </c>
      <c r="C2" s="322" t="s">
        <v>6</v>
      </c>
      <c r="D2" s="217" t="s">
        <v>473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474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475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21</v>
      </c>
      <c r="E3" s="322" t="s">
        <v>25</v>
      </c>
      <c r="F3" s="303" t="s">
        <v>476</v>
      </c>
      <c r="G3" s="308"/>
      <c r="H3" s="308"/>
      <c r="I3" s="308"/>
      <c r="J3" s="308"/>
      <c r="K3" s="308"/>
      <c r="L3" s="308"/>
      <c r="M3" s="296"/>
      <c r="N3" s="322" t="s">
        <v>477</v>
      </c>
      <c r="O3" s="322" t="s">
        <v>478</v>
      </c>
      <c r="P3" s="302" t="s">
        <v>21</v>
      </c>
      <c r="Q3" s="322" t="s">
        <v>25</v>
      </c>
      <c r="R3" s="297" t="s">
        <v>479</v>
      </c>
      <c r="S3" s="298"/>
      <c r="T3" s="298"/>
      <c r="U3" s="298"/>
      <c r="V3" s="298"/>
      <c r="W3" s="298"/>
      <c r="X3" s="298"/>
      <c r="Y3" s="299"/>
      <c r="Z3" s="302" t="s">
        <v>21</v>
      </c>
      <c r="AA3" s="322" t="s">
        <v>26</v>
      </c>
      <c r="AB3" s="322" t="s">
        <v>36</v>
      </c>
      <c r="AC3" s="224" t="s">
        <v>480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21</v>
      </c>
      <c r="G4" s="322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2" t="s">
        <v>40</v>
      </c>
      <c r="N4" s="325"/>
      <c r="O4" s="307"/>
      <c r="P4" s="302"/>
      <c r="Q4" s="325"/>
      <c r="R4" s="323" t="s">
        <v>21</v>
      </c>
      <c r="S4" s="322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2" t="s">
        <v>40</v>
      </c>
      <c r="Z4" s="302"/>
      <c r="AA4" s="325"/>
      <c r="AB4" s="325"/>
      <c r="AC4" s="302" t="s">
        <v>21</v>
      </c>
      <c r="AD4" s="322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2" t="s">
        <v>40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645583</v>
      </c>
      <c r="E7" s="388">
        <f>SUM(E8:E186)</f>
        <v>400309</v>
      </c>
      <c r="F7" s="388">
        <f>SUM(F8:F186)</f>
        <v>173403</v>
      </c>
      <c r="G7" s="388">
        <f>SUM(G8:G186)</f>
        <v>23205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15006</v>
      </c>
      <c r="L7" s="388">
        <f>SUM(L8:L186)</f>
        <v>135192</v>
      </c>
      <c r="M7" s="388">
        <f>SUM(M8:M186)</f>
        <v>0</v>
      </c>
      <c r="N7" s="388">
        <f>SUM(N8:N186)</f>
        <v>32521</v>
      </c>
      <c r="O7" s="388">
        <f>SUM(O8:O186)</f>
        <v>39350</v>
      </c>
      <c r="P7" s="388">
        <f>SUM(P8:P186)</f>
        <v>421120</v>
      </c>
      <c r="Q7" s="388">
        <f>SUM(Q8:Q186)</f>
        <v>400309</v>
      </c>
      <c r="R7" s="388">
        <f>SUM(R8:R186)</f>
        <v>20811</v>
      </c>
      <c r="S7" s="388">
        <f>SUM(S8:S186)</f>
        <v>15828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4983</v>
      </c>
      <c r="Y7" s="388">
        <f>SUM(Y8:Y186)</f>
        <v>0</v>
      </c>
      <c r="Z7" s="388">
        <f>SUM(Z8:Z186)</f>
        <v>70506</v>
      </c>
      <c r="AA7" s="388">
        <f>SUM(AA8:AA186)</f>
        <v>32521</v>
      </c>
      <c r="AB7" s="388">
        <f>SUM(AB8:AB186)</f>
        <v>27294</v>
      </c>
      <c r="AC7" s="388">
        <f>SUM(AC8:AC186)</f>
        <v>10691</v>
      </c>
      <c r="AD7" s="388">
        <f>SUM(AD8:AD186)</f>
        <v>3727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216</v>
      </c>
      <c r="AI7" s="388">
        <f>SUM(AI8:AI186)</f>
        <v>6748</v>
      </c>
      <c r="AJ7" s="388">
        <f>SUM(AJ8:AJ186)</f>
        <v>0</v>
      </c>
    </row>
    <row r="8" spans="1:36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26">SUM(E8,F8,N8,O8)</f>
        <v>104253</v>
      </c>
      <c r="E8" s="277">
        <f aca="true" t="shared" si="1" ref="E8:E26">+Q8</f>
        <v>77871</v>
      </c>
      <c r="F8" s="277">
        <f aca="true" t="shared" si="2" ref="F8:F26">SUM(G8:M8)</f>
        <v>18039</v>
      </c>
      <c r="G8" s="277">
        <v>11129</v>
      </c>
      <c r="H8" s="277">
        <v>0</v>
      </c>
      <c r="I8" s="277">
        <v>0</v>
      </c>
      <c r="J8" s="277">
        <v>0</v>
      </c>
      <c r="K8" s="277">
        <v>0</v>
      </c>
      <c r="L8" s="277">
        <v>6910</v>
      </c>
      <c r="M8" s="277">
        <v>0</v>
      </c>
      <c r="N8" s="277">
        <f aca="true" t="shared" si="3" ref="N8:N26">+AA8</f>
        <v>1893</v>
      </c>
      <c r="O8" s="277">
        <f>+'資源化量内訳'!Y8</f>
        <v>6450</v>
      </c>
      <c r="P8" s="277">
        <f aca="true" t="shared" si="4" ref="P8:P26">+SUM(Q8,R8)</f>
        <v>88427</v>
      </c>
      <c r="Q8" s="277">
        <v>77871</v>
      </c>
      <c r="R8" s="277">
        <f aca="true" t="shared" si="5" ref="R8:R26">+SUM(S8,T8,U8,V8,W8,X8,Y8)</f>
        <v>10556</v>
      </c>
      <c r="S8" s="277">
        <v>9750</v>
      </c>
      <c r="T8" s="277">
        <v>0</v>
      </c>
      <c r="U8" s="277">
        <v>0</v>
      </c>
      <c r="V8" s="277">
        <v>0</v>
      </c>
      <c r="W8" s="277">
        <v>0</v>
      </c>
      <c r="X8" s="277">
        <v>806</v>
      </c>
      <c r="Y8" s="277">
        <v>0</v>
      </c>
      <c r="Z8" s="277">
        <f aca="true" t="shared" si="6" ref="Z8:Z26">SUM(AA8:AC8)</f>
        <v>11619</v>
      </c>
      <c r="AA8" s="277">
        <v>1893</v>
      </c>
      <c r="AB8" s="277">
        <v>8761</v>
      </c>
      <c r="AC8" s="277">
        <f aca="true" t="shared" si="7" ref="AC8:AC26">SUM(AD8:AJ8)</f>
        <v>965</v>
      </c>
      <c r="AD8" s="277">
        <v>596</v>
      </c>
      <c r="AE8" s="277">
        <v>0</v>
      </c>
      <c r="AF8" s="277">
        <v>0</v>
      </c>
      <c r="AG8" s="277">
        <v>0</v>
      </c>
      <c r="AH8" s="277">
        <v>0</v>
      </c>
      <c r="AI8" s="277">
        <v>369</v>
      </c>
      <c r="AJ8" s="277">
        <v>0</v>
      </c>
    </row>
    <row r="9" spans="1:36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62991</v>
      </c>
      <c r="E9" s="277">
        <f t="shared" si="1"/>
        <v>50477</v>
      </c>
      <c r="F9" s="277">
        <f t="shared" si="2"/>
        <v>7856</v>
      </c>
      <c r="G9" s="277">
        <v>2849</v>
      </c>
      <c r="H9" s="277">
        <v>0</v>
      </c>
      <c r="I9" s="277">
        <v>0</v>
      </c>
      <c r="J9" s="277">
        <v>0</v>
      </c>
      <c r="K9" s="277">
        <v>0</v>
      </c>
      <c r="L9" s="277">
        <v>5007</v>
      </c>
      <c r="M9" s="277">
        <v>0</v>
      </c>
      <c r="N9" s="277">
        <f t="shared" si="3"/>
        <v>1167</v>
      </c>
      <c r="O9" s="277">
        <f>+'資源化量内訳'!Y9</f>
        <v>3491</v>
      </c>
      <c r="P9" s="277">
        <f t="shared" si="4"/>
        <v>52694</v>
      </c>
      <c r="Q9" s="277">
        <v>50477</v>
      </c>
      <c r="R9" s="277">
        <f t="shared" si="5"/>
        <v>2217</v>
      </c>
      <c r="S9" s="277">
        <v>1492</v>
      </c>
      <c r="T9" s="277">
        <v>0</v>
      </c>
      <c r="U9" s="277">
        <v>0</v>
      </c>
      <c r="V9" s="277">
        <v>0</v>
      </c>
      <c r="W9" s="277">
        <v>0</v>
      </c>
      <c r="X9" s="277">
        <v>725</v>
      </c>
      <c r="Y9" s="277">
        <v>0</v>
      </c>
      <c r="Z9" s="277">
        <f t="shared" si="6"/>
        <v>7011</v>
      </c>
      <c r="AA9" s="277">
        <v>1167</v>
      </c>
      <c r="AB9" s="277">
        <v>4986</v>
      </c>
      <c r="AC9" s="277">
        <f t="shared" si="7"/>
        <v>858</v>
      </c>
      <c r="AD9" s="277">
        <v>577</v>
      </c>
      <c r="AE9" s="277">
        <v>0</v>
      </c>
      <c r="AF9" s="277">
        <v>0</v>
      </c>
      <c r="AG9" s="277">
        <v>0</v>
      </c>
      <c r="AH9" s="277">
        <v>0</v>
      </c>
      <c r="AI9" s="277">
        <v>281</v>
      </c>
      <c r="AJ9" s="277">
        <v>0</v>
      </c>
    </row>
    <row r="10" spans="1:36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75488</v>
      </c>
      <c r="E10" s="277">
        <f t="shared" si="1"/>
        <v>60366</v>
      </c>
      <c r="F10" s="277">
        <f t="shared" si="2"/>
        <v>8621</v>
      </c>
      <c r="G10" s="277">
        <v>0</v>
      </c>
      <c r="H10" s="277">
        <v>0</v>
      </c>
      <c r="I10" s="277">
        <v>0</v>
      </c>
      <c r="J10" s="277">
        <v>0</v>
      </c>
      <c r="K10" s="277">
        <v>9</v>
      </c>
      <c r="L10" s="277">
        <v>8612</v>
      </c>
      <c r="M10" s="277">
        <v>0</v>
      </c>
      <c r="N10" s="277">
        <f t="shared" si="3"/>
        <v>960</v>
      </c>
      <c r="O10" s="277">
        <f>+'資源化量内訳'!Y10</f>
        <v>5541</v>
      </c>
      <c r="P10" s="277">
        <f t="shared" si="4"/>
        <v>61238</v>
      </c>
      <c r="Q10" s="277">
        <v>60366</v>
      </c>
      <c r="R10" s="277">
        <f t="shared" si="5"/>
        <v>872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872</v>
      </c>
      <c r="Y10" s="277">
        <v>0</v>
      </c>
      <c r="Z10" s="277">
        <f t="shared" si="6"/>
        <v>2579</v>
      </c>
      <c r="AA10" s="277">
        <v>960</v>
      </c>
      <c r="AB10" s="277">
        <v>170</v>
      </c>
      <c r="AC10" s="277">
        <f t="shared" si="7"/>
        <v>1449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1449</v>
      </c>
      <c r="AJ10" s="277">
        <v>0</v>
      </c>
    </row>
    <row r="11" spans="1:36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21819</v>
      </c>
      <c r="E11" s="277">
        <f t="shared" si="1"/>
        <v>14857</v>
      </c>
      <c r="F11" s="277">
        <f t="shared" si="2"/>
        <v>4265</v>
      </c>
      <c r="G11" s="277">
        <v>2047</v>
      </c>
      <c r="H11" s="277">
        <v>0</v>
      </c>
      <c r="I11" s="277">
        <v>0</v>
      </c>
      <c r="J11" s="277">
        <v>0</v>
      </c>
      <c r="K11" s="277">
        <v>0</v>
      </c>
      <c r="L11" s="277">
        <v>2218</v>
      </c>
      <c r="M11" s="277">
        <v>0</v>
      </c>
      <c r="N11" s="277">
        <f t="shared" si="3"/>
        <v>0</v>
      </c>
      <c r="O11" s="277">
        <f>+'資源化量内訳'!Y11</f>
        <v>2697</v>
      </c>
      <c r="P11" s="277">
        <f t="shared" si="4"/>
        <v>14988</v>
      </c>
      <c r="Q11" s="277">
        <v>14857</v>
      </c>
      <c r="R11" s="277">
        <f t="shared" si="5"/>
        <v>131</v>
      </c>
      <c r="S11" s="277">
        <v>131</v>
      </c>
      <c r="T11" s="277">
        <v>0</v>
      </c>
      <c r="U11" s="277"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f t="shared" si="6"/>
        <v>1447</v>
      </c>
      <c r="AA11" s="277">
        <v>0</v>
      </c>
      <c r="AB11" s="277">
        <v>114</v>
      </c>
      <c r="AC11" s="277">
        <f t="shared" si="7"/>
        <v>1333</v>
      </c>
      <c r="AD11" s="277">
        <v>1333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0</v>
      </c>
    </row>
    <row r="12" spans="1:36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146602</v>
      </c>
      <c r="E12" s="280">
        <f t="shared" si="1"/>
        <v>43325</v>
      </c>
      <c r="F12" s="280">
        <f t="shared" si="2"/>
        <v>93205</v>
      </c>
      <c r="G12" s="280">
        <v>3178</v>
      </c>
      <c r="H12" s="280">
        <v>0</v>
      </c>
      <c r="I12" s="280">
        <v>0</v>
      </c>
      <c r="J12" s="280">
        <v>0</v>
      </c>
      <c r="K12" s="280">
        <v>0</v>
      </c>
      <c r="L12" s="280">
        <v>90027</v>
      </c>
      <c r="M12" s="280">
        <v>0</v>
      </c>
      <c r="N12" s="280">
        <f t="shared" si="3"/>
        <v>8510</v>
      </c>
      <c r="O12" s="280">
        <f>+'資源化量内訳'!Y12</f>
        <v>1562</v>
      </c>
      <c r="P12" s="280">
        <f t="shared" si="4"/>
        <v>45215</v>
      </c>
      <c r="Q12" s="280">
        <v>43325</v>
      </c>
      <c r="R12" s="280">
        <f t="shared" si="5"/>
        <v>1890</v>
      </c>
      <c r="S12" s="280">
        <v>1755</v>
      </c>
      <c r="T12" s="280">
        <v>0</v>
      </c>
      <c r="U12" s="280">
        <v>0</v>
      </c>
      <c r="V12" s="280">
        <v>0</v>
      </c>
      <c r="W12" s="280">
        <v>0</v>
      </c>
      <c r="X12" s="280">
        <v>135</v>
      </c>
      <c r="Y12" s="280">
        <v>0</v>
      </c>
      <c r="Z12" s="280">
        <f t="shared" si="6"/>
        <v>16820</v>
      </c>
      <c r="AA12" s="280">
        <v>8510</v>
      </c>
      <c r="AB12" s="280">
        <v>7436</v>
      </c>
      <c r="AC12" s="280">
        <f t="shared" si="7"/>
        <v>874</v>
      </c>
      <c r="AD12" s="280">
        <v>679</v>
      </c>
      <c r="AE12" s="280">
        <v>0</v>
      </c>
      <c r="AF12" s="280">
        <v>0</v>
      </c>
      <c r="AG12" s="280">
        <v>0</v>
      </c>
      <c r="AH12" s="280">
        <v>0</v>
      </c>
      <c r="AI12" s="280">
        <v>195</v>
      </c>
      <c r="AJ12" s="280">
        <v>0</v>
      </c>
    </row>
    <row r="13" spans="1:36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21017</v>
      </c>
      <c r="E13" s="280">
        <f t="shared" si="1"/>
        <v>15747</v>
      </c>
      <c r="F13" s="280">
        <f t="shared" si="2"/>
        <v>2565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2565</v>
      </c>
      <c r="M13" s="280">
        <v>0</v>
      </c>
      <c r="N13" s="280">
        <f t="shared" si="3"/>
        <v>918</v>
      </c>
      <c r="O13" s="280">
        <f>+'資源化量内訳'!Y13</f>
        <v>1787</v>
      </c>
      <c r="P13" s="280">
        <f t="shared" si="4"/>
        <v>15749</v>
      </c>
      <c r="Q13" s="280">
        <v>15747</v>
      </c>
      <c r="R13" s="280">
        <f t="shared" si="5"/>
        <v>2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2</v>
      </c>
      <c r="Y13" s="280">
        <v>0</v>
      </c>
      <c r="Z13" s="280">
        <f t="shared" si="6"/>
        <v>1901</v>
      </c>
      <c r="AA13" s="280">
        <v>918</v>
      </c>
      <c r="AB13" s="280">
        <v>405</v>
      </c>
      <c r="AC13" s="280">
        <f t="shared" si="7"/>
        <v>578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578</v>
      </c>
      <c r="AJ13" s="280">
        <v>0</v>
      </c>
    </row>
    <row r="14" spans="1:36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47386</v>
      </c>
      <c r="E14" s="280">
        <f t="shared" si="1"/>
        <v>34245</v>
      </c>
      <c r="F14" s="280">
        <f t="shared" si="2"/>
        <v>8218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8218</v>
      </c>
      <c r="M14" s="280">
        <v>0</v>
      </c>
      <c r="N14" s="280">
        <f t="shared" si="3"/>
        <v>379</v>
      </c>
      <c r="O14" s="280">
        <f>+'資源化量内訳'!Y14</f>
        <v>4544</v>
      </c>
      <c r="P14" s="280">
        <f t="shared" si="4"/>
        <v>36625</v>
      </c>
      <c r="Q14" s="280">
        <v>34245</v>
      </c>
      <c r="R14" s="280">
        <f t="shared" si="5"/>
        <v>2380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2380</v>
      </c>
      <c r="Y14" s="280">
        <v>0</v>
      </c>
      <c r="Z14" s="280">
        <f t="shared" si="6"/>
        <v>1872</v>
      </c>
      <c r="AA14" s="280">
        <v>379</v>
      </c>
      <c r="AB14" s="280">
        <v>225</v>
      </c>
      <c r="AC14" s="280">
        <f t="shared" si="7"/>
        <v>1268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1268</v>
      </c>
      <c r="AJ14" s="280">
        <v>0</v>
      </c>
    </row>
    <row r="15" spans="1:36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17944</v>
      </c>
      <c r="E15" s="280">
        <f t="shared" si="1"/>
        <v>13782</v>
      </c>
      <c r="F15" s="280">
        <f t="shared" si="2"/>
        <v>2542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2542</v>
      </c>
      <c r="M15" s="280">
        <v>0</v>
      </c>
      <c r="N15" s="280">
        <f t="shared" si="3"/>
        <v>516</v>
      </c>
      <c r="O15" s="280">
        <f>+'資源化量内訳'!Y15</f>
        <v>1104</v>
      </c>
      <c r="P15" s="280">
        <f t="shared" si="4"/>
        <v>13784</v>
      </c>
      <c r="Q15" s="280">
        <v>13782</v>
      </c>
      <c r="R15" s="280">
        <f t="shared" si="5"/>
        <v>2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2</v>
      </c>
      <c r="Y15" s="280">
        <v>0</v>
      </c>
      <c r="Z15" s="280">
        <f t="shared" si="6"/>
        <v>1460</v>
      </c>
      <c r="AA15" s="280">
        <v>516</v>
      </c>
      <c r="AB15" s="280">
        <v>359</v>
      </c>
      <c r="AC15" s="280">
        <f t="shared" si="7"/>
        <v>585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585</v>
      </c>
      <c r="AJ15" s="280">
        <v>0</v>
      </c>
    </row>
    <row r="16" spans="1:36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16775</v>
      </c>
      <c r="E16" s="280">
        <f t="shared" si="1"/>
        <v>12695</v>
      </c>
      <c r="F16" s="280">
        <f t="shared" si="2"/>
        <v>1283</v>
      </c>
      <c r="G16" s="280">
        <v>913</v>
      </c>
      <c r="H16" s="280">
        <v>0</v>
      </c>
      <c r="I16" s="280">
        <v>0</v>
      </c>
      <c r="J16" s="280">
        <v>0</v>
      </c>
      <c r="K16" s="280">
        <v>0</v>
      </c>
      <c r="L16" s="280">
        <v>370</v>
      </c>
      <c r="M16" s="280">
        <v>0</v>
      </c>
      <c r="N16" s="280">
        <f t="shared" si="3"/>
        <v>0</v>
      </c>
      <c r="O16" s="280">
        <f>+'資源化量内訳'!Y16</f>
        <v>2797</v>
      </c>
      <c r="P16" s="280">
        <f t="shared" si="4"/>
        <v>13069</v>
      </c>
      <c r="Q16" s="280">
        <v>12695</v>
      </c>
      <c r="R16" s="280">
        <f t="shared" si="5"/>
        <v>374</v>
      </c>
      <c r="S16" s="280">
        <v>374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6"/>
        <v>333</v>
      </c>
      <c r="AA16" s="280">
        <v>0</v>
      </c>
      <c r="AB16" s="280">
        <v>50</v>
      </c>
      <c r="AC16" s="280">
        <f t="shared" si="7"/>
        <v>283</v>
      </c>
      <c r="AD16" s="280">
        <v>283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14692</v>
      </c>
      <c r="E17" s="280">
        <f t="shared" si="1"/>
        <v>12492</v>
      </c>
      <c r="F17" s="280">
        <f t="shared" si="2"/>
        <v>574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574</v>
      </c>
      <c r="M17" s="280">
        <v>0</v>
      </c>
      <c r="N17" s="280">
        <f t="shared" si="3"/>
        <v>1092</v>
      </c>
      <c r="O17" s="280">
        <f>+'資源化量内訳'!Y17</f>
        <v>534</v>
      </c>
      <c r="P17" s="280">
        <f t="shared" si="4"/>
        <v>12494</v>
      </c>
      <c r="Q17" s="280">
        <v>12492</v>
      </c>
      <c r="R17" s="280">
        <f t="shared" si="5"/>
        <v>2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2</v>
      </c>
      <c r="Y17" s="280">
        <v>0</v>
      </c>
      <c r="Z17" s="280">
        <f t="shared" si="6"/>
        <v>2960</v>
      </c>
      <c r="AA17" s="280">
        <v>1092</v>
      </c>
      <c r="AB17" s="280">
        <v>1846</v>
      </c>
      <c r="AC17" s="280">
        <f t="shared" si="7"/>
        <v>22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22</v>
      </c>
      <c r="AJ17" s="280">
        <v>0</v>
      </c>
    </row>
    <row r="18" spans="1:36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8920</v>
      </c>
      <c r="E18" s="280">
        <f t="shared" si="1"/>
        <v>0</v>
      </c>
      <c r="F18" s="280">
        <f t="shared" si="2"/>
        <v>7836</v>
      </c>
      <c r="G18" s="280">
        <v>0</v>
      </c>
      <c r="H18" s="280">
        <v>0</v>
      </c>
      <c r="I18" s="280">
        <v>0</v>
      </c>
      <c r="J18" s="280">
        <v>0</v>
      </c>
      <c r="K18" s="280">
        <v>6972</v>
      </c>
      <c r="L18" s="280">
        <v>864</v>
      </c>
      <c r="M18" s="280">
        <v>0</v>
      </c>
      <c r="N18" s="280">
        <f t="shared" si="3"/>
        <v>278</v>
      </c>
      <c r="O18" s="280">
        <f>+'資源化量内訳'!Y18</f>
        <v>806</v>
      </c>
      <c r="P18" s="280">
        <f t="shared" si="4"/>
        <v>0</v>
      </c>
      <c r="Q18" s="280">
        <v>0</v>
      </c>
      <c r="R18" s="280">
        <f t="shared" si="5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6"/>
        <v>313</v>
      </c>
      <c r="AA18" s="280">
        <v>278</v>
      </c>
      <c r="AB18" s="280">
        <v>0</v>
      </c>
      <c r="AC18" s="280">
        <f t="shared" si="7"/>
        <v>35</v>
      </c>
      <c r="AD18" s="280">
        <v>0</v>
      </c>
      <c r="AE18" s="280">
        <v>0</v>
      </c>
      <c r="AF18" s="280">
        <v>0</v>
      </c>
      <c r="AG18" s="280">
        <v>0</v>
      </c>
      <c r="AH18" s="280">
        <v>35</v>
      </c>
      <c r="AI18" s="280">
        <v>0</v>
      </c>
      <c r="AJ18" s="280">
        <v>0</v>
      </c>
    </row>
    <row r="19" spans="1:36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57327</v>
      </c>
      <c r="E19" s="280">
        <f t="shared" si="1"/>
        <v>27697</v>
      </c>
      <c r="F19" s="280">
        <f t="shared" si="2"/>
        <v>13336</v>
      </c>
      <c r="G19" s="280">
        <v>1751</v>
      </c>
      <c r="H19" s="280">
        <v>0</v>
      </c>
      <c r="I19" s="280">
        <v>0</v>
      </c>
      <c r="J19" s="280">
        <v>0</v>
      </c>
      <c r="K19" s="280">
        <v>7900</v>
      </c>
      <c r="L19" s="280">
        <v>3685</v>
      </c>
      <c r="M19" s="280">
        <v>0</v>
      </c>
      <c r="N19" s="280">
        <f t="shared" si="3"/>
        <v>10930</v>
      </c>
      <c r="O19" s="280">
        <f>+'資源化量内訳'!Y19</f>
        <v>5364</v>
      </c>
      <c r="P19" s="280">
        <f t="shared" si="4"/>
        <v>29066</v>
      </c>
      <c r="Q19" s="280">
        <v>27697</v>
      </c>
      <c r="R19" s="280">
        <f t="shared" si="5"/>
        <v>1369</v>
      </c>
      <c r="S19" s="280">
        <v>1369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6"/>
        <v>13877</v>
      </c>
      <c r="AA19" s="280">
        <v>10930</v>
      </c>
      <c r="AB19" s="280">
        <v>630</v>
      </c>
      <c r="AC19" s="280">
        <f t="shared" si="7"/>
        <v>2317</v>
      </c>
      <c r="AD19" s="280">
        <v>221</v>
      </c>
      <c r="AE19" s="280">
        <v>0</v>
      </c>
      <c r="AF19" s="280">
        <v>0</v>
      </c>
      <c r="AG19" s="280">
        <v>0</v>
      </c>
      <c r="AH19" s="280">
        <v>181</v>
      </c>
      <c r="AI19" s="280">
        <v>1915</v>
      </c>
      <c r="AJ19" s="280">
        <v>0</v>
      </c>
    </row>
    <row r="20" spans="1:36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31214</v>
      </c>
      <c r="E20" s="280">
        <f t="shared" si="1"/>
        <v>21162</v>
      </c>
      <c r="F20" s="280">
        <f t="shared" si="2"/>
        <v>2163</v>
      </c>
      <c r="G20" s="280">
        <v>1197</v>
      </c>
      <c r="H20" s="280">
        <v>0</v>
      </c>
      <c r="I20" s="280">
        <v>0</v>
      </c>
      <c r="J20" s="280">
        <v>0</v>
      </c>
      <c r="K20" s="280">
        <v>0</v>
      </c>
      <c r="L20" s="280">
        <v>966</v>
      </c>
      <c r="M20" s="280">
        <v>0</v>
      </c>
      <c r="N20" s="280">
        <f t="shared" si="3"/>
        <v>5576</v>
      </c>
      <c r="O20" s="280">
        <f>+'資源化量内訳'!Y20</f>
        <v>2313</v>
      </c>
      <c r="P20" s="280">
        <f t="shared" si="4"/>
        <v>22079</v>
      </c>
      <c r="Q20" s="280">
        <v>21162</v>
      </c>
      <c r="R20" s="280">
        <f t="shared" si="5"/>
        <v>917</v>
      </c>
      <c r="S20" s="280">
        <v>917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6"/>
        <v>7440</v>
      </c>
      <c r="AA20" s="280">
        <v>5576</v>
      </c>
      <c r="AB20" s="280">
        <v>1864</v>
      </c>
      <c r="AC20" s="280">
        <f t="shared" si="7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5661</v>
      </c>
      <c r="E21" s="280">
        <f t="shared" si="1"/>
        <v>4916</v>
      </c>
      <c r="F21" s="280">
        <f t="shared" si="2"/>
        <v>666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666</v>
      </c>
      <c r="M21" s="280">
        <v>0</v>
      </c>
      <c r="N21" s="280">
        <f t="shared" si="3"/>
        <v>79</v>
      </c>
      <c r="O21" s="280">
        <f>+'資源化量内訳'!Y21</f>
        <v>0</v>
      </c>
      <c r="P21" s="280">
        <f t="shared" si="4"/>
        <v>4916</v>
      </c>
      <c r="Q21" s="280">
        <v>4916</v>
      </c>
      <c r="R21" s="280">
        <f t="shared" si="5"/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6"/>
        <v>89</v>
      </c>
      <c r="AA21" s="280">
        <v>79</v>
      </c>
      <c r="AB21" s="280">
        <v>10</v>
      </c>
      <c r="AC21" s="280">
        <f t="shared" si="7"/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1610</v>
      </c>
      <c r="E22" s="280">
        <f t="shared" si="1"/>
        <v>1009</v>
      </c>
      <c r="F22" s="280">
        <f t="shared" si="2"/>
        <v>382</v>
      </c>
      <c r="G22" s="280">
        <v>0</v>
      </c>
      <c r="H22" s="280">
        <v>0</v>
      </c>
      <c r="I22" s="280">
        <v>0</v>
      </c>
      <c r="J22" s="280">
        <v>0</v>
      </c>
      <c r="K22" s="280">
        <v>125</v>
      </c>
      <c r="L22" s="280">
        <v>257</v>
      </c>
      <c r="M22" s="280">
        <v>0</v>
      </c>
      <c r="N22" s="280">
        <f t="shared" si="3"/>
        <v>18</v>
      </c>
      <c r="O22" s="280">
        <f>+'資源化量内訳'!Y22</f>
        <v>201</v>
      </c>
      <c r="P22" s="280">
        <f t="shared" si="4"/>
        <v>1009</v>
      </c>
      <c r="Q22" s="280">
        <v>1009</v>
      </c>
      <c r="R22" s="280">
        <f t="shared" si="5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6"/>
        <v>64</v>
      </c>
      <c r="AA22" s="280">
        <v>18</v>
      </c>
      <c r="AB22" s="280">
        <v>0</v>
      </c>
      <c r="AC22" s="280">
        <f t="shared" si="7"/>
        <v>46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46</v>
      </c>
      <c r="AJ22" s="280">
        <v>0</v>
      </c>
    </row>
    <row r="23" spans="1:36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1093</v>
      </c>
      <c r="E23" s="280">
        <f t="shared" si="1"/>
        <v>863</v>
      </c>
      <c r="F23" s="280">
        <f t="shared" si="2"/>
        <v>49</v>
      </c>
      <c r="G23" s="280">
        <v>8</v>
      </c>
      <c r="H23" s="280">
        <v>0</v>
      </c>
      <c r="I23" s="280">
        <v>0</v>
      </c>
      <c r="J23" s="280">
        <v>0</v>
      </c>
      <c r="K23" s="280">
        <v>0</v>
      </c>
      <c r="L23" s="280">
        <v>41</v>
      </c>
      <c r="M23" s="280">
        <v>0</v>
      </c>
      <c r="N23" s="280">
        <f t="shared" si="3"/>
        <v>22</v>
      </c>
      <c r="O23" s="280">
        <f>+'資源化量内訳'!Y23</f>
        <v>159</v>
      </c>
      <c r="P23" s="280">
        <f t="shared" si="4"/>
        <v>871</v>
      </c>
      <c r="Q23" s="280">
        <v>863</v>
      </c>
      <c r="R23" s="280">
        <f t="shared" si="5"/>
        <v>8</v>
      </c>
      <c r="S23" s="280">
        <v>8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6"/>
        <v>96</v>
      </c>
      <c r="AA23" s="280">
        <v>22</v>
      </c>
      <c r="AB23" s="280">
        <v>74</v>
      </c>
      <c r="AC23" s="280">
        <f t="shared" si="7"/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4881</v>
      </c>
      <c r="E24" s="280">
        <f t="shared" si="1"/>
        <v>3956</v>
      </c>
      <c r="F24" s="280">
        <f t="shared" si="2"/>
        <v>829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829</v>
      </c>
      <c r="M24" s="280">
        <v>0</v>
      </c>
      <c r="N24" s="280">
        <f t="shared" si="3"/>
        <v>96</v>
      </c>
      <c r="O24" s="280">
        <f>+'資源化量内訳'!Y24</f>
        <v>0</v>
      </c>
      <c r="P24" s="280">
        <f t="shared" si="4"/>
        <v>3988</v>
      </c>
      <c r="Q24" s="280">
        <v>3956</v>
      </c>
      <c r="R24" s="280">
        <f t="shared" si="5"/>
        <v>32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32</v>
      </c>
      <c r="Y24" s="280">
        <v>0</v>
      </c>
      <c r="Z24" s="280">
        <f t="shared" si="6"/>
        <v>118</v>
      </c>
      <c r="AA24" s="280">
        <v>96</v>
      </c>
      <c r="AB24" s="280">
        <v>0</v>
      </c>
      <c r="AC24" s="280">
        <f t="shared" si="7"/>
        <v>22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22</v>
      </c>
      <c r="AJ24" s="280">
        <v>0</v>
      </c>
    </row>
    <row r="25" spans="1:36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5003</v>
      </c>
      <c r="E25" s="280">
        <f t="shared" si="1"/>
        <v>4219</v>
      </c>
      <c r="F25" s="280">
        <f t="shared" si="2"/>
        <v>697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697</v>
      </c>
      <c r="M25" s="280">
        <v>0</v>
      </c>
      <c r="N25" s="280">
        <f t="shared" si="3"/>
        <v>87</v>
      </c>
      <c r="O25" s="280">
        <f>+'資源化量内訳'!Y25</f>
        <v>0</v>
      </c>
      <c r="P25" s="280">
        <f t="shared" si="4"/>
        <v>4246</v>
      </c>
      <c r="Q25" s="280">
        <v>4219</v>
      </c>
      <c r="R25" s="280">
        <f t="shared" si="5"/>
        <v>27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27</v>
      </c>
      <c r="Y25" s="280">
        <v>0</v>
      </c>
      <c r="Z25" s="280">
        <f t="shared" si="6"/>
        <v>469</v>
      </c>
      <c r="AA25" s="280">
        <v>87</v>
      </c>
      <c r="AB25" s="280">
        <v>364</v>
      </c>
      <c r="AC25" s="280">
        <f t="shared" si="7"/>
        <v>18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18</v>
      </c>
      <c r="AJ25" s="280">
        <v>0</v>
      </c>
    </row>
    <row r="26" spans="1:36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907</v>
      </c>
      <c r="E26" s="280">
        <f t="shared" si="1"/>
        <v>630</v>
      </c>
      <c r="F26" s="280">
        <f t="shared" si="2"/>
        <v>277</v>
      </c>
      <c r="G26" s="280">
        <v>133</v>
      </c>
      <c r="H26" s="280">
        <v>0</v>
      </c>
      <c r="I26" s="280">
        <v>0</v>
      </c>
      <c r="J26" s="280">
        <v>0</v>
      </c>
      <c r="K26" s="280">
        <v>0</v>
      </c>
      <c r="L26" s="280">
        <v>144</v>
      </c>
      <c r="M26" s="280">
        <v>0</v>
      </c>
      <c r="N26" s="280">
        <f t="shared" si="3"/>
        <v>0</v>
      </c>
      <c r="O26" s="280">
        <f>+'資源化量内訳'!Y26</f>
        <v>0</v>
      </c>
      <c r="P26" s="280">
        <f t="shared" si="4"/>
        <v>662</v>
      </c>
      <c r="Q26" s="280">
        <v>630</v>
      </c>
      <c r="R26" s="280">
        <f t="shared" si="5"/>
        <v>32</v>
      </c>
      <c r="S26" s="280">
        <v>32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6"/>
        <v>38</v>
      </c>
      <c r="AA26" s="280">
        <v>0</v>
      </c>
      <c r="AB26" s="280">
        <v>0</v>
      </c>
      <c r="AC26" s="280">
        <f t="shared" si="7"/>
        <v>38</v>
      </c>
      <c r="AD26" s="280">
        <v>38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</sheetData>
  <sheetProtection/>
  <autoFilter ref="A6:AJ26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2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481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</v>
      </c>
      <c r="B2" s="322" t="s">
        <v>5</v>
      </c>
      <c r="C2" s="322" t="s">
        <v>6</v>
      </c>
      <c r="D2" s="256" t="s">
        <v>482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483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484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485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486</v>
      </c>
    </row>
    <row r="3" spans="1:88" s="284" customFormat="1" ht="25.5" customHeight="1">
      <c r="A3" s="323"/>
      <c r="B3" s="323"/>
      <c r="C3" s="325"/>
      <c r="D3" s="321" t="s">
        <v>21</v>
      </c>
      <c r="E3" s="316" t="s">
        <v>487</v>
      </c>
      <c r="F3" s="316" t="s">
        <v>488</v>
      </c>
      <c r="G3" s="316" t="s">
        <v>489</v>
      </c>
      <c r="H3" s="316" t="s">
        <v>490</v>
      </c>
      <c r="I3" s="316" t="s">
        <v>491</v>
      </c>
      <c r="J3" s="316" t="s">
        <v>492</v>
      </c>
      <c r="K3" s="316" t="s">
        <v>493</v>
      </c>
      <c r="L3" s="316" t="s">
        <v>494</v>
      </c>
      <c r="M3" s="316" t="s">
        <v>495</v>
      </c>
      <c r="N3" s="316" t="s">
        <v>496</v>
      </c>
      <c r="O3" s="316" t="s">
        <v>497</v>
      </c>
      <c r="P3" s="316" t="s">
        <v>498</v>
      </c>
      <c r="Q3" s="316" t="s">
        <v>499</v>
      </c>
      <c r="R3" s="316" t="s">
        <v>500</v>
      </c>
      <c r="S3" s="316" t="s">
        <v>501</v>
      </c>
      <c r="T3" s="316" t="s">
        <v>45</v>
      </c>
      <c r="U3" s="316" t="s">
        <v>46</v>
      </c>
      <c r="V3" s="316" t="s">
        <v>47</v>
      </c>
      <c r="W3" s="316" t="s">
        <v>48</v>
      </c>
      <c r="X3" s="316" t="s">
        <v>471</v>
      </c>
      <c r="Y3" s="321" t="s">
        <v>21</v>
      </c>
      <c r="Z3" s="316" t="s">
        <v>487</v>
      </c>
      <c r="AA3" s="316" t="s">
        <v>488</v>
      </c>
      <c r="AB3" s="316" t="s">
        <v>489</v>
      </c>
      <c r="AC3" s="316" t="s">
        <v>490</v>
      </c>
      <c r="AD3" s="316" t="s">
        <v>491</v>
      </c>
      <c r="AE3" s="316" t="s">
        <v>492</v>
      </c>
      <c r="AF3" s="316" t="s">
        <v>493</v>
      </c>
      <c r="AG3" s="316" t="s">
        <v>494</v>
      </c>
      <c r="AH3" s="316" t="s">
        <v>495</v>
      </c>
      <c r="AI3" s="316" t="s">
        <v>496</v>
      </c>
      <c r="AJ3" s="316" t="s">
        <v>497</v>
      </c>
      <c r="AK3" s="316" t="s">
        <v>498</v>
      </c>
      <c r="AL3" s="316" t="s">
        <v>499</v>
      </c>
      <c r="AM3" s="316" t="s">
        <v>500</v>
      </c>
      <c r="AN3" s="316" t="s">
        <v>501</v>
      </c>
      <c r="AO3" s="316" t="s">
        <v>45</v>
      </c>
      <c r="AP3" s="316" t="s">
        <v>46</v>
      </c>
      <c r="AQ3" s="316" t="s">
        <v>47</v>
      </c>
      <c r="AR3" s="316" t="s">
        <v>48</v>
      </c>
      <c r="AS3" s="316" t="s">
        <v>471</v>
      </c>
      <c r="AT3" s="321" t="s">
        <v>21</v>
      </c>
      <c r="AU3" s="316" t="s">
        <v>487</v>
      </c>
      <c r="AV3" s="316" t="s">
        <v>488</v>
      </c>
      <c r="AW3" s="316" t="s">
        <v>489</v>
      </c>
      <c r="AX3" s="316" t="s">
        <v>490</v>
      </c>
      <c r="AY3" s="316" t="s">
        <v>491</v>
      </c>
      <c r="AZ3" s="316" t="s">
        <v>492</v>
      </c>
      <c r="BA3" s="316" t="s">
        <v>493</v>
      </c>
      <c r="BB3" s="316" t="s">
        <v>494</v>
      </c>
      <c r="BC3" s="316" t="s">
        <v>495</v>
      </c>
      <c r="BD3" s="316" t="s">
        <v>496</v>
      </c>
      <c r="BE3" s="316" t="s">
        <v>497</v>
      </c>
      <c r="BF3" s="316" t="s">
        <v>498</v>
      </c>
      <c r="BG3" s="316" t="s">
        <v>499</v>
      </c>
      <c r="BH3" s="316" t="s">
        <v>500</v>
      </c>
      <c r="BI3" s="316" t="s">
        <v>501</v>
      </c>
      <c r="BJ3" s="316" t="s">
        <v>45</v>
      </c>
      <c r="BK3" s="316" t="s">
        <v>46</v>
      </c>
      <c r="BL3" s="316" t="s">
        <v>47</v>
      </c>
      <c r="BM3" s="316" t="s">
        <v>48</v>
      </c>
      <c r="BN3" s="316" t="s">
        <v>471</v>
      </c>
      <c r="BO3" s="321" t="s">
        <v>21</v>
      </c>
      <c r="BP3" s="316" t="s">
        <v>487</v>
      </c>
      <c r="BQ3" s="316" t="s">
        <v>488</v>
      </c>
      <c r="BR3" s="316" t="s">
        <v>489</v>
      </c>
      <c r="BS3" s="316" t="s">
        <v>490</v>
      </c>
      <c r="BT3" s="316" t="s">
        <v>491</v>
      </c>
      <c r="BU3" s="316" t="s">
        <v>492</v>
      </c>
      <c r="BV3" s="316" t="s">
        <v>493</v>
      </c>
      <c r="BW3" s="316" t="s">
        <v>494</v>
      </c>
      <c r="BX3" s="316" t="s">
        <v>495</v>
      </c>
      <c r="BY3" s="316" t="s">
        <v>496</v>
      </c>
      <c r="BZ3" s="316" t="s">
        <v>497</v>
      </c>
      <c r="CA3" s="316" t="s">
        <v>498</v>
      </c>
      <c r="CB3" s="316" t="s">
        <v>499</v>
      </c>
      <c r="CC3" s="316" t="s">
        <v>500</v>
      </c>
      <c r="CD3" s="316" t="s">
        <v>501</v>
      </c>
      <c r="CE3" s="316" t="s">
        <v>45</v>
      </c>
      <c r="CF3" s="316" t="s">
        <v>46</v>
      </c>
      <c r="CG3" s="316" t="s">
        <v>47</v>
      </c>
      <c r="CH3" s="316" t="s">
        <v>48</v>
      </c>
      <c r="CI3" s="316" t="s">
        <v>471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454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454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454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8"/>
    </row>
    <row r="7" spans="1:88" s="287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245562</v>
      </c>
      <c r="E7" s="388">
        <f>SUM(E8:E186)</f>
        <v>53733</v>
      </c>
      <c r="F7" s="388">
        <f>SUM(F8:F186)</f>
        <v>87</v>
      </c>
      <c r="G7" s="388">
        <f>SUM(G8:G186)</f>
        <v>1279</v>
      </c>
      <c r="H7" s="388">
        <f>SUM(H8:H186)</f>
        <v>11721</v>
      </c>
      <c r="I7" s="388">
        <f>SUM(I8:I186)</f>
        <v>8958</v>
      </c>
      <c r="J7" s="388">
        <f>SUM(J8:J186)</f>
        <v>2686</v>
      </c>
      <c r="K7" s="388">
        <f>SUM(K8:K186)</f>
        <v>8</v>
      </c>
      <c r="L7" s="388">
        <f>SUM(L8:L186)</f>
        <v>10136</v>
      </c>
      <c r="M7" s="388">
        <f>SUM(M8:M186)</f>
        <v>1535</v>
      </c>
      <c r="N7" s="388">
        <f>SUM(N8:N186)</f>
        <v>1572</v>
      </c>
      <c r="O7" s="388">
        <f>SUM(O8:O186)</f>
        <v>176</v>
      </c>
      <c r="P7" s="388">
        <f>SUM(P8:P186)</f>
        <v>0</v>
      </c>
      <c r="Q7" s="388">
        <f>SUM(Q8:Q186)</f>
        <v>3915</v>
      </c>
      <c r="R7" s="388">
        <f>SUM(R8:R186)</f>
        <v>14781</v>
      </c>
      <c r="S7" s="388">
        <f>SUM(S8:S186)</f>
        <v>0</v>
      </c>
      <c r="T7" s="388">
        <f>SUM(T8:T186)</f>
        <v>20567</v>
      </c>
      <c r="U7" s="388">
        <f>SUM(U8:U186)</f>
        <v>0</v>
      </c>
      <c r="V7" s="388">
        <f>SUM(V8:V186)</f>
        <v>0</v>
      </c>
      <c r="W7" s="388">
        <f>SUM(W8:W186)</f>
        <v>49</v>
      </c>
      <c r="X7" s="388">
        <f>SUM(X8:X186)</f>
        <v>114359</v>
      </c>
      <c r="Y7" s="388">
        <f>SUM(Y8:Y186)</f>
        <v>39350</v>
      </c>
      <c r="Z7" s="388">
        <f>SUM(Z8:Z186)</f>
        <v>36050</v>
      </c>
      <c r="AA7" s="388">
        <f>SUM(AA8:AA186)</f>
        <v>41</v>
      </c>
      <c r="AB7" s="388">
        <f>SUM(AB8:AB186)</f>
        <v>311</v>
      </c>
      <c r="AC7" s="388">
        <f>SUM(AC8:AC186)</f>
        <v>831</v>
      </c>
      <c r="AD7" s="388">
        <f>SUM(AD8:AD186)</f>
        <v>786</v>
      </c>
      <c r="AE7" s="388">
        <f>SUM(AE8:AE186)</f>
        <v>11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1317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3</v>
      </c>
      <c r="AT7" s="388">
        <f>SUM(AT8:AT186)</f>
        <v>189517</v>
      </c>
      <c r="AU7" s="388">
        <f>SUM(AU8:AU186)</f>
        <v>2222</v>
      </c>
      <c r="AV7" s="388">
        <f>SUM(AV8:AV186)</f>
        <v>32</v>
      </c>
      <c r="AW7" s="388">
        <f>SUM(AW8:AW186)</f>
        <v>859</v>
      </c>
      <c r="AX7" s="388">
        <f>SUM(AX8:AX186)</f>
        <v>10079</v>
      </c>
      <c r="AY7" s="388">
        <f>SUM(AY8:AY186)</f>
        <v>8043</v>
      </c>
      <c r="AZ7" s="388">
        <f>SUM(AZ8:AZ186)</f>
        <v>2671</v>
      </c>
      <c r="BA7" s="388">
        <f>SUM(BA8:BA186)</f>
        <v>8</v>
      </c>
      <c r="BB7" s="388">
        <f>SUM(BB8:BB186)</f>
        <v>10136</v>
      </c>
      <c r="BC7" s="388">
        <f>SUM(BC8:BC186)</f>
        <v>1535</v>
      </c>
      <c r="BD7" s="388">
        <f>SUM(BD8:BD186)</f>
        <v>88</v>
      </c>
      <c r="BE7" s="388">
        <f>SUM(BE8:BE186)</f>
        <v>176</v>
      </c>
      <c r="BF7" s="388">
        <f>SUM(BF8:BF186)</f>
        <v>0</v>
      </c>
      <c r="BG7" s="388">
        <f>SUM(BG8:BG186)</f>
        <v>3915</v>
      </c>
      <c r="BH7" s="388">
        <f>SUM(BH8:BH186)</f>
        <v>14781</v>
      </c>
      <c r="BI7" s="388">
        <f>SUM(BI8:BI186)</f>
        <v>0</v>
      </c>
      <c r="BJ7" s="388">
        <f>SUM(BJ8:BJ186)</f>
        <v>20567</v>
      </c>
      <c r="BK7" s="388">
        <f>SUM(BK8:BK186)</f>
        <v>0</v>
      </c>
      <c r="BL7" s="388">
        <f>SUM(BL8:BL186)</f>
        <v>0</v>
      </c>
      <c r="BM7" s="388">
        <f>SUM(BM8:BM186)</f>
        <v>49</v>
      </c>
      <c r="BN7" s="388">
        <f>SUM(BN8:BN186)</f>
        <v>114356</v>
      </c>
      <c r="BO7" s="388">
        <f>SUM(BO8:BO186)</f>
        <v>16695</v>
      </c>
      <c r="BP7" s="388">
        <f>SUM(BP8:BP186)</f>
        <v>15461</v>
      </c>
      <c r="BQ7" s="388">
        <f>SUM(BQ8:BQ186)</f>
        <v>14</v>
      </c>
      <c r="BR7" s="388">
        <f>SUM(BR8:BR186)</f>
        <v>109</v>
      </c>
      <c r="BS7" s="388">
        <f>SUM(BS8:BS186)</f>
        <v>811</v>
      </c>
      <c r="BT7" s="388">
        <f>SUM(BT8:BT186)</f>
        <v>129</v>
      </c>
      <c r="BU7" s="388">
        <f>SUM(BU8:BU186)</f>
        <v>4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167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91">
        <f>+COUNTIF(CJ8:CJ186,"有る")</f>
        <v>17</v>
      </c>
    </row>
    <row r="8" spans="1:88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S23">SUM(Y8,AT8,BO8)</f>
        <v>28157</v>
      </c>
      <c r="E8" s="272">
        <f t="shared" si="0"/>
        <v>12197</v>
      </c>
      <c r="F8" s="272">
        <f t="shared" si="0"/>
        <v>0</v>
      </c>
      <c r="G8" s="272">
        <f t="shared" si="0"/>
        <v>0</v>
      </c>
      <c r="H8" s="272">
        <f t="shared" si="0"/>
        <v>2258</v>
      </c>
      <c r="I8" s="272">
        <f t="shared" si="0"/>
        <v>1111</v>
      </c>
      <c r="J8" s="272">
        <f t="shared" si="0"/>
        <v>537</v>
      </c>
      <c r="K8" s="272">
        <f t="shared" si="0"/>
        <v>0</v>
      </c>
      <c r="L8" s="272">
        <f t="shared" si="0"/>
        <v>2297</v>
      </c>
      <c r="M8" s="272">
        <f t="shared" si="0"/>
        <v>8</v>
      </c>
      <c r="N8" s="272">
        <f t="shared" si="0"/>
        <v>9</v>
      </c>
      <c r="O8" s="272">
        <f t="shared" si="0"/>
        <v>0</v>
      </c>
      <c r="P8" s="272">
        <f t="shared" si="0"/>
        <v>0</v>
      </c>
      <c r="Q8" s="272">
        <f t="shared" si="0"/>
        <v>2607</v>
      </c>
      <c r="R8" s="272">
        <f t="shared" si="0"/>
        <v>0</v>
      </c>
      <c r="S8" s="272">
        <f t="shared" si="0"/>
        <v>0</v>
      </c>
      <c r="T8" s="272">
        <f aca="true" t="shared" si="1" ref="T8:T26">SUM(AO8,BJ8,CE8)</f>
        <v>0</v>
      </c>
      <c r="U8" s="272">
        <f aca="true" t="shared" si="2" ref="U8:U26">SUM(AP8,BK8,CF8)</f>
        <v>0</v>
      </c>
      <c r="V8" s="272">
        <f aca="true" t="shared" si="3" ref="V8:V26">SUM(AQ8,BL8,CG8)</f>
        <v>0</v>
      </c>
      <c r="W8" s="272">
        <f aca="true" t="shared" si="4" ref="W8:W26">SUM(AR8,BM8,CH8)</f>
        <v>0</v>
      </c>
      <c r="X8" s="272">
        <f aca="true" t="shared" si="5" ref="X8:X26">SUM(AS8,BN8,CI8)</f>
        <v>7133</v>
      </c>
      <c r="Y8" s="272">
        <f aca="true" t="shared" si="6" ref="Y8:Y26">SUM(Z8:AS8)</f>
        <v>6450</v>
      </c>
      <c r="Z8" s="272">
        <v>6450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49</v>
      </c>
      <c r="AK8" s="273" t="s">
        <v>49</v>
      </c>
      <c r="AL8" s="273" t="s">
        <v>49</v>
      </c>
      <c r="AM8" s="273" t="s">
        <v>49</v>
      </c>
      <c r="AN8" s="273" t="s">
        <v>49</v>
      </c>
      <c r="AO8" s="273" t="s">
        <v>49</v>
      </c>
      <c r="AP8" s="273" t="s">
        <v>49</v>
      </c>
      <c r="AQ8" s="273" t="s">
        <v>49</v>
      </c>
      <c r="AR8" s="272">
        <v>0</v>
      </c>
      <c r="AS8" s="272">
        <v>0</v>
      </c>
      <c r="AT8" s="272">
        <f>'施設資源化量内訳'!D8</f>
        <v>16222</v>
      </c>
      <c r="AU8" s="272">
        <f>'施設資源化量内訳'!E8</f>
        <v>510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2019</v>
      </c>
      <c r="AY8" s="272">
        <f>'施設資源化量内訳'!I8</f>
        <v>1111</v>
      </c>
      <c r="AZ8" s="272">
        <f>'施設資源化量内訳'!J8</f>
        <v>537</v>
      </c>
      <c r="BA8" s="272">
        <f>'施設資源化量内訳'!K8</f>
        <v>0</v>
      </c>
      <c r="BB8" s="272">
        <f>'施設資源化量内訳'!L8</f>
        <v>2297</v>
      </c>
      <c r="BC8" s="272">
        <f>'施設資源化量内訳'!M8</f>
        <v>8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2607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7133</v>
      </c>
      <c r="BO8" s="272">
        <f aca="true" t="shared" si="7" ref="BO8:BO26">SUM(BP8:CI8)</f>
        <v>5485</v>
      </c>
      <c r="BP8" s="272">
        <v>5237</v>
      </c>
      <c r="BQ8" s="272">
        <v>0</v>
      </c>
      <c r="BR8" s="272">
        <v>0</v>
      </c>
      <c r="BS8" s="272">
        <v>239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9</v>
      </c>
      <c r="BZ8" s="273" t="s">
        <v>49</v>
      </c>
      <c r="CA8" s="273" t="s">
        <v>49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>
        <v>0</v>
      </c>
      <c r="CI8" s="272">
        <v>0</v>
      </c>
      <c r="CJ8" s="278" t="s">
        <v>50</v>
      </c>
    </row>
    <row r="9" spans="1:88" s="275" customFormat="1" ht="12" customHeight="1">
      <c r="A9" s="270" t="s">
        <v>502</v>
      </c>
      <c r="B9" s="271" t="s">
        <v>506</v>
      </c>
      <c r="C9" s="270" t="s">
        <v>507</v>
      </c>
      <c r="D9" s="272">
        <f t="shared" si="0"/>
        <v>21978</v>
      </c>
      <c r="E9" s="272">
        <f t="shared" si="0"/>
        <v>6495</v>
      </c>
      <c r="F9" s="272">
        <f t="shared" si="0"/>
        <v>0</v>
      </c>
      <c r="G9" s="272">
        <f t="shared" si="0"/>
        <v>482</v>
      </c>
      <c r="H9" s="272">
        <f t="shared" si="0"/>
        <v>1240</v>
      </c>
      <c r="I9" s="272">
        <f t="shared" si="0"/>
        <v>958</v>
      </c>
      <c r="J9" s="272">
        <f t="shared" si="0"/>
        <v>539</v>
      </c>
      <c r="K9" s="272">
        <f t="shared" si="0"/>
        <v>0</v>
      </c>
      <c r="L9" s="272">
        <f t="shared" si="0"/>
        <v>1667</v>
      </c>
      <c r="M9" s="272">
        <f t="shared" si="0"/>
        <v>0</v>
      </c>
      <c r="N9" s="272">
        <f t="shared" si="0"/>
        <v>1</v>
      </c>
      <c r="O9" s="272">
        <f t="shared" si="0"/>
        <v>0</v>
      </c>
      <c r="P9" s="272">
        <f t="shared" si="0"/>
        <v>0</v>
      </c>
      <c r="Q9" s="272">
        <f t="shared" si="0"/>
        <v>1308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9288</v>
      </c>
      <c r="Y9" s="272">
        <f t="shared" si="6"/>
        <v>3491</v>
      </c>
      <c r="Z9" s="272">
        <v>3491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3" t="s">
        <v>49</v>
      </c>
      <c r="AK9" s="273" t="s">
        <v>49</v>
      </c>
      <c r="AL9" s="273" t="s">
        <v>49</v>
      </c>
      <c r="AM9" s="273" t="s">
        <v>49</v>
      </c>
      <c r="AN9" s="273" t="s">
        <v>49</v>
      </c>
      <c r="AO9" s="273" t="s">
        <v>49</v>
      </c>
      <c r="AP9" s="273" t="s">
        <v>49</v>
      </c>
      <c r="AQ9" s="273" t="s">
        <v>49</v>
      </c>
      <c r="AR9" s="272">
        <v>0</v>
      </c>
      <c r="AS9" s="272">
        <v>0</v>
      </c>
      <c r="AT9" s="272">
        <f>'施設資源化量内訳'!D9</f>
        <v>15270</v>
      </c>
      <c r="AU9" s="272">
        <f>'施設資源化量内訳'!E9</f>
        <v>0</v>
      </c>
      <c r="AV9" s="272">
        <f>'施設資源化量内訳'!F9</f>
        <v>0</v>
      </c>
      <c r="AW9" s="272">
        <f>'施設資源化量内訳'!G9</f>
        <v>482</v>
      </c>
      <c r="AX9" s="272">
        <f>'施設資源化量内訳'!H9</f>
        <v>1067</v>
      </c>
      <c r="AY9" s="272">
        <f>'施設資源化量内訳'!I9</f>
        <v>919</v>
      </c>
      <c r="AZ9" s="272">
        <f>'施設資源化量内訳'!J9</f>
        <v>539</v>
      </c>
      <c r="BA9" s="272">
        <f>'施設資源化量内訳'!K9</f>
        <v>0</v>
      </c>
      <c r="BB9" s="272">
        <f>'施設資源化量内訳'!L9</f>
        <v>1667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1308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9288</v>
      </c>
      <c r="BO9" s="272">
        <f t="shared" si="7"/>
        <v>3217</v>
      </c>
      <c r="BP9" s="272">
        <v>3004</v>
      </c>
      <c r="BQ9" s="272">
        <v>0</v>
      </c>
      <c r="BR9" s="272">
        <v>0</v>
      </c>
      <c r="BS9" s="272">
        <v>173</v>
      </c>
      <c r="BT9" s="272">
        <v>39</v>
      </c>
      <c r="BU9" s="272">
        <v>0</v>
      </c>
      <c r="BV9" s="272">
        <v>0</v>
      </c>
      <c r="BW9" s="272">
        <v>0</v>
      </c>
      <c r="BX9" s="272">
        <v>0</v>
      </c>
      <c r="BY9" s="272">
        <v>1</v>
      </c>
      <c r="BZ9" s="273" t="s">
        <v>49</v>
      </c>
      <c r="CA9" s="273" t="s">
        <v>49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>
        <v>0</v>
      </c>
      <c r="CI9" s="272">
        <v>0</v>
      </c>
      <c r="CJ9" s="278" t="s">
        <v>50</v>
      </c>
    </row>
    <row r="10" spans="1:88" s="275" customFormat="1" ht="12" customHeight="1">
      <c r="A10" s="270" t="s">
        <v>502</v>
      </c>
      <c r="B10" s="271" t="s">
        <v>508</v>
      </c>
      <c r="C10" s="270" t="s">
        <v>509</v>
      </c>
      <c r="D10" s="272">
        <f t="shared" si="0"/>
        <v>25075</v>
      </c>
      <c r="E10" s="272">
        <f t="shared" si="0"/>
        <v>7559</v>
      </c>
      <c r="F10" s="272">
        <f t="shared" si="0"/>
        <v>35</v>
      </c>
      <c r="G10" s="272">
        <f t="shared" si="0"/>
        <v>322</v>
      </c>
      <c r="H10" s="272">
        <f t="shared" si="0"/>
        <v>2024</v>
      </c>
      <c r="I10" s="272">
        <f t="shared" si="0"/>
        <v>1920</v>
      </c>
      <c r="J10" s="272">
        <f t="shared" si="0"/>
        <v>383</v>
      </c>
      <c r="K10" s="272">
        <f t="shared" si="0"/>
        <v>0</v>
      </c>
      <c r="L10" s="272">
        <f t="shared" si="0"/>
        <v>1419</v>
      </c>
      <c r="M10" s="272">
        <f t="shared" si="0"/>
        <v>0</v>
      </c>
      <c r="N10" s="272">
        <f t="shared" si="0"/>
        <v>39</v>
      </c>
      <c r="O10" s="272">
        <f t="shared" si="0"/>
        <v>176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6246</v>
      </c>
      <c r="U10" s="272">
        <f t="shared" si="2"/>
        <v>0</v>
      </c>
      <c r="V10" s="272">
        <f t="shared" si="3"/>
        <v>0</v>
      </c>
      <c r="W10" s="272">
        <f t="shared" si="4"/>
        <v>9</v>
      </c>
      <c r="X10" s="272">
        <f t="shared" si="5"/>
        <v>4943</v>
      </c>
      <c r="Y10" s="272">
        <f t="shared" si="6"/>
        <v>5541</v>
      </c>
      <c r="Z10" s="272">
        <v>5541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49</v>
      </c>
      <c r="AK10" s="273" t="s">
        <v>49</v>
      </c>
      <c r="AL10" s="273" t="s">
        <v>49</v>
      </c>
      <c r="AM10" s="273" t="s">
        <v>49</v>
      </c>
      <c r="AN10" s="273" t="s">
        <v>49</v>
      </c>
      <c r="AO10" s="273" t="s">
        <v>49</v>
      </c>
      <c r="AP10" s="273" t="s">
        <v>49</v>
      </c>
      <c r="AQ10" s="273" t="s">
        <v>49</v>
      </c>
      <c r="AR10" s="272">
        <v>0</v>
      </c>
      <c r="AS10" s="272">
        <v>0</v>
      </c>
      <c r="AT10" s="272">
        <f>'施設資源化量内訳'!D10</f>
        <v>17328</v>
      </c>
      <c r="AU10" s="272">
        <f>'施設資源化量内訳'!E10</f>
        <v>0</v>
      </c>
      <c r="AV10" s="272">
        <f>'施設資源化量内訳'!F10</f>
        <v>25</v>
      </c>
      <c r="AW10" s="272">
        <f>'施設資源化量内訳'!G10</f>
        <v>322</v>
      </c>
      <c r="AX10" s="272">
        <f>'施設資源化量内訳'!H10</f>
        <v>1912</v>
      </c>
      <c r="AY10" s="272">
        <f>'施設資源化量内訳'!I10</f>
        <v>1893</v>
      </c>
      <c r="AZ10" s="272">
        <f>'施設資源化量内訳'!J10</f>
        <v>383</v>
      </c>
      <c r="BA10" s="272">
        <f>'施設資源化量内訳'!K10</f>
        <v>0</v>
      </c>
      <c r="BB10" s="272">
        <f>'施設資源化量内訳'!L10</f>
        <v>1419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176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6246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9</v>
      </c>
      <c r="BN10" s="272">
        <f>'施設資源化量内訳'!X10</f>
        <v>4943</v>
      </c>
      <c r="BO10" s="272">
        <f t="shared" si="7"/>
        <v>2206</v>
      </c>
      <c r="BP10" s="272">
        <v>2018</v>
      </c>
      <c r="BQ10" s="272">
        <v>10</v>
      </c>
      <c r="BR10" s="272">
        <v>0</v>
      </c>
      <c r="BS10" s="272">
        <v>112</v>
      </c>
      <c r="BT10" s="272">
        <v>27</v>
      </c>
      <c r="BU10" s="272">
        <v>0</v>
      </c>
      <c r="BV10" s="272">
        <v>0</v>
      </c>
      <c r="BW10" s="272">
        <v>0</v>
      </c>
      <c r="BX10" s="272">
        <v>0</v>
      </c>
      <c r="BY10" s="272">
        <v>39</v>
      </c>
      <c r="BZ10" s="273" t="s">
        <v>49</v>
      </c>
      <c r="CA10" s="273" t="s">
        <v>49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>
        <v>0</v>
      </c>
      <c r="CI10" s="272">
        <v>0</v>
      </c>
      <c r="CJ10" s="278" t="s">
        <v>50</v>
      </c>
    </row>
    <row r="11" spans="1:88" s="275" customFormat="1" ht="12" customHeight="1">
      <c r="A11" s="270" t="s">
        <v>502</v>
      </c>
      <c r="B11" s="271" t="s">
        <v>510</v>
      </c>
      <c r="C11" s="270" t="s">
        <v>511</v>
      </c>
      <c r="D11" s="272">
        <f t="shared" si="0"/>
        <v>7182</v>
      </c>
      <c r="E11" s="272">
        <f t="shared" si="0"/>
        <v>3911</v>
      </c>
      <c r="F11" s="272">
        <f t="shared" si="0"/>
        <v>7</v>
      </c>
      <c r="G11" s="272">
        <f t="shared" si="0"/>
        <v>51</v>
      </c>
      <c r="H11" s="272">
        <f t="shared" si="0"/>
        <v>334</v>
      </c>
      <c r="I11" s="272">
        <f t="shared" si="0"/>
        <v>523</v>
      </c>
      <c r="J11" s="272">
        <f t="shared" si="0"/>
        <v>106</v>
      </c>
      <c r="K11" s="272">
        <f t="shared" si="0"/>
        <v>8</v>
      </c>
      <c r="L11" s="272">
        <f t="shared" si="0"/>
        <v>508</v>
      </c>
      <c r="M11" s="272">
        <f t="shared" si="0"/>
        <v>0</v>
      </c>
      <c r="N11" s="272">
        <f t="shared" si="0"/>
        <v>33</v>
      </c>
      <c r="O11" s="272">
        <f t="shared" si="0"/>
        <v>0</v>
      </c>
      <c r="P11" s="272">
        <f t="shared" si="0"/>
        <v>0</v>
      </c>
      <c r="Q11" s="272">
        <f t="shared" si="0"/>
        <v>0</v>
      </c>
      <c r="R11" s="272">
        <f t="shared" si="0"/>
        <v>0</v>
      </c>
      <c r="S11" s="272">
        <f t="shared" si="0"/>
        <v>0</v>
      </c>
      <c r="T11" s="272">
        <f t="shared" si="1"/>
        <v>1677</v>
      </c>
      <c r="U11" s="272">
        <f t="shared" si="2"/>
        <v>0</v>
      </c>
      <c r="V11" s="272">
        <f t="shared" si="3"/>
        <v>0</v>
      </c>
      <c r="W11" s="272">
        <f t="shared" si="4"/>
        <v>2</v>
      </c>
      <c r="X11" s="272">
        <f t="shared" si="5"/>
        <v>22</v>
      </c>
      <c r="Y11" s="272">
        <f t="shared" si="6"/>
        <v>2697</v>
      </c>
      <c r="Z11" s="272">
        <v>2697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3" t="s">
        <v>49</v>
      </c>
      <c r="AK11" s="273" t="s">
        <v>49</v>
      </c>
      <c r="AL11" s="273" t="s">
        <v>49</v>
      </c>
      <c r="AM11" s="273" t="s">
        <v>49</v>
      </c>
      <c r="AN11" s="273" t="s">
        <v>49</v>
      </c>
      <c r="AO11" s="273" t="s">
        <v>49</v>
      </c>
      <c r="AP11" s="273" t="s">
        <v>49</v>
      </c>
      <c r="AQ11" s="273" t="s">
        <v>49</v>
      </c>
      <c r="AR11" s="272">
        <v>0</v>
      </c>
      <c r="AS11" s="272">
        <v>0</v>
      </c>
      <c r="AT11" s="272">
        <f>'施設資源化量内訳'!D11</f>
        <v>4072</v>
      </c>
      <c r="AU11" s="272">
        <f>'施設資源化量内訳'!E11</f>
        <v>811</v>
      </c>
      <c r="AV11" s="272">
        <f>'施設資源化量内訳'!F11</f>
        <v>7</v>
      </c>
      <c r="AW11" s="272">
        <f>'施設資源化量内訳'!G11</f>
        <v>51</v>
      </c>
      <c r="AX11" s="272">
        <f>'施設資源化量内訳'!H11</f>
        <v>334</v>
      </c>
      <c r="AY11" s="272">
        <f>'施設資源化量内訳'!I11</f>
        <v>513</v>
      </c>
      <c r="AZ11" s="272">
        <f>'施設資源化量内訳'!J11</f>
        <v>106</v>
      </c>
      <c r="BA11" s="272">
        <f>'施設資源化量内訳'!K11</f>
        <v>8</v>
      </c>
      <c r="BB11" s="272">
        <f>'施設資源化量内訳'!L11</f>
        <v>508</v>
      </c>
      <c r="BC11" s="272">
        <f>'施設資源化量内訳'!M11</f>
        <v>0</v>
      </c>
      <c r="BD11" s="272">
        <f>'施設資源化量内訳'!N11</f>
        <v>33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0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1677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2</v>
      </c>
      <c r="BN11" s="272">
        <f>'施設資源化量内訳'!X11</f>
        <v>22</v>
      </c>
      <c r="BO11" s="272">
        <f t="shared" si="7"/>
        <v>413</v>
      </c>
      <c r="BP11" s="272">
        <v>403</v>
      </c>
      <c r="BQ11" s="272">
        <v>0</v>
      </c>
      <c r="BR11" s="272">
        <v>0</v>
      </c>
      <c r="BS11" s="272">
        <v>0</v>
      </c>
      <c r="BT11" s="272">
        <v>10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3" t="s">
        <v>49</v>
      </c>
      <c r="CA11" s="273" t="s">
        <v>49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>
        <v>0</v>
      </c>
      <c r="CI11" s="272">
        <v>0</v>
      </c>
      <c r="CJ11" s="278" t="s">
        <v>50</v>
      </c>
    </row>
    <row r="12" spans="1:88" s="275" customFormat="1" ht="12" customHeight="1">
      <c r="A12" s="270" t="s">
        <v>502</v>
      </c>
      <c r="B12" s="271" t="s">
        <v>512</v>
      </c>
      <c r="C12" s="270" t="s">
        <v>513</v>
      </c>
      <c r="D12" s="279">
        <f t="shared" si="0"/>
        <v>94536</v>
      </c>
      <c r="E12" s="279">
        <f t="shared" si="0"/>
        <v>1976</v>
      </c>
      <c r="F12" s="279">
        <f t="shared" si="0"/>
        <v>0</v>
      </c>
      <c r="G12" s="279">
        <f t="shared" si="0"/>
        <v>0</v>
      </c>
      <c r="H12" s="279">
        <f t="shared" si="0"/>
        <v>878</v>
      </c>
      <c r="I12" s="279">
        <f t="shared" si="0"/>
        <v>695</v>
      </c>
      <c r="J12" s="279">
        <f t="shared" si="0"/>
        <v>66</v>
      </c>
      <c r="K12" s="279">
        <f t="shared" si="0"/>
        <v>0</v>
      </c>
      <c r="L12" s="279">
        <f t="shared" si="0"/>
        <v>0</v>
      </c>
      <c r="M12" s="279">
        <f t="shared" si="0"/>
        <v>0</v>
      </c>
      <c r="N12" s="279">
        <f t="shared" si="0"/>
        <v>13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0</v>
      </c>
      <c r="S12" s="279">
        <f t="shared" si="0"/>
        <v>0</v>
      </c>
      <c r="T12" s="279">
        <f t="shared" si="1"/>
        <v>1333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89575</v>
      </c>
      <c r="Y12" s="279">
        <f t="shared" si="6"/>
        <v>1562</v>
      </c>
      <c r="Z12" s="279">
        <v>880</v>
      </c>
      <c r="AA12" s="279">
        <v>0</v>
      </c>
      <c r="AB12" s="279">
        <v>0</v>
      </c>
      <c r="AC12" s="279">
        <v>11</v>
      </c>
      <c r="AD12" s="279">
        <v>671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 t="s">
        <v>49</v>
      </c>
      <c r="AM12" s="279" t="s">
        <v>49</v>
      </c>
      <c r="AN12" s="279" t="s">
        <v>49</v>
      </c>
      <c r="AO12" s="279" t="s">
        <v>49</v>
      </c>
      <c r="AP12" s="279" t="s">
        <v>49</v>
      </c>
      <c r="AQ12" s="279" t="s">
        <v>49</v>
      </c>
      <c r="AR12" s="279">
        <v>0</v>
      </c>
      <c r="AS12" s="279">
        <v>0</v>
      </c>
      <c r="AT12" s="279">
        <f>'施設資源化量内訳'!D12</f>
        <v>91763</v>
      </c>
      <c r="AU12" s="279">
        <f>'施設資源化量内訳'!E12</f>
        <v>0</v>
      </c>
      <c r="AV12" s="279">
        <f>'施設資源化量内訳'!F12</f>
        <v>0</v>
      </c>
      <c r="AW12" s="279">
        <f>'施設資源化量内訳'!G12</f>
        <v>0</v>
      </c>
      <c r="AX12" s="279">
        <f>'施設資源化量内訳'!H12</f>
        <v>789</v>
      </c>
      <c r="AY12" s="279">
        <f>'施設資源化量内訳'!I12</f>
        <v>0</v>
      </c>
      <c r="AZ12" s="279">
        <f>'施設資源化量内訳'!J12</f>
        <v>66</v>
      </c>
      <c r="BA12" s="279">
        <f>'施設資源化量内訳'!K12</f>
        <v>0</v>
      </c>
      <c r="BB12" s="279">
        <f>'施設資源化量内訳'!L12</f>
        <v>0</v>
      </c>
      <c r="BC12" s="279">
        <f>'施設資源化量内訳'!M12</f>
        <v>0</v>
      </c>
      <c r="BD12" s="279">
        <f>'施設資源化量内訳'!N12</f>
        <v>0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0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1333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89575</v>
      </c>
      <c r="BO12" s="279">
        <f t="shared" si="7"/>
        <v>1211</v>
      </c>
      <c r="BP12" s="279">
        <v>1096</v>
      </c>
      <c r="BQ12" s="279">
        <v>0</v>
      </c>
      <c r="BR12" s="279">
        <v>0</v>
      </c>
      <c r="BS12" s="279">
        <v>78</v>
      </c>
      <c r="BT12" s="279">
        <v>24</v>
      </c>
      <c r="BU12" s="279">
        <v>0</v>
      </c>
      <c r="BV12" s="279">
        <v>0</v>
      </c>
      <c r="BW12" s="279">
        <v>0</v>
      </c>
      <c r="BX12" s="279">
        <v>0</v>
      </c>
      <c r="BY12" s="279">
        <v>13</v>
      </c>
      <c r="BZ12" s="279" t="s">
        <v>49</v>
      </c>
      <c r="CA12" s="279" t="s">
        <v>49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>
        <v>0</v>
      </c>
      <c r="CI12" s="279">
        <v>0</v>
      </c>
      <c r="CJ12" s="282" t="s">
        <v>50</v>
      </c>
    </row>
    <row r="13" spans="1:88" s="275" customFormat="1" ht="12" customHeight="1">
      <c r="A13" s="270" t="s">
        <v>502</v>
      </c>
      <c r="B13" s="271" t="s">
        <v>514</v>
      </c>
      <c r="C13" s="270" t="s">
        <v>515</v>
      </c>
      <c r="D13" s="279">
        <f t="shared" si="0"/>
        <v>5669</v>
      </c>
      <c r="E13" s="279">
        <f t="shared" si="0"/>
        <v>1470</v>
      </c>
      <c r="F13" s="279">
        <f t="shared" si="0"/>
        <v>0</v>
      </c>
      <c r="G13" s="279">
        <f t="shared" si="0"/>
        <v>359</v>
      </c>
      <c r="H13" s="279">
        <f t="shared" si="0"/>
        <v>508</v>
      </c>
      <c r="I13" s="279">
        <f t="shared" si="0"/>
        <v>207</v>
      </c>
      <c r="J13" s="279">
        <f t="shared" si="0"/>
        <v>97</v>
      </c>
      <c r="K13" s="279">
        <f t="shared" si="0"/>
        <v>0</v>
      </c>
      <c r="L13" s="279">
        <f t="shared" si="0"/>
        <v>772</v>
      </c>
      <c r="M13" s="279">
        <f t="shared" si="0"/>
        <v>342</v>
      </c>
      <c r="N13" s="279">
        <f t="shared" si="0"/>
        <v>182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79">
        <f t="shared" si="0"/>
        <v>0</v>
      </c>
      <c r="T13" s="279">
        <f t="shared" si="1"/>
        <v>978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754</v>
      </c>
      <c r="Y13" s="279">
        <f t="shared" si="6"/>
        <v>1787</v>
      </c>
      <c r="Z13" s="279">
        <v>1308</v>
      </c>
      <c r="AA13" s="279">
        <v>0</v>
      </c>
      <c r="AB13" s="279">
        <v>311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168</v>
      </c>
      <c r="AJ13" s="279" t="s">
        <v>49</v>
      </c>
      <c r="AK13" s="279" t="s">
        <v>49</v>
      </c>
      <c r="AL13" s="279" t="s">
        <v>49</v>
      </c>
      <c r="AM13" s="279" t="s">
        <v>49</v>
      </c>
      <c r="AN13" s="279" t="s">
        <v>49</v>
      </c>
      <c r="AO13" s="279" t="s">
        <v>49</v>
      </c>
      <c r="AP13" s="279" t="s">
        <v>49</v>
      </c>
      <c r="AQ13" s="279" t="s">
        <v>49</v>
      </c>
      <c r="AR13" s="279">
        <v>0</v>
      </c>
      <c r="AS13" s="279">
        <v>0</v>
      </c>
      <c r="AT13" s="279">
        <f>'施設資源化量内訳'!D13</f>
        <v>3646</v>
      </c>
      <c r="AU13" s="279">
        <f>'施設資源化量内訳'!E13</f>
        <v>0</v>
      </c>
      <c r="AV13" s="279">
        <f>'施設資源化量内訳'!F13</f>
        <v>0</v>
      </c>
      <c r="AW13" s="279">
        <f>'施設資源化量内訳'!G13</f>
        <v>0</v>
      </c>
      <c r="AX13" s="279">
        <f>'施設資源化量内訳'!H13</f>
        <v>499</v>
      </c>
      <c r="AY13" s="279">
        <f>'施設資源化量内訳'!I13</f>
        <v>204</v>
      </c>
      <c r="AZ13" s="279">
        <f>'施設資源化量内訳'!J13</f>
        <v>97</v>
      </c>
      <c r="BA13" s="279">
        <f>'施設資源化量内訳'!K13</f>
        <v>0</v>
      </c>
      <c r="BB13" s="279">
        <f>'施設資源化量内訳'!L13</f>
        <v>772</v>
      </c>
      <c r="BC13" s="279">
        <f>'施設資源化量内訳'!M13</f>
        <v>342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0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978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754</v>
      </c>
      <c r="BO13" s="279">
        <f t="shared" si="7"/>
        <v>236</v>
      </c>
      <c r="BP13" s="279">
        <v>162</v>
      </c>
      <c r="BQ13" s="279">
        <v>0</v>
      </c>
      <c r="BR13" s="279">
        <v>48</v>
      </c>
      <c r="BS13" s="279">
        <v>9</v>
      </c>
      <c r="BT13" s="279">
        <v>3</v>
      </c>
      <c r="BU13" s="279">
        <v>0</v>
      </c>
      <c r="BV13" s="279">
        <v>0</v>
      </c>
      <c r="BW13" s="279">
        <v>0</v>
      </c>
      <c r="BX13" s="279">
        <v>0</v>
      </c>
      <c r="BY13" s="279">
        <v>14</v>
      </c>
      <c r="BZ13" s="279" t="s">
        <v>49</v>
      </c>
      <c r="CA13" s="279" t="s">
        <v>49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>
        <v>0</v>
      </c>
      <c r="CI13" s="279">
        <v>0</v>
      </c>
      <c r="CJ13" s="282" t="s">
        <v>50</v>
      </c>
    </row>
    <row r="14" spans="1:88" s="275" customFormat="1" ht="12" customHeight="1">
      <c r="A14" s="270" t="s">
        <v>502</v>
      </c>
      <c r="B14" s="271" t="s">
        <v>516</v>
      </c>
      <c r="C14" s="270" t="s">
        <v>517</v>
      </c>
      <c r="D14" s="279">
        <f t="shared" si="0"/>
        <v>12870</v>
      </c>
      <c r="E14" s="279">
        <f t="shared" si="0"/>
        <v>4336</v>
      </c>
      <c r="F14" s="279">
        <f t="shared" si="0"/>
        <v>12</v>
      </c>
      <c r="G14" s="279">
        <f t="shared" si="0"/>
        <v>0</v>
      </c>
      <c r="H14" s="279">
        <f t="shared" si="0"/>
        <v>1193</v>
      </c>
      <c r="I14" s="279">
        <f t="shared" si="0"/>
        <v>760</v>
      </c>
      <c r="J14" s="279">
        <f t="shared" si="0"/>
        <v>238</v>
      </c>
      <c r="K14" s="279">
        <f t="shared" si="0"/>
        <v>0</v>
      </c>
      <c r="L14" s="279">
        <f t="shared" si="0"/>
        <v>2310</v>
      </c>
      <c r="M14" s="279">
        <f t="shared" si="0"/>
        <v>0</v>
      </c>
      <c r="N14" s="279">
        <f t="shared" si="0"/>
        <v>299</v>
      </c>
      <c r="O14" s="279">
        <f t="shared" si="0"/>
        <v>0</v>
      </c>
      <c r="P14" s="279">
        <f t="shared" si="0"/>
        <v>0</v>
      </c>
      <c r="Q14" s="279">
        <f t="shared" si="0"/>
        <v>0</v>
      </c>
      <c r="R14" s="279">
        <f t="shared" si="0"/>
        <v>0</v>
      </c>
      <c r="S14" s="279">
        <f t="shared" si="0"/>
        <v>0</v>
      </c>
      <c r="T14" s="279">
        <f t="shared" si="1"/>
        <v>3514</v>
      </c>
      <c r="U14" s="279">
        <f t="shared" si="2"/>
        <v>0</v>
      </c>
      <c r="V14" s="279">
        <f t="shared" si="3"/>
        <v>0</v>
      </c>
      <c r="W14" s="279">
        <f t="shared" si="4"/>
        <v>38</v>
      </c>
      <c r="X14" s="279">
        <f t="shared" si="5"/>
        <v>170</v>
      </c>
      <c r="Y14" s="279">
        <f t="shared" si="6"/>
        <v>4544</v>
      </c>
      <c r="Z14" s="279">
        <v>4070</v>
      </c>
      <c r="AA14" s="279">
        <v>12</v>
      </c>
      <c r="AB14" s="279">
        <v>0</v>
      </c>
      <c r="AC14" s="279">
        <v>163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299</v>
      </c>
      <c r="AJ14" s="279" t="s">
        <v>49</v>
      </c>
      <c r="AK14" s="279" t="s">
        <v>49</v>
      </c>
      <c r="AL14" s="279" t="s">
        <v>49</v>
      </c>
      <c r="AM14" s="279" t="s">
        <v>49</v>
      </c>
      <c r="AN14" s="279" t="s">
        <v>49</v>
      </c>
      <c r="AO14" s="279" t="s">
        <v>49</v>
      </c>
      <c r="AP14" s="279" t="s">
        <v>49</v>
      </c>
      <c r="AQ14" s="279" t="s">
        <v>49</v>
      </c>
      <c r="AR14" s="279">
        <v>0</v>
      </c>
      <c r="AS14" s="279">
        <v>0</v>
      </c>
      <c r="AT14" s="279">
        <f>'施設資源化量内訳'!D14</f>
        <v>8036</v>
      </c>
      <c r="AU14" s="279">
        <f>'施設資源化量内訳'!E14</f>
        <v>0</v>
      </c>
      <c r="AV14" s="279">
        <f>'施設資源化量内訳'!F14</f>
        <v>0</v>
      </c>
      <c r="AW14" s="279">
        <f>'施設資源化量内訳'!G14</f>
        <v>0</v>
      </c>
      <c r="AX14" s="279">
        <f>'施設資源化量内訳'!H14</f>
        <v>1006</v>
      </c>
      <c r="AY14" s="279">
        <f>'施設資源化量内訳'!I14</f>
        <v>760</v>
      </c>
      <c r="AZ14" s="279">
        <f>'施設資源化量内訳'!J14</f>
        <v>238</v>
      </c>
      <c r="BA14" s="279">
        <f>'施設資源化量内訳'!K14</f>
        <v>0</v>
      </c>
      <c r="BB14" s="279">
        <f>'施設資源化量内訳'!L14</f>
        <v>2310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0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3514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38</v>
      </c>
      <c r="BN14" s="279">
        <f>'施設資源化量内訳'!X14</f>
        <v>170</v>
      </c>
      <c r="BO14" s="279">
        <f t="shared" si="7"/>
        <v>290</v>
      </c>
      <c r="BP14" s="279">
        <v>266</v>
      </c>
      <c r="BQ14" s="279">
        <v>0</v>
      </c>
      <c r="BR14" s="279">
        <v>0</v>
      </c>
      <c r="BS14" s="279">
        <v>24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 t="s">
        <v>49</v>
      </c>
      <c r="CA14" s="279" t="s">
        <v>49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>
        <v>0</v>
      </c>
      <c r="CI14" s="279">
        <v>0</v>
      </c>
      <c r="CJ14" s="282" t="s">
        <v>50</v>
      </c>
    </row>
    <row r="15" spans="1:88" s="275" customFormat="1" ht="12" customHeight="1">
      <c r="A15" s="270" t="s">
        <v>502</v>
      </c>
      <c r="B15" s="271" t="s">
        <v>518</v>
      </c>
      <c r="C15" s="270" t="s">
        <v>519</v>
      </c>
      <c r="D15" s="279">
        <f t="shared" si="0"/>
        <v>5377</v>
      </c>
      <c r="E15" s="279">
        <f t="shared" si="0"/>
        <v>1687</v>
      </c>
      <c r="F15" s="279">
        <f t="shared" si="0"/>
        <v>0</v>
      </c>
      <c r="G15" s="279">
        <f t="shared" si="0"/>
        <v>11</v>
      </c>
      <c r="H15" s="279">
        <f t="shared" si="0"/>
        <v>535</v>
      </c>
      <c r="I15" s="279">
        <f t="shared" si="0"/>
        <v>215</v>
      </c>
      <c r="J15" s="279">
        <f t="shared" si="0"/>
        <v>98</v>
      </c>
      <c r="K15" s="279">
        <f t="shared" si="0"/>
        <v>0</v>
      </c>
      <c r="L15" s="279">
        <f t="shared" si="0"/>
        <v>781</v>
      </c>
      <c r="M15" s="279">
        <f t="shared" si="0"/>
        <v>346</v>
      </c>
      <c r="N15" s="279">
        <f t="shared" si="0"/>
        <v>162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0</v>
      </c>
      <c r="S15" s="279">
        <f t="shared" si="0"/>
        <v>0</v>
      </c>
      <c r="T15" s="279">
        <f t="shared" si="1"/>
        <v>870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672</v>
      </c>
      <c r="Y15" s="279">
        <f t="shared" si="6"/>
        <v>1104</v>
      </c>
      <c r="Z15" s="279">
        <v>978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126</v>
      </c>
      <c r="AJ15" s="279" t="s">
        <v>49</v>
      </c>
      <c r="AK15" s="279" t="s">
        <v>49</v>
      </c>
      <c r="AL15" s="279" t="s">
        <v>49</v>
      </c>
      <c r="AM15" s="279" t="s">
        <v>49</v>
      </c>
      <c r="AN15" s="279" t="s">
        <v>49</v>
      </c>
      <c r="AO15" s="279" t="s">
        <v>49</v>
      </c>
      <c r="AP15" s="279" t="s">
        <v>49</v>
      </c>
      <c r="AQ15" s="279" t="s">
        <v>49</v>
      </c>
      <c r="AR15" s="279">
        <v>0</v>
      </c>
      <c r="AS15" s="279">
        <v>0</v>
      </c>
      <c r="AT15" s="279">
        <f>'施設資源化量内訳'!D15</f>
        <v>3479</v>
      </c>
      <c r="AU15" s="279">
        <f>'施設資源化量内訳'!E15</f>
        <v>0</v>
      </c>
      <c r="AV15" s="279">
        <f>'施設資源化量内訳'!F15</f>
        <v>0</v>
      </c>
      <c r="AW15" s="279">
        <f>'施設資源化量内訳'!G15</f>
        <v>0</v>
      </c>
      <c r="AX15" s="279">
        <f>'施設資源化量内訳'!H15</f>
        <v>505</v>
      </c>
      <c r="AY15" s="279">
        <f>'施設資源化量内訳'!I15</f>
        <v>207</v>
      </c>
      <c r="AZ15" s="279">
        <f>'施設資源化量内訳'!J15</f>
        <v>98</v>
      </c>
      <c r="BA15" s="279">
        <f>'施設資源化量内訳'!K15</f>
        <v>0</v>
      </c>
      <c r="BB15" s="279">
        <f>'施設資源化量内訳'!L15</f>
        <v>781</v>
      </c>
      <c r="BC15" s="279">
        <f>'施設資源化量内訳'!M15</f>
        <v>346</v>
      </c>
      <c r="BD15" s="279">
        <f>'施設資源化量内訳'!N15</f>
        <v>0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870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0</v>
      </c>
      <c r="BN15" s="279">
        <f>'施設資源化量内訳'!X15</f>
        <v>672</v>
      </c>
      <c r="BO15" s="279">
        <f t="shared" si="7"/>
        <v>794</v>
      </c>
      <c r="BP15" s="279">
        <v>709</v>
      </c>
      <c r="BQ15" s="279">
        <v>0</v>
      </c>
      <c r="BR15" s="279">
        <v>11</v>
      </c>
      <c r="BS15" s="279">
        <v>30</v>
      </c>
      <c r="BT15" s="279">
        <v>8</v>
      </c>
      <c r="BU15" s="279">
        <v>0</v>
      </c>
      <c r="BV15" s="279">
        <v>0</v>
      </c>
      <c r="BW15" s="279">
        <v>0</v>
      </c>
      <c r="BX15" s="279">
        <v>0</v>
      </c>
      <c r="BY15" s="279">
        <v>36</v>
      </c>
      <c r="BZ15" s="279" t="s">
        <v>49</v>
      </c>
      <c r="CA15" s="279" t="s">
        <v>49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>
        <v>0</v>
      </c>
      <c r="CI15" s="279">
        <v>0</v>
      </c>
      <c r="CJ15" s="282" t="s">
        <v>50</v>
      </c>
    </row>
    <row r="16" spans="1:88" s="275" customFormat="1" ht="12" customHeight="1">
      <c r="A16" s="270" t="s">
        <v>502</v>
      </c>
      <c r="B16" s="271" t="s">
        <v>520</v>
      </c>
      <c r="C16" s="270" t="s">
        <v>521</v>
      </c>
      <c r="D16" s="279">
        <f t="shared" si="0"/>
        <v>5026</v>
      </c>
      <c r="E16" s="279">
        <f t="shared" si="0"/>
        <v>2605</v>
      </c>
      <c r="F16" s="279">
        <f t="shared" si="0"/>
        <v>0</v>
      </c>
      <c r="G16" s="279">
        <f t="shared" si="0"/>
        <v>0</v>
      </c>
      <c r="H16" s="279">
        <f t="shared" si="0"/>
        <v>497</v>
      </c>
      <c r="I16" s="279">
        <f t="shared" si="0"/>
        <v>321</v>
      </c>
      <c r="J16" s="279">
        <f t="shared" si="0"/>
        <v>66</v>
      </c>
      <c r="K16" s="279">
        <f t="shared" si="0"/>
        <v>0</v>
      </c>
      <c r="L16" s="279">
        <f t="shared" si="0"/>
        <v>0</v>
      </c>
      <c r="M16" s="279">
        <f t="shared" si="0"/>
        <v>0</v>
      </c>
      <c r="N16" s="279">
        <f t="shared" si="0"/>
        <v>16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1521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0</v>
      </c>
      <c r="Y16" s="279">
        <f t="shared" si="6"/>
        <v>2797</v>
      </c>
      <c r="Z16" s="279">
        <v>2529</v>
      </c>
      <c r="AA16" s="279">
        <v>0</v>
      </c>
      <c r="AB16" s="279">
        <v>0</v>
      </c>
      <c r="AC16" s="279">
        <v>239</v>
      </c>
      <c r="AD16" s="279">
        <v>13</v>
      </c>
      <c r="AE16" s="279">
        <v>0</v>
      </c>
      <c r="AF16" s="279">
        <v>0</v>
      </c>
      <c r="AG16" s="279">
        <v>0</v>
      </c>
      <c r="AH16" s="279">
        <v>0</v>
      </c>
      <c r="AI16" s="279">
        <v>16</v>
      </c>
      <c r="AJ16" s="279" t="s">
        <v>49</v>
      </c>
      <c r="AK16" s="279" t="s">
        <v>49</v>
      </c>
      <c r="AL16" s="279" t="s">
        <v>49</v>
      </c>
      <c r="AM16" s="279" t="s">
        <v>49</v>
      </c>
      <c r="AN16" s="279" t="s">
        <v>49</v>
      </c>
      <c r="AO16" s="279" t="s">
        <v>49</v>
      </c>
      <c r="AP16" s="279" t="s">
        <v>49</v>
      </c>
      <c r="AQ16" s="279" t="s">
        <v>49</v>
      </c>
      <c r="AR16" s="279">
        <v>0</v>
      </c>
      <c r="AS16" s="279">
        <v>0</v>
      </c>
      <c r="AT16" s="279">
        <f>'施設資源化量内訳'!D16</f>
        <v>2147</v>
      </c>
      <c r="AU16" s="279">
        <f>'施設資源化量内訳'!E16</f>
        <v>0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252</v>
      </c>
      <c r="AY16" s="279">
        <f>'施設資源化量内訳'!I16</f>
        <v>308</v>
      </c>
      <c r="AZ16" s="279">
        <f>'施設資源化量内訳'!J16</f>
        <v>66</v>
      </c>
      <c r="BA16" s="279">
        <f>'施設資源化量内訳'!K16</f>
        <v>0</v>
      </c>
      <c r="BB16" s="279">
        <f>'施設資源化量内訳'!L16</f>
        <v>0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1521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0</v>
      </c>
      <c r="BO16" s="279">
        <f t="shared" si="7"/>
        <v>82</v>
      </c>
      <c r="BP16" s="279">
        <v>76</v>
      </c>
      <c r="BQ16" s="279">
        <v>0</v>
      </c>
      <c r="BR16" s="279">
        <v>0</v>
      </c>
      <c r="BS16" s="279">
        <v>6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 t="s">
        <v>49</v>
      </c>
      <c r="CA16" s="279" t="s">
        <v>49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>
        <v>0</v>
      </c>
      <c r="CI16" s="279">
        <v>0</v>
      </c>
      <c r="CJ16" s="282" t="s">
        <v>50</v>
      </c>
    </row>
    <row r="17" spans="1:88" s="275" customFormat="1" ht="12" customHeight="1">
      <c r="A17" s="270" t="s">
        <v>502</v>
      </c>
      <c r="B17" s="271" t="s">
        <v>522</v>
      </c>
      <c r="C17" s="270" t="s">
        <v>523</v>
      </c>
      <c r="D17" s="279">
        <f t="shared" si="0"/>
        <v>2499</v>
      </c>
      <c r="E17" s="279">
        <f t="shared" si="0"/>
        <v>1051</v>
      </c>
      <c r="F17" s="279">
        <f t="shared" si="0"/>
        <v>0</v>
      </c>
      <c r="G17" s="279">
        <f t="shared" si="0"/>
        <v>0</v>
      </c>
      <c r="H17" s="279">
        <f t="shared" si="0"/>
        <v>320</v>
      </c>
      <c r="I17" s="279">
        <f t="shared" si="0"/>
        <v>365</v>
      </c>
      <c r="J17" s="279">
        <f t="shared" si="0"/>
        <v>51</v>
      </c>
      <c r="K17" s="279">
        <f t="shared" si="0"/>
        <v>0</v>
      </c>
      <c r="L17" s="279">
        <f t="shared" si="0"/>
        <v>0</v>
      </c>
      <c r="M17" s="279">
        <f t="shared" si="0"/>
        <v>0</v>
      </c>
      <c r="N17" s="279">
        <f t="shared" si="0"/>
        <v>22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676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14</v>
      </c>
      <c r="Y17" s="279">
        <f t="shared" si="6"/>
        <v>534</v>
      </c>
      <c r="Z17" s="279">
        <v>346</v>
      </c>
      <c r="AA17" s="279">
        <v>0</v>
      </c>
      <c r="AB17" s="279">
        <v>0</v>
      </c>
      <c r="AC17" s="279">
        <v>188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 t="s">
        <v>49</v>
      </c>
      <c r="AM17" s="279" t="s">
        <v>49</v>
      </c>
      <c r="AN17" s="279" t="s">
        <v>49</v>
      </c>
      <c r="AO17" s="279" t="s">
        <v>49</v>
      </c>
      <c r="AP17" s="279" t="s">
        <v>49</v>
      </c>
      <c r="AQ17" s="279" t="s">
        <v>49</v>
      </c>
      <c r="AR17" s="279">
        <v>0</v>
      </c>
      <c r="AS17" s="279">
        <v>0</v>
      </c>
      <c r="AT17" s="279">
        <f>'施設資源化量内訳'!D17</f>
        <v>1225</v>
      </c>
      <c r="AU17" s="279">
        <f>'施設資源化量内訳'!E17</f>
        <v>0</v>
      </c>
      <c r="AV17" s="279">
        <f>'施設資源化量内訳'!F17</f>
        <v>0</v>
      </c>
      <c r="AW17" s="279">
        <f>'施設資源化量内訳'!G17</f>
        <v>0</v>
      </c>
      <c r="AX17" s="279">
        <f>'施設資源化量内訳'!H17</f>
        <v>119</v>
      </c>
      <c r="AY17" s="279">
        <f>'施設資源化量内訳'!I17</f>
        <v>365</v>
      </c>
      <c r="AZ17" s="279">
        <f>'施設資源化量内訳'!J17</f>
        <v>51</v>
      </c>
      <c r="BA17" s="279">
        <f>'施設資源化量内訳'!K17</f>
        <v>0</v>
      </c>
      <c r="BB17" s="279">
        <f>'施設資源化量内訳'!L17</f>
        <v>0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676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14</v>
      </c>
      <c r="BO17" s="279">
        <f t="shared" si="7"/>
        <v>740</v>
      </c>
      <c r="BP17" s="279">
        <v>705</v>
      </c>
      <c r="BQ17" s="279">
        <v>0</v>
      </c>
      <c r="BR17" s="279">
        <v>0</v>
      </c>
      <c r="BS17" s="279">
        <v>13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22</v>
      </c>
      <c r="BZ17" s="279" t="s">
        <v>49</v>
      </c>
      <c r="CA17" s="279" t="s">
        <v>49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>
        <v>0</v>
      </c>
      <c r="CI17" s="279">
        <v>0</v>
      </c>
      <c r="CJ17" s="282" t="s">
        <v>50</v>
      </c>
    </row>
    <row r="18" spans="1:88" s="275" customFormat="1" ht="12" customHeight="1">
      <c r="A18" s="270" t="s">
        <v>502</v>
      </c>
      <c r="B18" s="271" t="s">
        <v>524</v>
      </c>
      <c r="C18" s="270" t="s">
        <v>525</v>
      </c>
      <c r="D18" s="279">
        <f t="shared" si="0"/>
        <v>8650</v>
      </c>
      <c r="E18" s="279">
        <f t="shared" si="0"/>
        <v>675</v>
      </c>
      <c r="F18" s="279">
        <f t="shared" si="0"/>
        <v>0</v>
      </c>
      <c r="G18" s="279">
        <f t="shared" si="0"/>
        <v>0</v>
      </c>
      <c r="H18" s="279">
        <f t="shared" si="0"/>
        <v>232</v>
      </c>
      <c r="I18" s="279">
        <f t="shared" si="0"/>
        <v>238</v>
      </c>
      <c r="J18" s="279">
        <f t="shared" si="0"/>
        <v>28</v>
      </c>
      <c r="K18" s="279">
        <f t="shared" si="0"/>
        <v>0</v>
      </c>
      <c r="L18" s="279">
        <f t="shared" si="0"/>
        <v>0</v>
      </c>
      <c r="M18" s="279">
        <f t="shared" si="0"/>
        <v>164</v>
      </c>
      <c r="N18" s="279">
        <f t="shared" si="0"/>
        <v>20</v>
      </c>
      <c r="O18" s="279">
        <f t="shared" si="0"/>
        <v>0</v>
      </c>
      <c r="P18" s="279">
        <f t="shared" si="0"/>
        <v>0</v>
      </c>
      <c r="Q18" s="279">
        <f t="shared" si="0"/>
        <v>0</v>
      </c>
      <c r="R18" s="279">
        <f t="shared" si="0"/>
        <v>6937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356</v>
      </c>
      <c r="Y18" s="279">
        <f t="shared" si="6"/>
        <v>806</v>
      </c>
      <c r="Z18" s="279">
        <v>595</v>
      </c>
      <c r="AA18" s="279">
        <v>0</v>
      </c>
      <c r="AB18" s="279">
        <v>0</v>
      </c>
      <c r="AC18" s="279">
        <v>85</v>
      </c>
      <c r="AD18" s="279">
        <v>98</v>
      </c>
      <c r="AE18" s="279">
        <v>11</v>
      </c>
      <c r="AF18" s="279">
        <v>0</v>
      </c>
      <c r="AG18" s="279">
        <v>0</v>
      </c>
      <c r="AH18" s="279">
        <v>0</v>
      </c>
      <c r="AI18" s="279">
        <v>17</v>
      </c>
      <c r="AJ18" s="279" t="s">
        <v>49</v>
      </c>
      <c r="AK18" s="279" t="s">
        <v>49</v>
      </c>
      <c r="AL18" s="279" t="s">
        <v>49</v>
      </c>
      <c r="AM18" s="279" t="s">
        <v>49</v>
      </c>
      <c r="AN18" s="279" t="s">
        <v>49</v>
      </c>
      <c r="AO18" s="279" t="s">
        <v>49</v>
      </c>
      <c r="AP18" s="279" t="s">
        <v>49</v>
      </c>
      <c r="AQ18" s="279" t="s">
        <v>49</v>
      </c>
      <c r="AR18" s="279">
        <v>0</v>
      </c>
      <c r="AS18" s="279">
        <v>0</v>
      </c>
      <c r="AT18" s="279">
        <f>'施設資源化量内訳'!D18</f>
        <v>7753</v>
      </c>
      <c r="AU18" s="279">
        <f>'施設資源化量内訳'!E18</f>
        <v>0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139</v>
      </c>
      <c r="AY18" s="279">
        <f>'施設資源化量内訳'!I18</f>
        <v>140</v>
      </c>
      <c r="AZ18" s="279">
        <f>'施設資源化量内訳'!J18</f>
        <v>17</v>
      </c>
      <c r="BA18" s="279">
        <f>'施設資源化量内訳'!K18</f>
        <v>0</v>
      </c>
      <c r="BB18" s="279">
        <f>'施設資源化量内訳'!L18</f>
        <v>0</v>
      </c>
      <c r="BC18" s="279">
        <f>'施設資源化量内訳'!M18</f>
        <v>164</v>
      </c>
      <c r="BD18" s="279">
        <f>'施設資源化量内訳'!N18</f>
        <v>0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6937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356</v>
      </c>
      <c r="BO18" s="279">
        <f t="shared" si="7"/>
        <v>91</v>
      </c>
      <c r="BP18" s="279">
        <v>80</v>
      </c>
      <c r="BQ18" s="279">
        <v>0</v>
      </c>
      <c r="BR18" s="279">
        <v>0</v>
      </c>
      <c r="BS18" s="279">
        <v>8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3</v>
      </c>
      <c r="BZ18" s="279" t="s">
        <v>49</v>
      </c>
      <c r="CA18" s="279" t="s">
        <v>49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>
        <v>0</v>
      </c>
      <c r="CI18" s="279">
        <v>0</v>
      </c>
      <c r="CJ18" s="282" t="s">
        <v>50</v>
      </c>
    </row>
    <row r="19" spans="1:88" s="275" customFormat="1" ht="12" customHeight="1">
      <c r="A19" s="270" t="s">
        <v>502</v>
      </c>
      <c r="B19" s="271" t="s">
        <v>526</v>
      </c>
      <c r="C19" s="270" t="s">
        <v>527</v>
      </c>
      <c r="D19" s="279">
        <f t="shared" si="0"/>
        <v>18946</v>
      </c>
      <c r="E19" s="279">
        <f t="shared" si="0"/>
        <v>5577</v>
      </c>
      <c r="F19" s="279">
        <f t="shared" si="0"/>
        <v>26</v>
      </c>
      <c r="G19" s="279">
        <f t="shared" si="0"/>
        <v>0</v>
      </c>
      <c r="H19" s="279">
        <f t="shared" si="0"/>
        <v>513</v>
      </c>
      <c r="I19" s="279">
        <f t="shared" si="0"/>
        <v>484</v>
      </c>
      <c r="J19" s="279">
        <f t="shared" si="0"/>
        <v>240</v>
      </c>
      <c r="K19" s="279">
        <f t="shared" si="0"/>
        <v>0</v>
      </c>
      <c r="L19" s="279">
        <f t="shared" si="0"/>
        <v>144</v>
      </c>
      <c r="M19" s="279">
        <f t="shared" si="0"/>
        <v>537</v>
      </c>
      <c r="N19" s="279">
        <f t="shared" si="0"/>
        <v>520</v>
      </c>
      <c r="O19" s="279">
        <f t="shared" si="0"/>
        <v>0</v>
      </c>
      <c r="P19" s="279">
        <f t="shared" si="0"/>
        <v>0</v>
      </c>
      <c r="Q19" s="279">
        <f t="shared" si="0"/>
        <v>0</v>
      </c>
      <c r="R19" s="279">
        <f t="shared" si="0"/>
        <v>7719</v>
      </c>
      <c r="S19" s="279">
        <f t="shared" si="0"/>
        <v>0</v>
      </c>
      <c r="T19" s="279">
        <f t="shared" si="1"/>
        <v>1778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1408</v>
      </c>
      <c r="Y19" s="279">
        <f t="shared" si="6"/>
        <v>5364</v>
      </c>
      <c r="Z19" s="279">
        <v>4756</v>
      </c>
      <c r="AA19" s="279">
        <v>23</v>
      </c>
      <c r="AB19" s="279">
        <v>0</v>
      </c>
      <c r="AC19" s="279">
        <v>82</v>
      </c>
      <c r="AD19" s="279">
        <v>4</v>
      </c>
      <c r="AE19" s="279">
        <v>0</v>
      </c>
      <c r="AF19" s="279">
        <v>0</v>
      </c>
      <c r="AG19" s="279">
        <v>0</v>
      </c>
      <c r="AH19" s="279">
        <v>0</v>
      </c>
      <c r="AI19" s="279">
        <v>499</v>
      </c>
      <c r="AJ19" s="279" t="s">
        <v>49</v>
      </c>
      <c r="AK19" s="279" t="s">
        <v>49</v>
      </c>
      <c r="AL19" s="279" t="s">
        <v>49</v>
      </c>
      <c r="AM19" s="279" t="s">
        <v>49</v>
      </c>
      <c r="AN19" s="279" t="s">
        <v>49</v>
      </c>
      <c r="AO19" s="279" t="s">
        <v>49</v>
      </c>
      <c r="AP19" s="279" t="s">
        <v>49</v>
      </c>
      <c r="AQ19" s="279" t="s">
        <v>49</v>
      </c>
      <c r="AR19" s="279">
        <v>0</v>
      </c>
      <c r="AS19" s="279">
        <v>0</v>
      </c>
      <c r="AT19" s="279">
        <f>'施設資源化量内訳'!D19</f>
        <v>12679</v>
      </c>
      <c r="AU19" s="279">
        <f>'施設資源化量内訳'!E19</f>
        <v>0</v>
      </c>
      <c r="AV19" s="279">
        <f>'施設資源化量内訳'!F19</f>
        <v>0</v>
      </c>
      <c r="AW19" s="279">
        <f>'施設資源化量内訳'!G19</f>
        <v>0</v>
      </c>
      <c r="AX19" s="279">
        <f>'施設資源化量内訳'!H19</f>
        <v>385</v>
      </c>
      <c r="AY19" s="279">
        <f>'施設資源化量内訳'!I19</f>
        <v>472</v>
      </c>
      <c r="AZ19" s="279">
        <f>'施設資源化量内訳'!J19</f>
        <v>236</v>
      </c>
      <c r="BA19" s="279">
        <f>'施設資源化量内訳'!K19</f>
        <v>0</v>
      </c>
      <c r="BB19" s="279">
        <f>'施設資源化量内訳'!L19</f>
        <v>144</v>
      </c>
      <c r="BC19" s="279">
        <f>'施設資源化量内訳'!M19</f>
        <v>537</v>
      </c>
      <c r="BD19" s="279">
        <f>'施設資源化量内訳'!N19</f>
        <v>0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0</v>
      </c>
      <c r="BH19" s="279">
        <f>'施設資源化量内訳'!R19</f>
        <v>7719</v>
      </c>
      <c r="BI19" s="279">
        <f>'施設資源化量内訳'!S19</f>
        <v>0</v>
      </c>
      <c r="BJ19" s="279">
        <f>'施設資源化量内訳'!T19</f>
        <v>1778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1408</v>
      </c>
      <c r="BO19" s="279">
        <f t="shared" si="7"/>
        <v>903</v>
      </c>
      <c r="BP19" s="279">
        <v>821</v>
      </c>
      <c r="BQ19" s="279">
        <v>3</v>
      </c>
      <c r="BR19" s="279">
        <v>0</v>
      </c>
      <c r="BS19" s="279">
        <v>46</v>
      </c>
      <c r="BT19" s="279">
        <v>8</v>
      </c>
      <c r="BU19" s="279">
        <v>4</v>
      </c>
      <c r="BV19" s="279">
        <v>0</v>
      </c>
      <c r="BW19" s="279">
        <v>0</v>
      </c>
      <c r="BX19" s="279">
        <v>0</v>
      </c>
      <c r="BY19" s="279">
        <v>21</v>
      </c>
      <c r="BZ19" s="279" t="s">
        <v>49</v>
      </c>
      <c r="CA19" s="279" t="s">
        <v>49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>
        <v>0</v>
      </c>
      <c r="CI19" s="279">
        <v>0</v>
      </c>
      <c r="CJ19" s="282" t="s">
        <v>50</v>
      </c>
    </row>
    <row r="20" spans="1:88" s="275" customFormat="1" ht="12" customHeight="1">
      <c r="A20" s="270" t="s">
        <v>502</v>
      </c>
      <c r="B20" s="271" t="s">
        <v>528</v>
      </c>
      <c r="C20" s="270" t="s">
        <v>529</v>
      </c>
      <c r="D20" s="279">
        <f t="shared" si="0"/>
        <v>4997</v>
      </c>
      <c r="E20" s="279">
        <f t="shared" si="0"/>
        <v>2744</v>
      </c>
      <c r="F20" s="279">
        <f t="shared" si="0"/>
        <v>7</v>
      </c>
      <c r="G20" s="279">
        <f t="shared" si="0"/>
        <v>0</v>
      </c>
      <c r="H20" s="279">
        <f t="shared" si="0"/>
        <v>515</v>
      </c>
      <c r="I20" s="279">
        <f t="shared" si="0"/>
        <v>646</v>
      </c>
      <c r="J20" s="279">
        <f t="shared" si="0"/>
        <v>149</v>
      </c>
      <c r="K20" s="279">
        <f t="shared" si="0"/>
        <v>0</v>
      </c>
      <c r="L20" s="279">
        <f t="shared" si="0"/>
        <v>0</v>
      </c>
      <c r="M20" s="279">
        <f t="shared" si="0"/>
        <v>12</v>
      </c>
      <c r="N20" s="279">
        <f t="shared" si="0"/>
        <v>196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0</v>
      </c>
      <c r="T20" s="279">
        <f t="shared" si="1"/>
        <v>728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0</v>
      </c>
      <c r="Y20" s="279">
        <f t="shared" si="6"/>
        <v>2313</v>
      </c>
      <c r="Z20" s="279">
        <v>2115</v>
      </c>
      <c r="AA20" s="279">
        <v>6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192</v>
      </c>
      <c r="AJ20" s="279" t="s">
        <v>49</v>
      </c>
      <c r="AK20" s="279" t="s">
        <v>49</v>
      </c>
      <c r="AL20" s="279" t="s">
        <v>49</v>
      </c>
      <c r="AM20" s="279" t="s">
        <v>49</v>
      </c>
      <c r="AN20" s="279" t="s">
        <v>49</v>
      </c>
      <c r="AO20" s="279" t="s">
        <v>49</v>
      </c>
      <c r="AP20" s="279" t="s">
        <v>49</v>
      </c>
      <c r="AQ20" s="279" t="s">
        <v>49</v>
      </c>
      <c r="AR20" s="279">
        <v>0</v>
      </c>
      <c r="AS20" s="279">
        <v>0</v>
      </c>
      <c r="AT20" s="279">
        <f>'施設資源化量内訳'!D20</f>
        <v>1974</v>
      </c>
      <c r="AU20" s="279">
        <f>'施設資源化量内訳'!E20</f>
        <v>0</v>
      </c>
      <c r="AV20" s="279">
        <f>'施設資源化量内訳'!F20</f>
        <v>0</v>
      </c>
      <c r="AW20" s="279">
        <f>'施設資源化量内訳'!G20</f>
        <v>0</v>
      </c>
      <c r="AX20" s="279">
        <f>'施設資源化量内訳'!H20</f>
        <v>448</v>
      </c>
      <c r="AY20" s="279">
        <f>'施設資源化量内訳'!I20</f>
        <v>637</v>
      </c>
      <c r="AZ20" s="279">
        <f>'施設資源化量内訳'!J20</f>
        <v>149</v>
      </c>
      <c r="BA20" s="279">
        <f>'施設資源化量内訳'!K20</f>
        <v>0</v>
      </c>
      <c r="BB20" s="279">
        <f>'施設資源化量内訳'!L20</f>
        <v>0</v>
      </c>
      <c r="BC20" s="279">
        <f>'施設資源化量内訳'!M20</f>
        <v>12</v>
      </c>
      <c r="BD20" s="279">
        <f>'施設資源化量内訳'!N20</f>
        <v>0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728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0</v>
      </c>
      <c r="BO20" s="279">
        <f t="shared" si="7"/>
        <v>710</v>
      </c>
      <c r="BP20" s="279">
        <v>629</v>
      </c>
      <c r="BQ20" s="279">
        <v>1</v>
      </c>
      <c r="BR20" s="279">
        <v>0</v>
      </c>
      <c r="BS20" s="279">
        <v>67</v>
      </c>
      <c r="BT20" s="279">
        <v>9</v>
      </c>
      <c r="BU20" s="279">
        <v>0</v>
      </c>
      <c r="BV20" s="279">
        <v>0</v>
      </c>
      <c r="BW20" s="279">
        <v>0</v>
      </c>
      <c r="BX20" s="279">
        <v>0</v>
      </c>
      <c r="BY20" s="279">
        <v>4</v>
      </c>
      <c r="BZ20" s="279" t="s">
        <v>49</v>
      </c>
      <c r="CA20" s="279" t="s">
        <v>49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>
        <v>0</v>
      </c>
      <c r="CI20" s="279">
        <v>0</v>
      </c>
      <c r="CJ20" s="282" t="s">
        <v>50</v>
      </c>
    </row>
    <row r="21" spans="1:88" s="275" customFormat="1" ht="12" customHeight="1">
      <c r="A21" s="270" t="s">
        <v>502</v>
      </c>
      <c r="B21" s="271" t="s">
        <v>530</v>
      </c>
      <c r="C21" s="270" t="s">
        <v>531</v>
      </c>
      <c r="D21" s="279">
        <f t="shared" si="0"/>
        <v>1426</v>
      </c>
      <c r="E21" s="279">
        <f t="shared" si="0"/>
        <v>141</v>
      </c>
      <c r="F21" s="279">
        <f t="shared" si="0"/>
        <v>0</v>
      </c>
      <c r="G21" s="279">
        <f t="shared" si="0"/>
        <v>0</v>
      </c>
      <c r="H21" s="279">
        <f t="shared" si="0"/>
        <v>238</v>
      </c>
      <c r="I21" s="279">
        <f t="shared" si="0"/>
        <v>177</v>
      </c>
      <c r="J21" s="279">
        <f t="shared" si="0"/>
        <v>34</v>
      </c>
      <c r="K21" s="279">
        <f t="shared" si="0"/>
        <v>0</v>
      </c>
      <c r="L21" s="279">
        <f t="shared" si="0"/>
        <v>79</v>
      </c>
      <c r="M21" s="279">
        <f t="shared" si="0"/>
        <v>124</v>
      </c>
      <c r="N21" s="279">
        <f t="shared" si="0"/>
        <v>3</v>
      </c>
      <c r="O21" s="279">
        <f t="shared" si="0"/>
        <v>0</v>
      </c>
      <c r="P21" s="279">
        <f t="shared" si="0"/>
        <v>0</v>
      </c>
      <c r="Q21" s="279">
        <f t="shared" si="0"/>
        <v>0</v>
      </c>
      <c r="R21" s="279">
        <f t="shared" si="0"/>
        <v>0</v>
      </c>
      <c r="S21" s="279">
        <f t="shared" si="0"/>
        <v>0</v>
      </c>
      <c r="T21" s="279">
        <f t="shared" si="1"/>
        <v>616</v>
      </c>
      <c r="U21" s="279">
        <f t="shared" si="2"/>
        <v>0</v>
      </c>
      <c r="V21" s="279">
        <f t="shared" si="3"/>
        <v>0</v>
      </c>
      <c r="W21" s="279">
        <f t="shared" si="4"/>
        <v>0</v>
      </c>
      <c r="X21" s="279">
        <f t="shared" si="5"/>
        <v>14</v>
      </c>
      <c r="Y21" s="279">
        <f t="shared" si="6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 t="s">
        <v>49</v>
      </c>
      <c r="AM21" s="279" t="s">
        <v>49</v>
      </c>
      <c r="AN21" s="279" t="s">
        <v>49</v>
      </c>
      <c r="AO21" s="279" t="s">
        <v>49</v>
      </c>
      <c r="AP21" s="279" t="s">
        <v>49</v>
      </c>
      <c r="AQ21" s="279" t="s">
        <v>49</v>
      </c>
      <c r="AR21" s="279">
        <v>0</v>
      </c>
      <c r="AS21" s="279">
        <v>0</v>
      </c>
      <c r="AT21" s="279">
        <f>'施設資源化量内訳'!D21</f>
        <v>1282</v>
      </c>
      <c r="AU21" s="279">
        <f>'施設資源化量内訳'!E21</f>
        <v>0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238</v>
      </c>
      <c r="AY21" s="279">
        <f>'施設資源化量内訳'!I21</f>
        <v>177</v>
      </c>
      <c r="AZ21" s="279">
        <f>'施設資源化量内訳'!J21</f>
        <v>34</v>
      </c>
      <c r="BA21" s="279">
        <f>'施設資源化量内訳'!K21</f>
        <v>0</v>
      </c>
      <c r="BB21" s="279">
        <f>'施設資源化量内訳'!L21</f>
        <v>79</v>
      </c>
      <c r="BC21" s="279">
        <f>'施設資源化量内訳'!M21</f>
        <v>124</v>
      </c>
      <c r="BD21" s="279">
        <f>'施設資源化量内訳'!N21</f>
        <v>0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616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14</v>
      </c>
      <c r="BO21" s="279">
        <f t="shared" si="7"/>
        <v>144</v>
      </c>
      <c r="BP21" s="279">
        <v>141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3</v>
      </c>
      <c r="BZ21" s="279" t="s">
        <v>49</v>
      </c>
      <c r="CA21" s="279" t="s">
        <v>49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>
        <v>0</v>
      </c>
      <c r="CI21" s="279">
        <v>0</v>
      </c>
      <c r="CJ21" s="282" t="s">
        <v>50</v>
      </c>
    </row>
    <row r="22" spans="1:88" s="275" customFormat="1" ht="12" customHeight="1">
      <c r="A22" s="270" t="s">
        <v>502</v>
      </c>
      <c r="B22" s="271" t="s">
        <v>532</v>
      </c>
      <c r="C22" s="270" t="s">
        <v>533</v>
      </c>
      <c r="D22" s="279">
        <f t="shared" si="0"/>
        <v>600</v>
      </c>
      <c r="E22" s="279">
        <f t="shared" si="0"/>
        <v>201</v>
      </c>
      <c r="F22" s="279">
        <f t="shared" si="0"/>
        <v>0</v>
      </c>
      <c r="G22" s="279">
        <f t="shared" si="0"/>
        <v>0</v>
      </c>
      <c r="H22" s="279">
        <f t="shared" si="0"/>
        <v>35</v>
      </c>
      <c r="I22" s="279">
        <f t="shared" si="0"/>
        <v>36</v>
      </c>
      <c r="J22" s="279">
        <f t="shared" si="0"/>
        <v>12</v>
      </c>
      <c r="K22" s="279">
        <f t="shared" si="0"/>
        <v>0</v>
      </c>
      <c r="L22" s="279">
        <f t="shared" si="0"/>
        <v>125</v>
      </c>
      <c r="M22" s="279">
        <f t="shared" si="0"/>
        <v>0</v>
      </c>
      <c r="N22" s="279">
        <f t="shared" si="0"/>
        <v>0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125</v>
      </c>
      <c r="S22" s="279">
        <f t="shared" si="0"/>
        <v>0</v>
      </c>
      <c r="T22" s="279">
        <f t="shared" si="1"/>
        <v>63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3</v>
      </c>
      <c r="Y22" s="279">
        <f t="shared" si="6"/>
        <v>201</v>
      </c>
      <c r="Z22" s="279">
        <v>201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 t="s">
        <v>49</v>
      </c>
      <c r="AM22" s="279" t="s">
        <v>49</v>
      </c>
      <c r="AN22" s="279" t="s">
        <v>49</v>
      </c>
      <c r="AO22" s="279" t="s">
        <v>49</v>
      </c>
      <c r="AP22" s="279" t="s">
        <v>49</v>
      </c>
      <c r="AQ22" s="279" t="s">
        <v>49</v>
      </c>
      <c r="AR22" s="279">
        <v>0</v>
      </c>
      <c r="AS22" s="279">
        <v>0</v>
      </c>
      <c r="AT22" s="279">
        <f>'施設資源化量内訳'!D22</f>
        <v>399</v>
      </c>
      <c r="AU22" s="279">
        <f>'施設資源化量内訳'!E22</f>
        <v>0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35</v>
      </c>
      <c r="AY22" s="279">
        <f>'施設資源化量内訳'!I22</f>
        <v>36</v>
      </c>
      <c r="AZ22" s="279">
        <f>'施設資源化量内訳'!J22</f>
        <v>12</v>
      </c>
      <c r="BA22" s="279">
        <f>'施設資源化量内訳'!K22</f>
        <v>0</v>
      </c>
      <c r="BB22" s="279">
        <f>'施設資源化量内訳'!L22</f>
        <v>125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125</v>
      </c>
      <c r="BI22" s="279">
        <f>'施設資源化量内訳'!S22</f>
        <v>0</v>
      </c>
      <c r="BJ22" s="279">
        <f>'施設資源化量内訳'!T22</f>
        <v>63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3</v>
      </c>
      <c r="BO22" s="279">
        <f t="shared" si="7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 t="s">
        <v>49</v>
      </c>
      <c r="CA22" s="279" t="s">
        <v>49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>
        <v>0</v>
      </c>
      <c r="CI22" s="279">
        <v>0</v>
      </c>
      <c r="CJ22" s="282" t="s">
        <v>50</v>
      </c>
    </row>
    <row r="23" spans="1:88" s="275" customFormat="1" ht="12" customHeight="1">
      <c r="A23" s="270" t="s">
        <v>502</v>
      </c>
      <c r="B23" s="271" t="s">
        <v>534</v>
      </c>
      <c r="C23" s="270" t="s">
        <v>535</v>
      </c>
      <c r="D23" s="279">
        <f t="shared" si="0"/>
        <v>247</v>
      </c>
      <c r="E23" s="279">
        <f t="shared" si="0"/>
        <v>93</v>
      </c>
      <c r="F23" s="279">
        <f t="shared" si="0"/>
        <v>0</v>
      </c>
      <c r="G23" s="279">
        <f t="shared" si="0"/>
        <v>0</v>
      </c>
      <c r="H23" s="279">
        <f t="shared" si="0"/>
        <v>63</v>
      </c>
      <c r="I23" s="279">
        <f t="shared" si="0"/>
        <v>38</v>
      </c>
      <c r="J23" s="279">
        <f t="shared" si="0"/>
        <v>3</v>
      </c>
      <c r="K23" s="279">
        <f t="shared" si="0"/>
        <v>0</v>
      </c>
      <c r="L23" s="279">
        <f t="shared" si="0"/>
        <v>0</v>
      </c>
      <c r="M23" s="279">
        <f t="shared" si="0"/>
        <v>0</v>
      </c>
      <c r="N23" s="279">
        <f t="shared" si="0"/>
        <v>0</v>
      </c>
      <c r="O23" s="279">
        <f t="shared" si="0"/>
        <v>0</v>
      </c>
      <c r="P23" s="279">
        <f t="shared" si="0"/>
        <v>0</v>
      </c>
      <c r="Q23" s="279">
        <f t="shared" si="0"/>
        <v>0</v>
      </c>
      <c r="R23" s="279">
        <f t="shared" si="0"/>
        <v>0</v>
      </c>
      <c r="S23" s="279">
        <f>SUM(AN23,BI23,CD23)</f>
        <v>0</v>
      </c>
      <c r="T23" s="279">
        <f t="shared" si="1"/>
        <v>47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3</v>
      </c>
      <c r="Y23" s="279">
        <f t="shared" si="6"/>
        <v>159</v>
      </c>
      <c r="Z23" s="279">
        <v>93</v>
      </c>
      <c r="AA23" s="279">
        <v>0</v>
      </c>
      <c r="AB23" s="279">
        <v>0</v>
      </c>
      <c r="AC23" s="279">
        <v>63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 t="s">
        <v>49</v>
      </c>
      <c r="AM23" s="279" t="s">
        <v>49</v>
      </c>
      <c r="AN23" s="279" t="s">
        <v>49</v>
      </c>
      <c r="AO23" s="279" t="s">
        <v>49</v>
      </c>
      <c r="AP23" s="279" t="s">
        <v>49</v>
      </c>
      <c r="AQ23" s="279" t="s">
        <v>49</v>
      </c>
      <c r="AR23" s="279">
        <v>0</v>
      </c>
      <c r="AS23" s="279">
        <v>3</v>
      </c>
      <c r="AT23" s="279">
        <f>'施設資源化量内訳'!D23</f>
        <v>88</v>
      </c>
      <c r="AU23" s="279">
        <f>'施設資源化量内訳'!E23</f>
        <v>0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0</v>
      </c>
      <c r="AY23" s="279">
        <f>'施設資源化量内訳'!I23</f>
        <v>38</v>
      </c>
      <c r="AZ23" s="279">
        <f>'施設資源化量内訳'!J23</f>
        <v>3</v>
      </c>
      <c r="BA23" s="279">
        <f>'施設資源化量内訳'!K23</f>
        <v>0</v>
      </c>
      <c r="BB23" s="279">
        <f>'施設資源化量内訳'!L23</f>
        <v>0</v>
      </c>
      <c r="BC23" s="279">
        <f>'施設資源化量内訳'!M23</f>
        <v>0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47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0</v>
      </c>
      <c r="BO23" s="279">
        <f t="shared" si="7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 t="s">
        <v>49</v>
      </c>
      <c r="CA23" s="279" t="s">
        <v>49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>
        <v>0</v>
      </c>
      <c r="CI23" s="279">
        <v>0</v>
      </c>
      <c r="CJ23" s="282" t="s">
        <v>51</v>
      </c>
    </row>
    <row r="24" spans="1:88" s="275" customFormat="1" ht="12" customHeight="1">
      <c r="A24" s="270" t="s">
        <v>502</v>
      </c>
      <c r="B24" s="271" t="s">
        <v>536</v>
      </c>
      <c r="C24" s="270" t="s">
        <v>537</v>
      </c>
      <c r="D24" s="279">
        <f>SUM(Y24,AT24,BO24)</f>
        <v>1148</v>
      </c>
      <c r="E24" s="279">
        <f>SUM(Z24,AU24,BP24)</f>
        <v>528</v>
      </c>
      <c r="F24" s="279">
        <f>SUM(AA24,AV24,BQ24)</f>
        <v>0</v>
      </c>
      <c r="G24" s="279">
        <f>SUM(AB24,AW24,BR24)</f>
        <v>50</v>
      </c>
      <c r="H24" s="279">
        <f>SUM(AC24,AX24,BS24)</f>
        <v>174</v>
      </c>
      <c r="I24" s="279">
        <f>SUM(AD24,AY24,BT24)</f>
        <v>131</v>
      </c>
      <c r="J24" s="279">
        <f>SUM(AE24,AZ24,BU24)</f>
        <v>18</v>
      </c>
      <c r="K24" s="279">
        <f>SUM(AF24,BA24,BV24)</f>
        <v>0</v>
      </c>
      <c r="L24" s="279">
        <f>SUM(AG24,BB24,BW24)</f>
        <v>0</v>
      </c>
      <c r="M24" s="279">
        <f>SUM(AH24,BC24,BX24)</f>
        <v>0</v>
      </c>
      <c r="N24" s="279">
        <f>SUM(AI24,BD24,BY24)</f>
        <v>30</v>
      </c>
      <c r="O24" s="279">
        <f>SUM(AJ24,BE24,BZ24)</f>
        <v>0</v>
      </c>
      <c r="P24" s="279">
        <f>SUM(AK24,BF24,CA24)</f>
        <v>0</v>
      </c>
      <c r="Q24" s="279">
        <f>SUM(AL24,BG24,CB24)</f>
        <v>0</v>
      </c>
      <c r="R24" s="279">
        <f>SUM(AM24,BH24,CC24)</f>
        <v>0</v>
      </c>
      <c r="S24" s="279">
        <f>SUM(AN24,BI24,CD24)</f>
        <v>0</v>
      </c>
      <c r="T24" s="279">
        <f t="shared" si="1"/>
        <v>217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0</v>
      </c>
      <c r="Y24" s="279">
        <f t="shared" si="6"/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 t="s">
        <v>49</v>
      </c>
      <c r="AM24" s="279" t="s">
        <v>49</v>
      </c>
      <c r="AN24" s="279" t="s">
        <v>49</v>
      </c>
      <c r="AO24" s="279" t="s">
        <v>49</v>
      </c>
      <c r="AP24" s="279" t="s">
        <v>49</v>
      </c>
      <c r="AQ24" s="279" t="s">
        <v>49</v>
      </c>
      <c r="AR24" s="279">
        <v>0</v>
      </c>
      <c r="AS24" s="279">
        <v>0</v>
      </c>
      <c r="AT24" s="279">
        <f>'施設資源化量内訳'!D24</f>
        <v>992</v>
      </c>
      <c r="AU24" s="279">
        <f>'施設資源化量内訳'!E24</f>
        <v>429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169</v>
      </c>
      <c r="AY24" s="279">
        <f>'施設資源化量内訳'!I24</f>
        <v>131</v>
      </c>
      <c r="AZ24" s="279">
        <f>'施設資源化量内訳'!J24</f>
        <v>18</v>
      </c>
      <c r="BA24" s="279">
        <f>'施設資源化量内訳'!K24</f>
        <v>0</v>
      </c>
      <c r="BB24" s="279">
        <f>'施設資源化量内訳'!L24</f>
        <v>0</v>
      </c>
      <c r="BC24" s="279">
        <f>'施設資源化量内訳'!M24</f>
        <v>0</v>
      </c>
      <c r="BD24" s="279">
        <f>'施設資源化量内訳'!N24</f>
        <v>28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0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217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0</v>
      </c>
      <c r="BO24" s="279">
        <f t="shared" si="7"/>
        <v>156</v>
      </c>
      <c r="BP24" s="279">
        <v>99</v>
      </c>
      <c r="BQ24" s="279">
        <v>0</v>
      </c>
      <c r="BR24" s="279">
        <v>50</v>
      </c>
      <c r="BS24" s="279">
        <v>5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2</v>
      </c>
      <c r="BZ24" s="279" t="s">
        <v>49</v>
      </c>
      <c r="CA24" s="279" t="s">
        <v>49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>
        <v>0</v>
      </c>
      <c r="CI24" s="279">
        <v>0</v>
      </c>
      <c r="CJ24" s="282" t="s">
        <v>50</v>
      </c>
    </row>
    <row r="25" spans="1:88" s="275" customFormat="1" ht="12" customHeight="1">
      <c r="A25" s="270" t="s">
        <v>502</v>
      </c>
      <c r="B25" s="271" t="s">
        <v>538</v>
      </c>
      <c r="C25" s="270" t="s">
        <v>539</v>
      </c>
      <c r="D25" s="279">
        <f>SUM(Y25,AT25,BO25)</f>
        <v>900</v>
      </c>
      <c r="E25" s="279">
        <f>SUM(Z25,AU25,BP25)</f>
        <v>389</v>
      </c>
      <c r="F25" s="279">
        <f>SUM(AA25,AV25,BQ25)</f>
        <v>0</v>
      </c>
      <c r="G25" s="279">
        <f>SUM(AB25,AW25,BR25)</f>
        <v>0</v>
      </c>
      <c r="H25" s="279">
        <f>SUM(AC25,AX25,BS25)</f>
        <v>131</v>
      </c>
      <c r="I25" s="279">
        <f>SUM(AD25,AY25,BT25)</f>
        <v>105</v>
      </c>
      <c r="J25" s="279">
        <f>SUM(AE25,AZ25,BU25)</f>
        <v>16</v>
      </c>
      <c r="K25" s="279">
        <f>SUM(AF25,BA25,BV25)</f>
        <v>0</v>
      </c>
      <c r="L25" s="279">
        <f>SUM(AG25,BB25,BW25)</f>
        <v>0</v>
      </c>
      <c r="M25" s="279">
        <f>SUM(AH25,BC25,BX25)</f>
        <v>0</v>
      </c>
      <c r="N25" s="279">
        <f>SUM(AI25,BD25,BY25)</f>
        <v>24</v>
      </c>
      <c r="O25" s="279">
        <f>SUM(AJ25,BE25,BZ25)</f>
        <v>0</v>
      </c>
      <c r="P25" s="279">
        <f>SUM(AK25,BF25,CA25)</f>
        <v>0</v>
      </c>
      <c r="Q25" s="279">
        <f>SUM(AL25,BG25,CB25)</f>
        <v>0</v>
      </c>
      <c r="R25" s="279">
        <f>SUM(AM25,BH25,CC25)</f>
        <v>0</v>
      </c>
      <c r="S25" s="279">
        <f>SUM(AN25,BI25,CD25)</f>
        <v>0</v>
      </c>
      <c r="T25" s="279">
        <f t="shared" si="1"/>
        <v>231</v>
      </c>
      <c r="U25" s="279">
        <f t="shared" si="2"/>
        <v>0</v>
      </c>
      <c r="V25" s="279">
        <f t="shared" si="3"/>
        <v>0</v>
      </c>
      <c r="W25" s="279">
        <f t="shared" si="4"/>
        <v>0</v>
      </c>
      <c r="X25" s="279">
        <f t="shared" si="5"/>
        <v>4</v>
      </c>
      <c r="Y25" s="279">
        <f t="shared" si="6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 t="s">
        <v>49</v>
      </c>
      <c r="AM25" s="279" t="s">
        <v>49</v>
      </c>
      <c r="AN25" s="279" t="s">
        <v>49</v>
      </c>
      <c r="AO25" s="279" t="s">
        <v>49</v>
      </c>
      <c r="AP25" s="279" t="s">
        <v>49</v>
      </c>
      <c r="AQ25" s="279" t="s">
        <v>49</v>
      </c>
      <c r="AR25" s="279">
        <v>0</v>
      </c>
      <c r="AS25" s="279">
        <v>0</v>
      </c>
      <c r="AT25" s="279">
        <f>'施設資源化量内訳'!D25</f>
        <v>883</v>
      </c>
      <c r="AU25" s="279">
        <f>'施設資源化量内訳'!E25</f>
        <v>374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130</v>
      </c>
      <c r="AY25" s="279">
        <f>'施設資源化量内訳'!I25</f>
        <v>104</v>
      </c>
      <c r="AZ25" s="279">
        <f>'施設資源化量内訳'!J25</f>
        <v>16</v>
      </c>
      <c r="BA25" s="279">
        <f>'施設資源化量内訳'!K25</f>
        <v>0</v>
      </c>
      <c r="BB25" s="279">
        <f>'施設資源化量内訳'!L25</f>
        <v>0</v>
      </c>
      <c r="BC25" s="279">
        <f>'施設資源化量内訳'!M25</f>
        <v>0</v>
      </c>
      <c r="BD25" s="279">
        <f>'施設資源化量内訳'!N25</f>
        <v>24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0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231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4</v>
      </c>
      <c r="BO25" s="279">
        <f t="shared" si="7"/>
        <v>17</v>
      </c>
      <c r="BP25" s="279">
        <v>15</v>
      </c>
      <c r="BQ25" s="279">
        <v>0</v>
      </c>
      <c r="BR25" s="279">
        <v>0</v>
      </c>
      <c r="BS25" s="279">
        <v>1</v>
      </c>
      <c r="BT25" s="279">
        <v>1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 t="s">
        <v>49</v>
      </c>
      <c r="CA25" s="279" t="s">
        <v>49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>
        <v>0</v>
      </c>
      <c r="CI25" s="279">
        <v>0</v>
      </c>
      <c r="CJ25" s="282" t="s">
        <v>50</v>
      </c>
    </row>
    <row r="26" spans="1:88" s="275" customFormat="1" ht="12" customHeight="1">
      <c r="A26" s="270" t="s">
        <v>502</v>
      </c>
      <c r="B26" s="271" t="s">
        <v>540</v>
      </c>
      <c r="C26" s="270" t="s">
        <v>541</v>
      </c>
      <c r="D26" s="279">
        <f>SUM(Y26,AT26,BO26)</f>
        <v>279</v>
      </c>
      <c r="E26" s="279">
        <f>SUM(Z26,AU26,BP26)</f>
        <v>98</v>
      </c>
      <c r="F26" s="279">
        <f>SUM(AA26,AV26,BQ26)</f>
        <v>0</v>
      </c>
      <c r="G26" s="279">
        <f>SUM(AB26,AW26,BR26)</f>
        <v>4</v>
      </c>
      <c r="H26" s="279">
        <f>SUM(AC26,AX26,BS26)</f>
        <v>33</v>
      </c>
      <c r="I26" s="279">
        <f>SUM(AD26,AY26,BT26)</f>
        <v>28</v>
      </c>
      <c r="J26" s="279">
        <f>SUM(AE26,AZ26,BU26)</f>
        <v>5</v>
      </c>
      <c r="K26" s="279">
        <f>SUM(AF26,BA26,BV26)</f>
        <v>0</v>
      </c>
      <c r="L26" s="279">
        <f>SUM(AG26,BB26,BW26)</f>
        <v>34</v>
      </c>
      <c r="M26" s="279">
        <f>SUM(AH26,BC26,BX26)</f>
        <v>2</v>
      </c>
      <c r="N26" s="279">
        <f>SUM(AI26,BD26,BY26)</f>
        <v>3</v>
      </c>
      <c r="O26" s="279">
        <f>SUM(AJ26,BE26,BZ26)</f>
        <v>0</v>
      </c>
      <c r="P26" s="279">
        <f>SUM(AK26,BF26,CA26)</f>
        <v>0</v>
      </c>
      <c r="Q26" s="279">
        <f>SUM(AL26,BG26,CB26)</f>
        <v>0</v>
      </c>
      <c r="R26" s="279">
        <f>SUM(AM26,BH26,CC26)</f>
        <v>0</v>
      </c>
      <c r="S26" s="279">
        <f>SUM(AN26,BI26,CD26)</f>
        <v>0</v>
      </c>
      <c r="T26" s="279">
        <f t="shared" si="1"/>
        <v>72</v>
      </c>
      <c r="U26" s="279">
        <f t="shared" si="2"/>
        <v>0</v>
      </c>
      <c r="V26" s="279">
        <f t="shared" si="3"/>
        <v>0</v>
      </c>
      <c r="W26" s="279">
        <f t="shared" si="4"/>
        <v>0</v>
      </c>
      <c r="X26" s="279">
        <f t="shared" si="5"/>
        <v>0</v>
      </c>
      <c r="Y26" s="279">
        <f t="shared" si="6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 t="s">
        <v>49</v>
      </c>
      <c r="AM26" s="279" t="s">
        <v>49</v>
      </c>
      <c r="AN26" s="279" t="s">
        <v>49</v>
      </c>
      <c r="AO26" s="279" t="s">
        <v>49</v>
      </c>
      <c r="AP26" s="279" t="s">
        <v>49</v>
      </c>
      <c r="AQ26" s="279" t="s">
        <v>49</v>
      </c>
      <c r="AR26" s="279">
        <v>0</v>
      </c>
      <c r="AS26" s="279">
        <v>0</v>
      </c>
      <c r="AT26" s="279">
        <f>'施設資源化量内訳'!D26</f>
        <v>279</v>
      </c>
      <c r="AU26" s="279">
        <f>'施設資源化量内訳'!E26</f>
        <v>98</v>
      </c>
      <c r="AV26" s="279">
        <f>'施設資源化量内訳'!F26</f>
        <v>0</v>
      </c>
      <c r="AW26" s="279">
        <f>'施設資源化量内訳'!G26</f>
        <v>4</v>
      </c>
      <c r="AX26" s="279">
        <f>'施設資源化量内訳'!H26</f>
        <v>33</v>
      </c>
      <c r="AY26" s="279">
        <f>'施設資源化量内訳'!I26</f>
        <v>28</v>
      </c>
      <c r="AZ26" s="279">
        <f>'施設資源化量内訳'!J26</f>
        <v>5</v>
      </c>
      <c r="BA26" s="279">
        <f>'施設資源化量内訳'!K26</f>
        <v>0</v>
      </c>
      <c r="BB26" s="279">
        <f>'施設資源化量内訳'!L26</f>
        <v>34</v>
      </c>
      <c r="BC26" s="279">
        <f>'施設資源化量内訳'!M26</f>
        <v>2</v>
      </c>
      <c r="BD26" s="279">
        <f>'施設資源化量内訳'!N26</f>
        <v>3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0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72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0</v>
      </c>
      <c r="BN26" s="279">
        <f>'施設資源化量内訳'!X26</f>
        <v>0</v>
      </c>
      <c r="BO26" s="279">
        <f t="shared" si="7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 t="s">
        <v>49</v>
      </c>
      <c r="CA26" s="279" t="s">
        <v>49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>
        <v>0</v>
      </c>
      <c r="CI26" s="279">
        <v>0</v>
      </c>
      <c r="CJ26" s="282" t="s">
        <v>51</v>
      </c>
    </row>
  </sheetData>
  <sheetProtection/>
  <autoFilter ref="A6:CJ26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2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52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</v>
      </c>
      <c r="B2" s="322" t="s">
        <v>5</v>
      </c>
      <c r="C2" s="322" t="s">
        <v>6</v>
      </c>
      <c r="D2" s="256" t="s">
        <v>484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21</v>
      </c>
      <c r="E3" s="300" t="s">
        <v>487</v>
      </c>
      <c r="F3" s="300" t="s">
        <v>488</v>
      </c>
      <c r="G3" s="300" t="s">
        <v>489</v>
      </c>
      <c r="H3" s="300" t="s">
        <v>490</v>
      </c>
      <c r="I3" s="300" t="s">
        <v>491</v>
      </c>
      <c r="J3" s="300" t="s">
        <v>492</v>
      </c>
      <c r="K3" s="300" t="s">
        <v>493</v>
      </c>
      <c r="L3" s="300" t="s">
        <v>53</v>
      </c>
      <c r="M3" s="300" t="s">
        <v>54</v>
      </c>
      <c r="N3" s="300" t="s">
        <v>496</v>
      </c>
      <c r="O3" s="300" t="s">
        <v>497</v>
      </c>
      <c r="P3" s="300" t="s">
        <v>498</v>
      </c>
      <c r="Q3" s="300" t="s">
        <v>499</v>
      </c>
      <c r="R3" s="316" t="s">
        <v>500</v>
      </c>
      <c r="S3" s="316" t="s">
        <v>55</v>
      </c>
      <c r="T3" s="300" t="s">
        <v>45</v>
      </c>
      <c r="U3" s="300" t="s">
        <v>46</v>
      </c>
      <c r="V3" s="300" t="s">
        <v>47</v>
      </c>
      <c r="W3" s="300" t="s">
        <v>48</v>
      </c>
      <c r="X3" s="300" t="s">
        <v>471</v>
      </c>
      <c r="Y3" s="258" t="s">
        <v>56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57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58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59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60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61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62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21</v>
      </c>
      <c r="Z4" s="300" t="s">
        <v>487</v>
      </c>
      <c r="AA4" s="300" t="s">
        <v>488</v>
      </c>
      <c r="AB4" s="300" t="s">
        <v>489</v>
      </c>
      <c r="AC4" s="300" t="s">
        <v>490</v>
      </c>
      <c r="AD4" s="300" t="s">
        <v>491</v>
      </c>
      <c r="AE4" s="300" t="s">
        <v>492</v>
      </c>
      <c r="AF4" s="300" t="s">
        <v>493</v>
      </c>
      <c r="AG4" s="300" t="s">
        <v>53</v>
      </c>
      <c r="AH4" s="300" t="s">
        <v>495</v>
      </c>
      <c r="AI4" s="300" t="s">
        <v>496</v>
      </c>
      <c r="AJ4" s="300" t="s">
        <v>497</v>
      </c>
      <c r="AK4" s="300" t="s">
        <v>498</v>
      </c>
      <c r="AL4" s="300" t="s">
        <v>499</v>
      </c>
      <c r="AM4" s="300" t="s">
        <v>500</v>
      </c>
      <c r="AN4" s="300" t="s">
        <v>55</v>
      </c>
      <c r="AO4" s="300" t="s">
        <v>45</v>
      </c>
      <c r="AP4" s="300" t="s">
        <v>46</v>
      </c>
      <c r="AQ4" s="300" t="s">
        <v>47</v>
      </c>
      <c r="AR4" s="300" t="s">
        <v>48</v>
      </c>
      <c r="AS4" s="300" t="s">
        <v>471</v>
      </c>
      <c r="AT4" s="336" t="s">
        <v>21</v>
      </c>
      <c r="AU4" s="300" t="s">
        <v>487</v>
      </c>
      <c r="AV4" s="300" t="s">
        <v>488</v>
      </c>
      <c r="AW4" s="300" t="s">
        <v>489</v>
      </c>
      <c r="AX4" s="300" t="s">
        <v>490</v>
      </c>
      <c r="AY4" s="300" t="s">
        <v>491</v>
      </c>
      <c r="AZ4" s="300" t="s">
        <v>492</v>
      </c>
      <c r="BA4" s="300" t="s">
        <v>493</v>
      </c>
      <c r="BB4" s="300" t="s">
        <v>53</v>
      </c>
      <c r="BC4" s="300" t="s">
        <v>495</v>
      </c>
      <c r="BD4" s="300" t="s">
        <v>496</v>
      </c>
      <c r="BE4" s="300" t="s">
        <v>497</v>
      </c>
      <c r="BF4" s="300" t="s">
        <v>498</v>
      </c>
      <c r="BG4" s="300" t="s">
        <v>499</v>
      </c>
      <c r="BH4" s="300" t="s">
        <v>500</v>
      </c>
      <c r="BI4" s="300" t="s">
        <v>55</v>
      </c>
      <c r="BJ4" s="300" t="s">
        <v>45</v>
      </c>
      <c r="BK4" s="300" t="s">
        <v>46</v>
      </c>
      <c r="BL4" s="300" t="s">
        <v>47</v>
      </c>
      <c r="BM4" s="300" t="s">
        <v>48</v>
      </c>
      <c r="BN4" s="300" t="s">
        <v>471</v>
      </c>
      <c r="BO4" s="336" t="s">
        <v>21</v>
      </c>
      <c r="BP4" s="300" t="s">
        <v>487</v>
      </c>
      <c r="BQ4" s="300" t="s">
        <v>488</v>
      </c>
      <c r="BR4" s="300" t="s">
        <v>489</v>
      </c>
      <c r="BS4" s="300" t="s">
        <v>490</v>
      </c>
      <c r="BT4" s="300" t="s">
        <v>491</v>
      </c>
      <c r="BU4" s="300" t="s">
        <v>492</v>
      </c>
      <c r="BV4" s="300" t="s">
        <v>493</v>
      </c>
      <c r="BW4" s="300" t="s">
        <v>53</v>
      </c>
      <c r="BX4" s="300" t="s">
        <v>495</v>
      </c>
      <c r="BY4" s="300" t="s">
        <v>496</v>
      </c>
      <c r="BZ4" s="300" t="s">
        <v>497</v>
      </c>
      <c r="CA4" s="300" t="s">
        <v>498</v>
      </c>
      <c r="CB4" s="300" t="s">
        <v>499</v>
      </c>
      <c r="CC4" s="300" t="s">
        <v>500</v>
      </c>
      <c r="CD4" s="300" t="s">
        <v>55</v>
      </c>
      <c r="CE4" s="300" t="s">
        <v>45</v>
      </c>
      <c r="CF4" s="300" t="s">
        <v>46</v>
      </c>
      <c r="CG4" s="300" t="s">
        <v>47</v>
      </c>
      <c r="CH4" s="300" t="s">
        <v>48</v>
      </c>
      <c r="CI4" s="300" t="s">
        <v>471</v>
      </c>
      <c r="CJ4" s="336" t="s">
        <v>21</v>
      </c>
      <c r="CK4" s="300" t="s">
        <v>487</v>
      </c>
      <c r="CL4" s="300" t="s">
        <v>488</v>
      </c>
      <c r="CM4" s="300" t="s">
        <v>489</v>
      </c>
      <c r="CN4" s="300" t="s">
        <v>490</v>
      </c>
      <c r="CO4" s="300" t="s">
        <v>491</v>
      </c>
      <c r="CP4" s="300" t="s">
        <v>492</v>
      </c>
      <c r="CQ4" s="300" t="s">
        <v>493</v>
      </c>
      <c r="CR4" s="300" t="s">
        <v>53</v>
      </c>
      <c r="CS4" s="300" t="s">
        <v>495</v>
      </c>
      <c r="CT4" s="300" t="s">
        <v>496</v>
      </c>
      <c r="CU4" s="300" t="s">
        <v>497</v>
      </c>
      <c r="CV4" s="300" t="s">
        <v>498</v>
      </c>
      <c r="CW4" s="300" t="s">
        <v>499</v>
      </c>
      <c r="CX4" s="300" t="s">
        <v>500</v>
      </c>
      <c r="CY4" s="300" t="s">
        <v>55</v>
      </c>
      <c r="CZ4" s="300" t="s">
        <v>45</v>
      </c>
      <c r="DA4" s="300" t="s">
        <v>46</v>
      </c>
      <c r="DB4" s="300" t="s">
        <v>47</v>
      </c>
      <c r="DC4" s="300" t="s">
        <v>48</v>
      </c>
      <c r="DD4" s="300" t="s">
        <v>471</v>
      </c>
      <c r="DE4" s="336" t="s">
        <v>21</v>
      </c>
      <c r="DF4" s="300" t="s">
        <v>487</v>
      </c>
      <c r="DG4" s="300" t="s">
        <v>488</v>
      </c>
      <c r="DH4" s="300" t="s">
        <v>489</v>
      </c>
      <c r="DI4" s="300" t="s">
        <v>490</v>
      </c>
      <c r="DJ4" s="300" t="s">
        <v>491</v>
      </c>
      <c r="DK4" s="300" t="s">
        <v>492</v>
      </c>
      <c r="DL4" s="300" t="s">
        <v>493</v>
      </c>
      <c r="DM4" s="300" t="s">
        <v>53</v>
      </c>
      <c r="DN4" s="300" t="s">
        <v>495</v>
      </c>
      <c r="DO4" s="300" t="s">
        <v>496</v>
      </c>
      <c r="DP4" s="300" t="s">
        <v>497</v>
      </c>
      <c r="DQ4" s="300" t="s">
        <v>498</v>
      </c>
      <c r="DR4" s="300" t="s">
        <v>499</v>
      </c>
      <c r="DS4" s="300" t="s">
        <v>500</v>
      </c>
      <c r="DT4" s="300" t="s">
        <v>55</v>
      </c>
      <c r="DU4" s="300" t="s">
        <v>45</v>
      </c>
      <c r="DV4" s="300" t="s">
        <v>46</v>
      </c>
      <c r="DW4" s="300" t="s">
        <v>47</v>
      </c>
      <c r="DX4" s="300" t="s">
        <v>48</v>
      </c>
      <c r="DY4" s="300" t="s">
        <v>471</v>
      </c>
      <c r="DZ4" s="336" t="s">
        <v>21</v>
      </c>
      <c r="EA4" s="300" t="s">
        <v>487</v>
      </c>
      <c r="EB4" s="300" t="s">
        <v>488</v>
      </c>
      <c r="EC4" s="300" t="s">
        <v>489</v>
      </c>
      <c r="ED4" s="300" t="s">
        <v>490</v>
      </c>
      <c r="EE4" s="300" t="s">
        <v>491</v>
      </c>
      <c r="EF4" s="300" t="s">
        <v>492</v>
      </c>
      <c r="EG4" s="300" t="s">
        <v>493</v>
      </c>
      <c r="EH4" s="300" t="s">
        <v>53</v>
      </c>
      <c r="EI4" s="300" t="s">
        <v>495</v>
      </c>
      <c r="EJ4" s="300" t="s">
        <v>496</v>
      </c>
      <c r="EK4" s="300" t="s">
        <v>497</v>
      </c>
      <c r="EL4" s="300" t="s">
        <v>498</v>
      </c>
      <c r="EM4" s="300" t="s">
        <v>499</v>
      </c>
      <c r="EN4" s="300" t="s">
        <v>500</v>
      </c>
      <c r="EO4" s="300" t="s">
        <v>55</v>
      </c>
      <c r="EP4" s="300" t="s">
        <v>45</v>
      </c>
      <c r="EQ4" s="300" t="s">
        <v>46</v>
      </c>
      <c r="ER4" s="300" t="s">
        <v>47</v>
      </c>
      <c r="ES4" s="300" t="s">
        <v>48</v>
      </c>
      <c r="ET4" s="300" t="s">
        <v>471</v>
      </c>
      <c r="EU4" s="336" t="s">
        <v>21</v>
      </c>
      <c r="EV4" s="300" t="s">
        <v>487</v>
      </c>
      <c r="EW4" s="300" t="s">
        <v>488</v>
      </c>
      <c r="EX4" s="300" t="s">
        <v>489</v>
      </c>
      <c r="EY4" s="300" t="s">
        <v>490</v>
      </c>
      <c r="EZ4" s="300" t="s">
        <v>491</v>
      </c>
      <c r="FA4" s="300" t="s">
        <v>492</v>
      </c>
      <c r="FB4" s="300" t="s">
        <v>493</v>
      </c>
      <c r="FC4" s="300" t="s">
        <v>53</v>
      </c>
      <c r="FD4" s="300" t="s">
        <v>495</v>
      </c>
      <c r="FE4" s="300" t="s">
        <v>496</v>
      </c>
      <c r="FF4" s="300" t="s">
        <v>497</v>
      </c>
      <c r="FG4" s="300" t="s">
        <v>498</v>
      </c>
      <c r="FH4" s="300" t="s">
        <v>499</v>
      </c>
      <c r="FI4" s="300" t="s">
        <v>500</v>
      </c>
      <c r="FJ4" s="300" t="s">
        <v>55</v>
      </c>
      <c r="FK4" s="300" t="s">
        <v>45</v>
      </c>
      <c r="FL4" s="300" t="s">
        <v>46</v>
      </c>
      <c r="FM4" s="300" t="s">
        <v>47</v>
      </c>
      <c r="FN4" s="300" t="s">
        <v>48</v>
      </c>
      <c r="FO4" s="300" t="s">
        <v>471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454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454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454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454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454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454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454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454</v>
      </c>
      <c r="FM6" s="240" t="s">
        <v>42</v>
      </c>
      <c r="FN6" s="240" t="s">
        <v>42</v>
      </c>
      <c r="FO6" s="240" t="s">
        <v>42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189517</v>
      </c>
      <c r="E7" s="388">
        <f>SUM(E8:E186)</f>
        <v>2222</v>
      </c>
      <c r="F7" s="388">
        <f>SUM(F8:F186)</f>
        <v>32</v>
      </c>
      <c r="G7" s="388">
        <f>SUM(G8:G186)</f>
        <v>859</v>
      </c>
      <c r="H7" s="388">
        <f>SUM(H8:H186)</f>
        <v>10079</v>
      </c>
      <c r="I7" s="388">
        <f>SUM(I8:I186)</f>
        <v>8043</v>
      </c>
      <c r="J7" s="388">
        <f>SUM(J8:J186)</f>
        <v>2671</v>
      </c>
      <c r="K7" s="388">
        <f>SUM(K8:K186)</f>
        <v>8</v>
      </c>
      <c r="L7" s="388">
        <f>SUM(L8:L186)</f>
        <v>10136</v>
      </c>
      <c r="M7" s="388">
        <f>SUM(M8:M186)</f>
        <v>1535</v>
      </c>
      <c r="N7" s="388">
        <f>SUM(N8:N186)</f>
        <v>88</v>
      </c>
      <c r="O7" s="388">
        <f>SUM(O8:O186)</f>
        <v>176</v>
      </c>
      <c r="P7" s="388">
        <f>SUM(P8:P186)</f>
        <v>0</v>
      </c>
      <c r="Q7" s="388">
        <f>SUM(Q8:Q186)</f>
        <v>3915</v>
      </c>
      <c r="R7" s="388">
        <f>SUM(R8:R186)</f>
        <v>14781</v>
      </c>
      <c r="S7" s="388">
        <f>SUM(S8:S186)</f>
        <v>0</v>
      </c>
      <c r="T7" s="388">
        <f>SUM(T8:T186)</f>
        <v>20567</v>
      </c>
      <c r="U7" s="388">
        <f>SUM(U8:U186)</f>
        <v>0</v>
      </c>
      <c r="V7" s="388">
        <f>SUM(V8:V186)</f>
        <v>0</v>
      </c>
      <c r="W7" s="388">
        <f>SUM(W8:W186)</f>
        <v>49</v>
      </c>
      <c r="X7" s="388">
        <f>SUM(X8:X186)</f>
        <v>114356</v>
      </c>
      <c r="Y7" s="388">
        <f>SUM(Y8:Y186)</f>
        <v>48300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30</v>
      </c>
      <c r="AD7" s="388">
        <f>SUM(AD8:AD186)</f>
        <v>0</v>
      </c>
      <c r="AE7" s="388">
        <f>SUM(AE8:AE186)</f>
        <v>19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3915</v>
      </c>
      <c r="AM7" s="388">
        <f>SUM(AM8:AM186)</f>
        <v>0</v>
      </c>
      <c r="AN7" s="388">
        <f>SUM(AN8:AN186)</f>
        <v>0</v>
      </c>
      <c r="AO7" s="388">
        <f>SUM(AO8:AO186)</f>
        <v>20557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23779</v>
      </c>
      <c r="AT7" s="388">
        <f>SUM(AT8:AT186)</f>
        <v>3161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2871</v>
      </c>
      <c r="AY7" s="388">
        <f>SUM(AY8:AY186)</f>
        <v>47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2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241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14790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14781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9</v>
      </c>
      <c r="ET7" s="388">
        <f>SUM(ET8:ET186)</f>
        <v>0</v>
      </c>
      <c r="EU7" s="388">
        <f>SUM(EU8:EU186)</f>
        <v>123266</v>
      </c>
      <c r="EV7" s="388">
        <f>SUM(EV8:EV186)</f>
        <v>2222</v>
      </c>
      <c r="EW7" s="388">
        <f>SUM(EW8:EW186)</f>
        <v>32</v>
      </c>
      <c r="EX7" s="388">
        <f>SUM(EX8:EX186)</f>
        <v>859</v>
      </c>
      <c r="EY7" s="388">
        <f>SUM(EY8:EY186)</f>
        <v>7178</v>
      </c>
      <c r="EZ7" s="388">
        <f>SUM(EZ8:EZ186)</f>
        <v>7996</v>
      </c>
      <c r="FA7" s="388">
        <f>SUM(FA8:FA186)</f>
        <v>2652</v>
      </c>
      <c r="FB7" s="388">
        <f>SUM(FB8:FB186)</f>
        <v>8</v>
      </c>
      <c r="FC7" s="388">
        <f>SUM(FC8:FC186)</f>
        <v>10136</v>
      </c>
      <c r="FD7" s="388">
        <f>SUM(FD8:FD186)</f>
        <v>1533</v>
      </c>
      <c r="FE7" s="388">
        <f>SUM(FE8:FE186)</f>
        <v>88</v>
      </c>
      <c r="FF7" s="388">
        <f>SUM(FF8:FF186)</f>
        <v>176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10</v>
      </c>
      <c r="FL7" s="388">
        <f>SUM(FL8:FL186)</f>
        <v>0</v>
      </c>
      <c r="FM7" s="388">
        <f>SUM(FM8:FM186)</f>
        <v>0</v>
      </c>
      <c r="FN7" s="388">
        <f>SUM(FN8:FN186)</f>
        <v>40</v>
      </c>
      <c r="FO7" s="388">
        <f>SUM(FO8:FO186)</f>
        <v>90336</v>
      </c>
    </row>
    <row r="8" spans="1:171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S23">SUM(Y8,AT8,BO8,CJ8,DE8,DZ8,EU8)</f>
        <v>16222</v>
      </c>
      <c r="E8" s="272">
        <f t="shared" si="0"/>
        <v>510</v>
      </c>
      <c r="F8" s="272">
        <f t="shared" si="0"/>
        <v>0</v>
      </c>
      <c r="G8" s="272">
        <f t="shared" si="0"/>
        <v>0</v>
      </c>
      <c r="H8" s="272">
        <f t="shared" si="0"/>
        <v>2019</v>
      </c>
      <c r="I8" s="272">
        <f t="shared" si="0"/>
        <v>1111</v>
      </c>
      <c r="J8" s="272">
        <f t="shared" si="0"/>
        <v>537</v>
      </c>
      <c r="K8" s="272">
        <f t="shared" si="0"/>
        <v>0</v>
      </c>
      <c r="L8" s="272">
        <f t="shared" si="0"/>
        <v>2297</v>
      </c>
      <c r="M8" s="272">
        <f t="shared" si="0"/>
        <v>8</v>
      </c>
      <c r="N8" s="272">
        <f t="shared" si="0"/>
        <v>0</v>
      </c>
      <c r="O8" s="272">
        <f t="shared" si="0"/>
        <v>0</v>
      </c>
      <c r="P8" s="272">
        <f t="shared" si="0"/>
        <v>0</v>
      </c>
      <c r="Q8" s="272">
        <f t="shared" si="0"/>
        <v>2607</v>
      </c>
      <c r="R8" s="272">
        <f t="shared" si="0"/>
        <v>0</v>
      </c>
      <c r="S8" s="272">
        <f t="shared" si="0"/>
        <v>0</v>
      </c>
      <c r="T8" s="272">
        <f aca="true" t="shared" si="1" ref="T8:T26">SUM(AO8,BJ8,CE8,CZ8,DU8,EP8,FK8)</f>
        <v>0</v>
      </c>
      <c r="U8" s="272">
        <f aca="true" t="shared" si="2" ref="U8:U26">SUM(AP8,BK8,CF8,DA8,DV8,EQ8,FL8)</f>
        <v>0</v>
      </c>
      <c r="V8" s="272">
        <f aca="true" t="shared" si="3" ref="V8:V26">SUM(AQ8,BL8,CG8,DB8,DW8,ER8,FM8)</f>
        <v>0</v>
      </c>
      <c r="W8" s="272">
        <f aca="true" t="shared" si="4" ref="W8:W26">SUM(AR8,BM8,CH8,DC8,DX8,ES8,FN8)</f>
        <v>0</v>
      </c>
      <c r="X8" s="272">
        <f aca="true" t="shared" si="5" ref="X8:X26">SUM(AS8,BN8,CI8,DD8,DY8,ET8,FO8)</f>
        <v>7133</v>
      </c>
      <c r="Y8" s="272">
        <f aca="true" t="shared" si="6" ref="Y8:Y26">SUM(Z8:AS8)</f>
        <v>9704</v>
      </c>
      <c r="Z8" s="272">
        <v>0</v>
      </c>
      <c r="AA8" s="272">
        <v>0</v>
      </c>
      <c r="AB8" s="272">
        <v>0</v>
      </c>
      <c r="AC8" s="272">
        <v>24</v>
      </c>
      <c r="AD8" s="272">
        <v>0</v>
      </c>
      <c r="AE8" s="272">
        <v>19</v>
      </c>
      <c r="AF8" s="272">
        <v>0</v>
      </c>
      <c r="AG8" s="272">
        <v>0</v>
      </c>
      <c r="AH8" s="272">
        <v>0</v>
      </c>
      <c r="AI8" s="272">
        <v>0</v>
      </c>
      <c r="AJ8" s="272" t="s">
        <v>49</v>
      </c>
      <c r="AK8" s="272" t="s">
        <v>49</v>
      </c>
      <c r="AL8" s="272">
        <v>2607</v>
      </c>
      <c r="AM8" s="273" t="s">
        <v>49</v>
      </c>
      <c r="AN8" s="273" t="s">
        <v>49</v>
      </c>
      <c r="AO8" s="272">
        <v>0</v>
      </c>
      <c r="AP8" s="272" t="s">
        <v>49</v>
      </c>
      <c r="AQ8" s="272">
        <v>0</v>
      </c>
      <c r="AR8" s="273" t="s">
        <v>49</v>
      </c>
      <c r="AS8" s="272">
        <v>7054</v>
      </c>
      <c r="AT8" s="272">
        <f aca="true" t="shared" si="7" ref="AT8:AT26">SUM(AU8:BN8)</f>
        <v>783</v>
      </c>
      <c r="AU8" s="272">
        <v>0</v>
      </c>
      <c r="AV8" s="272">
        <v>0</v>
      </c>
      <c r="AW8" s="272">
        <v>0</v>
      </c>
      <c r="AX8" s="272">
        <v>721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49</v>
      </c>
      <c r="BF8" s="272" t="s">
        <v>49</v>
      </c>
      <c r="BG8" s="273" t="s">
        <v>49</v>
      </c>
      <c r="BH8" s="273" t="s">
        <v>49</v>
      </c>
      <c r="BI8" s="273" t="s">
        <v>49</v>
      </c>
      <c r="BJ8" s="273" t="s">
        <v>49</v>
      </c>
      <c r="BK8" s="273" t="s">
        <v>49</v>
      </c>
      <c r="BL8" s="273" t="s">
        <v>49</v>
      </c>
      <c r="BM8" s="273" t="s">
        <v>49</v>
      </c>
      <c r="BN8" s="272">
        <v>62</v>
      </c>
      <c r="BO8" s="272">
        <f aca="true" t="shared" si="8" ref="BO8:BO26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 t="s">
        <v>49</v>
      </c>
      <c r="CI8" s="272">
        <v>0</v>
      </c>
      <c r="CJ8" s="272">
        <f aca="true" t="shared" si="9" ref="CJ8:CJ26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49</v>
      </c>
      <c r="CX8" s="273" t="s">
        <v>49</v>
      </c>
      <c r="CY8" s="273" t="s">
        <v>49</v>
      </c>
      <c r="CZ8" s="273" t="s">
        <v>49</v>
      </c>
      <c r="DA8" s="273" t="s">
        <v>49</v>
      </c>
      <c r="DB8" s="273" t="s">
        <v>49</v>
      </c>
      <c r="DC8" s="273" t="s">
        <v>49</v>
      </c>
      <c r="DD8" s="272">
        <v>0</v>
      </c>
      <c r="DE8" s="272">
        <f aca="true" t="shared" si="10" ref="DE8:DE26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49</v>
      </c>
      <c r="DS8" s="273" t="s">
        <v>49</v>
      </c>
      <c r="DT8" s="272">
        <v>0</v>
      </c>
      <c r="DU8" s="273" t="s">
        <v>49</v>
      </c>
      <c r="DV8" s="273" t="s">
        <v>49</v>
      </c>
      <c r="DW8" s="273" t="s">
        <v>49</v>
      </c>
      <c r="DX8" s="273" t="s">
        <v>49</v>
      </c>
      <c r="DY8" s="272">
        <v>0</v>
      </c>
      <c r="DZ8" s="272">
        <f aca="true" t="shared" si="11" ref="DZ8:DZ26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49</v>
      </c>
      <c r="EL8" s="272" t="s">
        <v>49</v>
      </c>
      <c r="EM8" s="273" t="s">
        <v>49</v>
      </c>
      <c r="EN8" s="272">
        <v>0</v>
      </c>
      <c r="EO8" s="272">
        <v>0</v>
      </c>
      <c r="EP8" s="273" t="s">
        <v>49</v>
      </c>
      <c r="EQ8" s="273" t="s">
        <v>49</v>
      </c>
      <c r="ER8" s="273" t="s">
        <v>49</v>
      </c>
      <c r="ES8" s="272">
        <v>0</v>
      </c>
      <c r="ET8" s="272">
        <v>0</v>
      </c>
      <c r="EU8" s="272">
        <f aca="true" t="shared" si="12" ref="EU8:EU26">SUM(EV8:FO8)</f>
        <v>5735</v>
      </c>
      <c r="EV8" s="272">
        <v>510</v>
      </c>
      <c r="EW8" s="272">
        <v>0</v>
      </c>
      <c r="EX8" s="272">
        <v>0</v>
      </c>
      <c r="EY8" s="272">
        <v>1274</v>
      </c>
      <c r="EZ8" s="272">
        <v>1111</v>
      </c>
      <c r="FA8" s="272">
        <v>518</v>
      </c>
      <c r="FB8" s="272">
        <v>0</v>
      </c>
      <c r="FC8" s="272">
        <v>2297</v>
      </c>
      <c r="FD8" s="272">
        <v>8</v>
      </c>
      <c r="FE8" s="272">
        <v>0</v>
      </c>
      <c r="FF8" s="272">
        <v>0</v>
      </c>
      <c r="FG8" s="273">
        <v>0</v>
      </c>
      <c r="FH8" s="273" t="s">
        <v>49</v>
      </c>
      <c r="FI8" s="273" t="s">
        <v>49</v>
      </c>
      <c r="FJ8" s="272" t="s">
        <v>49</v>
      </c>
      <c r="FK8" s="272">
        <v>0</v>
      </c>
      <c r="FL8" s="272">
        <v>0</v>
      </c>
      <c r="FM8" s="272">
        <v>0</v>
      </c>
      <c r="FN8" s="272">
        <v>0</v>
      </c>
      <c r="FO8" s="272">
        <v>17</v>
      </c>
    </row>
    <row r="9" spans="1:171" s="275" customFormat="1" ht="12" customHeight="1">
      <c r="A9" s="270" t="s">
        <v>502</v>
      </c>
      <c r="B9" s="271" t="s">
        <v>506</v>
      </c>
      <c r="C9" s="270" t="s">
        <v>507</v>
      </c>
      <c r="D9" s="272">
        <f t="shared" si="0"/>
        <v>15270</v>
      </c>
      <c r="E9" s="272">
        <f t="shared" si="0"/>
        <v>0</v>
      </c>
      <c r="F9" s="272">
        <f t="shared" si="0"/>
        <v>0</v>
      </c>
      <c r="G9" s="272">
        <f t="shared" si="0"/>
        <v>482</v>
      </c>
      <c r="H9" s="272">
        <f t="shared" si="0"/>
        <v>1067</v>
      </c>
      <c r="I9" s="272">
        <f t="shared" si="0"/>
        <v>919</v>
      </c>
      <c r="J9" s="272">
        <f t="shared" si="0"/>
        <v>539</v>
      </c>
      <c r="K9" s="272">
        <f t="shared" si="0"/>
        <v>0</v>
      </c>
      <c r="L9" s="272">
        <f t="shared" si="0"/>
        <v>1667</v>
      </c>
      <c r="M9" s="272">
        <f t="shared" si="0"/>
        <v>0</v>
      </c>
      <c r="N9" s="272">
        <f t="shared" si="0"/>
        <v>0</v>
      </c>
      <c r="O9" s="272">
        <f t="shared" si="0"/>
        <v>0</v>
      </c>
      <c r="P9" s="272">
        <f t="shared" si="0"/>
        <v>0</v>
      </c>
      <c r="Q9" s="272">
        <f t="shared" si="0"/>
        <v>1308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9288</v>
      </c>
      <c r="Y9" s="272">
        <f t="shared" si="6"/>
        <v>10596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49</v>
      </c>
      <c r="AK9" s="272" t="s">
        <v>49</v>
      </c>
      <c r="AL9" s="272">
        <v>1308</v>
      </c>
      <c r="AM9" s="273" t="s">
        <v>49</v>
      </c>
      <c r="AN9" s="273" t="s">
        <v>49</v>
      </c>
      <c r="AO9" s="272">
        <v>0</v>
      </c>
      <c r="AP9" s="272" t="s">
        <v>49</v>
      </c>
      <c r="AQ9" s="272">
        <v>0</v>
      </c>
      <c r="AR9" s="273" t="s">
        <v>49</v>
      </c>
      <c r="AS9" s="272">
        <v>9288</v>
      </c>
      <c r="AT9" s="272">
        <f t="shared" si="7"/>
        <v>708</v>
      </c>
      <c r="AU9" s="272">
        <v>0</v>
      </c>
      <c r="AV9" s="272">
        <v>0</v>
      </c>
      <c r="AW9" s="272">
        <v>0</v>
      </c>
      <c r="AX9" s="272">
        <v>708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49</v>
      </c>
      <c r="BF9" s="272" t="s">
        <v>49</v>
      </c>
      <c r="BG9" s="273" t="s">
        <v>49</v>
      </c>
      <c r="BH9" s="273" t="s">
        <v>49</v>
      </c>
      <c r="BI9" s="273" t="s">
        <v>49</v>
      </c>
      <c r="BJ9" s="273" t="s">
        <v>49</v>
      </c>
      <c r="BK9" s="273" t="s">
        <v>49</v>
      </c>
      <c r="BL9" s="273" t="s">
        <v>49</v>
      </c>
      <c r="BM9" s="273" t="s">
        <v>49</v>
      </c>
      <c r="BN9" s="272">
        <v>0</v>
      </c>
      <c r="BO9" s="272">
        <f t="shared" si="8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 t="s">
        <v>49</v>
      </c>
      <c r="CI9" s="272">
        <v>0</v>
      </c>
      <c r="CJ9" s="272">
        <f t="shared" si="9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49</v>
      </c>
      <c r="CX9" s="273" t="s">
        <v>49</v>
      </c>
      <c r="CY9" s="273" t="s">
        <v>49</v>
      </c>
      <c r="CZ9" s="273" t="s">
        <v>49</v>
      </c>
      <c r="DA9" s="273" t="s">
        <v>49</v>
      </c>
      <c r="DB9" s="273" t="s">
        <v>49</v>
      </c>
      <c r="DC9" s="273" t="s">
        <v>49</v>
      </c>
      <c r="DD9" s="272">
        <v>0</v>
      </c>
      <c r="DE9" s="272">
        <f t="shared" si="10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49</v>
      </c>
      <c r="DS9" s="273" t="s">
        <v>49</v>
      </c>
      <c r="DT9" s="272">
        <v>0</v>
      </c>
      <c r="DU9" s="273" t="s">
        <v>49</v>
      </c>
      <c r="DV9" s="273" t="s">
        <v>49</v>
      </c>
      <c r="DW9" s="273" t="s">
        <v>49</v>
      </c>
      <c r="DX9" s="273" t="s">
        <v>49</v>
      </c>
      <c r="DY9" s="272">
        <v>0</v>
      </c>
      <c r="DZ9" s="272">
        <f t="shared" si="11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49</v>
      </c>
      <c r="EL9" s="272" t="s">
        <v>49</v>
      </c>
      <c r="EM9" s="273" t="s">
        <v>49</v>
      </c>
      <c r="EN9" s="272">
        <v>0</v>
      </c>
      <c r="EO9" s="272">
        <v>0</v>
      </c>
      <c r="EP9" s="273" t="s">
        <v>49</v>
      </c>
      <c r="EQ9" s="273" t="s">
        <v>49</v>
      </c>
      <c r="ER9" s="273" t="s">
        <v>49</v>
      </c>
      <c r="ES9" s="272">
        <v>0</v>
      </c>
      <c r="ET9" s="272">
        <v>0</v>
      </c>
      <c r="EU9" s="272">
        <f t="shared" si="12"/>
        <v>3966</v>
      </c>
      <c r="EV9" s="272">
        <v>0</v>
      </c>
      <c r="EW9" s="272">
        <v>0</v>
      </c>
      <c r="EX9" s="272">
        <v>482</v>
      </c>
      <c r="EY9" s="272">
        <v>359</v>
      </c>
      <c r="EZ9" s="272">
        <v>919</v>
      </c>
      <c r="FA9" s="272">
        <v>539</v>
      </c>
      <c r="FB9" s="272">
        <v>0</v>
      </c>
      <c r="FC9" s="272">
        <v>1667</v>
      </c>
      <c r="FD9" s="272">
        <v>0</v>
      </c>
      <c r="FE9" s="272">
        <v>0</v>
      </c>
      <c r="FF9" s="272">
        <v>0</v>
      </c>
      <c r="FG9" s="273">
        <v>0</v>
      </c>
      <c r="FH9" s="273" t="s">
        <v>49</v>
      </c>
      <c r="FI9" s="273" t="s">
        <v>49</v>
      </c>
      <c r="FJ9" s="272" t="s">
        <v>49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502</v>
      </c>
      <c r="B10" s="271" t="s">
        <v>508</v>
      </c>
      <c r="C10" s="270" t="s">
        <v>509</v>
      </c>
      <c r="D10" s="272">
        <f t="shared" si="0"/>
        <v>17328</v>
      </c>
      <c r="E10" s="272">
        <f t="shared" si="0"/>
        <v>0</v>
      </c>
      <c r="F10" s="272">
        <f t="shared" si="0"/>
        <v>25</v>
      </c>
      <c r="G10" s="272">
        <f t="shared" si="0"/>
        <v>322</v>
      </c>
      <c r="H10" s="272">
        <f t="shared" si="0"/>
        <v>1912</v>
      </c>
      <c r="I10" s="272">
        <f t="shared" si="0"/>
        <v>1893</v>
      </c>
      <c r="J10" s="272">
        <f t="shared" si="0"/>
        <v>383</v>
      </c>
      <c r="K10" s="272">
        <f t="shared" si="0"/>
        <v>0</v>
      </c>
      <c r="L10" s="272">
        <f t="shared" si="0"/>
        <v>1419</v>
      </c>
      <c r="M10" s="272">
        <f t="shared" si="0"/>
        <v>0</v>
      </c>
      <c r="N10" s="272">
        <f t="shared" si="0"/>
        <v>0</v>
      </c>
      <c r="O10" s="272">
        <f t="shared" si="0"/>
        <v>176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6246</v>
      </c>
      <c r="U10" s="272">
        <f t="shared" si="2"/>
        <v>0</v>
      </c>
      <c r="V10" s="272">
        <f t="shared" si="3"/>
        <v>0</v>
      </c>
      <c r="W10" s="272">
        <f t="shared" si="4"/>
        <v>9</v>
      </c>
      <c r="X10" s="272">
        <f t="shared" si="5"/>
        <v>4943</v>
      </c>
      <c r="Y10" s="272">
        <f t="shared" si="6"/>
        <v>11032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49</v>
      </c>
      <c r="AK10" s="272" t="s">
        <v>49</v>
      </c>
      <c r="AL10" s="272">
        <v>0</v>
      </c>
      <c r="AM10" s="273" t="s">
        <v>49</v>
      </c>
      <c r="AN10" s="273" t="s">
        <v>49</v>
      </c>
      <c r="AO10" s="272">
        <v>6236</v>
      </c>
      <c r="AP10" s="272" t="s">
        <v>49</v>
      </c>
      <c r="AQ10" s="272">
        <v>0</v>
      </c>
      <c r="AR10" s="273" t="s">
        <v>49</v>
      </c>
      <c r="AS10" s="272">
        <v>4796</v>
      </c>
      <c r="AT10" s="272">
        <f t="shared" si="7"/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49</v>
      </c>
      <c r="BF10" s="272" t="s">
        <v>49</v>
      </c>
      <c r="BG10" s="273" t="s">
        <v>49</v>
      </c>
      <c r="BH10" s="273" t="s">
        <v>49</v>
      </c>
      <c r="BI10" s="273" t="s">
        <v>49</v>
      </c>
      <c r="BJ10" s="273" t="s">
        <v>49</v>
      </c>
      <c r="BK10" s="273" t="s">
        <v>49</v>
      </c>
      <c r="BL10" s="273" t="s">
        <v>49</v>
      </c>
      <c r="BM10" s="273" t="s">
        <v>49</v>
      </c>
      <c r="BN10" s="272">
        <v>0</v>
      </c>
      <c r="BO10" s="272">
        <f t="shared" si="8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 t="s">
        <v>49</v>
      </c>
      <c r="CI10" s="272">
        <v>0</v>
      </c>
      <c r="CJ10" s="272">
        <f t="shared" si="9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49</v>
      </c>
      <c r="CX10" s="273" t="s">
        <v>49</v>
      </c>
      <c r="CY10" s="273" t="s">
        <v>49</v>
      </c>
      <c r="CZ10" s="273" t="s">
        <v>49</v>
      </c>
      <c r="DA10" s="273" t="s">
        <v>49</v>
      </c>
      <c r="DB10" s="273" t="s">
        <v>49</v>
      </c>
      <c r="DC10" s="273" t="s">
        <v>49</v>
      </c>
      <c r="DD10" s="272">
        <v>0</v>
      </c>
      <c r="DE10" s="272">
        <f t="shared" si="10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49</v>
      </c>
      <c r="DS10" s="273" t="s">
        <v>49</v>
      </c>
      <c r="DT10" s="272">
        <v>0</v>
      </c>
      <c r="DU10" s="273" t="s">
        <v>49</v>
      </c>
      <c r="DV10" s="273" t="s">
        <v>49</v>
      </c>
      <c r="DW10" s="273" t="s">
        <v>49</v>
      </c>
      <c r="DX10" s="273" t="s">
        <v>49</v>
      </c>
      <c r="DY10" s="272">
        <v>0</v>
      </c>
      <c r="DZ10" s="272">
        <f t="shared" si="11"/>
        <v>9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49</v>
      </c>
      <c r="EL10" s="272" t="s">
        <v>49</v>
      </c>
      <c r="EM10" s="273" t="s">
        <v>49</v>
      </c>
      <c r="EN10" s="272">
        <v>0</v>
      </c>
      <c r="EO10" s="272">
        <v>0</v>
      </c>
      <c r="EP10" s="273" t="s">
        <v>49</v>
      </c>
      <c r="EQ10" s="273" t="s">
        <v>49</v>
      </c>
      <c r="ER10" s="273" t="s">
        <v>49</v>
      </c>
      <c r="ES10" s="272">
        <v>9</v>
      </c>
      <c r="ET10" s="272">
        <v>0</v>
      </c>
      <c r="EU10" s="272">
        <f t="shared" si="12"/>
        <v>6287</v>
      </c>
      <c r="EV10" s="272">
        <v>0</v>
      </c>
      <c r="EW10" s="272">
        <v>25</v>
      </c>
      <c r="EX10" s="272">
        <v>322</v>
      </c>
      <c r="EY10" s="272">
        <v>1912</v>
      </c>
      <c r="EZ10" s="272">
        <v>1893</v>
      </c>
      <c r="FA10" s="272">
        <v>383</v>
      </c>
      <c r="FB10" s="272">
        <v>0</v>
      </c>
      <c r="FC10" s="272">
        <v>1419</v>
      </c>
      <c r="FD10" s="272">
        <v>0</v>
      </c>
      <c r="FE10" s="272">
        <v>0</v>
      </c>
      <c r="FF10" s="272">
        <v>176</v>
      </c>
      <c r="FG10" s="273">
        <v>0</v>
      </c>
      <c r="FH10" s="273" t="s">
        <v>49</v>
      </c>
      <c r="FI10" s="273" t="s">
        <v>49</v>
      </c>
      <c r="FJ10" s="272" t="s">
        <v>49</v>
      </c>
      <c r="FK10" s="272">
        <v>10</v>
      </c>
      <c r="FL10" s="272">
        <v>0</v>
      </c>
      <c r="FM10" s="272">
        <v>0</v>
      </c>
      <c r="FN10" s="272">
        <v>0</v>
      </c>
      <c r="FO10" s="272">
        <v>147</v>
      </c>
    </row>
    <row r="11" spans="1:171" s="275" customFormat="1" ht="12" customHeight="1">
      <c r="A11" s="270" t="s">
        <v>502</v>
      </c>
      <c r="B11" s="271" t="s">
        <v>510</v>
      </c>
      <c r="C11" s="270" t="s">
        <v>511</v>
      </c>
      <c r="D11" s="272">
        <f t="shared" si="0"/>
        <v>4072</v>
      </c>
      <c r="E11" s="272">
        <f t="shared" si="0"/>
        <v>811</v>
      </c>
      <c r="F11" s="272">
        <f t="shared" si="0"/>
        <v>7</v>
      </c>
      <c r="G11" s="272">
        <f t="shared" si="0"/>
        <v>51</v>
      </c>
      <c r="H11" s="272">
        <f t="shared" si="0"/>
        <v>334</v>
      </c>
      <c r="I11" s="272">
        <f t="shared" si="0"/>
        <v>513</v>
      </c>
      <c r="J11" s="272">
        <f t="shared" si="0"/>
        <v>106</v>
      </c>
      <c r="K11" s="272">
        <f t="shared" si="0"/>
        <v>8</v>
      </c>
      <c r="L11" s="272">
        <f t="shared" si="0"/>
        <v>508</v>
      </c>
      <c r="M11" s="272">
        <f t="shared" si="0"/>
        <v>0</v>
      </c>
      <c r="N11" s="272">
        <f t="shared" si="0"/>
        <v>33</v>
      </c>
      <c r="O11" s="272">
        <f t="shared" si="0"/>
        <v>0</v>
      </c>
      <c r="P11" s="272">
        <f t="shared" si="0"/>
        <v>0</v>
      </c>
      <c r="Q11" s="272">
        <f t="shared" si="0"/>
        <v>0</v>
      </c>
      <c r="R11" s="272">
        <f t="shared" si="0"/>
        <v>0</v>
      </c>
      <c r="S11" s="272">
        <f t="shared" si="0"/>
        <v>0</v>
      </c>
      <c r="T11" s="272">
        <f t="shared" si="1"/>
        <v>1677</v>
      </c>
      <c r="U11" s="272">
        <f t="shared" si="2"/>
        <v>0</v>
      </c>
      <c r="V11" s="272">
        <f t="shared" si="3"/>
        <v>0</v>
      </c>
      <c r="W11" s="272">
        <f t="shared" si="4"/>
        <v>2</v>
      </c>
      <c r="X11" s="272">
        <f t="shared" si="5"/>
        <v>22</v>
      </c>
      <c r="Y11" s="272">
        <f t="shared" si="6"/>
        <v>1677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49</v>
      </c>
      <c r="AK11" s="272" t="s">
        <v>49</v>
      </c>
      <c r="AL11" s="272">
        <v>0</v>
      </c>
      <c r="AM11" s="273" t="s">
        <v>49</v>
      </c>
      <c r="AN11" s="273" t="s">
        <v>49</v>
      </c>
      <c r="AO11" s="272">
        <v>1677</v>
      </c>
      <c r="AP11" s="272" t="s">
        <v>49</v>
      </c>
      <c r="AQ11" s="272">
        <v>0</v>
      </c>
      <c r="AR11" s="273" t="s">
        <v>49</v>
      </c>
      <c r="AS11" s="272">
        <v>0</v>
      </c>
      <c r="AT11" s="272">
        <f t="shared" si="7"/>
        <v>177</v>
      </c>
      <c r="AU11" s="272">
        <v>0</v>
      </c>
      <c r="AV11" s="272">
        <v>0</v>
      </c>
      <c r="AW11" s="272">
        <v>0</v>
      </c>
      <c r="AX11" s="272">
        <v>155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49</v>
      </c>
      <c r="BF11" s="272" t="s">
        <v>49</v>
      </c>
      <c r="BG11" s="273" t="s">
        <v>49</v>
      </c>
      <c r="BH11" s="273" t="s">
        <v>49</v>
      </c>
      <c r="BI11" s="273" t="s">
        <v>49</v>
      </c>
      <c r="BJ11" s="273" t="s">
        <v>49</v>
      </c>
      <c r="BK11" s="273" t="s">
        <v>49</v>
      </c>
      <c r="BL11" s="273" t="s">
        <v>49</v>
      </c>
      <c r="BM11" s="273" t="s">
        <v>49</v>
      </c>
      <c r="BN11" s="272">
        <v>22</v>
      </c>
      <c r="BO11" s="272">
        <f t="shared" si="8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 t="s">
        <v>49</v>
      </c>
      <c r="CI11" s="272">
        <v>0</v>
      </c>
      <c r="CJ11" s="272">
        <f t="shared" si="9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49</v>
      </c>
      <c r="CX11" s="273" t="s">
        <v>49</v>
      </c>
      <c r="CY11" s="273" t="s">
        <v>49</v>
      </c>
      <c r="CZ11" s="273" t="s">
        <v>49</v>
      </c>
      <c r="DA11" s="273" t="s">
        <v>49</v>
      </c>
      <c r="DB11" s="273" t="s">
        <v>49</v>
      </c>
      <c r="DC11" s="273" t="s">
        <v>49</v>
      </c>
      <c r="DD11" s="272">
        <v>0</v>
      </c>
      <c r="DE11" s="272">
        <f t="shared" si="10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49</v>
      </c>
      <c r="DS11" s="273" t="s">
        <v>49</v>
      </c>
      <c r="DT11" s="272">
        <v>0</v>
      </c>
      <c r="DU11" s="273" t="s">
        <v>49</v>
      </c>
      <c r="DV11" s="273" t="s">
        <v>49</v>
      </c>
      <c r="DW11" s="273" t="s">
        <v>49</v>
      </c>
      <c r="DX11" s="273" t="s">
        <v>49</v>
      </c>
      <c r="DY11" s="272">
        <v>0</v>
      </c>
      <c r="DZ11" s="272">
        <f t="shared" si="11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49</v>
      </c>
      <c r="EL11" s="272" t="s">
        <v>49</v>
      </c>
      <c r="EM11" s="273" t="s">
        <v>49</v>
      </c>
      <c r="EN11" s="272">
        <v>0</v>
      </c>
      <c r="EO11" s="272">
        <v>0</v>
      </c>
      <c r="EP11" s="273" t="s">
        <v>49</v>
      </c>
      <c r="EQ11" s="273" t="s">
        <v>49</v>
      </c>
      <c r="ER11" s="273" t="s">
        <v>49</v>
      </c>
      <c r="ES11" s="272">
        <v>0</v>
      </c>
      <c r="ET11" s="272">
        <v>0</v>
      </c>
      <c r="EU11" s="272">
        <f t="shared" si="12"/>
        <v>2218</v>
      </c>
      <c r="EV11" s="272">
        <v>811</v>
      </c>
      <c r="EW11" s="272">
        <v>7</v>
      </c>
      <c r="EX11" s="272">
        <v>51</v>
      </c>
      <c r="EY11" s="272">
        <v>179</v>
      </c>
      <c r="EZ11" s="272">
        <v>513</v>
      </c>
      <c r="FA11" s="272">
        <v>106</v>
      </c>
      <c r="FB11" s="272">
        <v>8</v>
      </c>
      <c r="FC11" s="272">
        <v>508</v>
      </c>
      <c r="FD11" s="272">
        <v>0</v>
      </c>
      <c r="FE11" s="272">
        <v>33</v>
      </c>
      <c r="FF11" s="272">
        <v>0</v>
      </c>
      <c r="FG11" s="273">
        <v>0</v>
      </c>
      <c r="FH11" s="273" t="s">
        <v>49</v>
      </c>
      <c r="FI11" s="273" t="s">
        <v>49</v>
      </c>
      <c r="FJ11" s="272" t="s">
        <v>49</v>
      </c>
      <c r="FK11" s="272">
        <v>0</v>
      </c>
      <c r="FL11" s="272">
        <v>0</v>
      </c>
      <c r="FM11" s="272">
        <v>0</v>
      </c>
      <c r="FN11" s="272">
        <v>2</v>
      </c>
      <c r="FO11" s="272">
        <v>0</v>
      </c>
    </row>
    <row r="12" spans="1:171" s="275" customFormat="1" ht="12" customHeight="1">
      <c r="A12" s="270" t="s">
        <v>502</v>
      </c>
      <c r="B12" s="271" t="s">
        <v>512</v>
      </c>
      <c r="C12" s="270" t="s">
        <v>513</v>
      </c>
      <c r="D12" s="279">
        <f t="shared" si="0"/>
        <v>91763</v>
      </c>
      <c r="E12" s="279">
        <f t="shared" si="0"/>
        <v>0</v>
      </c>
      <c r="F12" s="279">
        <f t="shared" si="0"/>
        <v>0</v>
      </c>
      <c r="G12" s="279">
        <f t="shared" si="0"/>
        <v>0</v>
      </c>
      <c r="H12" s="279">
        <f t="shared" si="0"/>
        <v>789</v>
      </c>
      <c r="I12" s="279">
        <f t="shared" si="0"/>
        <v>0</v>
      </c>
      <c r="J12" s="279">
        <f t="shared" si="0"/>
        <v>66</v>
      </c>
      <c r="K12" s="279">
        <f t="shared" si="0"/>
        <v>0</v>
      </c>
      <c r="L12" s="279">
        <f t="shared" si="0"/>
        <v>0</v>
      </c>
      <c r="M12" s="279">
        <f t="shared" si="0"/>
        <v>0</v>
      </c>
      <c r="N12" s="279">
        <f t="shared" si="0"/>
        <v>0</v>
      </c>
      <c r="O12" s="279">
        <f t="shared" si="0"/>
        <v>0</v>
      </c>
      <c r="P12" s="279">
        <f t="shared" si="0"/>
        <v>0</v>
      </c>
      <c r="Q12" s="279">
        <f t="shared" si="0"/>
        <v>0</v>
      </c>
      <c r="R12" s="279">
        <f t="shared" si="0"/>
        <v>0</v>
      </c>
      <c r="S12" s="279">
        <f t="shared" si="0"/>
        <v>0</v>
      </c>
      <c r="T12" s="279">
        <f t="shared" si="1"/>
        <v>1333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89575</v>
      </c>
      <c r="Y12" s="279">
        <f t="shared" si="6"/>
        <v>1333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>
        <v>0</v>
      </c>
      <c r="AM12" s="279" t="s">
        <v>49</v>
      </c>
      <c r="AN12" s="279" t="s">
        <v>49</v>
      </c>
      <c r="AO12" s="279">
        <v>1333</v>
      </c>
      <c r="AP12" s="279" t="s">
        <v>49</v>
      </c>
      <c r="AQ12" s="279">
        <v>0</v>
      </c>
      <c r="AR12" s="279" t="s">
        <v>49</v>
      </c>
      <c r="AS12" s="279">
        <v>0</v>
      </c>
      <c r="AT12" s="279">
        <f t="shared" si="7"/>
        <v>733</v>
      </c>
      <c r="AU12" s="279">
        <v>0</v>
      </c>
      <c r="AV12" s="279">
        <v>0</v>
      </c>
      <c r="AW12" s="279">
        <v>0</v>
      </c>
      <c r="AX12" s="279">
        <v>733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49</v>
      </c>
      <c r="BF12" s="279" t="s">
        <v>49</v>
      </c>
      <c r="BG12" s="279" t="s">
        <v>49</v>
      </c>
      <c r="BH12" s="279" t="s">
        <v>49</v>
      </c>
      <c r="BI12" s="279" t="s">
        <v>49</v>
      </c>
      <c r="BJ12" s="279" t="s">
        <v>49</v>
      </c>
      <c r="BK12" s="279" t="s">
        <v>49</v>
      </c>
      <c r="BL12" s="279" t="s">
        <v>49</v>
      </c>
      <c r="BM12" s="279" t="s">
        <v>49</v>
      </c>
      <c r="BN12" s="279">
        <v>0</v>
      </c>
      <c r="BO12" s="279">
        <f t="shared" si="8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 t="s">
        <v>49</v>
      </c>
      <c r="CI12" s="279">
        <v>0</v>
      </c>
      <c r="CJ12" s="279">
        <f t="shared" si="9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49</v>
      </c>
      <c r="CX12" s="279" t="s">
        <v>49</v>
      </c>
      <c r="CY12" s="279" t="s">
        <v>49</v>
      </c>
      <c r="CZ12" s="279" t="s">
        <v>49</v>
      </c>
      <c r="DA12" s="279" t="s">
        <v>49</v>
      </c>
      <c r="DB12" s="279" t="s">
        <v>49</v>
      </c>
      <c r="DC12" s="279" t="s">
        <v>49</v>
      </c>
      <c r="DD12" s="279">
        <v>0</v>
      </c>
      <c r="DE12" s="279">
        <f t="shared" si="10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49</v>
      </c>
      <c r="DS12" s="279" t="s">
        <v>49</v>
      </c>
      <c r="DT12" s="279">
        <v>0</v>
      </c>
      <c r="DU12" s="279" t="s">
        <v>49</v>
      </c>
      <c r="DV12" s="279" t="s">
        <v>49</v>
      </c>
      <c r="DW12" s="279" t="s">
        <v>49</v>
      </c>
      <c r="DX12" s="279" t="s">
        <v>49</v>
      </c>
      <c r="DY12" s="279">
        <v>0</v>
      </c>
      <c r="DZ12" s="279">
        <f t="shared" si="11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49</v>
      </c>
      <c r="EL12" s="279" t="s">
        <v>49</v>
      </c>
      <c r="EM12" s="279" t="s">
        <v>49</v>
      </c>
      <c r="EN12" s="279">
        <v>0</v>
      </c>
      <c r="EO12" s="279">
        <v>0</v>
      </c>
      <c r="EP12" s="279" t="s">
        <v>49</v>
      </c>
      <c r="EQ12" s="279" t="s">
        <v>49</v>
      </c>
      <c r="ER12" s="279" t="s">
        <v>49</v>
      </c>
      <c r="ES12" s="279">
        <v>0</v>
      </c>
      <c r="ET12" s="279">
        <v>0</v>
      </c>
      <c r="EU12" s="279">
        <f t="shared" si="12"/>
        <v>89697</v>
      </c>
      <c r="EV12" s="279">
        <v>0</v>
      </c>
      <c r="EW12" s="279">
        <v>0</v>
      </c>
      <c r="EX12" s="279">
        <v>0</v>
      </c>
      <c r="EY12" s="279">
        <v>56</v>
      </c>
      <c r="EZ12" s="279">
        <v>0</v>
      </c>
      <c r="FA12" s="279">
        <v>66</v>
      </c>
      <c r="FB12" s="279">
        <v>0</v>
      </c>
      <c r="FC12" s="279">
        <v>0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49</v>
      </c>
      <c r="FI12" s="279" t="s">
        <v>49</v>
      </c>
      <c r="FJ12" s="279" t="s">
        <v>49</v>
      </c>
      <c r="FK12" s="279">
        <v>0</v>
      </c>
      <c r="FL12" s="279">
        <v>0</v>
      </c>
      <c r="FM12" s="279">
        <v>0</v>
      </c>
      <c r="FN12" s="279">
        <v>0</v>
      </c>
      <c r="FO12" s="279">
        <v>89575</v>
      </c>
    </row>
    <row r="13" spans="1:171" s="275" customFormat="1" ht="12" customHeight="1">
      <c r="A13" s="270" t="s">
        <v>502</v>
      </c>
      <c r="B13" s="271" t="s">
        <v>514</v>
      </c>
      <c r="C13" s="270" t="s">
        <v>515</v>
      </c>
      <c r="D13" s="279">
        <f t="shared" si="0"/>
        <v>3646</v>
      </c>
      <c r="E13" s="279">
        <f t="shared" si="0"/>
        <v>0</v>
      </c>
      <c r="F13" s="279">
        <f t="shared" si="0"/>
        <v>0</v>
      </c>
      <c r="G13" s="279">
        <f t="shared" si="0"/>
        <v>0</v>
      </c>
      <c r="H13" s="279">
        <f t="shared" si="0"/>
        <v>499</v>
      </c>
      <c r="I13" s="279">
        <f t="shared" si="0"/>
        <v>204</v>
      </c>
      <c r="J13" s="279">
        <f t="shared" si="0"/>
        <v>97</v>
      </c>
      <c r="K13" s="279">
        <f t="shared" si="0"/>
        <v>0</v>
      </c>
      <c r="L13" s="279">
        <f t="shared" si="0"/>
        <v>772</v>
      </c>
      <c r="M13" s="279">
        <f t="shared" si="0"/>
        <v>342</v>
      </c>
      <c r="N13" s="279">
        <f t="shared" si="0"/>
        <v>0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79">
        <f t="shared" si="0"/>
        <v>0</v>
      </c>
      <c r="T13" s="279">
        <f t="shared" si="1"/>
        <v>978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754</v>
      </c>
      <c r="Y13" s="279">
        <f t="shared" si="6"/>
        <v>1714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>
        <v>0</v>
      </c>
      <c r="AM13" s="279" t="s">
        <v>49</v>
      </c>
      <c r="AN13" s="279" t="s">
        <v>49</v>
      </c>
      <c r="AO13" s="279">
        <v>978</v>
      </c>
      <c r="AP13" s="279" t="s">
        <v>49</v>
      </c>
      <c r="AQ13" s="279">
        <v>0</v>
      </c>
      <c r="AR13" s="279" t="s">
        <v>49</v>
      </c>
      <c r="AS13" s="279">
        <v>736</v>
      </c>
      <c r="AT13" s="279">
        <f t="shared" si="7"/>
        <v>0</v>
      </c>
      <c r="AU13" s="279">
        <v>0</v>
      </c>
      <c r="AV13" s="279">
        <v>0</v>
      </c>
      <c r="AW13" s="279">
        <v>0</v>
      </c>
      <c r="AX13" s="279">
        <v>0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49</v>
      </c>
      <c r="BF13" s="279" t="s">
        <v>49</v>
      </c>
      <c r="BG13" s="279" t="s">
        <v>49</v>
      </c>
      <c r="BH13" s="279" t="s">
        <v>49</v>
      </c>
      <c r="BI13" s="279" t="s">
        <v>49</v>
      </c>
      <c r="BJ13" s="279" t="s">
        <v>49</v>
      </c>
      <c r="BK13" s="279" t="s">
        <v>49</v>
      </c>
      <c r="BL13" s="279" t="s">
        <v>49</v>
      </c>
      <c r="BM13" s="279" t="s">
        <v>49</v>
      </c>
      <c r="BN13" s="279">
        <v>0</v>
      </c>
      <c r="BO13" s="279">
        <f t="shared" si="8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 t="s">
        <v>49</v>
      </c>
      <c r="CI13" s="279">
        <v>0</v>
      </c>
      <c r="CJ13" s="279">
        <f t="shared" si="9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49</v>
      </c>
      <c r="CX13" s="279" t="s">
        <v>49</v>
      </c>
      <c r="CY13" s="279" t="s">
        <v>49</v>
      </c>
      <c r="CZ13" s="279" t="s">
        <v>49</v>
      </c>
      <c r="DA13" s="279" t="s">
        <v>49</v>
      </c>
      <c r="DB13" s="279" t="s">
        <v>49</v>
      </c>
      <c r="DC13" s="279" t="s">
        <v>49</v>
      </c>
      <c r="DD13" s="279">
        <v>0</v>
      </c>
      <c r="DE13" s="279">
        <f t="shared" si="10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49</v>
      </c>
      <c r="DS13" s="279" t="s">
        <v>49</v>
      </c>
      <c r="DT13" s="279">
        <v>0</v>
      </c>
      <c r="DU13" s="279" t="s">
        <v>49</v>
      </c>
      <c r="DV13" s="279" t="s">
        <v>49</v>
      </c>
      <c r="DW13" s="279" t="s">
        <v>49</v>
      </c>
      <c r="DX13" s="279" t="s">
        <v>49</v>
      </c>
      <c r="DY13" s="279">
        <v>0</v>
      </c>
      <c r="DZ13" s="279">
        <f t="shared" si="11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49</v>
      </c>
      <c r="EL13" s="279" t="s">
        <v>49</v>
      </c>
      <c r="EM13" s="279" t="s">
        <v>49</v>
      </c>
      <c r="EN13" s="279">
        <v>0</v>
      </c>
      <c r="EO13" s="279">
        <v>0</v>
      </c>
      <c r="EP13" s="279" t="s">
        <v>49</v>
      </c>
      <c r="EQ13" s="279" t="s">
        <v>49</v>
      </c>
      <c r="ER13" s="279" t="s">
        <v>49</v>
      </c>
      <c r="ES13" s="279">
        <v>0</v>
      </c>
      <c r="ET13" s="279">
        <v>0</v>
      </c>
      <c r="EU13" s="279">
        <f t="shared" si="12"/>
        <v>1932</v>
      </c>
      <c r="EV13" s="279">
        <v>0</v>
      </c>
      <c r="EW13" s="279">
        <v>0</v>
      </c>
      <c r="EX13" s="279">
        <v>0</v>
      </c>
      <c r="EY13" s="279">
        <v>499</v>
      </c>
      <c r="EZ13" s="279">
        <v>204</v>
      </c>
      <c r="FA13" s="279">
        <v>97</v>
      </c>
      <c r="FB13" s="279">
        <v>0</v>
      </c>
      <c r="FC13" s="279">
        <v>772</v>
      </c>
      <c r="FD13" s="279">
        <v>342</v>
      </c>
      <c r="FE13" s="279">
        <v>0</v>
      </c>
      <c r="FF13" s="279">
        <v>0</v>
      </c>
      <c r="FG13" s="279">
        <v>0</v>
      </c>
      <c r="FH13" s="279" t="s">
        <v>49</v>
      </c>
      <c r="FI13" s="279" t="s">
        <v>49</v>
      </c>
      <c r="FJ13" s="279" t="s">
        <v>49</v>
      </c>
      <c r="FK13" s="279">
        <v>0</v>
      </c>
      <c r="FL13" s="279">
        <v>0</v>
      </c>
      <c r="FM13" s="279">
        <v>0</v>
      </c>
      <c r="FN13" s="279">
        <v>0</v>
      </c>
      <c r="FO13" s="279">
        <v>18</v>
      </c>
    </row>
    <row r="14" spans="1:171" s="275" customFormat="1" ht="12" customHeight="1">
      <c r="A14" s="270" t="s">
        <v>502</v>
      </c>
      <c r="B14" s="271" t="s">
        <v>516</v>
      </c>
      <c r="C14" s="270" t="s">
        <v>517</v>
      </c>
      <c r="D14" s="279">
        <f t="shared" si="0"/>
        <v>8036</v>
      </c>
      <c r="E14" s="279">
        <f t="shared" si="0"/>
        <v>0</v>
      </c>
      <c r="F14" s="279">
        <f t="shared" si="0"/>
        <v>0</v>
      </c>
      <c r="G14" s="279">
        <f t="shared" si="0"/>
        <v>0</v>
      </c>
      <c r="H14" s="279">
        <f t="shared" si="0"/>
        <v>1006</v>
      </c>
      <c r="I14" s="279">
        <f t="shared" si="0"/>
        <v>760</v>
      </c>
      <c r="J14" s="279">
        <f t="shared" si="0"/>
        <v>238</v>
      </c>
      <c r="K14" s="279">
        <f t="shared" si="0"/>
        <v>0</v>
      </c>
      <c r="L14" s="279">
        <f t="shared" si="0"/>
        <v>2310</v>
      </c>
      <c r="M14" s="279">
        <f t="shared" si="0"/>
        <v>0</v>
      </c>
      <c r="N14" s="279">
        <f t="shared" si="0"/>
        <v>0</v>
      </c>
      <c r="O14" s="279">
        <f t="shared" si="0"/>
        <v>0</v>
      </c>
      <c r="P14" s="279">
        <f t="shared" si="0"/>
        <v>0</v>
      </c>
      <c r="Q14" s="279">
        <f t="shared" si="0"/>
        <v>0</v>
      </c>
      <c r="R14" s="279">
        <f t="shared" si="0"/>
        <v>0</v>
      </c>
      <c r="S14" s="279">
        <f t="shared" si="0"/>
        <v>0</v>
      </c>
      <c r="T14" s="279">
        <f t="shared" si="1"/>
        <v>3514</v>
      </c>
      <c r="U14" s="279">
        <f t="shared" si="2"/>
        <v>0</v>
      </c>
      <c r="V14" s="279">
        <f t="shared" si="3"/>
        <v>0</v>
      </c>
      <c r="W14" s="279">
        <f t="shared" si="4"/>
        <v>38</v>
      </c>
      <c r="X14" s="279">
        <f t="shared" si="5"/>
        <v>170</v>
      </c>
      <c r="Y14" s="279">
        <f t="shared" si="6"/>
        <v>3520</v>
      </c>
      <c r="Z14" s="279">
        <v>0</v>
      </c>
      <c r="AA14" s="279">
        <v>0</v>
      </c>
      <c r="AB14" s="279">
        <v>0</v>
      </c>
      <c r="AC14" s="279">
        <v>6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>
        <v>0</v>
      </c>
      <c r="AM14" s="279" t="s">
        <v>49</v>
      </c>
      <c r="AN14" s="279" t="s">
        <v>49</v>
      </c>
      <c r="AO14" s="279">
        <v>3514</v>
      </c>
      <c r="AP14" s="279" t="s">
        <v>49</v>
      </c>
      <c r="AQ14" s="279">
        <v>0</v>
      </c>
      <c r="AR14" s="279" t="s">
        <v>49</v>
      </c>
      <c r="AS14" s="279">
        <v>0</v>
      </c>
      <c r="AT14" s="279">
        <f t="shared" si="7"/>
        <v>0</v>
      </c>
      <c r="AU14" s="279">
        <v>0</v>
      </c>
      <c r="AV14" s="279">
        <v>0</v>
      </c>
      <c r="AW14" s="279">
        <v>0</v>
      </c>
      <c r="AX14" s="279">
        <v>0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49</v>
      </c>
      <c r="BF14" s="279" t="s">
        <v>49</v>
      </c>
      <c r="BG14" s="279" t="s">
        <v>49</v>
      </c>
      <c r="BH14" s="279" t="s">
        <v>49</v>
      </c>
      <c r="BI14" s="279" t="s">
        <v>49</v>
      </c>
      <c r="BJ14" s="279" t="s">
        <v>49</v>
      </c>
      <c r="BK14" s="279" t="s">
        <v>49</v>
      </c>
      <c r="BL14" s="279" t="s">
        <v>49</v>
      </c>
      <c r="BM14" s="279" t="s">
        <v>49</v>
      </c>
      <c r="BN14" s="279">
        <v>0</v>
      </c>
      <c r="BO14" s="279">
        <f t="shared" si="8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 t="s">
        <v>49</v>
      </c>
      <c r="CI14" s="279">
        <v>0</v>
      </c>
      <c r="CJ14" s="279">
        <f t="shared" si="9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49</v>
      </c>
      <c r="CX14" s="279" t="s">
        <v>49</v>
      </c>
      <c r="CY14" s="279" t="s">
        <v>49</v>
      </c>
      <c r="CZ14" s="279" t="s">
        <v>49</v>
      </c>
      <c r="DA14" s="279" t="s">
        <v>49</v>
      </c>
      <c r="DB14" s="279" t="s">
        <v>49</v>
      </c>
      <c r="DC14" s="279" t="s">
        <v>49</v>
      </c>
      <c r="DD14" s="279">
        <v>0</v>
      </c>
      <c r="DE14" s="279">
        <f t="shared" si="10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49</v>
      </c>
      <c r="DS14" s="279" t="s">
        <v>49</v>
      </c>
      <c r="DT14" s="279">
        <v>0</v>
      </c>
      <c r="DU14" s="279" t="s">
        <v>49</v>
      </c>
      <c r="DV14" s="279" t="s">
        <v>49</v>
      </c>
      <c r="DW14" s="279" t="s">
        <v>49</v>
      </c>
      <c r="DX14" s="279" t="s">
        <v>49</v>
      </c>
      <c r="DY14" s="279">
        <v>0</v>
      </c>
      <c r="DZ14" s="279">
        <f t="shared" si="11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49</v>
      </c>
      <c r="EL14" s="279" t="s">
        <v>49</v>
      </c>
      <c r="EM14" s="279" t="s">
        <v>49</v>
      </c>
      <c r="EN14" s="279">
        <v>0</v>
      </c>
      <c r="EO14" s="279">
        <v>0</v>
      </c>
      <c r="EP14" s="279" t="s">
        <v>49</v>
      </c>
      <c r="EQ14" s="279" t="s">
        <v>49</v>
      </c>
      <c r="ER14" s="279" t="s">
        <v>49</v>
      </c>
      <c r="ES14" s="279">
        <v>0</v>
      </c>
      <c r="ET14" s="279">
        <v>0</v>
      </c>
      <c r="EU14" s="279">
        <f t="shared" si="12"/>
        <v>4516</v>
      </c>
      <c r="EV14" s="279">
        <v>0</v>
      </c>
      <c r="EW14" s="279">
        <v>0</v>
      </c>
      <c r="EX14" s="279">
        <v>0</v>
      </c>
      <c r="EY14" s="279">
        <v>1000</v>
      </c>
      <c r="EZ14" s="279">
        <v>760</v>
      </c>
      <c r="FA14" s="279">
        <v>238</v>
      </c>
      <c r="FB14" s="279">
        <v>0</v>
      </c>
      <c r="FC14" s="279">
        <v>2310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49</v>
      </c>
      <c r="FI14" s="279" t="s">
        <v>49</v>
      </c>
      <c r="FJ14" s="279" t="s">
        <v>49</v>
      </c>
      <c r="FK14" s="279">
        <v>0</v>
      </c>
      <c r="FL14" s="279">
        <v>0</v>
      </c>
      <c r="FM14" s="279">
        <v>0</v>
      </c>
      <c r="FN14" s="279">
        <v>38</v>
      </c>
      <c r="FO14" s="279">
        <v>170</v>
      </c>
    </row>
    <row r="15" spans="1:171" s="275" customFormat="1" ht="12" customHeight="1">
      <c r="A15" s="270" t="s">
        <v>502</v>
      </c>
      <c r="B15" s="271" t="s">
        <v>518</v>
      </c>
      <c r="C15" s="270" t="s">
        <v>519</v>
      </c>
      <c r="D15" s="279">
        <f t="shared" si="0"/>
        <v>3479</v>
      </c>
      <c r="E15" s="279">
        <f t="shared" si="0"/>
        <v>0</v>
      </c>
      <c r="F15" s="279">
        <f t="shared" si="0"/>
        <v>0</v>
      </c>
      <c r="G15" s="279">
        <f t="shared" si="0"/>
        <v>0</v>
      </c>
      <c r="H15" s="279">
        <f t="shared" si="0"/>
        <v>505</v>
      </c>
      <c r="I15" s="279">
        <f t="shared" si="0"/>
        <v>207</v>
      </c>
      <c r="J15" s="279">
        <f t="shared" si="0"/>
        <v>98</v>
      </c>
      <c r="K15" s="279">
        <f t="shared" si="0"/>
        <v>0</v>
      </c>
      <c r="L15" s="279">
        <f t="shared" si="0"/>
        <v>781</v>
      </c>
      <c r="M15" s="279">
        <f t="shared" si="0"/>
        <v>346</v>
      </c>
      <c r="N15" s="279">
        <f t="shared" si="0"/>
        <v>0</v>
      </c>
      <c r="O15" s="279">
        <f t="shared" si="0"/>
        <v>0</v>
      </c>
      <c r="P15" s="279">
        <f t="shared" si="0"/>
        <v>0</v>
      </c>
      <c r="Q15" s="279">
        <f t="shared" si="0"/>
        <v>0</v>
      </c>
      <c r="R15" s="279">
        <f t="shared" si="0"/>
        <v>0</v>
      </c>
      <c r="S15" s="279">
        <f t="shared" si="0"/>
        <v>0</v>
      </c>
      <c r="T15" s="279">
        <f t="shared" si="1"/>
        <v>870</v>
      </c>
      <c r="U15" s="279">
        <f t="shared" si="2"/>
        <v>0</v>
      </c>
      <c r="V15" s="279">
        <f t="shared" si="3"/>
        <v>0</v>
      </c>
      <c r="W15" s="279">
        <f t="shared" si="4"/>
        <v>0</v>
      </c>
      <c r="X15" s="279">
        <f t="shared" si="5"/>
        <v>672</v>
      </c>
      <c r="Y15" s="279">
        <f t="shared" si="6"/>
        <v>1524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>
        <v>0</v>
      </c>
      <c r="AM15" s="279" t="s">
        <v>49</v>
      </c>
      <c r="AN15" s="279" t="s">
        <v>49</v>
      </c>
      <c r="AO15" s="279">
        <v>870</v>
      </c>
      <c r="AP15" s="279" t="s">
        <v>49</v>
      </c>
      <c r="AQ15" s="279">
        <v>0</v>
      </c>
      <c r="AR15" s="279" t="s">
        <v>49</v>
      </c>
      <c r="AS15" s="279">
        <v>654</v>
      </c>
      <c r="AT15" s="279">
        <f t="shared" si="7"/>
        <v>0</v>
      </c>
      <c r="AU15" s="279">
        <v>0</v>
      </c>
      <c r="AV15" s="279">
        <v>0</v>
      </c>
      <c r="AW15" s="279">
        <v>0</v>
      </c>
      <c r="AX15" s="279">
        <v>0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49</v>
      </c>
      <c r="BF15" s="279" t="s">
        <v>49</v>
      </c>
      <c r="BG15" s="279" t="s">
        <v>49</v>
      </c>
      <c r="BH15" s="279" t="s">
        <v>49</v>
      </c>
      <c r="BI15" s="279" t="s">
        <v>49</v>
      </c>
      <c r="BJ15" s="279" t="s">
        <v>49</v>
      </c>
      <c r="BK15" s="279" t="s">
        <v>49</v>
      </c>
      <c r="BL15" s="279" t="s">
        <v>49</v>
      </c>
      <c r="BM15" s="279" t="s">
        <v>49</v>
      </c>
      <c r="BN15" s="279">
        <v>0</v>
      </c>
      <c r="BO15" s="279">
        <f t="shared" si="8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 t="s">
        <v>49</v>
      </c>
      <c r="CI15" s="279">
        <v>0</v>
      </c>
      <c r="CJ15" s="279">
        <f t="shared" si="9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49</v>
      </c>
      <c r="CX15" s="279" t="s">
        <v>49</v>
      </c>
      <c r="CY15" s="279" t="s">
        <v>49</v>
      </c>
      <c r="CZ15" s="279" t="s">
        <v>49</v>
      </c>
      <c r="DA15" s="279" t="s">
        <v>49</v>
      </c>
      <c r="DB15" s="279" t="s">
        <v>49</v>
      </c>
      <c r="DC15" s="279" t="s">
        <v>49</v>
      </c>
      <c r="DD15" s="279">
        <v>0</v>
      </c>
      <c r="DE15" s="279">
        <f t="shared" si="10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49</v>
      </c>
      <c r="DS15" s="279" t="s">
        <v>49</v>
      </c>
      <c r="DT15" s="279">
        <v>0</v>
      </c>
      <c r="DU15" s="279" t="s">
        <v>49</v>
      </c>
      <c r="DV15" s="279" t="s">
        <v>49</v>
      </c>
      <c r="DW15" s="279" t="s">
        <v>49</v>
      </c>
      <c r="DX15" s="279" t="s">
        <v>49</v>
      </c>
      <c r="DY15" s="279">
        <v>0</v>
      </c>
      <c r="DZ15" s="279">
        <f t="shared" si="11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49</v>
      </c>
      <c r="EL15" s="279" t="s">
        <v>49</v>
      </c>
      <c r="EM15" s="279" t="s">
        <v>49</v>
      </c>
      <c r="EN15" s="279">
        <v>0</v>
      </c>
      <c r="EO15" s="279">
        <v>0</v>
      </c>
      <c r="EP15" s="279" t="s">
        <v>49</v>
      </c>
      <c r="EQ15" s="279" t="s">
        <v>49</v>
      </c>
      <c r="ER15" s="279" t="s">
        <v>49</v>
      </c>
      <c r="ES15" s="279">
        <v>0</v>
      </c>
      <c r="ET15" s="279">
        <v>0</v>
      </c>
      <c r="EU15" s="279">
        <f t="shared" si="12"/>
        <v>1955</v>
      </c>
      <c r="EV15" s="279">
        <v>0</v>
      </c>
      <c r="EW15" s="279">
        <v>0</v>
      </c>
      <c r="EX15" s="279">
        <v>0</v>
      </c>
      <c r="EY15" s="279">
        <v>505</v>
      </c>
      <c r="EZ15" s="279">
        <v>207</v>
      </c>
      <c r="FA15" s="279">
        <v>98</v>
      </c>
      <c r="FB15" s="279">
        <v>0</v>
      </c>
      <c r="FC15" s="279">
        <v>781</v>
      </c>
      <c r="FD15" s="279">
        <v>346</v>
      </c>
      <c r="FE15" s="279">
        <v>0</v>
      </c>
      <c r="FF15" s="279">
        <v>0</v>
      </c>
      <c r="FG15" s="279">
        <v>0</v>
      </c>
      <c r="FH15" s="279" t="s">
        <v>49</v>
      </c>
      <c r="FI15" s="279" t="s">
        <v>49</v>
      </c>
      <c r="FJ15" s="279" t="s">
        <v>49</v>
      </c>
      <c r="FK15" s="279">
        <v>0</v>
      </c>
      <c r="FL15" s="279">
        <v>0</v>
      </c>
      <c r="FM15" s="279">
        <v>0</v>
      </c>
      <c r="FN15" s="279">
        <v>0</v>
      </c>
      <c r="FO15" s="279">
        <v>18</v>
      </c>
    </row>
    <row r="16" spans="1:171" s="275" customFormat="1" ht="12" customHeight="1">
      <c r="A16" s="270" t="s">
        <v>502</v>
      </c>
      <c r="B16" s="271" t="s">
        <v>520</v>
      </c>
      <c r="C16" s="270" t="s">
        <v>521</v>
      </c>
      <c r="D16" s="279">
        <f t="shared" si="0"/>
        <v>2147</v>
      </c>
      <c r="E16" s="279">
        <f t="shared" si="0"/>
        <v>0</v>
      </c>
      <c r="F16" s="279">
        <f t="shared" si="0"/>
        <v>0</v>
      </c>
      <c r="G16" s="279">
        <f t="shared" si="0"/>
        <v>0</v>
      </c>
      <c r="H16" s="279">
        <f t="shared" si="0"/>
        <v>252</v>
      </c>
      <c r="I16" s="279">
        <f t="shared" si="0"/>
        <v>308</v>
      </c>
      <c r="J16" s="279">
        <f t="shared" si="0"/>
        <v>66</v>
      </c>
      <c r="K16" s="279">
        <f t="shared" si="0"/>
        <v>0</v>
      </c>
      <c r="L16" s="279">
        <f t="shared" si="0"/>
        <v>0</v>
      </c>
      <c r="M16" s="279">
        <f t="shared" si="0"/>
        <v>0</v>
      </c>
      <c r="N16" s="279">
        <f t="shared" si="0"/>
        <v>0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1521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0</v>
      </c>
      <c r="Y16" s="279">
        <f t="shared" si="6"/>
        <v>1521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>
        <v>0</v>
      </c>
      <c r="AM16" s="279" t="s">
        <v>49</v>
      </c>
      <c r="AN16" s="279" t="s">
        <v>49</v>
      </c>
      <c r="AO16" s="279">
        <v>1521</v>
      </c>
      <c r="AP16" s="279" t="s">
        <v>49</v>
      </c>
      <c r="AQ16" s="279">
        <v>0</v>
      </c>
      <c r="AR16" s="279" t="s">
        <v>49</v>
      </c>
      <c r="AS16" s="279">
        <v>0</v>
      </c>
      <c r="AT16" s="279">
        <f t="shared" si="7"/>
        <v>256</v>
      </c>
      <c r="AU16" s="279">
        <v>0</v>
      </c>
      <c r="AV16" s="279">
        <v>0</v>
      </c>
      <c r="AW16" s="279">
        <v>0</v>
      </c>
      <c r="AX16" s="279">
        <v>237</v>
      </c>
      <c r="AY16" s="279">
        <v>19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49</v>
      </c>
      <c r="BF16" s="279" t="s">
        <v>49</v>
      </c>
      <c r="BG16" s="279" t="s">
        <v>49</v>
      </c>
      <c r="BH16" s="279" t="s">
        <v>49</v>
      </c>
      <c r="BI16" s="279" t="s">
        <v>49</v>
      </c>
      <c r="BJ16" s="279" t="s">
        <v>49</v>
      </c>
      <c r="BK16" s="279" t="s">
        <v>49</v>
      </c>
      <c r="BL16" s="279" t="s">
        <v>49</v>
      </c>
      <c r="BM16" s="279" t="s">
        <v>49</v>
      </c>
      <c r="BN16" s="279">
        <v>0</v>
      </c>
      <c r="BO16" s="279">
        <f t="shared" si="8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 t="s">
        <v>49</v>
      </c>
      <c r="CI16" s="279">
        <v>0</v>
      </c>
      <c r="CJ16" s="279">
        <f t="shared" si="9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49</v>
      </c>
      <c r="CX16" s="279" t="s">
        <v>49</v>
      </c>
      <c r="CY16" s="279" t="s">
        <v>49</v>
      </c>
      <c r="CZ16" s="279" t="s">
        <v>49</v>
      </c>
      <c r="DA16" s="279" t="s">
        <v>49</v>
      </c>
      <c r="DB16" s="279" t="s">
        <v>49</v>
      </c>
      <c r="DC16" s="279" t="s">
        <v>49</v>
      </c>
      <c r="DD16" s="279">
        <v>0</v>
      </c>
      <c r="DE16" s="279">
        <f t="shared" si="10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49</v>
      </c>
      <c r="DS16" s="279" t="s">
        <v>49</v>
      </c>
      <c r="DT16" s="279">
        <v>0</v>
      </c>
      <c r="DU16" s="279" t="s">
        <v>49</v>
      </c>
      <c r="DV16" s="279" t="s">
        <v>49</v>
      </c>
      <c r="DW16" s="279" t="s">
        <v>49</v>
      </c>
      <c r="DX16" s="279" t="s">
        <v>49</v>
      </c>
      <c r="DY16" s="279">
        <v>0</v>
      </c>
      <c r="DZ16" s="279">
        <f t="shared" si="11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49</v>
      </c>
      <c r="EL16" s="279" t="s">
        <v>49</v>
      </c>
      <c r="EM16" s="279" t="s">
        <v>49</v>
      </c>
      <c r="EN16" s="279">
        <v>0</v>
      </c>
      <c r="EO16" s="279">
        <v>0</v>
      </c>
      <c r="EP16" s="279" t="s">
        <v>49</v>
      </c>
      <c r="EQ16" s="279" t="s">
        <v>49</v>
      </c>
      <c r="ER16" s="279" t="s">
        <v>49</v>
      </c>
      <c r="ES16" s="279">
        <v>0</v>
      </c>
      <c r="ET16" s="279">
        <v>0</v>
      </c>
      <c r="EU16" s="279">
        <f t="shared" si="12"/>
        <v>370</v>
      </c>
      <c r="EV16" s="279">
        <v>0</v>
      </c>
      <c r="EW16" s="279">
        <v>0</v>
      </c>
      <c r="EX16" s="279">
        <v>0</v>
      </c>
      <c r="EY16" s="279">
        <v>15</v>
      </c>
      <c r="EZ16" s="279">
        <v>289</v>
      </c>
      <c r="FA16" s="279">
        <v>66</v>
      </c>
      <c r="FB16" s="279">
        <v>0</v>
      </c>
      <c r="FC16" s="279">
        <v>0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49</v>
      </c>
      <c r="FI16" s="279" t="s">
        <v>49</v>
      </c>
      <c r="FJ16" s="279" t="s">
        <v>49</v>
      </c>
      <c r="FK16" s="279">
        <v>0</v>
      </c>
      <c r="FL16" s="279">
        <v>0</v>
      </c>
      <c r="FM16" s="279">
        <v>0</v>
      </c>
      <c r="FN16" s="279">
        <v>0</v>
      </c>
      <c r="FO16" s="279">
        <v>0</v>
      </c>
    </row>
    <row r="17" spans="1:171" s="275" customFormat="1" ht="12" customHeight="1">
      <c r="A17" s="270" t="s">
        <v>502</v>
      </c>
      <c r="B17" s="271" t="s">
        <v>522</v>
      </c>
      <c r="C17" s="270" t="s">
        <v>523</v>
      </c>
      <c r="D17" s="279">
        <f t="shared" si="0"/>
        <v>1225</v>
      </c>
      <c r="E17" s="279">
        <f t="shared" si="0"/>
        <v>0</v>
      </c>
      <c r="F17" s="279">
        <f t="shared" si="0"/>
        <v>0</v>
      </c>
      <c r="G17" s="279">
        <f t="shared" si="0"/>
        <v>0</v>
      </c>
      <c r="H17" s="279">
        <f t="shared" si="0"/>
        <v>119</v>
      </c>
      <c r="I17" s="279">
        <f t="shared" si="0"/>
        <v>365</v>
      </c>
      <c r="J17" s="279">
        <f t="shared" si="0"/>
        <v>51</v>
      </c>
      <c r="K17" s="279">
        <f t="shared" si="0"/>
        <v>0</v>
      </c>
      <c r="L17" s="279">
        <f t="shared" si="0"/>
        <v>0</v>
      </c>
      <c r="M17" s="279">
        <f t="shared" si="0"/>
        <v>0</v>
      </c>
      <c r="N17" s="279">
        <f t="shared" si="0"/>
        <v>0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676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14</v>
      </c>
      <c r="Y17" s="279">
        <f t="shared" si="6"/>
        <v>676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>
        <v>0</v>
      </c>
      <c r="AM17" s="279" t="s">
        <v>49</v>
      </c>
      <c r="AN17" s="279" t="s">
        <v>49</v>
      </c>
      <c r="AO17" s="279">
        <v>676</v>
      </c>
      <c r="AP17" s="279" t="s">
        <v>49</v>
      </c>
      <c r="AQ17" s="279">
        <v>0</v>
      </c>
      <c r="AR17" s="279" t="s">
        <v>49</v>
      </c>
      <c r="AS17" s="279">
        <v>0</v>
      </c>
      <c r="AT17" s="279">
        <f t="shared" si="7"/>
        <v>0</v>
      </c>
      <c r="AU17" s="279">
        <v>0</v>
      </c>
      <c r="AV17" s="279">
        <v>0</v>
      </c>
      <c r="AW17" s="279">
        <v>0</v>
      </c>
      <c r="AX17" s="279">
        <v>0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49</v>
      </c>
      <c r="BF17" s="279" t="s">
        <v>49</v>
      </c>
      <c r="BG17" s="279" t="s">
        <v>49</v>
      </c>
      <c r="BH17" s="279" t="s">
        <v>49</v>
      </c>
      <c r="BI17" s="279" t="s">
        <v>49</v>
      </c>
      <c r="BJ17" s="279" t="s">
        <v>49</v>
      </c>
      <c r="BK17" s="279" t="s">
        <v>49</v>
      </c>
      <c r="BL17" s="279" t="s">
        <v>49</v>
      </c>
      <c r="BM17" s="279" t="s">
        <v>49</v>
      </c>
      <c r="BN17" s="279">
        <v>0</v>
      </c>
      <c r="BO17" s="279">
        <f t="shared" si="8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 t="s">
        <v>49</v>
      </c>
      <c r="CI17" s="279">
        <v>0</v>
      </c>
      <c r="CJ17" s="279">
        <f t="shared" si="9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49</v>
      </c>
      <c r="CX17" s="279" t="s">
        <v>49</v>
      </c>
      <c r="CY17" s="279" t="s">
        <v>49</v>
      </c>
      <c r="CZ17" s="279" t="s">
        <v>49</v>
      </c>
      <c r="DA17" s="279" t="s">
        <v>49</v>
      </c>
      <c r="DB17" s="279" t="s">
        <v>49</v>
      </c>
      <c r="DC17" s="279" t="s">
        <v>49</v>
      </c>
      <c r="DD17" s="279">
        <v>0</v>
      </c>
      <c r="DE17" s="279">
        <f t="shared" si="10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49</v>
      </c>
      <c r="DS17" s="279" t="s">
        <v>49</v>
      </c>
      <c r="DT17" s="279">
        <v>0</v>
      </c>
      <c r="DU17" s="279" t="s">
        <v>49</v>
      </c>
      <c r="DV17" s="279" t="s">
        <v>49</v>
      </c>
      <c r="DW17" s="279" t="s">
        <v>49</v>
      </c>
      <c r="DX17" s="279" t="s">
        <v>49</v>
      </c>
      <c r="DY17" s="279">
        <v>0</v>
      </c>
      <c r="DZ17" s="279">
        <f t="shared" si="11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49</v>
      </c>
      <c r="EL17" s="279" t="s">
        <v>49</v>
      </c>
      <c r="EM17" s="279" t="s">
        <v>49</v>
      </c>
      <c r="EN17" s="279">
        <v>0</v>
      </c>
      <c r="EO17" s="279">
        <v>0</v>
      </c>
      <c r="EP17" s="279" t="s">
        <v>49</v>
      </c>
      <c r="EQ17" s="279" t="s">
        <v>49</v>
      </c>
      <c r="ER17" s="279" t="s">
        <v>49</v>
      </c>
      <c r="ES17" s="279">
        <v>0</v>
      </c>
      <c r="ET17" s="279">
        <v>0</v>
      </c>
      <c r="EU17" s="279">
        <f t="shared" si="12"/>
        <v>549</v>
      </c>
      <c r="EV17" s="279">
        <v>0</v>
      </c>
      <c r="EW17" s="279">
        <v>0</v>
      </c>
      <c r="EX17" s="279">
        <v>0</v>
      </c>
      <c r="EY17" s="279">
        <v>119</v>
      </c>
      <c r="EZ17" s="279">
        <v>365</v>
      </c>
      <c r="FA17" s="279">
        <v>51</v>
      </c>
      <c r="FB17" s="279">
        <v>0</v>
      </c>
      <c r="FC17" s="279">
        <v>0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49</v>
      </c>
      <c r="FI17" s="279" t="s">
        <v>49</v>
      </c>
      <c r="FJ17" s="279" t="s">
        <v>49</v>
      </c>
      <c r="FK17" s="279">
        <v>0</v>
      </c>
      <c r="FL17" s="279">
        <v>0</v>
      </c>
      <c r="FM17" s="279">
        <v>0</v>
      </c>
      <c r="FN17" s="279">
        <v>0</v>
      </c>
      <c r="FO17" s="279">
        <v>14</v>
      </c>
    </row>
    <row r="18" spans="1:171" s="275" customFormat="1" ht="12" customHeight="1">
      <c r="A18" s="270" t="s">
        <v>502</v>
      </c>
      <c r="B18" s="271" t="s">
        <v>524</v>
      </c>
      <c r="C18" s="270" t="s">
        <v>525</v>
      </c>
      <c r="D18" s="279">
        <f t="shared" si="0"/>
        <v>7753</v>
      </c>
      <c r="E18" s="279">
        <f t="shared" si="0"/>
        <v>0</v>
      </c>
      <c r="F18" s="279">
        <f t="shared" si="0"/>
        <v>0</v>
      </c>
      <c r="G18" s="279">
        <f t="shared" si="0"/>
        <v>0</v>
      </c>
      <c r="H18" s="279">
        <f t="shared" si="0"/>
        <v>139</v>
      </c>
      <c r="I18" s="279">
        <f t="shared" si="0"/>
        <v>140</v>
      </c>
      <c r="J18" s="279">
        <f t="shared" si="0"/>
        <v>17</v>
      </c>
      <c r="K18" s="279">
        <f t="shared" si="0"/>
        <v>0</v>
      </c>
      <c r="L18" s="279">
        <f t="shared" si="0"/>
        <v>0</v>
      </c>
      <c r="M18" s="279">
        <f t="shared" si="0"/>
        <v>164</v>
      </c>
      <c r="N18" s="279">
        <f t="shared" si="0"/>
        <v>0</v>
      </c>
      <c r="O18" s="279">
        <f t="shared" si="0"/>
        <v>0</v>
      </c>
      <c r="P18" s="279">
        <f t="shared" si="0"/>
        <v>0</v>
      </c>
      <c r="Q18" s="279">
        <f t="shared" si="0"/>
        <v>0</v>
      </c>
      <c r="R18" s="279">
        <f t="shared" si="0"/>
        <v>6937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356</v>
      </c>
      <c r="Y18" s="279">
        <f t="shared" si="6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>
        <v>0</v>
      </c>
      <c r="AM18" s="279" t="s">
        <v>49</v>
      </c>
      <c r="AN18" s="279" t="s">
        <v>49</v>
      </c>
      <c r="AO18" s="279">
        <v>0</v>
      </c>
      <c r="AP18" s="279" t="s">
        <v>49</v>
      </c>
      <c r="AQ18" s="279">
        <v>0</v>
      </c>
      <c r="AR18" s="279" t="s">
        <v>49</v>
      </c>
      <c r="AS18" s="279">
        <v>0</v>
      </c>
      <c r="AT18" s="279">
        <f t="shared" si="7"/>
        <v>0</v>
      </c>
      <c r="AU18" s="279">
        <v>0</v>
      </c>
      <c r="AV18" s="279">
        <v>0</v>
      </c>
      <c r="AW18" s="279">
        <v>0</v>
      </c>
      <c r="AX18" s="279">
        <v>0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49</v>
      </c>
      <c r="BF18" s="279" t="s">
        <v>49</v>
      </c>
      <c r="BG18" s="279" t="s">
        <v>49</v>
      </c>
      <c r="BH18" s="279" t="s">
        <v>49</v>
      </c>
      <c r="BI18" s="279" t="s">
        <v>49</v>
      </c>
      <c r="BJ18" s="279" t="s">
        <v>49</v>
      </c>
      <c r="BK18" s="279" t="s">
        <v>49</v>
      </c>
      <c r="BL18" s="279" t="s">
        <v>49</v>
      </c>
      <c r="BM18" s="279" t="s">
        <v>49</v>
      </c>
      <c r="BN18" s="279">
        <v>0</v>
      </c>
      <c r="BO18" s="279">
        <f t="shared" si="8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 t="s">
        <v>49</v>
      </c>
      <c r="CI18" s="279">
        <v>0</v>
      </c>
      <c r="CJ18" s="279">
        <f t="shared" si="9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49</v>
      </c>
      <c r="CX18" s="279" t="s">
        <v>49</v>
      </c>
      <c r="CY18" s="279" t="s">
        <v>49</v>
      </c>
      <c r="CZ18" s="279" t="s">
        <v>49</v>
      </c>
      <c r="DA18" s="279" t="s">
        <v>49</v>
      </c>
      <c r="DB18" s="279" t="s">
        <v>49</v>
      </c>
      <c r="DC18" s="279" t="s">
        <v>49</v>
      </c>
      <c r="DD18" s="279">
        <v>0</v>
      </c>
      <c r="DE18" s="279">
        <f t="shared" si="10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49</v>
      </c>
      <c r="DS18" s="279" t="s">
        <v>49</v>
      </c>
      <c r="DT18" s="279">
        <v>0</v>
      </c>
      <c r="DU18" s="279" t="s">
        <v>49</v>
      </c>
      <c r="DV18" s="279" t="s">
        <v>49</v>
      </c>
      <c r="DW18" s="279" t="s">
        <v>49</v>
      </c>
      <c r="DX18" s="279" t="s">
        <v>49</v>
      </c>
      <c r="DY18" s="279">
        <v>0</v>
      </c>
      <c r="DZ18" s="279">
        <f t="shared" si="11"/>
        <v>6937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49</v>
      </c>
      <c r="EL18" s="279" t="s">
        <v>49</v>
      </c>
      <c r="EM18" s="279" t="s">
        <v>49</v>
      </c>
      <c r="EN18" s="279">
        <v>6937</v>
      </c>
      <c r="EO18" s="279">
        <v>0</v>
      </c>
      <c r="EP18" s="279" t="s">
        <v>49</v>
      </c>
      <c r="EQ18" s="279" t="s">
        <v>49</v>
      </c>
      <c r="ER18" s="279" t="s">
        <v>49</v>
      </c>
      <c r="ES18" s="279">
        <v>0</v>
      </c>
      <c r="ET18" s="279">
        <v>0</v>
      </c>
      <c r="EU18" s="279">
        <f t="shared" si="12"/>
        <v>816</v>
      </c>
      <c r="EV18" s="279">
        <v>0</v>
      </c>
      <c r="EW18" s="279">
        <v>0</v>
      </c>
      <c r="EX18" s="279">
        <v>0</v>
      </c>
      <c r="EY18" s="279">
        <v>139</v>
      </c>
      <c r="EZ18" s="279">
        <v>140</v>
      </c>
      <c r="FA18" s="279">
        <v>17</v>
      </c>
      <c r="FB18" s="279">
        <v>0</v>
      </c>
      <c r="FC18" s="279">
        <v>0</v>
      </c>
      <c r="FD18" s="279">
        <v>164</v>
      </c>
      <c r="FE18" s="279">
        <v>0</v>
      </c>
      <c r="FF18" s="279">
        <v>0</v>
      </c>
      <c r="FG18" s="279">
        <v>0</v>
      </c>
      <c r="FH18" s="279" t="s">
        <v>49</v>
      </c>
      <c r="FI18" s="279" t="s">
        <v>49</v>
      </c>
      <c r="FJ18" s="279" t="s">
        <v>49</v>
      </c>
      <c r="FK18" s="279">
        <v>0</v>
      </c>
      <c r="FL18" s="279">
        <v>0</v>
      </c>
      <c r="FM18" s="279">
        <v>0</v>
      </c>
      <c r="FN18" s="279">
        <v>0</v>
      </c>
      <c r="FO18" s="279">
        <v>356</v>
      </c>
    </row>
    <row r="19" spans="1:171" s="275" customFormat="1" ht="12" customHeight="1">
      <c r="A19" s="270" t="s">
        <v>502</v>
      </c>
      <c r="B19" s="271" t="s">
        <v>526</v>
      </c>
      <c r="C19" s="270" t="s">
        <v>527</v>
      </c>
      <c r="D19" s="279">
        <f t="shared" si="0"/>
        <v>12679</v>
      </c>
      <c r="E19" s="279">
        <f t="shared" si="0"/>
        <v>0</v>
      </c>
      <c r="F19" s="279">
        <f t="shared" si="0"/>
        <v>0</v>
      </c>
      <c r="G19" s="279">
        <f t="shared" si="0"/>
        <v>0</v>
      </c>
      <c r="H19" s="279">
        <f t="shared" si="0"/>
        <v>385</v>
      </c>
      <c r="I19" s="279">
        <f t="shared" si="0"/>
        <v>472</v>
      </c>
      <c r="J19" s="279">
        <f t="shared" si="0"/>
        <v>236</v>
      </c>
      <c r="K19" s="279">
        <f t="shared" si="0"/>
        <v>0</v>
      </c>
      <c r="L19" s="279">
        <f t="shared" si="0"/>
        <v>144</v>
      </c>
      <c r="M19" s="279">
        <f t="shared" si="0"/>
        <v>537</v>
      </c>
      <c r="N19" s="279">
        <f t="shared" si="0"/>
        <v>0</v>
      </c>
      <c r="O19" s="279">
        <f t="shared" si="0"/>
        <v>0</v>
      </c>
      <c r="P19" s="279">
        <f t="shared" si="0"/>
        <v>0</v>
      </c>
      <c r="Q19" s="279">
        <f t="shared" si="0"/>
        <v>0</v>
      </c>
      <c r="R19" s="279">
        <f t="shared" si="0"/>
        <v>7719</v>
      </c>
      <c r="S19" s="279">
        <f t="shared" si="0"/>
        <v>0</v>
      </c>
      <c r="T19" s="279">
        <f t="shared" si="1"/>
        <v>1778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1408</v>
      </c>
      <c r="Y19" s="279">
        <f t="shared" si="6"/>
        <v>3029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>
        <v>0</v>
      </c>
      <c r="AM19" s="279" t="s">
        <v>49</v>
      </c>
      <c r="AN19" s="279" t="s">
        <v>49</v>
      </c>
      <c r="AO19" s="279">
        <v>1778</v>
      </c>
      <c r="AP19" s="279" t="s">
        <v>49</v>
      </c>
      <c r="AQ19" s="279">
        <v>0</v>
      </c>
      <c r="AR19" s="279" t="s">
        <v>49</v>
      </c>
      <c r="AS19" s="279">
        <v>1251</v>
      </c>
      <c r="AT19" s="279">
        <f t="shared" si="7"/>
        <v>161</v>
      </c>
      <c r="AU19" s="279">
        <v>0</v>
      </c>
      <c r="AV19" s="279">
        <v>0</v>
      </c>
      <c r="AW19" s="279">
        <v>0</v>
      </c>
      <c r="AX19" s="279">
        <v>4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49</v>
      </c>
      <c r="BF19" s="279" t="s">
        <v>49</v>
      </c>
      <c r="BG19" s="279" t="s">
        <v>49</v>
      </c>
      <c r="BH19" s="279" t="s">
        <v>49</v>
      </c>
      <c r="BI19" s="279" t="s">
        <v>49</v>
      </c>
      <c r="BJ19" s="279" t="s">
        <v>49</v>
      </c>
      <c r="BK19" s="279" t="s">
        <v>49</v>
      </c>
      <c r="BL19" s="279" t="s">
        <v>49</v>
      </c>
      <c r="BM19" s="279" t="s">
        <v>49</v>
      </c>
      <c r="BN19" s="279">
        <v>157</v>
      </c>
      <c r="BO19" s="279">
        <f t="shared" si="8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 t="s">
        <v>49</v>
      </c>
      <c r="CI19" s="279">
        <v>0</v>
      </c>
      <c r="CJ19" s="279">
        <f t="shared" si="9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49</v>
      </c>
      <c r="CX19" s="279" t="s">
        <v>49</v>
      </c>
      <c r="CY19" s="279" t="s">
        <v>49</v>
      </c>
      <c r="CZ19" s="279" t="s">
        <v>49</v>
      </c>
      <c r="DA19" s="279" t="s">
        <v>49</v>
      </c>
      <c r="DB19" s="279" t="s">
        <v>49</v>
      </c>
      <c r="DC19" s="279" t="s">
        <v>49</v>
      </c>
      <c r="DD19" s="279">
        <v>0</v>
      </c>
      <c r="DE19" s="279">
        <f t="shared" si="10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49</v>
      </c>
      <c r="DS19" s="279" t="s">
        <v>49</v>
      </c>
      <c r="DT19" s="279">
        <v>0</v>
      </c>
      <c r="DU19" s="279" t="s">
        <v>49</v>
      </c>
      <c r="DV19" s="279" t="s">
        <v>49</v>
      </c>
      <c r="DW19" s="279" t="s">
        <v>49</v>
      </c>
      <c r="DX19" s="279" t="s">
        <v>49</v>
      </c>
      <c r="DY19" s="279">
        <v>0</v>
      </c>
      <c r="DZ19" s="279">
        <f t="shared" si="11"/>
        <v>7719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49</v>
      </c>
      <c r="EL19" s="279" t="s">
        <v>49</v>
      </c>
      <c r="EM19" s="279" t="s">
        <v>49</v>
      </c>
      <c r="EN19" s="279">
        <v>7719</v>
      </c>
      <c r="EO19" s="279">
        <v>0</v>
      </c>
      <c r="EP19" s="279" t="s">
        <v>49</v>
      </c>
      <c r="EQ19" s="279" t="s">
        <v>49</v>
      </c>
      <c r="ER19" s="279" t="s">
        <v>49</v>
      </c>
      <c r="ES19" s="279">
        <v>0</v>
      </c>
      <c r="ET19" s="279">
        <v>0</v>
      </c>
      <c r="EU19" s="279">
        <f t="shared" si="12"/>
        <v>1770</v>
      </c>
      <c r="EV19" s="279">
        <v>0</v>
      </c>
      <c r="EW19" s="279">
        <v>0</v>
      </c>
      <c r="EX19" s="279">
        <v>0</v>
      </c>
      <c r="EY19" s="279">
        <v>381</v>
      </c>
      <c r="EZ19" s="279">
        <v>472</v>
      </c>
      <c r="FA19" s="279">
        <v>236</v>
      </c>
      <c r="FB19" s="279">
        <v>0</v>
      </c>
      <c r="FC19" s="279">
        <v>144</v>
      </c>
      <c r="FD19" s="279">
        <v>537</v>
      </c>
      <c r="FE19" s="279">
        <v>0</v>
      </c>
      <c r="FF19" s="279">
        <v>0</v>
      </c>
      <c r="FG19" s="279">
        <v>0</v>
      </c>
      <c r="FH19" s="279" t="s">
        <v>49</v>
      </c>
      <c r="FI19" s="279" t="s">
        <v>49</v>
      </c>
      <c r="FJ19" s="279" t="s">
        <v>49</v>
      </c>
      <c r="FK19" s="279">
        <v>0</v>
      </c>
      <c r="FL19" s="279">
        <v>0</v>
      </c>
      <c r="FM19" s="279">
        <v>0</v>
      </c>
      <c r="FN19" s="279">
        <v>0</v>
      </c>
      <c r="FO19" s="279">
        <v>0</v>
      </c>
    </row>
    <row r="20" spans="1:171" s="275" customFormat="1" ht="12" customHeight="1">
      <c r="A20" s="270" t="s">
        <v>502</v>
      </c>
      <c r="B20" s="271" t="s">
        <v>528</v>
      </c>
      <c r="C20" s="270" t="s">
        <v>529</v>
      </c>
      <c r="D20" s="279">
        <f t="shared" si="0"/>
        <v>1974</v>
      </c>
      <c r="E20" s="279">
        <f t="shared" si="0"/>
        <v>0</v>
      </c>
      <c r="F20" s="279">
        <f t="shared" si="0"/>
        <v>0</v>
      </c>
      <c r="G20" s="279">
        <f t="shared" si="0"/>
        <v>0</v>
      </c>
      <c r="H20" s="279">
        <f t="shared" si="0"/>
        <v>448</v>
      </c>
      <c r="I20" s="279">
        <f t="shared" si="0"/>
        <v>637</v>
      </c>
      <c r="J20" s="279">
        <f t="shared" si="0"/>
        <v>149</v>
      </c>
      <c r="K20" s="279">
        <f t="shared" si="0"/>
        <v>0</v>
      </c>
      <c r="L20" s="279">
        <f t="shared" si="0"/>
        <v>0</v>
      </c>
      <c r="M20" s="279">
        <f t="shared" si="0"/>
        <v>12</v>
      </c>
      <c r="N20" s="279">
        <f t="shared" si="0"/>
        <v>0</v>
      </c>
      <c r="O20" s="279">
        <f t="shared" si="0"/>
        <v>0</v>
      </c>
      <c r="P20" s="279">
        <f t="shared" si="0"/>
        <v>0</v>
      </c>
      <c r="Q20" s="279">
        <f t="shared" si="0"/>
        <v>0</v>
      </c>
      <c r="R20" s="279">
        <f t="shared" si="0"/>
        <v>0</v>
      </c>
      <c r="S20" s="279">
        <f t="shared" si="0"/>
        <v>0</v>
      </c>
      <c r="T20" s="279">
        <f t="shared" si="1"/>
        <v>728</v>
      </c>
      <c r="U20" s="279">
        <f t="shared" si="2"/>
        <v>0</v>
      </c>
      <c r="V20" s="279">
        <f t="shared" si="3"/>
        <v>0</v>
      </c>
      <c r="W20" s="279">
        <f t="shared" si="4"/>
        <v>0</v>
      </c>
      <c r="X20" s="279">
        <f t="shared" si="5"/>
        <v>0</v>
      </c>
      <c r="Y20" s="279">
        <f t="shared" si="6"/>
        <v>728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>
        <v>0</v>
      </c>
      <c r="AM20" s="279" t="s">
        <v>49</v>
      </c>
      <c r="AN20" s="279" t="s">
        <v>49</v>
      </c>
      <c r="AO20" s="279">
        <v>728</v>
      </c>
      <c r="AP20" s="279" t="s">
        <v>49</v>
      </c>
      <c r="AQ20" s="279">
        <v>0</v>
      </c>
      <c r="AR20" s="279" t="s">
        <v>49</v>
      </c>
      <c r="AS20" s="279">
        <v>0</v>
      </c>
      <c r="AT20" s="279">
        <f t="shared" si="7"/>
        <v>280</v>
      </c>
      <c r="AU20" s="279">
        <v>0</v>
      </c>
      <c r="AV20" s="279">
        <v>0</v>
      </c>
      <c r="AW20" s="279">
        <v>0</v>
      </c>
      <c r="AX20" s="279">
        <v>280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49</v>
      </c>
      <c r="BF20" s="279" t="s">
        <v>49</v>
      </c>
      <c r="BG20" s="279" t="s">
        <v>49</v>
      </c>
      <c r="BH20" s="279" t="s">
        <v>49</v>
      </c>
      <c r="BI20" s="279" t="s">
        <v>49</v>
      </c>
      <c r="BJ20" s="279" t="s">
        <v>49</v>
      </c>
      <c r="BK20" s="279" t="s">
        <v>49</v>
      </c>
      <c r="BL20" s="279" t="s">
        <v>49</v>
      </c>
      <c r="BM20" s="279" t="s">
        <v>49</v>
      </c>
      <c r="BN20" s="279">
        <v>0</v>
      </c>
      <c r="BO20" s="279">
        <f t="shared" si="8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 t="s">
        <v>49</v>
      </c>
      <c r="CI20" s="279">
        <v>0</v>
      </c>
      <c r="CJ20" s="279">
        <f t="shared" si="9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49</v>
      </c>
      <c r="CX20" s="279" t="s">
        <v>49</v>
      </c>
      <c r="CY20" s="279" t="s">
        <v>49</v>
      </c>
      <c r="CZ20" s="279" t="s">
        <v>49</v>
      </c>
      <c r="DA20" s="279" t="s">
        <v>49</v>
      </c>
      <c r="DB20" s="279" t="s">
        <v>49</v>
      </c>
      <c r="DC20" s="279" t="s">
        <v>49</v>
      </c>
      <c r="DD20" s="279">
        <v>0</v>
      </c>
      <c r="DE20" s="279">
        <f t="shared" si="10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49</v>
      </c>
      <c r="DS20" s="279" t="s">
        <v>49</v>
      </c>
      <c r="DT20" s="279">
        <v>0</v>
      </c>
      <c r="DU20" s="279" t="s">
        <v>49</v>
      </c>
      <c r="DV20" s="279" t="s">
        <v>49</v>
      </c>
      <c r="DW20" s="279" t="s">
        <v>49</v>
      </c>
      <c r="DX20" s="279" t="s">
        <v>49</v>
      </c>
      <c r="DY20" s="279">
        <v>0</v>
      </c>
      <c r="DZ20" s="279">
        <f t="shared" si="11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49</v>
      </c>
      <c r="EL20" s="279" t="s">
        <v>49</v>
      </c>
      <c r="EM20" s="279" t="s">
        <v>49</v>
      </c>
      <c r="EN20" s="279">
        <v>0</v>
      </c>
      <c r="EO20" s="279">
        <v>0</v>
      </c>
      <c r="EP20" s="279" t="s">
        <v>49</v>
      </c>
      <c r="EQ20" s="279" t="s">
        <v>49</v>
      </c>
      <c r="ER20" s="279" t="s">
        <v>49</v>
      </c>
      <c r="ES20" s="279">
        <v>0</v>
      </c>
      <c r="ET20" s="279">
        <v>0</v>
      </c>
      <c r="EU20" s="279">
        <f t="shared" si="12"/>
        <v>966</v>
      </c>
      <c r="EV20" s="279">
        <v>0</v>
      </c>
      <c r="EW20" s="279">
        <v>0</v>
      </c>
      <c r="EX20" s="279">
        <v>0</v>
      </c>
      <c r="EY20" s="279">
        <v>168</v>
      </c>
      <c r="EZ20" s="279">
        <v>637</v>
      </c>
      <c r="FA20" s="279">
        <v>149</v>
      </c>
      <c r="FB20" s="279">
        <v>0</v>
      </c>
      <c r="FC20" s="279">
        <v>0</v>
      </c>
      <c r="FD20" s="279">
        <v>12</v>
      </c>
      <c r="FE20" s="279">
        <v>0</v>
      </c>
      <c r="FF20" s="279">
        <v>0</v>
      </c>
      <c r="FG20" s="279">
        <v>0</v>
      </c>
      <c r="FH20" s="279" t="s">
        <v>49</v>
      </c>
      <c r="FI20" s="279" t="s">
        <v>49</v>
      </c>
      <c r="FJ20" s="279" t="s">
        <v>49</v>
      </c>
      <c r="FK20" s="279">
        <v>0</v>
      </c>
      <c r="FL20" s="279">
        <v>0</v>
      </c>
      <c r="FM20" s="279">
        <v>0</v>
      </c>
      <c r="FN20" s="279">
        <v>0</v>
      </c>
      <c r="FO20" s="279">
        <v>0</v>
      </c>
    </row>
    <row r="21" spans="1:171" s="275" customFormat="1" ht="12" customHeight="1">
      <c r="A21" s="270" t="s">
        <v>502</v>
      </c>
      <c r="B21" s="271" t="s">
        <v>530</v>
      </c>
      <c r="C21" s="270" t="s">
        <v>531</v>
      </c>
      <c r="D21" s="279">
        <f t="shared" si="0"/>
        <v>1282</v>
      </c>
      <c r="E21" s="279">
        <f t="shared" si="0"/>
        <v>0</v>
      </c>
      <c r="F21" s="279">
        <f t="shared" si="0"/>
        <v>0</v>
      </c>
      <c r="G21" s="279">
        <f t="shared" si="0"/>
        <v>0</v>
      </c>
      <c r="H21" s="279">
        <f t="shared" si="0"/>
        <v>238</v>
      </c>
      <c r="I21" s="279">
        <f t="shared" si="0"/>
        <v>177</v>
      </c>
      <c r="J21" s="279">
        <f t="shared" si="0"/>
        <v>34</v>
      </c>
      <c r="K21" s="279">
        <f t="shared" si="0"/>
        <v>0</v>
      </c>
      <c r="L21" s="279">
        <f t="shared" si="0"/>
        <v>79</v>
      </c>
      <c r="M21" s="279">
        <f t="shared" si="0"/>
        <v>124</v>
      </c>
      <c r="N21" s="279">
        <f t="shared" si="0"/>
        <v>0</v>
      </c>
      <c r="O21" s="279">
        <f t="shared" si="0"/>
        <v>0</v>
      </c>
      <c r="P21" s="279">
        <f t="shared" si="0"/>
        <v>0</v>
      </c>
      <c r="Q21" s="279">
        <f t="shared" si="0"/>
        <v>0</v>
      </c>
      <c r="R21" s="279">
        <f t="shared" si="0"/>
        <v>0</v>
      </c>
      <c r="S21" s="279">
        <f t="shared" si="0"/>
        <v>0</v>
      </c>
      <c r="T21" s="279">
        <f t="shared" si="1"/>
        <v>616</v>
      </c>
      <c r="U21" s="279">
        <f t="shared" si="2"/>
        <v>0</v>
      </c>
      <c r="V21" s="279">
        <f t="shared" si="3"/>
        <v>0</v>
      </c>
      <c r="W21" s="279">
        <f t="shared" si="4"/>
        <v>0</v>
      </c>
      <c r="X21" s="279">
        <f t="shared" si="5"/>
        <v>14</v>
      </c>
      <c r="Y21" s="279">
        <f t="shared" si="6"/>
        <v>616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>
        <v>0</v>
      </c>
      <c r="AM21" s="279" t="s">
        <v>49</v>
      </c>
      <c r="AN21" s="279" t="s">
        <v>49</v>
      </c>
      <c r="AO21" s="279">
        <v>616</v>
      </c>
      <c r="AP21" s="279" t="s">
        <v>49</v>
      </c>
      <c r="AQ21" s="279">
        <v>0</v>
      </c>
      <c r="AR21" s="279" t="s">
        <v>49</v>
      </c>
      <c r="AS21" s="279">
        <v>0</v>
      </c>
      <c r="AT21" s="279">
        <f t="shared" si="7"/>
        <v>0</v>
      </c>
      <c r="AU21" s="279">
        <v>0</v>
      </c>
      <c r="AV21" s="279">
        <v>0</v>
      </c>
      <c r="AW21" s="279">
        <v>0</v>
      </c>
      <c r="AX21" s="279">
        <v>0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49</v>
      </c>
      <c r="BF21" s="279" t="s">
        <v>49</v>
      </c>
      <c r="BG21" s="279" t="s">
        <v>49</v>
      </c>
      <c r="BH21" s="279" t="s">
        <v>49</v>
      </c>
      <c r="BI21" s="279" t="s">
        <v>49</v>
      </c>
      <c r="BJ21" s="279" t="s">
        <v>49</v>
      </c>
      <c r="BK21" s="279" t="s">
        <v>49</v>
      </c>
      <c r="BL21" s="279" t="s">
        <v>49</v>
      </c>
      <c r="BM21" s="279" t="s">
        <v>49</v>
      </c>
      <c r="BN21" s="279">
        <v>0</v>
      </c>
      <c r="BO21" s="279">
        <f t="shared" si="8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 t="s">
        <v>49</v>
      </c>
      <c r="CI21" s="279">
        <v>0</v>
      </c>
      <c r="CJ21" s="279">
        <f t="shared" si="9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49</v>
      </c>
      <c r="CX21" s="279" t="s">
        <v>49</v>
      </c>
      <c r="CY21" s="279" t="s">
        <v>49</v>
      </c>
      <c r="CZ21" s="279" t="s">
        <v>49</v>
      </c>
      <c r="DA21" s="279" t="s">
        <v>49</v>
      </c>
      <c r="DB21" s="279" t="s">
        <v>49</v>
      </c>
      <c r="DC21" s="279" t="s">
        <v>49</v>
      </c>
      <c r="DD21" s="279">
        <v>0</v>
      </c>
      <c r="DE21" s="279">
        <f t="shared" si="10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49</v>
      </c>
      <c r="DS21" s="279" t="s">
        <v>49</v>
      </c>
      <c r="DT21" s="279">
        <v>0</v>
      </c>
      <c r="DU21" s="279" t="s">
        <v>49</v>
      </c>
      <c r="DV21" s="279" t="s">
        <v>49</v>
      </c>
      <c r="DW21" s="279" t="s">
        <v>49</v>
      </c>
      <c r="DX21" s="279" t="s">
        <v>49</v>
      </c>
      <c r="DY21" s="279">
        <v>0</v>
      </c>
      <c r="DZ21" s="279">
        <f t="shared" si="11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49</v>
      </c>
      <c r="EL21" s="279" t="s">
        <v>49</v>
      </c>
      <c r="EM21" s="279" t="s">
        <v>49</v>
      </c>
      <c r="EN21" s="279">
        <v>0</v>
      </c>
      <c r="EO21" s="279">
        <v>0</v>
      </c>
      <c r="EP21" s="279" t="s">
        <v>49</v>
      </c>
      <c r="EQ21" s="279" t="s">
        <v>49</v>
      </c>
      <c r="ER21" s="279" t="s">
        <v>49</v>
      </c>
      <c r="ES21" s="279">
        <v>0</v>
      </c>
      <c r="ET21" s="279">
        <v>0</v>
      </c>
      <c r="EU21" s="279">
        <f t="shared" si="12"/>
        <v>666</v>
      </c>
      <c r="EV21" s="279">
        <v>0</v>
      </c>
      <c r="EW21" s="279">
        <v>0</v>
      </c>
      <c r="EX21" s="279">
        <v>0</v>
      </c>
      <c r="EY21" s="279">
        <v>238</v>
      </c>
      <c r="EZ21" s="279">
        <v>177</v>
      </c>
      <c r="FA21" s="279">
        <v>34</v>
      </c>
      <c r="FB21" s="279">
        <v>0</v>
      </c>
      <c r="FC21" s="279">
        <v>79</v>
      </c>
      <c r="FD21" s="279">
        <v>124</v>
      </c>
      <c r="FE21" s="279">
        <v>0</v>
      </c>
      <c r="FF21" s="279">
        <v>0</v>
      </c>
      <c r="FG21" s="279">
        <v>0</v>
      </c>
      <c r="FH21" s="279" t="s">
        <v>49</v>
      </c>
      <c r="FI21" s="279" t="s">
        <v>49</v>
      </c>
      <c r="FJ21" s="279" t="s">
        <v>49</v>
      </c>
      <c r="FK21" s="279">
        <v>0</v>
      </c>
      <c r="FL21" s="279">
        <v>0</v>
      </c>
      <c r="FM21" s="279">
        <v>0</v>
      </c>
      <c r="FN21" s="279">
        <v>0</v>
      </c>
      <c r="FO21" s="279">
        <v>14</v>
      </c>
    </row>
    <row r="22" spans="1:171" s="275" customFormat="1" ht="12" customHeight="1">
      <c r="A22" s="270" t="s">
        <v>502</v>
      </c>
      <c r="B22" s="271" t="s">
        <v>532</v>
      </c>
      <c r="C22" s="270" t="s">
        <v>533</v>
      </c>
      <c r="D22" s="279">
        <f t="shared" si="0"/>
        <v>399</v>
      </c>
      <c r="E22" s="279">
        <f t="shared" si="0"/>
        <v>0</v>
      </c>
      <c r="F22" s="279">
        <f t="shared" si="0"/>
        <v>0</v>
      </c>
      <c r="G22" s="279">
        <f t="shared" si="0"/>
        <v>0</v>
      </c>
      <c r="H22" s="279">
        <f t="shared" si="0"/>
        <v>35</v>
      </c>
      <c r="I22" s="279">
        <f t="shared" si="0"/>
        <v>36</v>
      </c>
      <c r="J22" s="279">
        <f t="shared" si="0"/>
        <v>12</v>
      </c>
      <c r="K22" s="279">
        <f t="shared" si="0"/>
        <v>0</v>
      </c>
      <c r="L22" s="279">
        <f t="shared" si="0"/>
        <v>125</v>
      </c>
      <c r="M22" s="279">
        <f t="shared" si="0"/>
        <v>0</v>
      </c>
      <c r="N22" s="279">
        <f t="shared" si="0"/>
        <v>0</v>
      </c>
      <c r="O22" s="279">
        <f t="shared" si="0"/>
        <v>0</v>
      </c>
      <c r="P22" s="279">
        <f t="shared" si="0"/>
        <v>0</v>
      </c>
      <c r="Q22" s="279">
        <f t="shared" si="0"/>
        <v>0</v>
      </c>
      <c r="R22" s="279">
        <f t="shared" si="0"/>
        <v>125</v>
      </c>
      <c r="S22" s="279">
        <f t="shared" si="0"/>
        <v>0</v>
      </c>
      <c r="T22" s="279">
        <f t="shared" si="1"/>
        <v>63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3</v>
      </c>
      <c r="Y22" s="279">
        <f t="shared" si="6"/>
        <v>63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>
        <v>0</v>
      </c>
      <c r="AM22" s="279" t="s">
        <v>49</v>
      </c>
      <c r="AN22" s="279" t="s">
        <v>49</v>
      </c>
      <c r="AO22" s="279">
        <v>63</v>
      </c>
      <c r="AP22" s="279" t="s">
        <v>49</v>
      </c>
      <c r="AQ22" s="279">
        <v>0</v>
      </c>
      <c r="AR22" s="279" t="s">
        <v>49</v>
      </c>
      <c r="AS22" s="279">
        <v>0</v>
      </c>
      <c r="AT22" s="279">
        <f t="shared" si="7"/>
        <v>0</v>
      </c>
      <c r="AU22" s="279">
        <v>0</v>
      </c>
      <c r="AV22" s="279">
        <v>0</v>
      </c>
      <c r="AW22" s="279">
        <v>0</v>
      </c>
      <c r="AX22" s="279">
        <v>0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49</v>
      </c>
      <c r="BF22" s="279" t="s">
        <v>49</v>
      </c>
      <c r="BG22" s="279" t="s">
        <v>49</v>
      </c>
      <c r="BH22" s="279" t="s">
        <v>49</v>
      </c>
      <c r="BI22" s="279" t="s">
        <v>49</v>
      </c>
      <c r="BJ22" s="279" t="s">
        <v>49</v>
      </c>
      <c r="BK22" s="279" t="s">
        <v>49</v>
      </c>
      <c r="BL22" s="279" t="s">
        <v>49</v>
      </c>
      <c r="BM22" s="279" t="s">
        <v>49</v>
      </c>
      <c r="BN22" s="279">
        <v>0</v>
      </c>
      <c r="BO22" s="279">
        <f t="shared" si="8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 t="s">
        <v>49</v>
      </c>
      <c r="CI22" s="279">
        <v>0</v>
      </c>
      <c r="CJ22" s="279">
        <f t="shared" si="9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49</v>
      </c>
      <c r="CX22" s="279" t="s">
        <v>49</v>
      </c>
      <c r="CY22" s="279" t="s">
        <v>49</v>
      </c>
      <c r="CZ22" s="279" t="s">
        <v>49</v>
      </c>
      <c r="DA22" s="279" t="s">
        <v>49</v>
      </c>
      <c r="DB22" s="279" t="s">
        <v>49</v>
      </c>
      <c r="DC22" s="279" t="s">
        <v>49</v>
      </c>
      <c r="DD22" s="279">
        <v>0</v>
      </c>
      <c r="DE22" s="279">
        <f t="shared" si="10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49</v>
      </c>
      <c r="DS22" s="279" t="s">
        <v>49</v>
      </c>
      <c r="DT22" s="279">
        <v>0</v>
      </c>
      <c r="DU22" s="279" t="s">
        <v>49</v>
      </c>
      <c r="DV22" s="279" t="s">
        <v>49</v>
      </c>
      <c r="DW22" s="279" t="s">
        <v>49</v>
      </c>
      <c r="DX22" s="279" t="s">
        <v>49</v>
      </c>
      <c r="DY22" s="279">
        <v>0</v>
      </c>
      <c r="DZ22" s="279">
        <f t="shared" si="11"/>
        <v>125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49</v>
      </c>
      <c r="EL22" s="279" t="s">
        <v>49</v>
      </c>
      <c r="EM22" s="279" t="s">
        <v>49</v>
      </c>
      <c r="EN22" s="279">
        <v>125</v>
      </c>
      <c r="EO22" s="279">
        <v>0</v>
      </c>
      <c r="EP22" s="279" t="s">
        <v>49</v>
      </c>
      <c r="EQ22" s="279" t="s">
        <v>49</v>
      </c>
      <c r="ER22" s="279" t="s">
        <v>49</v>
      </c>
      <c r="ES22" s="279">
        <v>0</v>
      </c>
      <c r="ET22" s="279">
        <v>0</v>
      </c>
      <c r="EU22" s="279">
        <f t="shared" si="12"/>
        <v>211</v>
      </c>
      <c r="EV22" s="279">
        <v>0</v>
      </c>
      <c r="EW22" s="279">
        <v>0</v>
      </c>
      <c r="EX22" s="279">
        <v>0</v>
      </c>
      <c r="EY22" s="279">
        <v>35</v>
      </c>
      <c r="EZ22" s="279">
        <v>36</v>
      </c>
      <c r="FA22" s="279">
        <v>12</v>
      </c>
      <c r="FB22" s="279">
        <v>0</v>
      </c>
      <c r="FC22" s="279">
        <v>125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49</v>
      </c>
      <c r="FI22" s="279" t="s">
        <v>49</v>
      </c>
      <c r="FJ22" s="279" t="s">
        <v>49</v>
      </c>
      <c r="FK22" s="279">
        <v>0</v>
      </c>
      <c r="FL22" s="279">
        <v>0</v>
      </c>
      <c r="FM22" s="279">
        <v>0</v>
      </c>
      <c r="FN22" s="279">
        <v>0</v>
      </c>
      <c r="FO22" s="279">
        <v>3</v>
      </c>
    </row>
    <row r="23" spans="1:171" s="275" customFormat="1" ht="12" customHeight="1">
      <c r="A23" s="270" t="s">
        <v>502</v>
      </c>
      <c r="B23" s="271" t="s">
        <v>534</v>
      </c>
      <c r="C23" s="270" t="s">
        <v>535</v>
      </c>
      <c r="D23" s="279">
        <f t="shared" si="0"/>
        <v>88</v>
      </c>
      <c r="E23" s="279">
        <f t="shared" si="0"/>
        <v>0</v>
      </c>
      <c r="F23" s="279">
        <f t="shared" si="0"/>
        <v>0</v>
      </c>
      <c r="G23" s="279">
        <f t="shared" si="0"/>
        <v>0</v>
      </c>
      <c r="H23" s="279">
        <f t="shared" si="0"/>
        <v>0</v>
      </c>
      <c r="I23" s="279">
        <f t="shared" si="0"/>
        <v>38</v>
      </c>
      <c r="J23" s="279">
        <f t="shared" si="0"/>
        <v>3</v>
      </c>
      <c r="K23" s="279">
        <f t="shared" si="0"/>
        <v>0</v>
      </c>
      <c r="L23" s="279">
        <f t="shared" si="0"/>
        <v>0</v>
      </c>
      <c r="M23" s="279">
        <f t="shared" si="0"/>
        <v>0</v>
      </c>
      <c r="N23" s="279">
        <f t="shared" si="0"/>
        <v>0</v>
      </c>
      <c r="O23" s="279">
        <f t="shared" si="0"/>
        <v>0</v>
      </c>
      <c r="P23" s="279">
        <f t="shared" si="0"/>
        <v>0</v>
      </c>
      <c r="Q23" s="279">
        <f t="shared" si="0"/>
        <v>0</v>
      </c>
      <c r="R23" s="279">
        <f t="shared" si="0"/>
        <v>0</v>
      </c>
      <c r="S23" s="279">
        <f>SUM(AN23,BI23,CD23,CY23,DT23,EO23,FJ23)</f>
        <v>0</v>
      </c>
      <c r="T23" s="279">
        <f t="shared" si="1"/>
        <v>47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0</v>
      </c>
      <c r="Y23" s="279">
        <f t="shared" si="6"/>
        <v>47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>
        <v>0</v>
      </c>
      <c r="AM23" s="279" t="s">
        <v>49</v>
      </c>
      <c r="AN23" s="279" t="s">
        <v>49</v>
      </c>
      <c r="AO23" s="279">
        <v>47</v>
      </c>
      <c r="AP23" s="279" t="s">
        <v>49</v>
      </c>
      <c r="AQ23" s="279">
        <v>0</v>
      </c>
      <c r="AR23" s="279" t="s">
        <v>49</v>
      </c>
      <c r="AS23" s="279">
        <v>0</v>
      </c>
      <c r="AT23" s="279">
        <f t="shared" si="7"/>
        <v>0</v>
      </c>
      <c r="AU23" s="279">
        <v>0</v>
      </c>
      <c r="AV23" s="279">
        <v>0</v>
      </c>
      <c r="AW23" s="279">
        <v>0</v>
      </c>
      <c r="AX23" s="279">
        <v>0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49</v>
      </c>
      <c r="BF23" s="279" t="s">
        <v>49</v>
      </c>
      <c r="BG23" s="279" t="s">
        <v>49</v>
      </c>
      <c r="BH23" s="279" t="s">
        <v>49</v>
      </c>
      <c r="BI23" s="279" t="s">
        <v>49</v>
      </c>
      <c r="BJ23" s="279" t="s">
        <v>49</v>
      </c>
      <c r="BK23" s="279" t="s">
        <v>49</v>
      </c>
      <c r="BL23" s="279" t="s">
        <v>49</v>
      </c>
      <c r="BM23" s="279" t="s">
        <v>49</v>
      </c>
      <c r="BN23" s="279">
        <v>0</v>
      </c>
      <c r="BO23" s="279">
        <f t="shared" si="8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 t="s">
        <v>49</v>
      </c>
      <c r="CI23" s="279">
        <v>0</v>
      </c>
      <c r="CJ23" s="279">
        <f t="shared" si="9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49</v>
      </c>
      <c r="CX23" s="279" t="s">
        <v>49</v>
      </c>
      <c r="CY23" s="279" t="s">
        <v>49</v>
      </c>
      <c r="CZ23" s="279" t="s">
        <v>49</v>
      </c>
      <c r="DA23" s="279" t="s">
        <v>49</v>
      </c>
      <c r="DB23" s="279" t="s">
        <v>49</v>
      </c>
      <c r="DC23" s="279" t="s">
        <v>49</v>
      </c>
      <c r="DD23" s="279">
        <v>0</v>
      </c>
      <c r="DE23" s="279">
        <f t="shared" si="10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49</v>
      </c>
      <c r="DS23" s="279" t="s">
        <v>49</v>
      </c>
      <c r="DT23" s="279">
        <v>0</v>
      </c>
      <c r="DU23" s="279" t="s">
        <v>49</v>
      </c>
      <c r="DV23" s="279" t="s">
        <v>49</v>
      </c>
      <c r="DW23" s="279" t="s">
        <v>49</v>
      </c>
      <c r="DX23" s="279" t="s">
        <v>49</v>
      </c>
      <c r="DY23" s="279">
        <v>0</v>
      </c>
      <c r="DZ23" s="279">
        <f t="shared" si="11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49</v>
      </c>
      <c r="EL23" s="279" t="s">
        <v>49</v>
      </c>
      <c r="EM23" s="279" t="s">
        <v>49</v>
      </c>
      <c r="EN23" s="279">
        <v>0</v>
      </c>
      <c r="EO23" s="279">
        <v>0</v>
      </c>
      <c r="EP23" s="279" t="s">
        <v>49</v>
      </c>
      <c r="EQ23" s="279" t="s">
        <v>49</v>
      </c>
      <c r="ER23" s="279" t="s">
        <v>49</v>
      </c>
      <c r="ES23" s="279">
        <v>0</v>
      </c>
      <c r="ET23" s="279">
        <v>0</v>
      </c>
      <c r="EU23" s="279">
        <f t="shared" si="12"/>
        <v>41</v>
      </c>
      <c r="EV23" s="279">
        <v>0</v>
      </c>
      <c r="EW23" s="279">
        <v>0</v>
      </c>
      <c r="EX23" s="279">
        <v>0</v>
      </c>
      <c r="EY23" s="279">
        <v>0</v>
      </c>
      <c r="EZ23" s="279">
        <v>38</v>
      </c>
      <c r="FA23" s="279">
        <v>3</v>
      </c>
      <c r="FB23" s="279">
        <v>0</v>
      </c>
      <c r="FC23" s="279">
        <v>0</v>
      </c>
      <c r="FD23" s="279">
        <v>0</v>
      </c>
      <c r="FE23" s="279">
        <v>0</v>
      </c>
      <c r="FF23" s="279">
        <v>0</v>
      </c>
      <c r="FG23" s="279">
        <v>0</v>
      </c>
      <c r="FH23" s="279" t="s">
        <v>49</v>
      </c>
      <c r="FI23" s="279" t="s">
        <v>49</v>
      </c>
      <c r="FJ23" s="279" t="s">
        <v>49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502</v>
      </c>
      <c r="B24" s="271" t="s">
        <v>536</v>
      </c>
      <c r="C24" s="270" t="s">
        <v>537</v>
      </c>
      <c r="D24" s="279">
        <f>SUM(Y24,AT24,BO24,CJ24,DE24,DZ24,EU24)</f>
        <v>992</v>
      </c>
      <c r="E24" s="279">
        <f>SUM(Z24,AU24,BP24,CK24,DF24,EA24,EV24)</f>
        <v>429</v>
      </c>
      <c r="F24" s="279">
        <f>SUM(AA24,AV24,BQ24,CL24,DG24,EB24,EW24)</f>
        <v>0</v>
      </c>
      <c r="G24" s="279">
        <f>SUM(AB24,AW24,BR24,CM24,DH24,EC24,EX24)</f>
        <v>0</v>
      </c>
      <c r="H24" s="279">
        <f>SUM(AC24,AX24,BS24,CN24,DI24,ED24,EY24)</f>
        <v>169</v>
      </c>
      <c r="I24" s="279">
        <f>SUM(AD24,AY24,BT24,CO24,DJ24,EE24,EZ24)</f>
        <v>131</v>
      </c>
      <c r="J24" s="279">
        <f>SUM(AE24,AZ24,BU24,CP24,DK24,EF24,FA24)</f>
        <v>18</v>
      </c>
      <c r="K24" s="279">
        <f>SUM(AF24,BA24,BV24,CQ24,DL24,EG24,FB24)</f>
        <v>0</v>
      </c>
      <c r="L24" s="279">
        <f>SUM(AG24,BB24,BW24,CR24,DM24,EH24,FC24)</f>
        <v>0</v>
      </c>
      <c r="M24" s="279">
        <f>SUM(AH24,BC24,BX24,CS24,DN24,EI24,FD24)</f>
        <v>0</v>
      </c>
      <c r="N24" s="279">
        <f>SUM(AI24,BD24,BY24,CT24,DO24,EJ24,FE24)</f>
        <v>28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0</v>
      </c>
      <c r="R24" s="279">
        <f>SUM(AM24,BH24,CC24,CX24,DS24,EN24,FI24)</f>
        <v>0</v>
      </c>
      <c r="S24" s="279">
        <f>SUM(AN24,BI24,CD24,CY24,DT24,EO24,FJ24)</f>
        <v>0</v>
      </c>
      <c r="T24" s="279">
        <f t="shared" si="1"/>
        <v>217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0</v>
      </c>
      <c r="Y24" s="279">
        <f t="shared" si="6"/>
        <v>217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>
        <v>0</v>
      </c>
      <c r="AM24" s="279" t="s">
        <v>49</v>
      </c>
      <c r="AN24" s="279" t="s">
        <v>49</v>
      </c>
      <c r="AO24" s="279">
        <v>217</v>
      </c>
      <c r="AP24" s="279" t="s">
        <v>49</v>
      </c>
      <c r="AQ24" s="279">
        <v>0</v>
      </c>
      <c r="AR24" s="279" t="s">
        <v>49</v>
      </c>
      <c r="AS24" s="279">
        <v>0</v>
      </c>
      <c r="AT24" s="279">
        <f t="shared" si="7"/>
        <v>0</v>
      </c>
      <c r="AU24" s="279">
        <v>0</v>
      </c>
      <c r="AV24" s="279">
        <v>0</v>
      </c>
      <c r="AW24" s="279">
        <v>0</v>
      </c>
      <c r="AX24" s="279">
        <v>0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49</v>
      </c>
      <c r="BF24" s="279" t="s">
        <v>49</v>
      </c>
      <c r="BG24" s="279" t="s">
        <v>49</v>
      </c>
      <c r="BH24" s="279" t="s">
        <v>49</v>
      </c>
      <c r="BI24" s="279" t="s">
        <v>49</v>
      </c>
      <c r="BJ24" s="279" t="s">
        <v>49</v>
      </c>
      <c r="BK24" s="279" t="s">
        <v>49</v>
      </c>
      <c r="BL24" s="279" t="s">
        <v>49</v>
      </c>
      <c r="BM24" s="279" t="s">
        <v>49</v>
      </c>
      <c r="BN24" s="279">
        <v>0</v>
      </c>
      <c r="BO24" s="279">
        <f t="shared" si="8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 t="s">
        <v>49</v>
      </c>
      <c r="CI24" s="279">
        <v>0</v>
      </c>
      <c r="CJ24" s="279">
        <f t="shared" si="9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49</v>
      </c>
      <c r="CX24" s="279" t="s">
        <v>49</v>
      </c>
      <c r="CY24" s="279" t="s">
        <v>49</v>
      </c>
      <c r="CZ24" s="279" t="s">
        <v>49</v>
      </c>
      <c r="DA24" s="279" t="s">
        <v>49</v>
      </c>
      <c r="DB24" s="279" t="s">
        <v>49</v>
      </c>
      <c r="DC24" s="279" t="s">
        <v>49</v>
      </c>
      <c r="DD24" s="279">
        <v>0</v>
      </c>
      <c r="DE24" s="279">
        <f t="shared" si="10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49</v>
      </c>
      <c r="DS24" s="279" t="s">
        <v>49</v>
      </c>
      <c r="DT24" s="279">
        <v>0</v>
      </c>
      <c r="DU24" s="279" t="s">
        <v>49</v>
      </c>
      <c r="DV24" s="279" t="s">
        <v>49</v>
      </c>
      <c r="DW24" s="279" t="s">
        <v>49</v>
      </c>
      <c r="DX24" s="279" t="s">
        <v>49</v>
      </c>
      <c r="DY24" s="279">
        <v>0</v>
      </c>
      <c r="DZ24" s="279">
        <f t="shared" si="11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49</v>
      </c>
      <c r="EL24" s="279" t="s">
        <v>49</v>
      </c>
      <c r="EM24" s="279" t="s">
        <v>49</v>
      </c>
      <c r="EN24" s="279">
        <v>0</v>
      </c>
      <c r="EO24" s="279">
        <v>0</v>
      </c>
      <c r="EP24" s="279" t="s">
        <v>49</v>
      </c>
      <c r="EQ24" s="279" t="s">
        <v>49</v>
      </c>
      <c r="ER24" s="279" t="s">
        <v>49</v>
      </c>
      <c r="ES24" s="279">
        <v>0</v>
      </c>
      <c r="ET24" s="279">
        <v>0</v>
      </c>
      <c r="EU24" s="279">
        <f t="shared" si="12"/>
        <v>775</v>
      </c>
      <c r="EV24" s="279">
        <v>429</v>
      </c>
      <c r="EW24" s="279">
        <v>0</v>
      </c>
      <c r="EX24" s="279">
        <v>0</v>
      </c>
      <c r="EY24" s="279">
        <v>169</v>
      </c>
      <c r="EZ24" s="279">
        <v>131</v>
      </c>
      <c r="FA24" s="279">
        <v>18</v>
      </c>
      <c r="FB24" s="279">
        <v>0</v>
      </c>
      <c r="FC24" s="279">
        <v>0</v>
      </c>
      <c r="FD24" s="279">
        <v>0</v>
      </c>
      <c r="FE24" s="279">
        <v>28</v>
      </c>
      <c r="FF24" s="279">
        <v>0</v>
      </c>
      <c r="FG24" s="279">
        <v>0</v>
      </c>
      <c r="FH24" s="279" t="s">
        <v>49</v>
      </c>
      <c r="FI24" s="279" t="s">
        <v>49</v>
      </c>
      <c r="FJ24" s="279" t="s">
        <v>49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502</v>
      </c>
      <c r="B25" s="271" t="s">
        <v>538</v>
      </c>
      <c r="C25" s="270" t="s">
        <v>539</v>
      </c>
      <c r="D25" s="279">
        <f>SUM(Y25,AT25,BO25,CJ25,DE25,DZ25,EU25)</f>
        <v>883</v>
      </c>
      <c r="E25" s="279">
        <f>SUM(Z25,AU25,BP25,CK25,DF25,EA25,EV25)</f>
        <v>374</v>
      </c>
      <c r="F25" s="279">
        <f>SUM(AA25,AV25,BQ25,CL25,DG25,EB25,EW25)</f>
        <v>0</v>
      </c>
      <c r="G25" s="279">
        <f>SUM(AB25,AW25,BR25,CM25,DH25,EC25,EX25)</f>
        <v>0</v>
      </c>
      <c r="H25" s="279">
        <f>SUM(AC25,AX25,BS25,CN25,DI25,ED25,EY25)</f>
        <v>130</v>
      </c>
      <c r="I25" s="279">
        <f>SUM(AD25,AY25,BT25,CO25,DJ25,EE25,EZ25)</f>
        <v>104</v>
      </c>
      <c r="J25" s="279">
        <f>SUM(AE25,AZ25,BU25,CP25,DK25,EF25,FA25)</f>
        <v>16</v>
      </c>
      <c r="K25" s="279">
        <f>SUM(AF25,BA25,BV25,CQ25,DL25,EG25,FB25)</f>
        <v>0</v>
      </c>
      <c r="L25" s="279">
        <f>SUM(AG25,BB25,BW25,CR25,DM25,EH25,FC25)</f>
        <v>0</v>
      </c>
      <c r="M25" s="279">
        <f>SUM(AH25,BC25,BX25,CS25,DN25,EI25,FD25)</f>
        <v>0</v>
      </c>
      <c r="N25" s="279">
        <f>SUM(AI25,BD25,BY25,CT25,DO25,EJ25,FE25)</f>
        <v>24</v>
      </c>
      <c r="O25" s="279">
        <f>SUM(AJ25,BE25,BZ25,CU25,DP25,EK25,FF25)</f>
        <v>0</v>
      </c>
      <c r="P25" s="279">
        <f>SUM(AK25,BF25,CA25,CV25,DQ25,EL25,FG25)</f>
        <v>0</v>
      </c>
      <c r="Q25" s="279">
        <f>SUM(AL25,BG25,CB25,CW25,DR25,EM25,FH25)</f>
        <v>0</v>
      </c>
      <c r="R25" s="279">
        <f>SUM(AM25,BH25,CC25,CX25,DS25,EN25,FI25)</f>
        <v>0</v>
      </c>
      <c r="S25" s="279">
        <f>SUM(AN25,BI25,CD25,CY25,DT25,EO25,FJ25)</f>
        <v>0</v>
      </c>
      <c r="T25" s="279">
        <f t="shared" si="1"/>
        <v>231</v>
      </c>
      <c r="U25" s="279">
        <f t="shared" si="2"/>
        <v>0</v>
      </c>
      <c r="V25" s="279">
        <f t="shared" si="3"/>
        <v>0</v>
      </c>
      <c r="W25" s="279">
        <f t="shared" si="4"/>
        <v>0</v>
      </c>
      <c r="X25" s="279">
        <f t="shared" si="5"/>
        <v>4</v>
      </c>
      <c r="Y25" s="279">
        <f t="shared" si="6"/>
        <v>231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>
        <v>0</v>
      </c>
      <c r="AM25" s="279" t="s">
        <v>49</v>
      </c>
      <c r="AN25" s="279" t="s">
        <v>49</v>
      </c>
      <c r="AO25" s="279">
        <v>231</v>
      </c>
      <c r="AP25" s="279" t="s">
        <v>49</v>
      </c>
      <c r="AQ25" s="279">
        <v>0</v>
      </c>
      <c r="AR25" s="279" t="s">
        <v>49</v>
      </c>
      <c r="AS25" s="279">
        <v>0</v>
      </c>
      <c r="AT25" s="279">
        <f t="shared" si="7"/>
        <v>0</v>
      </c>
      <c r="AU25" s="279">
        <v>0</v>
      </c>
      <c r="AV25" s="279">
        <v>0</v>
      </c>
      <c r="AW25" s="279">
        <v>0</v>
      </c>
      <c r="AX25" s="279">
        <v>0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49</v>
      </c>
      <c r="BF25" s="279" t="s">
        <v>49</v>
      </c>
      <c r="BG25" s="279" t="s">
        <v>49</v>
      </c>
      <c r="BH25" s="279" t="s">
        <v>49</v>
      </c>
      <c r="BI25" s="279" t="s">
        <v>49</v>
      </c>
      <c r="BJ25" s="279" t="s">
        <v>49</v>
      </c>
      <c r="BK25" s="279" t="s">
        <v>49</v>
      </c>
      <c r="BL25" s="279" t="s">
        <v>49</v>
      </c>
      <c r="BM25" s="279" t="s">
        <v>49</v>
      </c>
      <c r="BN25" s="279">
        <v>0</v>
      </c>
      <c r="BO25" s="279">
        <f t="shared" si="8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 t="s">
        <v>49</v>
      </c>
      <c r="CI25" s="279">
        <v>0</v>
      </c>
      <c r="CJ25" s="279">
        <f t="shared" si="9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49</v>
      </c>
      <c r="CX25" s="279" t="s">
        <v>49</v>
      </c>
      <c r="CY25" s="279" t="s">
        <v>49</v>
      </c>
      <c r="CZ25" s="279" t="s">
        <v>49</v>
      </c>
      <c r="DA25" s="279" t="s">
        <v>49</v>
      </c>
      <c r="DB25" s="279" t="s">
        <v>49</v>
      </c>
      <c r="DC25" s="279" t="s">
        <v>49</v>
      </c>
      <c r="DD25" s="279">
        <v>0</v>
      </c>
      <c r="DE25" s="279">
        <f t="shared" si="10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49</v>
      </c>
      <c r="DS25" s="279" t="s">
        <v>49</v>
      </c>
      <c r="DT25" s="279">
        <v>0</v>
      </c>
      <c r="DU25" s="279" t="s">
        <v>49</v>
      </c>
      <c r="DV25" s="279" t="s">
        <v>49</v>
      </c>
      <c r="DW25" s="279" t="s">
        <v>49</v>
      </c>
      <c r="DX25" s="279" t="s">
        <v>49</v>
      </c>
      <c r="DY25" s="279">
        <v>0</v>
      </c>
      <c r="DZ25" s="279">
        <f t="shared" si="11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49</v>
      </c>
      <c r="EL25" s="279" t="s">
        <v>49</v>
      </c>
      <c r="EM25" s="279" t="s">
        <v>49</v>
      </c>
      <c r="EN25" s="279">
        <v>0</v>
      </c>
      <c r="EO25" s="279">
        <v>0</v>
      </c>
      <c r="EP25" s="279" t="s">
        <v>49</v>
      </c>
      <c r="EQ25" s="279" t="s">
        <v>49</v>
      </c>
      <c r="ER25" s="279" t="s">
        <v>49</v>
      </c>
      <c r="ES25" s="279">
        <v>0</v>
      </c>
      <c r="ET25" s="279">
        <v>0</v>
      </c>
      <c r="EU25" s="279">
        <f t="shared" si="12"/>
        <v>652</v>
      </c>
      <c r="EV25" s="279">
        <v>374</v>
      </c>
      <c r="EW25" s="279">
        <v>0</v>
      </c>
      <c r="EX25" s="279">
        <v>0</v>
      </c>
      <c r="EY25" s="279">
        <v>130</v>
      </c>
      <c r="EZ25" s="279">
        <v>104</v>
      </c>
      <c r="FA25" s="279">
        <v>16</v>
      </c>
      <c r="FB25" s="279">
        <v>0</v>
      </c>
      <c r="FC25" s="279">
        <v>0</v>
      </c>
      <c r="FD25" s="279">
        <v>0</v>
      </c>
      <c r="FE25" s="279">
        <v>24</v>
      </c>
      <c r="FF25" s="279">
        <v>0</v>
      </c>
      <c r="FG25" s="279">
        <v>0</v>
      </c>
      <c r="FH25" s="279" t="s">
        <v>49</v>
      </c>
      <c r="FI25" s="279" t="s">
        <v>49</v>
      </c>
      <c r="FJ25" s="279" t="s">
        <v>49</v>
      </c>
      <c r="FK25" s="279">
        <v>0</v>
      </c>
      <c r="FL25" s="279">
        <v>0</v>
      </c>
      <c r="FM25" s="279">
        <v>0</v>
      </c>
      <c r="FN25" s="279">
        <v>0</v>
      </c>
      <c r="FO25" s="279">
        <v>4</v>
      </c>
    </row>
    <row r="26" spans="1:171" s="275" customFormat="1" ht="12" customHeight="1">
      <c r="A26" s="270" t="s">
        <v>502</v>
      </c>
      <c r="B26" s="271" t="s">
        <v>540</v>
      </c>
      <c r="C26" s="270" t="s">
        <v>541</v>
      </c>
      <c r="D26" s="279">
        <f>SUM(Y26,AT26,BO26,CJ26,DE26,DZ26,EU26)</f>
        <v>279</v>
      </c>
      <c r="E26" s="279">
        <f>SUM(Z26,AU26,BP26,CK26,DF26,EA26,EV26)</f>
        <v>98</v>
      </c>
      <c r="F26" s="279">
        <f>SUM(AA26,AV26,BQ26,CL26,DG26,EB26,EW26)</f>
        <v>0</v>
      </c>
      <c r="G26" s="279">
        <f>SUM(AB26,AW26,BR26,CM26,DH26,EC26,EX26)</f>
        <v>4</v>
      </c>
      <c r="H26" s="279">
        <f>SUM(AC26,AX26,BS26,CN26,DI26,ED26,EY26)</f>
        <v>33</v>
      </c>
      <c r="I26" s="279">
        <f>SUM(AD26,AY26,BT26,CO26,DJ26,EE26,EZ26)</f>
        <v>28</v>
      </c>
      <c r="J26" s="279">
        <f>SUM(AE26,AZ26,BU26,CP26,DK26,EF26,FA26)</f>
        <v>5</v>
      </c>
      <c r="K26" s="279">
        <f>SUM(AF26,BA26,BV26,CQ26,DL26,EG26,FB26)</f>
        <v>0</v>
      </c>
      <c r="L26" s="279">
        <f>SUM(AG26,BB26,BW26,CR26,DM26,EH26,FC26)</f>
        <v>34</v>
      </c>
      <c r="M26" s="279">
        <f>SUM(AH26,BC26,BX26,CS26,DN26,EI26,FD26)</f>
        <v>2</v>
      </c>
      <c r="N26" s="279">
        <f>SUM(AI26,BD26,BY26,CT26,DO26,EJ26,FE26)</f>
        <v>3</v>
      </c>
      <c r="O26" s="279">
        <f>SUM(AJ26,BE26,BZ26,CU26,DP26,EK26,FF26)</f>
        <v>0</v>
      </c>
      <c r="P26" s="279">
        <f>SUM(AK26,BF26,CA26,CV26,DQ26,EL26,FG26)</f>
        <v>0</v>
      </c>
      <c r="Q26" s="279">
        <f>SUM(AL26,BG26,CB26,CW26,DR26,EM26,FH26)</f>
        <v>0</v>
      </c>
      <c r="R26" s="279">
        <f>SUM(AM26,BH26,CC26,CX26,DS26,EN26,FI26)</f>
        <v>0</v>
      </c>
      <c r="S26" s="279">
        <f>SUM(AN26,BI26,CD26,CY26,DT26,EO26,FJ26)</f>
        <v>0</v>
      </c>
      <c r="T26" s="279">
        <f t="shared" si="1"/>
        <v>72</v>
      </c>
      <c r="U26" s="279">
        <f t="shared" si="2"/>
        <v>0</v>
      </c>
      <c r="V26" s="279">
        <f t="shared" si="3"/>
        <v>0</v>
      </c>
      <c r="W26" s="279">
        <f t="shared" si="4"/>
        <v>0</v>
      </c>
      <c r="X26" s="279">
        <f t="shared" si="5"/>
        <v>0</v>
      </c>
      <c r="Y26" s="279">
        <f t="shared" si="6"/>
        <v>72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>
        <v>0</v>
      </c>
      <c r="AM26" s="279" t="s">
        <v>49</v>
      </c>
      <c r="AN26" s="279" t="s">
        <v>49</v>
      </c>
      <c r="AO26" s="279">
        <v>72</v>
      </c>
      <c r="AP26" s="279" t="s">
        <v>49</v>
      </c>
      <c r="AQ26" s="279">
        <v>0</v>
      </c>
      <c r="AR26" s="279" t="s">
        <v>49</v>
      </c>
      <c r="AS26" s="279">
        <v>0</v>
      </c>
      <c r="AT26" s="279">
        <f t="shared" si="7"/>
        <v>63</v>
      </c>
      <c r="AU26" s="279">
        <v>0</v>
      </c>
      <c r="AV26" s="279">
        <v>0</v>
      </c>
      <c r="AW26" s="279">
        <v>0</v>
      </c>
      <c r="AX26" s="279">
        <v>33</v>
      </c>
      <c r="AY26" s="279">
        <v>28</v>
      </c>
      <c r="AZ26" s="279">
        <v>0</v>
      </c>
      <c r="BA26" s="279">
        <v>0</v>
      </c>
      <c r="BB26" s="279">
        <v>0</v>
      </c>
      <c r="BC26" s="279">
        <v>2</v>
      </c>
      <c r="BD26" s="279">
        <v>0</v>
      </c>
      <c r="BE26" s="279" t="s">
        <v>49</v>
      </c>
      <c r="BF26" s="279" t="s">
        <v>49</v>
      </c>
      <c r="BG26" s="279" t="s">
        <v>49</v>
      </c>
      <c r="BH26" s="279" t="s">
        <v>49</v>
      </c>
      <c r="BI26" s="279" t="s">
        <v>49</v>
      </c>
      <c r="BJ26" s="279" t="s">
        <v>49</v>
      </c>
      <c r="BK26" s="279" t="s">
        <v>49</v>
      </c>
      <c r="BL26" s="279" t="s">
        <v>49</v>
      </c>
      <c r="BM26" s="279" t="s">
        <v>49</v>
      </c>
      <c r="BN26" s="279">
        <v>0</v>
      </c>
      <c r="BO26" s="279">
        <f t="shared" si="8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 t="s">
        <v>49</v>
      </c>
      <c r="CI26" s="279">
        <v>0</v>
      </c>
      <c r="CJ26" s="279">
        <f t="shared" si="9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49</v>
      </c>
      <c r="CX26" s="279" t="s">
        <v>49</v>
      </c>
      <c r="CY26" s="279" t="s">
        <v>49</v>
      </c>
      <c r="CZ26" s="279" t="s">
        <v>49</v>
      </c>
      <c r="DA26" s="279" t="s">
        <v>49</v>
      </c>
      <c r="DB26" s="279" t="s">
        <v>49</v>
      </c>
      <c r="DC26" s="279" t="s">
        <v>49</v>
      </c>
      <c r="DD26" s="279">
        <v>0</v>
      </c>
      <c r="DE26" s="279">
        <f t="shared" si="10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49</v>
      </c>
      <c r="DS26" s="279" t="s">
        <v>49</v>
      </c>
      <c r="DT26" s="279">
        <v>0</v>
      </c>
      <c r="DU26" s="279" t="s">
        <v>49</v>
      </c>
      <c r="DV26" s="279" t="s">
        <v>49</v>
      </c>
      <c r="DW26" s="279" t="s">
        <v>49</v>
      </c>
      <c r="DX26" s="279" t="s">
        <v>49</v>
      </c>
      <c r="DY26" s="279">
        <v>0</v>
      </c>
      <c r="DZ26" s="279">
        <f t="shared" si="11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49</v>
      </c>
      <c r="EL26" s="279" t="s">
        <v>49</v>
      </c>
      <c r="EM26" s="279" t="s">
        <v>49</v>
      </c>
      <c r="EN26" s="279">
        <v>0</v>
      </c>
      <c r="EO26" s="279">
        <v>0</v>
      </c>
      <c r="EP26" s="279" t="s">
        <v>49</v>
      </c>
      <c r="EQ26" s="279" t="s">
        <v>49</v>
      </c>
      <c r="ER26" s="279" t="s">
        <v>49</v>
      </c>
      <c r="ES26" s="279">
        <v>0</v>
      </c>
      <c r="ET26" s="279">
        <v>0</v>
      </c>
      <c r="EU26" s="279">
        <f t="shared" si="12"/>
        <v>144</v>
      </c>
      <c r="EV26" s="279">
        <v>98</v>
      </c>
      <c r="EW26" s="279">
        <v>0</v>
      </c>
      <c r="EX26" s="279">
        <v>4</v>
      </c>
      <c r="EY26" s="279">
        <v>0</v>
      </c>
      <c r="EZ26" s="279">
        <v>0</v>
      </c>
      <c r="FA26" s="279">
        <v>5</v>
      </c>
      <c r="FB26" s="279">
        <v>0</v>
      </c>
      <c r="FC26" s="279">
        <v>34</v>
      </c>
      <c r="FD26" s="279">
        <v>0</v>
      </c>
      <c r="FE26" s="279">
        <v>3</v>
      </c>
      <c r="FF26" s="279">
        <v>0</v>
      </c>
      <c r="FG26" s="279">
        <v>0</v>
      </c>
      <c r="FH26" s="279" t="s">
        <v>49</v>
      </c>
      <c r="FI26" s="279" t="s">
        <v>49</v>
      </c>
      <c r="FJ26" s="279" t="s">
        <v>49</v>
      </c>
      <c r="FK26" s="279">
        <v>0</v>
      </c>
      <c r="FL26" s="279">
        <v>0</v>
      </c>
      <c r="FM26" s="279">
        <v>0</v>
      </c>
      <c r="FN26" s="279">
        <v>0</v>
      </c>
      <c r="FO26" s="279">
        <v>0</v>
      </c>
    </row>
  </sheetData>
  <sheetProtection/>
  <autoFilter ref="A6:FO26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2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63</v>
      </c>
      <c r="B1" s="169"/>
      <c r="C1" s="179"/>
    </row>
    <row r="2" spans="1:103" ht="25.5" customHeight="1">
      <c r="A2" s="322" t="s">
        <v>4</v>
      </c>
      <c r="B2" s="344" t="s">
        <v>5</v>
      </c>
      <c r="C2" s="322" t="s">
        <v>6</v>
      </c>
      <c r="D2" s="209" t="s">
        <v>64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65</v>
      </c>
      <c r="Q2" s="205"/>
      <c r="R2" s="205"/>
      <c r="S2" s="205"/>
      <c r="T2" s="205"/>
      <c r="U2" s="205"/>
      <c r="V2" s="205"/>
      <c r="W2" s="205"/>
      <c r="X2" s="209" t="s">
        <v>66</v>
      </c>
      <c r="Y2" s="206"/>
      <c r="Z2" s="206"/>
      <c r="AA2" s="206"/>
      <c r="AB2" s="206"/>
      <c r="AC2" s="206"/>
      <c r="AD2" s="206"/>
      <c r="AE2" s="236"/>
      <c r="AF2" s="209" t="s">
        <v>67</v>
      </c>
      <c r="AG2" s="206"/>
      <c r="AH2" s="206"/>
      <c r="AI2" s="206"/>
      <c r="AJ2" s="206"/>
      <c r="AK2" s="206"/>
      <c r="AL2" s="206"/>
      <c r="AM2" s="236"/>
      <c r="AN2" s="209" t="s">
        <v>68</v>
      </c>
      <c r="AO2" s="206"/>
      <c r="AP2" s="206"/>
      <c r="AQ2" s="206"/>
      <c r="AR2" s="206"/>
      <c r="AS2" s="206"/>
      <c r="AT2" s="206"/>
      <c r="AU2" s="236"/>
      <c r="AV2" s="209" t="s">
        <v>69</v>
      </c>
      <c r="AW2" s="206"/>
      <c r="AX2" s="206"/>
      <c r="AY2" s="206"/>
      <c r="AZ2" s="206"/>
      <c r="BA2" s="206"/>
      <c r="BB2" s="206"/>
      <c r="BC2" s="236"/>
      <c r="BD2" s="209" t="s">
        <v>70</v>
      </c>
      <c r="BE2" s="206"/>
      <c r="BF2" s="206"/>
      <c r="BG2" s="206"/>
      <c r="BH2" s="206"/>
      <c r="BI2" s="206"/>
      <c r="BJ2" s="206"/>
      <c r="BK2" s="236"/>
      <c r="BL2" s="209" t="s">
        <v>71</v>
      </c>
      <c r="BM2" s="206"/>
      <c r="BN2" s="206"/>
      <c r="BO2" s="206"/>
      <c r="BP2" s="206"/>
      <c r="BQ2" s="206"/>
      <c r="BR2" s="206"/>
      <c r="BS2" s="236"/>
      <c r="BT2" s="209" t="s">
        <v>72</v>
      </c>
      <c r="BU2" s="210"/>
      <c r="BV2" s="210"/>
      <c r="BW2" s="210"/>
      <c r="BX2" s="210"/>
      <c r="BY2" s="210"/>
      <c r="BZ2" s="210"/>
      <c r="CA2" s="249"/>
      <c r="CB2" s="341" t="s">
        <v>73</v>
      </c>
      <c r="CC2" s="342"/>
      <c r="CD2" s="342"/>
      <c r="CE2" s="342"/>
      <c r="CF2" s="342"/>
      <c r="CG2" s="342"/>
      <c r="CH2" s="342"/>
      <c r="CI2" s="342"/>
      <c r="CJ2" s="209" t="s">
        <v>74</v>
      </c>
      <c r="CK2" s="210"/>
      <c r="CL2" s="210"/>
      <c r="CM2" s="210"/>
      <c r="CN2" s="210"/>
      <c r="CO2" s="210"/>
      <c r="CP2" s="210"/>
      <c r="CQ2" s="249"/>
      <c r="CR2" s="209" t="s">
        <v>75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21</v>
      </c>
      <c r="E3" s="337" t="s">
        <v>29</v>
      </c>
      <c r="F3" s="341" t="s">
        <v>76</v>
      </c>
      <c r="G3" s="342"/>
      <c r="H3" s="342"/>
      <c r="I3" s="342"/>
      <c r="J3" s="342"/>
      <c r="K3" s="342"/>
      <c r="L3" s="342"/>
      <c r="M3" s="343"/>
      <c r="N3" s="339" t="s">
        <v>77</v>
      </c>
      <c r="O3" s="339" t="s">
        <v>78</v>
      </c>
      <c r="P3" s="338" t="s">
        <v>21</v>
      </c>
      <c r="Q3" s="337" t="s">
        <v>79</v>
      </c>
      <c r="R3" s="337" t="s">
        <v>448</v>
      </c>
      <c r="S3" s="337" t="s">
        <v>449</v>
      </c>
      <c r="T3" s="337" t="s">
        <v>450</v>
      </c>
      <c r="U3" s="337" t="s">
        <v>451</v>
      </c>
      <c r="V3" s="337" t="s">
        <v>471</v>
      </c>
      <c r="W3" s="337" t="s">
        <v>453</v>
      </c>
      <c r="X3" s="338" t="s">
        <v>21</v>
      </c>
      <c r="Y3" s="337" t="s">
        <v>79</v>
      </c>
      <c r="Z3" s="337" t="s">
        <v>448</v>
      </c>
      <c r="AA3" s="337" t="s">
        <v>449</v>
      </c>
      <c r="AB3" s="337" t="s">
        <v>450</v>
      </c>
      <c r="AC3" s="337" t="s">
        <v>451</v>
      </c>
      <c r="AD3" s="337" t="s">
        <v>471</v>
      </c>
      <c r="AE3" s="337" t="s">
        <v>453</v>
      </c>
      <c r="AF3" s="338" t="s">
        <v>21</v>
      </c>
      <c r="AG3" s="337" t="s">
        <v>79</v>
      </c>
      <c r="AH3" s="337" t="s">
        <v>448</v>
      </c>
      <c r="AI3" s="337" t="s">
        <v>449</v>
      </c>
      <c r="AJ3" s="337" t="s">
        <v>450</v>
      </c>
      <c r="AK3" s="337" t="s">
        <v>451</v>
      </c>
      <c r="AL3" s="337" t="s">
        <v>471</v>
      </c>
      <c r="AM3" s="337" t="s">
        <v>453</v>
      </c>
      <c r="AN3" s="338" t="s">
        <v>21</v>
      </c>
      <c r="AO3" s="337" t="s">
        <v>79</v>
      </c>
      <c r="AP3" s="337" t="s">
        <v>448</v>
      </c>
      <c r="AQ3" s="337" t="s">
        <v>449</v>
      </c>
      <c r="AR3" s="337" t="s">
        <v>450</v>
      </c>
      <c r="AS3" s="337" t="s">
        <v>451</v>
      </c>
      <c r="AT3" s="337" t="s">
        <v>471</v>
      </c>
      <c r="AU3" s="337" t="s">
        <v>453</v>
      </c>
      <c r="AV3" s="338" t="s">
        <v>21</v>
      </c>
      <c r="AW3" s="337" t="s">
        <v>79</v>
      </c>
      <c r="AX3" s="337" t="s">
        <v>448</v>
      </c>
      <c r="AY3" s="337" t="s">
        <v>449</v>
      </c>
      <c r="AZ3" s="337" t="s">
        <v>450</v>
      </c>
      <c r="BA3" s="337" t="s">
        <v>451</v>
      </c>
      <c r="BB3" s="337" t="s">
        <v>471</v>
      </c>
      <c r="BC3" s="337" t="s">
        <v>453</v>
      </c>
      <c r="BD3" s="338" t="s">
        <v>21</v>
      </c>
      <c r="BE3" s="337" t="s">
        <v>79</v>
      </c>
      <c r="BF3" s="337" t="s">
        <v>448</v>
      </c>
      <c r="BG3" s="337" t="s">
        <v>449</v>
      </c>
      <c r="BH3" s="337" t="s">
        <v>450</v>
      </c>
      <c r="BI3" s="337" t="s">
        <v>451</v>
      </c>
      <c r="BJ3" s="337" t="s">
        <v>471</v>
      </c>
      <c r="BK3" s="337" t="s">
        <v>453</v>
      </c>
      <c r="BL3" s="338" t="s">
        <v>21</v>
      </c>
      <c r="BM3" s="337" t="s">
        <v>79</v>
      </c>
      <c r="BN3" s="337" t="s">
        <v>448</v>
      </c>
      <c r="BO3" s="337" t="s">
        <v>449</v>
      </c>
      <c r="BP3" s="337" t="s">
        <v>450</v>
      </c>
      <c r="BQ3" s="337" t="s">
        <v>451</v>
      </c>
      <c r="BR3" s="337" t="s">
        <v>471</v>
      </c>
      <c r="BS3" s="337" t="s">
        <v>453</v>
      </c>
      <c r="BT3" s="338" t="s">
        <v>21</v>
      </c>
      <c r="BU3" s="337" t="s">
        <v>79</v>
      </c>
      <c r="BV3" s="337" t="s">
        <v>448</v>
      </c>
      <c r="BW3" s="337" t="s">
        <v>449</v>
      </c>
      <c r="BX3" s="337" t="s">
        <v>450</v>
      </c>
      <c r="BY3" s="337" t="s">
        <v>451</v>
      </c>
      <c r="BZ3" s="337" t="s">
        <v>471</v>
      </c>
      <c r="CA3" s="337" t="s">
        <v>453</v>
      </c>
      <c r="CB3" s="338" t="s">
        <v>21</v>
      </c>
      <c r="CC3" s="337" t="s">
        <v>79</v>
      </c>
      <c r="CD3" s="337" t="s">
        <v>448</v>
      </c>
      <c r="CE3" s="337" t="s">
        <v>449</v>
      </c>
      <c r="CF3" s="337" t="s">
        <v>450</v>
      </c>
      <c r="CG3" s="337" t="s">
        <v>451</v>
      </c>
      <c r="CH3" s="337" t="s">
        <v>471</v>
      </c>
      <c r="CI3" s="337" t="s">
        <v>453</v>
      </c>
      <c r="CJ3" s="338" t="s">
        <v>21</v>
      </c>
      <c r="CK3" s="337" t="s">
        <v>79</v>
      </c>
      <c r="CL3" s="337" t="s">
        <v>448</v>
      </c>
      <c r="CM3" s="337" t="s">
        <v>449</v>
      </c>
      <c r="CN3" s="337" t="s">
        <v>450</v>
      </c>
      <c r="CO3" s="337" t="s">
        <v>451</v>
      </c>
      <c r="CP3" s="337" t="s">
        <v>471</v>
      </c>
      <c r="CQ3" s="337" t="s">
        <v>453</v>
      </c>
      <c r="CR3" s="338" t="s">
        <v>21</v>
      </c>
      <c r="CS3" s="337" t="s">
        <v>79</v>
      </c>
      <c r="CT3" s="337" t="s">
        <v>448</v>
      </c>
      <c r="CU3" s="337" t="s">
        <v>449</v>
      </c>
      <c r="CV3" s="337" t="s">
        <v>450</v>
      </c>
      <c r="CW3" s="337" t="s">
        <v>451</v>
      </c>
      <c r="CX3" s="337" t="s">
        <v>471</v>
      </c>
      <c r="CY3" s="337" t="s">
        <v>453</v>
      </c>
    </row>
    <row r="4" spans="1:103" ht="25.5" customHeight="1">
      <c r="A4" s="323"/>
      <c r="B4" s="345"/>
      <c r="C4" s="325"/>
      <c r="D4" s="338"/>
      <c r="E4" s="338"/>
      <c r="F4" s="338" t="s">
        <v>21</v>
      </c>
      <c r="G4" s="339" t="s">
        <v>80</v>
      </c>
      <c r="H4" s="339" t="s">
        <v>31</v>
      </c>
      <c r="I4" s="339" t="s">
        <v>32</v>
      </c>
      <c r="J4" s="339" t="s">
        <v>33</v>
      </c>
      <c r="K4" s="339" t="s">
        <v>34</v>
      </c>
      <c r="L4" s="339" t="s">
        <v>35</v>
      </c>
      <c r="M4" s="339" t="s">
        <v>81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95930</v>
      </c>
      <c r="E7" s="388">
        <f>SUM(E8:E186)</f>
        <v>684</v>
      </c>
      <c r="F7" s="388">
        <f>SUM(F8:F186)</f>
        <v>89962</v>
      </c>
      <c r="G7" s="388">
        <f>SUM(G8:G186)</f>
        <v>51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89911</v>
      </c>
      <c r="M7" s="388">
        <f>SUM(M8:M186)</f>
        <v>0</v>
      </c>
      <c r="N7" s="388">
        <f>SUM(N8:N186)</f>
        <v>5272</v>
      </c>
      <c r="O7" s="388">
        <f>SUM(O8:O186)</f>
        <v>12</v>
      </c>
      <c r="P7" s="388">
        <f>SUM(P8:P186)</f>
        <v>95930</v>
      </c>
      <c r="Q7" s="388">
        <f>SUM(Q8:Q186)</f>
        <v>5677</v>
      </c>
      <c r="R7" s="388">
        <f>SUM(R8:R186)</f>
        <v>336</v>
      </c>
      <c r="S7" s="388">
        <f>SUM(S8:S186)</f>
        <v>135</v>
      </c>
      <c r="T7" s="388">
        <f>SUM(T8:T186)</f>
        <v>195</v>
      </c>
      <c r="U7" s="388">
        <f>SUM(U8:U186)</f>
        <v>12</v>
      </c>
      <c r="V7" s="388">
        <f>SUM(V8:V186)</f>
        <v>89575</v>
      </c>
      <c r="W7" s="388">
        <f>SUM(W8:W186)</f>
        <v>0</v>
      </c>
      <c r="X7" s="388">
        <f>SUM(X8:X186)</f>
        <v>684</v>
      </c>
      <c r="Y7" s="388">
        <f>SUM(Y8:Y186)</f>
        <v>549</v>
      </c>
      <c r="Z7" s="388">
        <f>SUM(Z8:Z186)</f>
        <v>0</v>
      </c>
      <c r="AA7" s="388">
        <f>SUM(AA8:AA186)</f>
        <v>135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51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51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89911</v>
      </c>
      <c r="BU7" s="388">
        <f>SUM(BU8:BU186)</f>
        <v>0</v>
      </c>
      <c r="BV7" s="388">
        <f>SUM(BV8:BV186)</f>
        <v>336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89575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5272</v>
      </c>
      <c r="CK7" s="388">
        <f>SUM(CK8:CK186)</f>
        <v>5128</v>
      </c>
      <c r="CL7" s="388">
        <f>SUM(CL8:CL186)</f>
        <v>0</v>
      </c>
      <c r="CM7" s="388">
        <f>SUM(CM8:CM186)</f>
        <v>0</v>
      </c>
      <c r="CN7" s="388">
        <f>SUM(CN8:CN186)</f>
        <v>144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12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12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26">SUM(E8,F8,N8,O8)</f>
        <v>0</v>
      </c>
      <c r="E8" s="277">
        <f aca="true" t="shared" si="1" ref="E8:E26">X8</f>
        <v>0</v>
      </c>
      <c r="F8" s="277">
        <f aca="true" t="shared" si="2" ref="F8:F26">SUM(G8:M8)</f>
        <v>0</v>
      </c>
      <c r="G8" s="277">
        <f aca="true" t="shared" si="3" ref="G8:G26">AF8</f>
        <v>0</v>
      </c>
      <c r="H8" s="277">
        <f aca="true" t="shared" si="4" ref="H8:H26">AN8</f>
        <v>0</v>
      </c>
      <c r="I8" s="277">
        <f aca="true" t="shared" si="5" ref="I8:I26">AV8</f>
        <v>0</v>
      </c>
      <c r="J8" s="277">
        <f aca="true" t="shared" si="6" ref="J8:J26">BD8</f>
        <v>0</v>
      </c>
      <c r="K8" s="277">
        <f aca="true" t="shared" si="7" ref="K8:K26">BL8</f>
        <v>0</v>
      </c>
      <c r="L8" s="277">
        <f aca="true" t="shared" si="8" ref="L8:L26">BT8</f>
        <v>0</v>
      </c>
      <c r="M8" s="277">
        <f aca="true" t="shared" si="9" ref="M8:M26">CB8</f>
        <v>0</v>
      </c>
      <c r="N8" s="277">
        <f aca="true" t="shared" si="10" ref="N8:N26">CJ8</f>
        <v>0</v>
      </c>
      <c r="O8" s="277">
        <f aca="true" t="shared" si="11" ref="O8:O26">CR8</f>
        <v>0</v>
      </c>
      <c r="P8" s="277">
        <f aca="true" t="shared" si="12" ref="P8:P26">SUM(Q8:W8)</f>
        <v>0</v>
      </c>
      <c r="Q8" s="277">
        <f aca="true" t="shared" si="13" ref="Q8:Q26">SUM(Y8,AG8,AO8,AW8,BE8,BM8,BU8,CC8,CK8,CS8)</f>
        <v>0</v>
      </c>
      <c r="R8" s="277">
        <f aca="true" t="shared" si="14" ref="R8:R26">SUM(Z8,AH8,AP8,AX8,BF8,BN8,BV8,CD8,CL8,CT8)</f>
        <v>0</v>
      </c>
      <c r="S8" s="277">
        <f aca="true" t="shared" si="15" ref="S8:S26">SUM(AA8,AI8,AQ8,AY8,BG8,BO8,BW8,CE8,CM8,CU8)</f>
        <v>0</v>
      </c>
      <c r="T8" s="277">
        <f aca="true" t="shared" si="16" ref="T8:T26">SUM(AB8,AJ8,AR8,AZ8,BH8,BP8,BX8,CF8,CN8,CV8)</f>
        <v>0</v>
      </c>
      <c r="U8" s="277">
        <f aca="true" t="shared" si="17" ref="U8:U26">SUM(AC8,AK8,AS8,BA8,BI8,BQ8,BY8,CG8,CO8,CW8)</f>
        <v>0</v>
      </c>
      <c r="V8" s="277">
        <f aca="true" t="shared" si="18" ref="V8:V26">SUM(AD8,AL8,AT8,BB8,BJ8,BR8,BZ8,CH8,CP8,CX8)</f>
        <v>0</v>
      </c>
      <c r="W8" s="277">
        <f aca="true" t="shared" si="19" ref="W8:W26">SUM(AE8,AM8,AU8,BC8,BK8,BS8,CA8,CI8,CQ8,CY8)</f>
        <v>0</v>
      </c>
      <c r="X8" s="277">
        <f aca="true" t="shared" si="20" ref="X8:X26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26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26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26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26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26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26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26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26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26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89905</v>
      </c>
      <c r="E12" s="280">
        <f t="shared" si="1"/>
        <v>135</v>
      </c>
      <c r="F12" s="280">
        <f t="shared" si="2"/>
        <v>89626</v>
      </c>
      <c r="G12" s="280">
        <f t="shared" si="3"/>
        <v>51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89575</v>
      </c>
      <c r="M12" s="280">
        <f t="shared" si="9"/>
        <v>0</v>
      </c>
      <c r="N12" s="280">
        <f t="shared" si="10"/>
        <v>144</v>
      </c>
      <c r="O12" s="280">
        <f t="shared" si="11"/>
        <v>0</v>
      </c>
      <c r="P12" s="280">
        <f t="shared" si="12"/>
        <v>89905</v>
      </c>
      <c r="Q12" s="280">
        <f t="shared" si="13"/>
        <v>0</v>
      </c>
      <c r="R12" s="280">
        <f t="shared" si="14"/>
        <v>0</v>
      </c>
      <c r="S12" s="280">
        <f t="shared" si="15"/>
        <v>135</v>
      </c>
      <c r="T12" s="280">
        <f t="shared" si="16"/>
        <v>195</v>
      </c>
      <c r="U12" s="280">
        <f t="shared" si="17"/>
        <v>0</v>
      </c>
      <c r="V12" s="280">
        <f t="shared" si="18"/>
        <v>89575</v>
      </c>
      <c r="W12" s="280">
        <f t="shared" si="19"/>
        <v>0</v>
      </c>
      <c r="X12" s="280">
        <f t="shared" si="20"/>
        <v>135</v>
      </c>
      <c r="Y12" s="280">
        <v>0</v>
      </c>
      <c r="Z12" s="280">
        <v>0</v>
      </c>
      <c r="AA12" s="280">
        <v>135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1"/>
        <v>51</v>
      </c>
      <c r="AG12" s="280">
        <v>0</v>
      </c>
      <c r="AH12" s="280">
        <v>0</v>
      </c>
      <c r="AI12" s="280">
        <v>0</v>
      </c>
      <c r="AJ12" s="280">
        <v>51</v>
      </c>
      <c r="AK12" s="280">
        <v>0</v>
      </c>
      <c r="AL12" s="280">
        <v>0</v>
      </c>
      <c r="AM12" s="280">
        <v>0</v>
      </c>
      <c r="AN12" s="280">
        <f t="shared" si="22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3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6"/>
        <v>89575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89575</v>
      </c>
      <c r="CA12" s="280">
        <v>0</v>
      </c>
      <c r="CB12" s="280">
        <f t="shared" si="27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8"/>
        <v>144</v>
      </c>
      <c r="CK12" s="280">
        <v>0</v>
      </c>
      <c r="CL12" s="280">
        <v>0</v>
      </c>
      <c r="CM12" s="280">
        <v>0</v>
      </c>
      <c r="CN12" s="280">
        <v>144</v>
      </c>
      <c r="CO12" s="280">
        <v>0</v>
      </c>
      <c r="CP12" s="280">
        <v>0</v>
      </c>
      <c r="CQ12" s="280">
        <v>0</v>
      </c>
      <c r="CR12" s="280">
        <f t="shared" si="29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4"/>
        <v>0</v>
      </c>
      <c r="S13" s="280">
        <f t="shared" si="15"/>
        <v>0</v>
      </c>
      <c r="T13" s="280">
        <f t="shared" si="16"/>
        <v>0</v>
      </c>
      <c r="U13" s="280">
        <f t="shared" si="17"/>
        <v>0</v>
      </c>
      <c r="V13" s="280">
        <f t="shared" si="18"/>
        <v>0</v>
      </c>
      <c r="W13" s="280">
        <f t="shared" si="19"/>
        <v>0</v>
      </c>
      <c r="X13" s="280">
        <f t="shared" si="20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1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2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3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6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7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9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4"/>
        <v>0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0</v>
      </c>
      <c r="X14" s="280">
        <f t="shared" si="20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1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2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3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6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7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9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0</v>
      </c>
      <c r="X15" s="280">
        <f t="shared" si="20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1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2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3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6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7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9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4"/>
        <v>0</v>
      </c>
      <c r="S16" s="280">
        <f t="shared" si="15"/>
        <v>0</v>
      </c>
      <c r="T16" s="280">
        <f t="shared" si="16"/>
        <v>0</v>
      </c>
      <c r="U16" s="280">
        <f t="shared" si="17"/>
        <v>0</v>
      </c>
      <c r="V16" s="280">
        <f t="shared" si="18"/>
        <v>0</v>
      </c>
      <c r="W16" s="280">
        <f t="shared" si="19"/>
        <v>0</v>
      </c>
      <c r="X16" s="280">
        <f t="shared" si="20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1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2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3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6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7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9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4"/>
        <v>0</v>
      </c>
      <c r="S17" s="280">
        <f t="shared" si="15"/>
        <v>0</v>
      </c>
      <c r="T17" s="280">
        <f t="shared" si="16"/>
        <v>0</v>
      </c>
      <c r="U17" s="280">
        <f t="shared" si="17"/>
        <v>0</v>
      </c>
      <c r="V17" s="280">
        <f t="shared" si="18"/>
        <v>0</v>
      </c>
      <c r="W17" s="280">
        <f t="shared" si="19"/>
        <v>0</v>
      </c>
      <c r="X17" s="280">
        <f t="shared" si="20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1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2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3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6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7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9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348</v>
      </c>
      <c r="E18" s="280">
        <f t="shared" si="1"/>
        <v>0</v>
      </c>
      <c r="F18" s="280">
        <f t="shared" si="2"/>
        <v>336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336</v>
      </c>
      <c r="M18" s="280">
        <f t="shared" si="9"/>
        <v>0</v>
      </c>
      <c r="N18" s="280">
        <f t="shared" si="10"/>
        <v>0</v>
      </c>
      <c r="O18" s="280">
        <f t="shared" si="11"/>
        <v>12</v>
      </c>
      <c r="P18" s="280">
        <f t="shared" si="12"/>
        <v>348</v>
      </c>
      <c r="Q18" s="280">
        <f t="shared" si="13"/>
        <v>0</v>
      </c>
      <c r="R18" s="280">
        <f t="shared" si="14"/>
        <v>336</v>
      </c>
      <c r="S18" s="280">
        <f t="shared" si="15"/>
        <v>0</v>
      </c>
      <c r="T18" s="280">
        <f t="shared" si="16"/>
        <v>0</v>
      </c>
      <c r="U18" s="280">
        <f t="shared" si="17"/>
        <v>12</v>
      </c>
      <c r="V18" s="280">
        <f t="shared" si="18"/>
        <v>0</v>
      </c>
      <c r="W18" s="280">
        <f t="shared" si="19"/>
        <v>0</v>
      </c>
      <c r="X18" s="280">
        <f t="shared" si="20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1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2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3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6"/>
        <v>336</v>
      </c>
      <c r="BU18" s="280">
        <v>0</v>
      </c>
      <c r="BV18" s="280">
        <v>336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7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9"/>
        <v>12</v>
      </c>
      <c r="CS18" s="280">
        <v>0</v>
      </c>
      <c r="CT18" s="280">
        <v>0</v>
      </c>
      <c r="CU18" s="280">
        <v>0</v>
      </c>
      <c r="CV18" s="280">
        <v>0</v>
      </c>
      <c r="CW18" s="280">
        <v>12</v>
      </c>
      <c r="CX18" s="280">
        <v>0</v>
      </c>
      <c r="CY18" s="280">
        <v>0</v>
      </c>
    </row>
    <row r="19" spans="1:103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4"/>
        <v>0</v>
      </c>
      <c r="S19" s="280">
        <f t="shared" si="15"/>
        <v>0</v>
      </c>
      <c r="T19" s="280">
        <f t="shared" si="16"/>
        <v>0</v>
      </c>
      <c r="U19" s="280">
        <f t="shared" si="17"/>
        <v>0</v>
      </c>
      <c r="V19" s="280">
        <f t="shared" si="18"/>
        <v>0</v>
      </c>
      <c r="W19" s="280">
        <f t="shared" si="19"/>
        <v>0</v>
      </c>
      <c r="X19" s="280">
        <f t="shared" si="20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1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2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3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6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7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9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5677</v>
      </c>
      <c r="E20" s="280">
        <f t="shared" si="1"/>
        <v>549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5128</v>
      </c>
      <c r="O20" s="280">
        <f t="shared" si="11"/>
        <v>0</v>
      </c>
      <c r="P20" s="280">
        <f t="shared" si="12"/>
        <v>5677</v>
      </c>
      <c r="Q20" s="280">
        <f t="shared" si="13"/>
        <v>5677</v>
      </c>
      <c r="R20" s="280">
        <f t="shared" si="14"/>
        <v>0</v>
      </c>
      <c r="S20" s="280">
        <f t="shared" si="15"/>
        <v>0</v>
      </c>
      <c r="T20" s="280">
        <f t="shared" si="16"/>
        <v>0</v>
      </c>
      <c r="U20" s="280">
        <f t="shared" si="17"/>
        <v>0</v>
      </c>
      <c r="V20" s="280">
        <f t="shared" si="18"/>
        <v>0</v>
      </c>
      <c r="W20" s="280">
        <f t="shared" si="19"/>
        <v>0</v>
      </c>
      <c r="X20" s="280">
        <f t="shared" si="20"/>
        <v>549</v>
      </c>
      <c r="Y20" s="280">
        <v>549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1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2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3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6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7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8"/>
        <v>5128</v>
      </c>
      <c r="CK20" s="280">
        <v>5128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9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4"/>
        <v>0</v>
      </c>
      <c r="S21" s="280">
        <f t="shared" si="15"/>
        <v>0</v>
      </c>
      <c r="T21" s="280">
        <f t="shared" si="16"/>
        <v>0</v>
      </c>
      <c r="U21" s="280">
        <f t="shared" si="17"/>
        <v>0</v>
      </c>
      <c r="V21" s="280">
        <f t="shared" si="18"/>
        <v>0</v>
      </c>
      <c r="W21" s="280">
        <f t="shared" si="19"/>
        <v>0</v>
      </c>
      <c r="X21" s="280">
        <f t="shared" si="20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1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2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3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6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7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9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4"/>
        <v>0</v>
      </c>
      <c r="S22" s="280">
        <f t="shared" si="15"/>
        <v>0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0</v>
      </c>
      <c r="X22" s="280">
        <f t="shared" si="20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1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2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3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6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7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9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4"/>
        <v>0</v>
      </c>
      <c r="S23" s="280">
        <f t="shared" si="15"/>
        <v>0</v>
      </c>
      <c r="T23" s="280">
        <f t="shared" si="16"/>
        <v>0</v>
      </c>
      <c r="U23" s="280">
        <f t="shared" si="17"/>
        <v>0</v>
      </c>
      <c r="V23" s="280">
        <f t="shared" si="18"/>
        <v>0</v>
      </c>
      <c r="W23" s="280">
        <f t="shared" si="19"/>
        <v>0</v>
      </c>
      <c r="X23" s="280">
        <f t="shared" si="20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1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2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3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6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7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9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0</v>
      </c>
      <c r="X24" s="280">
        <f t="shared" si="20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1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2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3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6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7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9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4"/>
        <v>0</v>
      </c>
      <c r="S25" s="280">
        <f t="shared" si="15"/>
        <v>0</v>
      </c>
      <c r="T25" s="280">
        <f t="shared" si="16"/>
        <v>0</v>
      </c>
      <c r="U25" s="280">
        <f t="shared" si="17"/>
        <v>0</v>
      </c>
      <c r="V25" s="280">
        <f t="shared" si="18"/>
        <v>0</v>
      </c>
      <c r="W25" s="280">
        <f t="shared" si="19"/>
        <v>0</v>
      </c>
      <c r="X25" s="280">
        <f t="shared" si="20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1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2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3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6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7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9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4"/>
        <v>0</v>
      </c>
      <c r="S26" s="280">
        <f t="shared" si="15"/>
        <v>0</v>
      </c>
      <c r="T26" s="280">
        <f t="shared" si="16"/>
        <v>0</v>
      </c>
      <c r="U26" s="280">
        <f t="shared" si="17"/>
        <v>0</v>
      </c>
      <c r="V26" s="280">
        <f t="shared" si="18"/>
        <v>0</v>
      </c>
      <c r="W26" s="280">
        <f t="shared" si="19"/>
        <v>0</v>
      </c>
      <c r="X26" s="280">
        <f t="shared" si="20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1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2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3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6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7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9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</sheetData>
  <sheetProtection/>
  <autoFilter ref="A6:CY2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380</v>
      </c>
      <c r="D2" s="119" t="s">
        <v>2</v>
      </c>
      <c r="E2" s="252" t="s">
        <v>381</v>
      </c>
      <c r="F2" s="38"/>
      <c r="N2" s="1" t="str">
        <f>LEFT(D2,2)</f>
        <v>35</v>
      </c>
      <c r="O2" s="1" t="str">
        <f>IF(N2&gt;0,VLOOKUP(N2,$AD$6:$AE$52,2,FALSE),"-")</f>
        <v>山口県</v>
      </c>
      <c r="V2" s="174">
        <f>+IF(VALUE(D2)=0,0,1)</f>
        <v>1</v>
      </c>
      <c r="W2" s="36" t="str">
        <f>IF(V2=0,"",VLOOKUP(D2,'ごみ処理概要'!B7:C222,2,FALSE))</f>
        <v>合計</v>
      </c>
      <c r="Y2" s="174">
        <f>IF(V2=0,1,IF(ISERROR(W2),1,0))</f>
        <v>0</v>
      </c>
      <c r="Z2" s="36"/>
      <c r="AA2" s="177" t="s">
        <v>425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424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382</v>
      </c>
      <c r="I5" s="354"/>
      <c r="J5" s="354"/>
      <c r="K5" s="354"/>
      <c r="L5" s="379" t="s">
        <v>383</v>
      </c>
      <c r="M5" s="347" t="s">
        <v>384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341</v>
      </c>
      <c r="D6" s="55"/>
      <c r="E6" s="120">
        <f>Y6</f>
        <v>1463468</v>
      </c>
      <c r="F6" s="58"/>
      <c r="H6" s="355"/>
      <c r="I6" s="356"/>
      <c r="J6" s="356"/>
      <c r="K6" s="356"/>
      <c r="L6" s="378"/>
      <c r="M6" s="259" t="s">
        <v>385</v>
      </c>
      <c r="N6" s="2" t="s">
        <v>386</v>
      </c>
      <c r="O6" s="3" t="s">
        <v>387</v>
      </c>
      <c r="V6" s="36" t="s">
        <v>341</v>
      </c>
      <c r="W6" s="175" t="s">
        <v>388</v>
      </c>
      <c r="X6" s="175" t="s">
        <v>246</v>
      </c>
      <c r="Y6" s="36">
        <f aca="true" ca="1" t="shared" si="0" ref="Y6:Y40">IF(Y$2=0,INDIRECT(W6&amp;"!"&amp;X6&amp;$AB$2),0)</f>
        <v>1463468</v>
      </c>
      <c r="Z6" s="36"/>
      <c r="AA6" s="177">
        <f>+'ごみ処理概要'!B6</f>
        <v>0</v>
      </c>
      <c r="AB6" s="36">
        <v>6</v>
      </c>
      <c r="AD6" s="177" t="s">
        <v>389</v>
      </c>
      <c r="AE6" s="36" t="s">
        <v>257</v>
      </c>
    </row>
    <row r="7" spans="2:31" ht="15" customHeight="1" thickBot="1">
      <c r="B7" s="57"/>
      <c r="C7" s="53" t="s">
        <v>342</v>
      </c>
      <c r="D7" s="14"/>
      <c r="E7" s="41">
        <f>Y7</f>
        <v>34</v>
      </c>
      <c r="F7" s="58"/>
      <c r="H7" s="350" t="s">
        <v>390</v>
      </c>
      <c r="I7" s="350" t="s">
        <v>391</v>
      </c>
      <c r="J7" s="4" t="s">
        <v>392</v>
      </c>
      <c r="K7" s="5"/>
      <c r="L7" s="125">
        <f aca="true" t="shared" si="1" ref="L7:L14">Y42</f>
        <v>400309</v>
      </c>
      <c r="M7" s="126" t="s">
        <v>245</v>
      </c>
      <c r="N7" s="127" t="s">
        <v>245</v>
      </c>
      <c r="O7" s="128" t="s">
        <v>245</v>
      </c>
      <c r="V7" s="36" t="s">
        <v>342</v>
      </c>
      <c r="W7" s="175" t="s">
        <v>388</v>
      </c>
      <c r="X7" s="175" t="s">
        <v>247</v>
      </c>
      <c r="Y7" s="36">
        <f ca="1" t="shared" si="0"/>
        <v>34</v>
      </c>
      <c r="Z7" s="36"/>
      <c r="AA7" s="177" t="str">
        <f>+'ごみ処理概要'!B7</f>
        <v>35000</v>
      </c>
      <c r="AB7" s="36">
        <v>7</v>
      </c>
      <c r="AD7" s="177" t="s">
        <v>393</v>
      </c>
      <c r="AE7" s="36" t="s">
        <v>258</v>
      </c>
    </row>
    <row r="8" spans="2:31" ht="15" customHeight="1" thickBot="1">
      <c r="B8" s="378" t="s">
        <v>394</v>
      </c>
      <c r="C8" s="367"/>
      <c r="D8" s="367"/>
      <c r="E8" s="121">
        <f>SUM(E6:E7)</f>
        <v>1463502</v>
      </c>
      <c r="F8" s="58"/>
      <c r="H8" s="351"/>
      <c r="I8" s="352"/>
      <c r="J8" s="363" t="s">
        <v>395</v>
      </c>
      <c r="K8" s="42" t="s">
        <v>379</v>
      </c>
      <c r="L8" s="120">
        <f t="shared" si="1"/>
        <v>15828</v>
      </c>
      <c r="M8" s="129" t="s">
        <v>245</v>
      </c>
      <c r="N8" s="130" t="s">
        <v>245</v>
      </c>
      <c r="O8" s="131" t="s">
        <v>245</v>
      </c>
      <c r="V8" s="36" t="s">
        <v>339</v>
      </c>
      <c r="W8" s="175" t="s">
        <v>388</v>
      </c>
      <c r="X8" s="175" t="s">
        <v>250</v>
      </c>
      <c r="Y8" s="36">
        <f ca="1" t="shared" si="0"/>
        <v>14282</v>
      </c>
      <c r="Z8" s="36"/>
      <c r="AA8" s="177" t="str">
        <f>+'ごみ処理概要'!B8</f>
        <v>35201</v>
      </c>
      <c r="AB8" s="36">
        <v>8</v>
      </c>
      <c r="AD8" s="177" t="s">
        <v>396</v>
      </c>
      <c r="AE8" s="36" t="s">
        <v>259</v>
      </c>
    </row>
    <row r="9" spans="2:31" ht="15" customHeight="1" thickBot="1">
      <c r="B9" s="366" t="s">
        <v>339</v>
      </c>
      <c r="C9" s="367"/>
      <c r="D9" s="367"/>
      <c r="E9" s="121">
        <f>Y8</f>
        <v>14282</v>
      </c>
      <c r="F9" s="58"/>
      <c r="H9" s="351"/>
      <c r="I9" s="352"/>
      <c r="J9" s="364"/>
      <c r="K9" s="43" t="s">
        <v>347</v>
      </c>
      <c r="L9" s="41">
        <f t="shared" si="1"/>
        <v>0</v>
      </c>
      <c r="M9" s="132" t="s">
        <v>245</v>
      </c>
      <c r="N9" s="133" t="s">
        <v>245</v>
      </c>
      <c r="O9" s="134" t="s">
        <v>245</v>
      </c>
      <c r="V9" s="36" t="s">
        <v>355</v>
      </c>
      <c r="W9" s="175" t="s">
        <v>397</v>
      </c>
      <c r="X9" s="175" t="s">
        <v>247</v>
      </c>
      <c r="Y9" s="36">
        <f ca="1" t="shared" si="0"/>
        <v>336</v>
      </c>
      <c r="Z9" s="36"/>
      <c r="AA9" s="177" t="str">
        <f>+'ごみ処理概要'!B9</f>
        <v>35202</v>
      </c>
      <c r="AB9" s="36">
        <v>9</v>
      </c>
      <c r="AD9" s="177" t="s">
        <v>398</v>
      </c>
      <c r="AE9" s="36" t="s">
        <v>260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348</v>
      </c>
      <c r="L10" s="41">
        <f t="shared" si="1"/>
        <v>0</v>
      </c>
      <c r="M10" s="132" t="s">
        <v>245</v>
      </c>
      <c r="N10" s="133" t="s">
        <v>245</v>
      </c>
      <c r="O10" s="134" t="s">
        <v>245</v>
      </c>
      <c r="V10" s="36" t="s">
        <v>356</v>
      </c>
      <c r="W10" s="175" t="s">
        <v>397</v>
      </c>
      <c r="X10" s="175" t="s">
        <v>252</v>
      </c>
      <c r="Y10" s="36">
        <f ca="1" t="shared" si="0"/>
        <v>259535</v>
      </c>
      <c r="Z10" s="36"/>
      <c r="AA10" s="177" t="str">
        <f>+'ごみ処理概要'!B10</f>
        <v>35203</v>
      </c>
      <c r="AB10" s="36">
        <v>10</v>
      </c>
      <c r="AD10" s="177" t="s">
        <v>399</v>
      </c>
      <c r="AE10" s="36" t="s">
        <v>261</v>
      </c>
    </row>
    <row r="11" spans="2:31" ht="15" customHeight="1" thickBot="1">
      <c r="B11" s="368"/>
      <c r="C11" s="368"/>
      <c r="D11" s="368"/>
      <c r="E11" s="35" t="s">
        <v>400</v>
      </c>
      <c r="F11" s="35" t="s">
        <v>401</v>
      </c>
      <c r="H11" s="351"/>
      <c r="I11" s="352"/>
      <c r="J11" s="364"/>
      <c r="K11" s="46" t="s">
        <v>349</v>
      </c>
      <c r="L11" s="41">
        <f t="shared" si="1"/>
        <v>0</v>
      </c>
      <c r="M11" s="132" t="s">
        <v>245</v>
      </c>
      <c r="N11" s="133" t="s">
        <v>245</v>
      </c>
      <c r="O11" s="134" t="s">
        <v>245</v>
      </c>
      <c r="V11" s="36" t="s">
        <v>357</v>
      </c>
      <c r="W11" s="175" t="s">
        <v>397</v>
      </c>
      <c r="X11" s="175" t="s">
        <v>256</v>
      </c>
      <c r="Y11" s="36">
        <f ca="1" t="shared" si="0"/>
        <v>15227</v>
      </c>
      <c r="Z11" s="36"/>
      <c r="AA11" s="177" t="str">
        <f>+'ごみ処理概要'!B11</f>
        <v>35204</v>
      </c>
      <c r="AB11" s="36">
        <v>11</v>
      </c>
      <c r="AD11" s="177" t="s">
        <v>402</v>
      </c>
      <c r="AE11" s="36" t="s">
        <v>262</v>
      </c>
    </row>
    <row r="12" spans="2:31" ht="15" customHeight="1">
      <c r="B12" s="372" t="s">
        <v>343</v>
      </c>
      <c r="C12" s="375" t="s">
        <v>403</v>
      </c>
      <c r="D12" s="9" t="s">
        <v>355</v>
      </c>
      <c r="E12" s="120">
        <f aca="true" t="shared" si="2" ref="E12:E17">Y17</f>
        <v>336</v>
      </c>
      <c r="F12" s="120">
        <f aca="true" t="shared" si="3" ref="F12:F17">Y29</f>
        <v>0</v>
      </c>
      <c r="H12" s="351"/>
      <c r="I12" s="352"/>
      <c r="J12" s="364"/>
      <c r="K12" s="46" t="s">
        <v>350</v>
      </c>
      <c r="L12" s="41">
        <f t="shared" si="1"/>
        <v>0</v>
      </c>
      <c r="M12" s="132" t="s">
        <v>245</v>
      </c>
      <c r="N12" s="133" t="s">
        <v>245</v>
      </c>
      <c r="O12" s="134" t="s">
        <v>245</v>
      </c>
      <c r="V12" s="36" t="s">
        <v>358</v>
      </c>
      <c r="W12" s="175" t="s">
        <v>397</v>
      </c>
      <c r="X12" s="175" t="s">
        <v>404</v>
      </c>
      <c r="Y12" s="36">
        <f ca="1" t="shared" si="0"/>
        <v>70810</v>
      </c>
      <c r="Z12" s="36"/>
      <c r="AA12" s="177" t="str">
        <f>+'ごみ処理概要'!B12</f>
        <v>35206</v>
      </c>
      <c r="AB12" s="36">
        <v>12</v>
      </c>
      <c r="AD12" s="177" t="s">
        <v>405</v>
      </c>
      <c r="AE12" s="36" t="s">
        <v>263</v>
      </c>
    </row>
    <row r="13" spans="2:31" ht="15" customHeight="1">
      <c r="B13" s="373"/>
      <c r="C13" s="376"/>
      <c r="D13" s="10" t="s">
        <v>356</v>
      </c>
      <c r="E13" s="41">
        <f t="shared" si="2"/>
        <v>259535</v>
      </c>
      <c r="F13" s="41">
        <f t="shared" si="3"/>
        <v>94621</v>
      </c>
      <c r="H13" s="351"/>
      <c r="I13" s="352"/>
      <c r="J13" s="364"/>
      <c r="K13" s="46" t="s">
        <v>351</v>
      </c>
      <c r="L13" s="41">
        <f t="shared" si="1"/>
        <v>4983</v>
      </c>
      <c r="M13" s="132" t="s">
        <v>245</v>
      </c>
      <c r="N13" s="133" t="s">
        <v>245</v>
      </c>
      <c r="O13" s="134" t="s">
        <v>245</v>
      </c>
      <c r="V13" s="36" t="s">
        <v>361</v>
      </c>
      <c r="W13" s="175" t="s">
        <v>397</v>
      </c>
      <c r="X13" s="175" t="s">
        <v>406</v>
      </c>
      <c r="Y13" s="36">
        <f ca="1" t="shared" si="0"/>
        <v>6283</v>
      </c>
      <c r="Z13" s="36"/>
      <c r="AA13" s="177" t="str">
        <f>+'ごみ処理概要'!B13</f>
        <v>35207</v>
      </c>
      <c r="AB13" s="36">
        <v>13</v>
      </c>
      <c r="AD13" s="177" t="s">
        <v>407</v>
      </c>
      <c r="AE13" s="36" t="s">
        <v>264</v>
      </c>
    </row>
    <row r="14" spans="2:31" ht="15" customHeight="1" thickBot="1">
      <c r="B14" s="373"/>
      <c r="C14" s="376"/>
      <c r="D14" s="10" t="s">
        <v>357</v>
      </c>
      <c r="E14" s="41">
        <f t="shared" si="2"/>
        <v>15227</v>
      </c>
      <c r="F14" s="41">
        <f t="shared" si="3"/>
        <v>3948</v>
      </c>
      <c r="H14" s="351"/>
      <c r="I14" s="352"/>
      <c r="J14" s="365"/>
      <c r="K14" s="47" t="s">
        <v>408</v>
      </c>
      <c r="L14" s="121">
        <f t="shared" si="1"/>
        <v>0</v>
      </c>
      <c r="M14" s="135" t="s">
        <v>245</v>
      </c>
      <c r="N14" s="136" t="s">
        <v>245</v>
      </c>
      <c r="O14" s="137" t="s">
        <v>245</v>
      </c>
      <c r="V14" s="36" t="s">
        <v>359</v>
      </c>
      <c r="W14" s="175" t="s">
        <v>397</v>
      </c>
      <c r="X14" s="175" t="s">
        <v>409</v>
      </c>
      <c r="Y14" s="36">
        <f ca="1" t="shared" si="0"/>
        <v>5274</v>
      </c>
      <c r="Z14" s="36"/>
      <c r="AA14" s="177" t="str">
        <f>+'ごみ処理概要'!B14</f>
        <v>35208</v>
      </c>
      <c r="AB14" s="36">
        <v>14</v>
      </c>
      <c r="AD14" s="177" t="s">
        <v>410</v>
      </c>
      <c r="AE14" s="36" t="s">
        <v>265</v>
      </c>
    </row>
    <row r="15" spans="2:31" ht="15" customHeight="1" thickBot="1">
      <c r="B15" s="373"/>
      <c r="C15" s="376"/>
      <c r="D15" s="10" t="s">
        <v>358</v>
      </c>
      <c r="E15" s="41">
        <f t="shared" si="2"/>
        <v>70810</v>
      </c>
      <c r="F15" s="41">
        <f t="shared" si="3"/>
        <v>1036</v>
      </c>
      <c r="H15" s="351"/>
      <c r="I15" s="11"/>
      <c r="J15" s="12" t="s">
        <v>411</v>
      </c>
      <c r="K15" s="13"/>
      <c r="L15" s="138">
        <f>SUM(L7:L14)</f>
        <v>421120</v>
      </c>
      <c r="M15" s="139" t="s">
        <v>245</v>
      </c>
      <c r="N15" s="140">
        <f aca="true" t="shared" si="4" ref="N15:N22">Y59</f>
        <v>27294</v>
      </c>
      <c r="O15" s="141">
        <f aca="true" t="shared" si="5" ref="O15:O21">Y67</f>
        <v>48300</v>
      </c>
      <c r="V15" s="36" t="s">
        <v>360</v>
      </c>
      <c r="W15" s="175" t="s">
        <v>397</v>
      </c>
      <c r="X15" s="175" t="s">
        <v>412</v>
      </c>
      <c r="Y15" s="36">
        <f ca="1" t="shared" si="0"/>
        <v>188289</v>
      </c>
      <c r="Z15" s="36"/>
      <c r="AA15" s="177" t="str">
        <f>+'ごみ処理概要'!B15</f>
        <v>35210</v>
      </c>
      <c r="AB15" s="36">
        <v>15</v>
      </c>
      <c r="AD15" s="177" t="s">
        <v>413</v>
      </c>
      <c r="AE15" s="36" t="s">
        <v>266</v>
      </c>
    </row>
    <row r="16" spans="2:31" ht="15" customHeight="1">
      <c r="B16" s="373"/>
      <c r="C16" s="376"/>
      <c r="D16" s="10" t="s">
        <v>361</v>
      </c>
      <c r="E16" s="41">
        <f t="shared" si="2"/>
        <v>6283</v>
      </c>
      <c r="F16" s="41">
        <f t="shared" si="3"/>
        <v>7</v>
      </c>
      <c r="H16" s="351"/>
      <c r="I16" s="350" t="s">
        <v>414</v>
      </c>
      <c r="J16" s="15" t="s">
        <v>379</v>
      </c>
      <c r="K16" s="16"/>
      <c r="L16" s="142">
        <f aca="true" t="shared" si="6" ref="L16:L22">Y50</f>
        <v>23205</v>
      </c>
      <c r="M16" s="143">
        <f aca="true" t="shared" si="7" ref="M16:M22">L8</f>
        <v>15828</v>
      </c>
      <c r="N16" s="144">
        <f t="shared" si="4"/>
        <v>3727</v>
      </c>
      <c r="O16" s="145">
        <f t="shared" si="5"/>
        <v>3161</v>
      </c>
      <c r="V16" s="36" t="s">
        <v>344</v>
      </c>
      <c r="W16" s="175" t="s">
        <v>388</v>
      </c>
      <c r="X16" s="175" t="s">
        <v>252</v>
      </c>
      <c r="Y16" s="36">
        <f ca="1" t="shared" si="0"/>
        <v>16695</v>
      </c>
      <c r="Z16" s="36"/>
      <c r="AA16" s="177" t="str">
        <f>+'ごみ処理概要'!B16</f>
        <v>35211</v>
      </c>
      <c r="AB16" s="36">
        <v>16</v>
      </c>
      <c r="AD16" s="177" t="s">
        <v>415</v>
      </c>
      <c r="AE16" s="36" t="s">
        <v>267</v>
      </c>
    </row>
    <row r="17" spans="2:31" ht="15" customHeight="1">
      <c r="B17" s="373"/>
      <c r="C17" s="376"/>
      <c r="D17" s="10" t="s">
        <v>359</v>
      </c>
      <c r="E17" s="41">
        <f t="shared" si="2"/>
        <v>5274</v>
      </c>
      <c r="F17" s="41">
        <f t="shared" si="3"/>
        <v>1343</v>
      </c>
      <c r="H17" s="351"/>
      <c r="I17" s="352"/>
      <c r="J17" s="17" t="s">
        <v>347</v>
      </c>
      <c r="K17" s="18"/>
      <c r="L17" s="41">
        <f t="shared" si="6"/>
        <v>0</v>
      </c>
      <c r="M17" s="146">
        <f t="shared" si="7"/>
        <v>0</v>
      </c>
      <c r="N17" s="147">
        <f t="shared" si="4"/>
        <v>0</v>
      </c>
      <c r="O17" s="148">
        <f t="shared" si="5"/>
        <v>0</v>
      </c>
      <c r="V17" s="36" t="s">
        <v>416</v>
      </c>
      <c r="W17" s="175" t="s">
        <v>397</v>
      </c>
      <c r="X17" s="175" t="s">
        <v>417</v>
      </c>
      <c r="Y17" s="36">
        <f ca="1" t="shared" si="0"/>
        <v>336</v>
      </c>
      <c r="Z17" s="36"/>
      <c r="AA17" s="177" t="str">
        <f>+'ごみ処理概要'!B17</f>
        <v>35212</v>
      </c>
      <c r="AB17" s="36">
        <v>17</v>
      </c>
      <c r="AD17" s="177" t="s">
        <v>418</v>
      </c>
      <c r="AE17" s="36" t="s">
        <v>268</v>
      </c>
    </row>
    <row r="18" spans="2:31" ht="15" customHeight="1">
      <c r="B18" s="373"/>
      <c r="C18" s="377"/>
      <c r="D18" s="61" t="s">
        <v>411</v>
      </c>
      <c r="E18" s="122">
        <f>SUM(E12:E17)</f>
        <v>357465</v>
      </c>
      <c r="F18" s="122">
        <f>SUM(F12:F17)</f>
        <v>100955</v>
      </c>
      <c r="H18" s="351"/>
      <c r="I18" s="352"/>
      <c r="J18" s="19" t="s">
        <v>348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419</v>
      </c>
      <c r="W18" s="175" t="s">
        <v>397</v>
      </c>
      <c r="X18" s="175" t="s">
        <v>420</v>
      </c>
      <c r="Y18" s="36">
        <f ca="1" t="shared" si="0"/>
        <v>259535</v>
      </c>
      <c r="Z18" s="36"/>
      <c r="AA18" s="177" t="str">
        <f>+'ごみ処理概要'!B18</f>
        <v>35213</v>
      </c>
      <c r="AB18" s="36">
        <v>18</v>
      </c>
      <c r="AD18" s="177" t="s">
        <v>421</v>
      </c>
      <c r="AE18" s="36" t="s">
        <v>269</v>
      </c>
    </row>
    <row r="19" spans="2:31" ht="15" customHeight="1">
      <c r="B19" s="373"/>
      <c r="C19" s="369" t="s">
        <v>360</v>
      </c>
      <c r="D19" s="10" t="s">
        <v>355</v>
      </c>
      <c r="E19" s="123">
        <f aca="true" t="shared" si="8" ref="E19:E24">Y23</f>
        <v>249</v>
      </c>
      <c r="F19" s="41">
        <f aca="true" t="shared" si="9" ref="F19:F24">Y35</f>
        <v>374</v>
      </c>
      <c r="H19" s="351"/>
      <c r="I19" s="352"/>
      <c r="J19" s="19" t="s">
        <v>349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422</v>
      </c>
      <c r="W19" s="175" t="s">
        <v>397</v>
      </c>
      <c r="X19" s="175" t="s">
        <v>423</v>
      </c>
      <c r="Y19" s="36">
        <f ca="1" t="shared" si="0"/>
        <v>15227</v>
      </c>
      <c r="Z19" s="36"/>
      <c r="AA19" s="177" t="str">
        <f>+'ごみ処理概要'!B19</f>
        <v>35215</v>
      </c>
      <c r="AB19" s="36">
        <v>19</v>
      </c>
      <c r="AD19" s="177" t="s">
        <v>82</v>
      </c>
      <c r="AE19" s="36" t="s">
        <v>270</v>
      </c>
    </row>
    <row r="20" spans="2:31" ht="15" customHeight="1">
      <c r="B20" s="373"/>
      <c r="C20" s="370"/>
      <c r="D20" s="10" t="s">
        <v>356</v>
      </c>
      <c r="E20" s="123">
        <f t="shared" si="8"/>
        <v>5527</v>
      </c>
      <c r="F20" s="41">
        <f t="shared" si="9"/>
        <v>50427</v>
      </c>
      <c r="H20" s="351"/>
      <c r="I20" s="352"/>
      <c r="J20" s="17" t="s">
        <v>350</v>
      </c>
      <c r="K20" s="18"/>
      <c r="L20" s="41">
        <f t="shared" si="6"/>
        <v>15006</v>
      </c>
      <c r="M20" s="146">
        <f t="shared" si="7"/>
        <v>0</v>
      </c>
      <c r="N20" s="147">
        <f t="shared" si="4"/>
        <v>216</v>
      </c>
      <c r="O20" s="148">
        <f t="shared" si="5"/>
        <v>14790</v>
      </c>
      <c r="V20" s="36" t="s">
        <v>83</v>
      </c>
      <c r="W20" s="175" t="s">
        <v>397</v>
      </c>
      <c r="X20" s="175" t="s">
        <v>84</v>
      </c>
      <c r="Y20" s="36">
        <f ca="1" t="shared" si="0"/>
        <v>70810</v>
      </c>
      <c r="Z20" s="36"/>
      <c r="AA20" s="177" t="str">
        <f>+'ごみ処理概要'!B20</f>
        <v>35216</v>
      </c>
      <c r="AB20" s="36">
        <v>20</v>
      </c>
      <c r="AD20" s="177" t="s">
        <v>85</v>
      </c>
      <c r="AE20" s="36" t="s">
        <v>271</v>
      </c>
    </row>
    <row r="21" spans="2:31" ht="15" customHeight="1">
      <c r="B21" s="373"/>
      <c r="C21" s="370"/>
      <c r="D21" s="10" t="s">
        <v>357</v>
      </c>
      <c r="E21" s="123">
        <f t="shared" si="8"/>
        <v>5124</v>
      </c>
      <c r="F21" s="41">
        <f t="shared" si="9"/>
        <v>15530</v>
      </c>
      <c r="H21" s="351"/>
      <c r="I21" s="352"/>
      <c r="J21" s="17" t="s">
        <v>351</v>
      </c>
      <c r="K21" s="18"/>
      <c r="L21" s="41">
        <f t="shared" si="6"/>
        <v>135192</v>
      </c>
      <c r="M21" s="146">
        <f t="shared" si="7"/>
        <v>4983</v>
      </c>
      <c r="N21" s="147">
        <f t="shared" si="4"/>
        <v>6748</v>
      </c>
      <c r="O21" s="148">
        <f t="shared" si="5"/>
        <v>123266</v>
      </c>
      <c r="V21" s="36" t="s">
        <v>86</v>
      </c>
      <c r="W21" s="175" t="s">
        <v>397</v>
      </c>
      <c r="X21" s="175" t="s">
        <v>87</v>
      </c>
      <c r="Y21" s="36">
        <f ca="1" t="shared" si="0"/>
        <v>6283</v>
      </c>
      <c r="Z21" s="36"/>
      <c r="AA21" s="177" t="str">
        <f>+'ごみ処理概要'!B21</f>
        <v>35305</v>
      </c>
      <c r="AB21" s="36">
        <v>21</v>
      </c>
      <c r="AD21" s="177" t="s">
        <v>88</v>
      </c>
      <c r="AE21" s="36" t="s">
        <v>272</v>
      </c>
    </row>
    <row r="22" spans="2:31" ht="15" customHeight="1" thickBot="1">
      <c r="B22" s="373"/>
      <c r="C22" s="370"/>
      <c r="D22" s="10" t="s">
        <v>358</v>
      </c>
      <c r="E22" s="123">
        <f t="shared" si="8"/>
        <v>2011</v>
      </c>
      <c r="F22" s="41">
        <f t="shared" si="9"/>
        <v>5158</v>
      </c>
      <c r="H22" s="351"/>
      <c r="I22" s="352"/>
      <c r="J22" s="20" t="s">
        <v>408</v>
      </c>
      <c r="K22" s="21"/>
      <c r="L22" s="121">
        <f t="shared" si="6"/>
        <v>0</v>
      </c>
      <c r="M22" s="149">
        <f t="shared" si="7"/>
        <v>0</v>
      </c>
      <c r="N22" s="150">
        <f t="shared" si="4"/>
        <v>0</v>
      </c>
      <c r="O22" s="137" t="s">
        <v>245</v>
      </c>
      <c r="V22" s="36" t="s">
        <v>89</v>
      </c>
      <c r="W22" s="175" t="s">
        <v>397</v>
      </c>
      <c r="X22" s="175" t="s">
        <v>90</v>
      </c>
      <c r="Y22" s="36">
        <f ca="1" t="shared" si="0"/>
        <v>5274</v>
      </c>
      <c r="Z22" s="36"/>
      <c r="AA22" s="177" t="str">
        <f>+'ごみ処理概要'!B22</f>
        <v>35321</v>
      </c>
      <c r="AB22" s="36">
        <v>22</v>
      </c>
      <c r="AD22" s="177" t="s">
        <v>91</v>
      </c>
      <c r="AE22" s="36" t="s">
        <v>273</v>
      </c>
    </row>
    <row r="23" spans="2:31" ht="15" customHeight="1" thickBot="1">
      <c r="B23" s="373"/>
      <c r="C23" s="370"/>
      <c r="D23" s="10" t="s">
        <v>361</v>
      </c>
      <c r="E23" s="123">
        <f t="shared" si="8"/>
        <v>89596</v>
      </c>
      <c r="F23" s="41">
        <f t="shared" si="9"/>
        <v>244</v>
      </c>
      <c r="H23" s="351"/>
      <c r="I23" s="11"/>
      <c r="J23" s="22" t="s">
        <v>411</v>
      </c>
      <c r="K23" s="23"/>
      <c r="L23" s="151">
        <f>SUM(L16:L22)</f>
        <v>173403</v>
      </c>
      <c r="M23" s="152">
        <f>SUM(M16:M22)</f>
        <v>20811</v>
      </c>
      <c r="N23" s="153">
        <f>SUM(N16:N22)</f>
        <v>10691</v>
      </c>
      <c r="O23" s="154">
        <f>SUM(O16:O21)</f>
        <v>141217</v>
      </c>
      <c r="V23" s="36" t="s">
        <v>92</v>
      </c>
      <c r="W23" s="175" t="s">
        <v>397</v>
      </c>
      <c r="X23" s="175" t="s">
        <v>93</v>
      </c>
      <c r="Y23" s="36">
        <f ca="1" t="shared" si="0"/>
        <v>249</v>
      </c>
      <c r="Z23" s="36"/>
      <c r="AA23" s="177" t="str">
        <f>+'ごみ処理概要'!B23</f>
        <v>35341</v>
      </c>
      <c r="AB23" s="36">
        <v>23</v>
      </c>
      <c r="AD23" s="177" t="s">
        <v>94</v>
      </c>
      <c r="AE23" s="36" t="s">
        <v>274</v>
      </c>
    </row>
    <row r="24" spans="2:31" ht="15" customHeight="1" thickBot="1">
      <c r="B24" s="373"/>
      <c r="C24" s="370"/>
      <c r="D24" s="10" t="s">
        <v>359</v>
      </c>
      <c r="E24" s="123">
        <f t="shared" si="8"/>
        <v>1118</v>
      </c>
      <c r="F24" s="41">
        <f t="shared" si="9"/>
        <v>12931</v>
      </c>
      <c r="H24" s="24"/>
      <c r="I24" s="250" t="s">
        <v>95</v>
      </c>
      <c r="J24" s="22"/>
      <c r="K24" s="22"/>
      <c r="L24" s="125">
        <f>SUM(L7,L23)</f>
        <v>573712</v>
      </c>
      <c r="M24" s="155">
        <f>M23</f>
        <v>20811</v>
      </c>
      <c r="N24" s="156">
        <f>SUM(N15,N23)</f>
        <v>37985</v>
      </c>
      <c r="O24" s="157">
        <f>SUM(O15,O23)</f>
        <v>189517</v>
      </c>
      <c r="V24" s="36" t="s">
        <v>96</v>
      </c>
      <c r="W24" s="175" t="s">
        <v>397</v>
      </c>
      <c r="X24" s="175" t="s">
        <v>97</v>
      </c>
      <c r="Y24" s="36">
        <f ca="1" t="shared" si="0"/>
        <v>5527</v>
      </c>
      <c r="Z24" s="36"/>
      <c r="AA24" s="177" t="str">
        <f>+'ごみ処理概要'!B24</f>
        <v>35343</v>
      </c>
      <c r="AB24" s="36">
        <v>24</v>
      </c>
      <c r="AD24" s="177" t="s">
        <v>98</v>
      </c>
      <c r="AE24" s="36" t="s">
        <v>275</v>
      </c>
    </row>
    <row r="25" spans="2:31" ht="15" customHeight="1">
      <c r="B25" s="373"/>
      <c r="C25" s="371"/>
      <c r="D25" s="14" t="s">
        <v>411</v>
      </c>
      <c r="E25" s="124">
        <f>SUM(E19:E24)</f>
        <v>103625</v>
      </c>
      <c r="F25" s="41">
        <f>SUM(F19:F24)</f>
        <v>84664</v>
      </c>
      <c r="H25" s="25" t="s">
        <v>378</v>
      </c>
      <c r="I25" s="26"/>
      <c r="J25" s="26"/>
      <c r="K25" s="27"/>
      <c r="L25" s="142">
        <f>Y57</f>
        <v>39350</v>
      </c>
      <c r="M25" s="158" t="s">
        <v>245</v>
      </c>
      <c r="N25" s="159" t="s">
        <v>245</v>
      </c>
      <c r="O25" s="145">
        <f>L25</f>
        <v>39350</v>
      </c>
      <c r="V25" s="36" t="s">
        <v>99</v>
      </c>
      <c r="W25" s="175" t="s">
        <v>397</v>
      </c>
      <c r="X25" s="175" t="s">
        <v>100</v>
      </c>
      <c r="Y25" s="36">
        <f ca="1" t="shared" si="0"/>
        <v>5124</v>
      </c>
      <c r="Z25" s="36"/>
      <c r="AA25" s="177" t="str">
        <f>+'ごみ処理概要'!B25</f>
        <v>35344</v>
      </c>
      <c r="AB25" s="36">
        <v>25</v>
      </c>
      <c r="AD25" s="177" t="s">
        <v>101</v>
      </c>
      <c r="AE25" s="36" t="s">
        <v>276</v>
      </c>
    </row>
    <row r="26" spans="2:31" ht="15" customHeight="1" thickBot="1">
      <c r="B26" s="374"/>
      <c r="C26" s="59" t="s">
        <v>243</v>
      </c>
      <c r="D26" s="60"/>
      <c r="E26" s="121">
        <f>E18+E25</f>
        <v>461090</v>
      </c>
      <c r="F26" s="121">
        <f>F18+F25</f>
        <v>185619</v>
      </c>
      <c r="H26" s="28" t="s">
        <v>377</v>
      </c>
      <c r="I26" s="29"/>
      <c r="J26" s="29"/>
      <c r="K26" s="30"/>
      <c r="L26" s="122">
        <f>Y58</f>
        <v>32521</v>
      </c>
      <c r="M26" s="160" t="s">
        <v>245</v>
      </c>
      <c r="N26" s="161">
        <f>L26</f>
        <v>32521</v>
      </c>
      <c r="O26" s="162" t="s">
        <v>245</v>
      </c>
      <c r="V26" s="36" t="s">
        <v>102</v>
      </c>
      <c r="W26" s="175" t="s">
        <v>397</v>
      </c>
      <c r="X26" s="175" t="s">
        <v>103</v>
      </c>
      <c r="Y26" s="36">
        <f ca="1" t="shared" si="0"/>
        <v>2011</v>
      </c>
      <c r="Z26" s="36"/>
      <c r="AA26" s="177" t="str">
        <f>+'ごみ処理概要'!B26</f>
        <v>35502</v>
      </c>
      <c r="AB26" s="36">
        <v>26</v>
      </c>
      <c r="AD26" s="177" t="s">
        <v>104</v>
      </c>
      <c r="AE26" s="36" t="s">
        <v>277</v>
      </c>
    </row>
    <row r="27" spans="8:31" ht="15" customHeight="1" thickBot="1">
      <c r="H27" s="360" t="s">
        <v>243</v>
      </c>
      <c r="I27" s="361"/>
      <c r="J27" s="361"/>
      <c r="K27" s="362"/>
      <c r="L27" s="163">
        <f>SUM(L24:L26)</f>
        <v>645583</v>
      </c>
      <c r="M27" s="164">
        <f>SUM(M24:M26)</f>
        <v>20811</v>
      </c>
      <c r="N27" s="165">
        <f>SUM(N24:N26)</f>
        <v>70506</v>
      </c>
      <c r="O27" s="166">
        <f>SUM(O24:O26)</f>
        <v>228867</v>
      </c>
      <c r="V27" s="36" t="s">
        <v>105</v>
      </c>
      <c r="W27" s="175" t="s">
        <v>397</v>
      </c>
      <c r="X27" s="175" t="s">
        <v>106</v>
      </c>
      <c r="Y27" s="36">
        <f ca="1" t="shared" si="0"/>
        <v>89596</v>
      </c>
      <c r="Z27" s="36"/>
      <c r="AA27" s="177" t="e">
        <f>+ごみ処理概要!#REF!</f>
        <v>#REF!</v>
      </c>
      <c r="AB27" s="36">
        <v>27</v>
      </c>
      <c r="AD27" s="177" t="s">
        <v>107</v>
      </c>
      <c r="AE27" s="36" t="s">
        <v>278</v>
      </c>
    </row>
    <row r="28" spans="6:31" ht="15" customHeight="1" thickBot="1">
      <c r="F28" s="5"/>
      <c r="H28" s="31" t="s">
        <v>108</v>
      </c>
      <c r="I28" s="31"/>
      <c r="J28" s="31"/>
      <c r="K28" s="31"/>
      <c r="V28" s="36" t="s">
        <v>109</v>
      </c>
      <c r="W28" s="175" t="s">
        <v>397</v>
      </c>
      <c r="X28" s="175" t="s">
        <v>110</v>
      </c>
      <c r="Y28" s="36">
        <f ca="1" t="shared" si="0"/>
        <v>1118</v>
      </c>
      <c r="Z28" s="36"/>
      <c r="AA28" s="177" t="e">
        <f>+ごみ処理概要!#REF!</f>
        <v>#REF!</v>
      </c>
      <c r="AB28" s="36">
        <v>28</v>
      </c>
      <c r="AD28" s="177" t="s">
        <v>111</v>
      </c>
      <c r="AE28" s="36" t="s">
        <v>279</v>
      </c>
    </row>
    <row r="29" spans="2:31" ht="15" customHeight="1">
      <c r="B29" s="63"/>
      <c r="C29" s="260" t="s">
        <v>353</v>
      </c>
      <c r="D29" s="7"/>
      <c r="E29" s="120">
        <f>E26</f>
        <v>461090</v>
      </c>
      <c r="F29" s="66"/>
      <c r="L29" s="67"/>
      <c r="M29" s="6" t="s">
        <v>378</v>
      </c>
      <c r="N29" s="6" t="s">
        <v>112</v>
      </c>
      <c r="O29" s="7" t="s">
        <v>344</v>
      </c>
      <c r="V29" s="36" t="s">
        <v>113</v>
      </c>
      <c r="W29" s="175" t="s">
        <v>397</v>
      </c>
      <c r="X29" s="175" t="s">
        <v>114</v>
      </c>
      <c r="Y29" s="36">
        <f ca="1" t="shared" si="0"/>
        <v>0</v>
      </c>
      <c r="Z29" s="36"/>
      <c r="AA29" s="177" t="e">
        <f>+ごみ処理概要!#REF!</f>
        <v>#REF!</v>
      </c>
      <c r="AB29" s="36">
        <v>29</v>
      </c>
      <c r="AD29" s="177" t="s">
        <v>115</v>
      </c>
      <c r="AE29" s="36" t="s">
        <v>280</v>
      </c>
    </row>
    <row r="30" spans="2:31" ht="15" customHeight="1">
      <c r="B30" s="64"/>
      <c r="C30" s="62" t="s">
        <v>354</v>
      </c>
      <c r="D30" s="8"/>
      <c r="E30" s="41">
        <f>F26</f>
        <v>185619</v>
      </c>
      <c r="F30" s="66"/>
      <c r="L30" s="68" t="s">
        <v>116</v>
      </c>
      <c r="M30" s="147">
        <f aca="true" t="shared" si="10" ref="M30:M39">Y74</f>
        <v>36050</v>
      </c>
      <c r="N30" s="147">
        <f aca="true" t="shared" si="11" ref="N30:N49">Y93</f>
        <v>2222</v>
      </c>
      <c r="O30" s="148">
        <f aca="true" t="shared" si="12" ref="O30:O39">Y113</f>
        <v>15461</v>
      </c>
      <c r="V30" s="36" t="s">
        <v>117</v>
      </c>
      <c r="W30" s="175" t="s">
        <v>397</v>
      </c>
      <c r="X30" s="175" t="s">
        <v>118</v>
      </c>
      <c r="Y30" s="36">
        <f ca="1" t="shared" si="0"/>
        <v>94621</v>
      </c>
      <c r="Z30" s="36"/>
      <c r="AA30" s="177" t="e">
        <f>+ごみ処理概要!#REF!</f>
        <v>#REF!</v>
      </c>
      <c r="AB30" s="36">
        <v>30</v>
      </c>
      <c r="AD30" s="177" t="s">
        <v>119</v>
      </c>
      <c r="AE30" s="36" t="s">
        <v>281</v>
      </c>
    </row>
    <row r="31" spans="2:31" ht="15" customHeight="1">
      <c r="B31" s="65"/>
      <c r="C31" s="62" t="s">
        <v>344</v>
      </c>
      <c r="D31" s="8"/>
      <c r="E31" s="41">
        <f>O50</f>
        <v>16695</v>
      </c>
      <c r="F31" s="66"/>
      <c r="L31" s="68" t="s">
        <v>363</v>
      </c>
      <c r="M31" s="147">
        <f t="shared" si="10"/>
        <v>41</v>
      </c>
      <c r="N31" s="147">
        <f t="shared" si="11"/>
        <v>32</v>
      </c>
      <c r="O31" s="148">
        <f t="shared" si="12"/>
        <v>14</v>
      </c>
      <c r="V31" s="36" t="s">
        <v>120</v>
      </c>
      <c r="W31" s="175" t="s">
        <v>397</v>
      </c>
      <c r="X31" s="175" t="s">
        <v>121</v>
      </c>
      <c r="Y31" s="36">
        <f ca="1" t="shared" si="0"/>
        <v>3948</v>
      </c>
      <c r="Z31" s="36"/>
      <c r="AA31" s="177" t="e">
        <f>+ごみ処理概要!#REF!</f>
        <v>#REF!</v>
      </c>
      <c r="AB31" s="36">
        <v>31</v>
      </c>
      <c r="AD31" s="177" t="s">
        <v>122</v>
      </c>
      <c r="AE31" s="36" t="s">
        <v>282</v>
      </c>
    </row>
    <row r="32" spans="2:31" ht="15" customHeight="1" thickBot="1">
      <c r="B32" s="357" t="s">
        <v>123</v>
      </c>
      <c r="C32" s="358"/>
      <c r="D32" s="359"/>
      <c r="E32" s="121">
        <f>SUM(E29:E31)</f>
        <v>663404</v>
      </c>
      <c r="F32" s="66"/>
      <c r="L32" s="68" t="s">
        <v>364</v>
      </c>
      <c r="M32" s="147">
        <f t="shared" si="10"/>
        <v>311</v>
      </c>
      <c r="N32" s="147">
        <f t="shared" si="11"/>
        <v>859</v>
      </c>
      <c r="O32" s="148">
        <f t="shared" si="12"/>
        <v>109</v>
      </c>
      <c r="V32" s="36" t="s">
        <v>124</v>
      </c>
      <c r="W32" s="175" t="s">
        <v>397</v>
      </c>
      <c r="X32" s="175" t="s">
        <v>125</v>
      </c>
      <c r="Y32" s="36">
        <f ca="1" t="shared" si="0"/>
        <v>1036</v>
      </c>
      <c r="Z32" s="36"/>
      <c r="AA32" s="177" t="e">
        <f>+ごみ処理概要!#REF!</f>
        <v>#REF!</v>
      </c>
      <c r="AB32" s="36">
        <v>32</v>
      </c>
      <c r="AD32" s="177" t="s">
        <v>126</v>
      </c>
      <c r="AE32" s="36" t="s">
        <v>283</v>
      </c>
    </row>
    <row r="33" spans="12:31" ht="15" customHeight="1">
      <c r="L33" s="68" t="s">
        <v>365</v>
      </c>
      <c r="M33" s="147">
        <f t="shared" si="10"/>
        <v>831</v>
      </c>
      <c r="N33" s="147">
        <f t="shared" si="11"/>
        <v>10079</v>
      </c>
      <c r="O33" s="148">
        <f t="shared" si="12"/>
        <v>811</v>
      </c>
      <c r="V33" s="36" t="s">
        <v>127</v>
      </c>
      <c r="W33" s="175" t="s">
        <v>397</v>
      </c>
      <c r="X33" s="175" t="s">
        <v>128</v>
      </c>
      <c r="Y33" s="36">
        <f ca="1" t="shared" si="0"/>
        <v>7</v>
      </c>
      <c r="Z33" s="36"/>
      <c r="AA33" s="177" t="e">
        <f>+ごみ処理概要!#REF!</f>
        <v>#REF!</v>
      </c>
      <c r="AB33" s="36">
        <v>33</v>
      </c>
      <c r="AD33" s="177" t="s">
        <v>129</v>
      </c>
      <c r="AE33" s="36" t="s">
        <v>284</v>
      </c>
    </row>
    <row r="34" spans="12:31" ht="15" customHeight="1">
      <c r="L34" s="68" t="s">
        <v>366</v>
      </c>
      <c r="M34" s="147">
        <f t="shared" si="10"/>
        <v>786</v>
      </c>
      <c r="N34" s="147">
        <f t="shared" si="11"/>
        <v>8043</v>
      </c>
      <c r="O34" s="148">
        <f t="shared" si="12"/>
        <v>129</v>
      </c>
      <c r="V34" s="36" t="s">
        <v>130</v>
      </c>
      <c r="W34" s="175" t="s">
        <v>397</v>
      </c>
      <c r="X34" s="175" t="s">
        <v>131</v>
      </c>
      <c r="Y34" s="36">
        <f ca="1" t="shared" si="0"/>
        <v>1343</v>
      </c>
      <c r="Z34" s="36"/>
      <c r="AA34" s="177" t="e">
        <f>+ごみ処理概要!#REF!</f>
        <v>#REF!</v>
      </c>
      <c r="AB34" s="36">
        <v>34</v>
      </c>
      <c r="AD34" s="177" t="s">
        <v>132</v>
      </c>
      <c r="AE34" s="36" t="s">
        <v>285</v>
      </c>
    </row>
    <row r="35" spans="12:31" ht="15" customHeight="1">
      <c r="L35" s="68" t="s">
        <v>244</v>
      </c>
      <c r="M35" s="147">
        <f t="shared" si="10"/>
        <v>11</v>
      </c>
      <c r="N35" s="147">
        <f t="shared" si="11"/>
        <v>2671</v>
      </c>
      <c r="O35" s="148">
        <f t="shared" si="12"/>
        <v>4</v>
      </c>
      <c r="V35" s="36" t="s">
        <v>133</v>
      </c>
      <c r="W35" s="175" t="s">
        <v>397</v>
      </c>
      <c r="X35" s="175" t="s">
        <v>134</v>
      </c>
      <c r="Y35" s="36">
        <f ca="1" t="shared" si="0"/>
        <v>374</v>
      </c>
      <c r="Z35" s="36"/>
      <c r="AA35" s="177" t="e">
        <f>+ごみ処理概要!#REF!</f>
        <v>#REF!</v>
      </c>
      <c r="AB35" s="36">
        <v>35</v>
      </c>
      <c r="AD35" s="177" t="s">
        <v>135</v>
      </c>
      <c r="AE35" s="36" t="s">
        <v>286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収集ごみ（混合ごみ＋可燃ごみ＋不燃ごみ＋資源ごみ＋粗大ごみ＋その他）＝458,420t/年</v>
      </c>
      <c r="C36" s="252"/>
      <c r="L36" s="68" t="s">
        <v>367</v>
      </c>
      <c r="M36" s="147">
        <f t="shared" si="10"/>
        <v>0</v>
      </c>
      <c r="N36" s="147">
        <f t="shared" si="11"/>
        <v>8</v>
      </c>
      <c r="O36" s="148">
        <f t="shared" si="12"/>
        <v>0</v>
      </c>
      <c r="V36" s="36" t="s">
        <v>136</v>
      </c>
      <c r="W36" s="175" t="s">
        <v>397</v>
      </c>
      <c r="X36" s="175" t="s">
        <v>137</v>
      </c>
      <c r="Y36" s="36">
        <f ca="1" t="shared" si="0"/>
        <v>50427</v>
      </c>
      <c r="Z36" s="36"/>
      <c r="AA36" s="177" t="e">
        <f>+ごみ処理概要!#REF!</f>
        <v>#REF!</v>
      </c>
      <c r="AB36" s="36">
        <v>36</v>
      </c>
      <c r="AD36" s="177" t="s">
        <v>138</v>
      </c>
      <c r="AE36" s="36" t="s">
        <v>287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計画収集量（収集ごみ＋直接搬入ごみ）＝646,709t/年</v>
      </c>
      <c r="L37" s="68" t="s">
        <v>139</v>
      </c>
      <c r="M37" s="147">
        <f t="shared" si="10"/>
        <v>0</v>
      </c>
      <c r="N37" s="147">
        <f t="shared" si="11"/>
        <v>10136</v>
      </c>
      <c r="O37" s="148">
        <f t="shared" si="12"/>
        <v>0</v>
      </c>
      <c r="V37" s="36" t="s">
        <v>140</v>
      </c>
      <c r="W37" s="175" t="s">
        <v>397</v>
      </c>
      <c r="X37" s="175" t="s">
        <v>141</v>
      </c>
      <c r="Y37" s="36">
        <f ca="1" t="shared" si="0"/>
        <v>15530</v>
      </c>
      <c r="Z37" s="36"/>
      <c r="AA37" s="177" t="e">
        <f>+ごみ処理概要!#REF!</f>
        <v>#REF!</v>
      </c>
      <c r="AB37" s="36">
        <v>37</v>
      </c>
      <c r="AD37" s="177" t="s">
        <v>142</v>
      </c>
      <c r="AE37" s="36" t="s">
        <v>288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ごみ総排出量（計画収集量＋集団回収量）＝663,404t/年</v>
      </c>
      <c r="L38" s="68" t="s">
        <v>143</v>
      </c>
      <c r="M38" s="147">
        <f t="shared" si="10"/>
        <v>0</v>
      </c>
      <c r="N38" s="147">
        <f t="shared" si="11"/>
        <v>1535</v>
      </c>
      <c r="O38" s="148">
        <f t="shared" si="12"/>
        <v>0</v>
      </c>
      <c r="V38" s="36" t="s">
        <v>144</v>
      </c>
      <c r="W38" s="175" t="s">
        <v>397</v>
      </c>
      <c r="X38" s="175" t="s">
        <v>145</v>
      </c>
      <c r="Y38" s="36">
        <f ca="1" t="shared" si="0"/>
        <v>5158</v>
      </c>
      <c r="Z38" s="36"/>
      <c r="AA38" s="177" t="e">
        <f>+ごみ処理概要!#REF!</f>
        <v>#REF!</v>
      </c>
      <c r="AB38" s="36">
        <v>38</v>
      </c>
      <c r="AD38" s="177" t="s">
        <v>146</v>
      </c>
      <c r="AE38" s="36" t="s">
        <v>289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ごみ処理量（直接最終処分量＋直接焼却量＋焼却以外の中間処理量＋直接資源化量）＝645,583t/年</v>
      </c>
      <c r="L39" s="68" t="s">
        <v>370</v>
      </c>
      <c r="M39" s="147">
        <f t="shared" si="10"/>
        <v>1317</v>
      </c>
      <c r="N39" s="147">
        <f t="shared" si="11"/>
        <v>88</v>
      </c>
      <c r="O39" s="148">
        <f t="shared" si="12"/>
        <v>167</v>
      </c>
      <c r="V39" s="36" t="s">
        <v>147</v>
      </c>
      <c r="W39" s="175" t="s">
        <v>397</v>
      </c>
      <c r="X39" s="175" t="s">
        <v>148</v>
      </c>
      <c r="Y39" s="36">
        <f ca="1" t="shared" si="0"/>
        <v>244</v>
      </c>
      <c r="Z39" s="36"/>
      <c r="AA39" s="177" t="e">
        <f>+ごみ処理概要!#REF!</f>
        <v>#REF!</v>
      </c>
      <c r="AB39" s="36">
        <v>39</v>
      </c>
      <c r="AD39" s="177" t="s">
        <v>149</v>
      </c>
      <c r="AE39" s="36" t="s">
        <v>290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１人１日あたりごみ排出量（ごみ総排出量/総人口）＝1,242g/人日</v>
      </c>
      <c r="L40" s="68" t="s">
        <v>371</v>
      </c>
      <c r="M40" s="133" t="s">
        <v>245</v>
      </c>
      <c r="N40" s="147">
        <f t="shared" si="11"/>
        <v>176</v>
      </c>
      <c r="O40" s="134" t="s">
        <v>245</v>
      </c>
      <c r="V40" s="36" t="s">
        <v>150</v>
      </c>
      <c r="W40" s="175" t="s">
        <v>397</v>
      </c>
      <c r="X40" s="175" t="s">
        <v>151</v>
      </c>
      <c r="Y40" s="36">
        <f ca="1" t="shared" si="0"/>
        <v>12931</v>
      </c>
      <c r="Z40" s="36"/>
      <c r="AA40" s="177" t="e">
        <f>+ごみ処理概要!#REF!</f>
        <v>#REF!</v>
      </c>
      <c r="AB40" s="36">
        <v>40</v>
      </c>
      <c r="AD40" s="177" t="s">
        <v>152</v>
      </c>
      <c r="AE40" s="36" t="s">
        <v>291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リサイクル率（[資源化量合計＋集団回収量]/[ごみ処理量＋集団回収量]）＝37.08％</v>
      </c>
      <c r="L41" s="68" t="s">
        <v>372</v>
      </c>
      <c r="M41" s="133" t="s">
        <v>245</v>
      </c>
      <c r="N41" s="147">
        <f t="shared" si="11"/>
        <v>0</v>
      </c>
      <c r="O41" s="134" t="s">
        <v>245</v>
      </c>
      <c r="W41" s="175"/>
      <c r="X41" s="175"/>
      <c r="Z41" s="36"/>
      <c r="AA41" s="177" t="e">
        <f>+ごみ処理概要!#REF!</f>
        <v>#REF!</v>
      </c>
      <c r="AB41" s="36">
        <v>41</v>
      </c>
      <c r="AD41" s="177" t="s">
        <v>153</v>
      </c>
      <c r="AE41" s="36" t="s">
        <v>292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中間処理による減量化量（施設処理量-施設処理後資源化量-施設処理後残渣処分量）＝346,210t/年</v>
      </c>
      <c r="L42" s="68" t="s">
        <v>373</v>
      </c>
      <c r="M42" s="133" t="s">
        <v>245</v>
      </c>
      <c r="N42" s="147">
        <f t="shared" si="11"/>
        <v>3915</v>
      </c>
      <c r="O42" s="134" t="s">
        <v>245</v>
      </c>
      <c r="V42" s="36" t="s">
        <v>392</v>
      </c>
      <c r="W42" s="175" t="s">
        <v>154</v>
      </c>
      <c r="X42" s="36" t="s">
        <v>246</v>
      </c>
      <c r="Y42" s="36">
        <f aca="true" ca="1" t="shared" si="13" ref="Y42:Y83">IF(Y$2=0,INDIRECT(W42&amp;"!"&amp;X42&amp;$AB$2),0)</f>
        <v>400309</v>
      </c>
      <c r="Z42" s="36"/>
      <c r="AA42" s="177" t="e">
        <f>+ごみ処理概要!#REF!</f>
        <v>#REF!</v>
      </c>
      <c r="AB42" s="36">
        <v>42</v>
      </c>
      <c r="AD42" s="177" t="s">
        <v>155</v>
      </c>
      <c r="AE42" s="36" t="s">
        <v>293</v>
      </c>
    </row>
    <row r="43" spans="12:31" ht="15" customHeight="1">
      <c r="L43" s="68" t="s">
        <v>156</v>
      </c>
      <c r="M43" s="133" t="s">
        <v>245</v>
      </c>
      <c r="N43" s="147">
        <f t="shared" si="11"/>
        <v>14781</v>
      </c>
      <c r="O43" s="134" t="s">
        <v>245</v>
      </c>
      <c r="U43" s="1" t="s">
        <v>395</v>
      </c>
      <c r="V43" s="36" t="s">
        <v>379</v>
      </c>
      <c r="W43" s="175" t="s">
        <v>154</v>
      </c>
      <c r="X43" s="36" t="s">
        <v>157</v>
      </c>
      <c r="Y43" s="36">
        <f ca="1" t="shared" si="13"/>
        <v>15828</v>
      </c>
      <c r="Z43" s="36"/>
      <c r="AA43" s="177" t="e">
        <f>+ごみ処理概要!#REF!</f>
        <v>#REF!</v>
      </c>
      <c r="AB43" s="36">
        <v>43</v>
      </c>
      <c r="AD43" s="177" t="s">
        <v>158</v>
      </c>
      <c r="AE43" s="36" t="s">
        <v>294</v>
      </c>
    </row>
    <row r="44" spans="12:31" ht="15" customHeight="1">
      <c r="L44" s="68" t="s">
        <v>159</v>
      </c>
      <c r="M44" s="133" t="s">
        <v>245</v>
      </c>
      <c r="N44" s="147">
        <f t="shared" si="11"/>
        <v>0</v>
      </c>
      <c r="O44" s="134" t="s">
        <v>245</v>
      </c>
      <c r="U44" s="1" t="s">
        <v>395</v>
      </c>
      <c r="V44" s="36" t="s">
        <v>347</v>
      </c>
      <c r="W44" s="175" t="s">
        <v>154</v>
      </c>
      <c r="X44" s="36" t="s">
        <v>160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161</v>
      </c>
      <c r="AE44" s="36" t="s">
        <v>295</v>
      </c>
    </row>
    <row r="45" spans="11:31" ht="15" customHeight="1">
      <c r="K45" s="50"/>
      <c r="L45" s="68" t="s">
        <v>162</v>
      </c>
      <c r="M45" s="133" t="s">
        <v>245</v>
      </c>
      <c r="N45" s="147">
        <f t="shared" si="11"/>
        <v>20567</v>
      </c>
      <c r="O45" s="134" t="s">
        <v>245</v>
      </c>
      <c r="U45" s="1" t="s">
        <v>395</v>
      </c>
      <c r="V45" s="36" t="s">
        <v>348</v>
      </c>
      <c r="W45" s="175" t="s">
        <v>154</v>
      </c>
      <c r="X45" s="36" t="s">
        <v>163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164</v>
      </c>
      <c r="AE45" s="36" t="s">
        <v>296</v>
      </c>
    </row>
    <row r="46" spans="11:31" ht="15" customHeight="1">
      <c r="K46" s="50"/>
      <c r="L46" s="68" t="s">
        <v>335</v>
      </c>
      <c r="M46" s="133" t="s">
        <v>245</v>
      </c>
      <c r="N46" s="147">
        <f t="shared" si="11"/>
        <v>0</v>
      </c>
      <c r="O46" s="134" t="s">
        <v>245</v>
      </c>
      <c r="U46" s="1" t="s">
        <v>395</v>
      </c>
      <c r="V46" s="36" t="s">
        <v>349</v>
      </c>
      <c r="W46" s="175" t="s">
        <v>154</v>
      </c>
      <c r="X46" s="36" t="s">
        <v>406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165</v>
      </c>
      <c r="AE46" s="36" t="s">
        <v>297</v>
      </c>
    </row>
    <row r="47" spans="11:31" ht="15" customHeight="1">
      <c r="K47" s="50"/>
      <c r="L47" s="68" t="s">
        <v>166</v>
      </c>
      <c r="M47" s="133" t="s">
        <v>245</v>
      </c>
      <c r="N47" s="147">
        <f t="shared" si="11"/>
        <v>0</v>
      </c>
      <c r="O47" s="134" t="s">
        <v>245</v>
      </c>
      <c r="U47" s="1" t="s">
        <v>395</v>
      </c>
      <c r="V47" s="36" t="s">
        <v>350</v>
      </c>
      <c r="W47" s="175" t="s">
        <v>154</v>
      </c>
      <c r="X47" s="36" t="s">
        <v>167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168</v>
      </c>
      <c r="AE47" s="36" t="s">
        <v>298</v>
      </c>
    </row>
    <row r="48" spans="11:31" ht="15" customHeight="1">
      <c r="K48" s="50"/>
      <c r="L48" s="69" t="s">
        <v>169</v>
      </c>
      <c r="M48" s="147">
        <f>Y91</f>
        <v>0</v>
      </c>
      <c r="N48" s="147">
        <f t="shared" si="11"/>
        <v>49</v>
      </c>
      <c r="O48" s="148">
        <f>Y130</f>
        <v>0</v>
      </c>
      <c r="U48" s="1" t="s">
        <v>395</v>
      </c>
      <c r="V48" s="36" t="s">
        <v>351</v>
      </c>
      <c r="W48" s="175" t="s">
        <v>154</v>
      </c>
      <c r="X48" s="36" t="s">
        <v>170</v>
      </c>
      <c r="Y48" s="36">
        <f ca="1" t="shared" si="13"/>
        <v>4983</v>
      </c>
      <c r="Z48" s="36"/>
      <c r="AA48" s="177" t="e">
        <f>+ごみ処理概要!#REF!</f>
        <v>#REF!</v>
      </c>
      <c r="AB48" s="36">
        <v>48</v>
      </c>
      <c r="AD48" s="177" t="s">
        <v>171</v>
      </c>
      <c r="AE48" s="36" t="s">
        <v>299</v>
      </c>
    </row>
    <row r="49" spans="12:31" ht="15" customHeight="1" thickBot="1">
      <c r="L49" s="70" t="s">
        <v>361</v>
      </c>
      <c r="M49" s="150">
        <f>Y92</f>
        <v>3</v>
      </c>
      <c r="N49" s="147">
        <f t="shared" si="11"/>
        <v>114356</v>
      </c>
      <c r="O49" s="167">
        <f>Y131</f>
        <v>0</v>
      </c>
      <c r="U49" s="1" t="s">
        <v>395</v>
      </c>
      <c r="V49" s="36" t="s">
        <v>408</v>
      </c>
      <c r="W49" s="175" t="s">
        <v>154</v>
      </c>
      <c r="X49" s="36" t="s">
        <v>172</v>
      </c>
      <c r="Y49" s="36">
        <f ca="1" t="shared" si="13"/>
        <v>0</v>
      </c>
      <c r="Z49" s="36"/>
      <c r="AA49" s="177" t="e">
        <f>+ごみ処理概要!#REF!</f>
        <v>#REF!</v>
      </c>
      <c r="AB49" s="36">
        <v>49</v>
      </c>
      <c r="AD49" s="177" t="s">
        <v>173</v>
      </c>
      <c r="AE49" s="36" t="s">
        <v>300</v>
      </c>
    </row>
    <row r="50" spans="12:31" ht="15" customHeight="1" thickBot="1">
      <c r="L50" s="32" t="s">
        <v>243</v>
      </c>
      <c r="M50" s="156">
        <f>SUM(M30:M49)</f>
        <v>39350</v>
      </c>
      <c r="N50" s="156">
        <f>SUM(N30:N49)</f>
        <v>189517</v>
      </c>
      <c r="O50" s="157">
        <f>SUM(O30:O49)</f>
        <v>16695</v>
      </c>
      <c r="U50" s="1" t="s">
        <v>383</v>
      </c>
      <c r="V50" s="36" t="s">
        <v>379</v>
      </c>
      <c r="W50" s="175" t="s">
        <v>154</v>
      </c>
      <c r="X50" s="36" t="s">
        <v>250</v>
      </c>
      <c r="Y50" s="36">
        <f ca="1" t="shared" si="13"/>
        <v>23205</v>
      </c>
      <c r="Z50" s="36"/>
      <c r="AA50" s="177" t="e">
        <f>+ごみ処理概要!#REF!</f>
        <v>#REF!</v>
      </c>
      <c r="AB50" s="36">
        <v>50</v>
      </c>
      <c r="AD50" s="177" t="s">
        <v>174</v>
      </c>
      <c r="AE50" s="36" t="s">
        <v>301</v>
      </c>
    </row>
    <row r="51" spans="12:31" ht="15" customHeight="1">
      <c r="L51" s="51"/>
      <c r="M51" s="52"/>
      <c r="U51" s="1" t="s">
        <v>383</v>
      </c>
      <c r="V51" s="36" t="s">
        <v>347</v>
      </c>
      <c r="W51" s="175" t="s">
        <v>154</v>
      </c>
      <c r="X51" s="36" t="s">
        <v>251</v>
      </c>
      <c r="Y51" s="36">
        <f ca="1" t="shared" si="13"/>
        <v>0</v>
      </c>
      <c r="Z51" s="36"/>
      <c r="AA51" s="177" t="e">
        <f>+ごみ処理概要!#REF!</f>
        <v>#REF!</v>
      </c>
      <c r="AB51" s="36">
        <v>51</v>
      </c>
      <c r="AD51" s="177" t="s">
        <v>175</v>
      </c>
      <c r="AE51" s="36" t="s">
        <v>302</v>
      </c>
    </row>
    <row r="52" spans="21:31" ht="16.5" customHeight="1" hidden="1">
      <c r="U52" s="1" t="s">
        <v>383</v>
      </c>
      <c r="V52" s="36" t="s">
        <v>348</v>
      </c>
      <c r="W52" s="175" t="s">
        <v>154</v>
      </c>
      <c r="X52" s="36" t="s">
        <v>248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176</v>
      </c>
      <c r="AE52" s="36" t="s">
        <v>303</v>
      </c>
    </row>
    <row r="53" spans="21:28" ht="15" customHeight="1" hidden="1">
      <c r="U53" s="1" t="s">
        <v>383</v>
      </c>
      <c r="V53" s="36" t="s">
        <v>349</v>
      </c>
      <c r="W53" s="175" t="s">
        <v>154</v>
      </c>
      <c r="X53" s="36" t="s">
        <v>252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383</v>
      </c>
      <c r="V54" s="36" t="s">
        <v>350</v>
      </c>
      <c r="W54" s="175" t="s">
        <v>154</v>
      </c>
      <c r="X54" s="36" t="s">
        <v>253</v>
      </c>
      <c r="Y54" s="36">
        <f ca="1" t="shared" si="13"/>
        <v>15006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383</v>
      </c>
      <c r="V55" s="36" t="s">
        <v>351</v>
      </c>
      <c r="W55" s="175" t="s">
        <v>154</v>
      </c>
      <c r="X55" s="36" t="s">
        <v>254</v>
      </c>
      <c r="Y55" s="36">
        <f ca="1" t="shared" si="13"/>
        <v>135192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383</v>
      </c>
      <c r="V56" s="36" t="s">
        <v>408</v>
      </c>
      <c r="W56" s="175" t="s">
        <v>154</v>
      </c>
      <c r="X56" s="36" t="s">
        <v>249</v>
      </c>
      <c r="Y56" s="36">
        <f ca="1" t="shared" si="13"/>
        <v>0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378</v>
      </c>
      <c r="W57" s="175" t="s">
        <v>154</v>
      </c>
      <c r="X57" s="36" t="s">
        <v>255</v>
      </c>
      <c r="Y57" s="36">
        <f ca="1" t="shared" si="13"/>
        <v>39350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377</v>
      </c>
      <c r="W58" s="175" t="s">
        <v>154</v>
      </c>
      <c r="X58" s="36" t="s">
        <v>256</v>
      </c>
      <c r="Y58" s="36">
        <f ca="1" t="shared" si="13"/>
        <v>32521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177</v>
      </c>
      <c r="V59" s="36" t="s">
        <v>346</v>
      </c>
      <c r="W59" s="175" t="s">
        <v>154</v>
      </c>
      <c r="X59" s="36" t="s">
        <v>178</v>
      </c>
      <c r="Y59" s="36">
        <f ca="1" t="shared" si="13"/>
        <v>27294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177</v>
      </c>
      <c r="V60" s="36" t="s">
        <v>379</v>
      </c>
      <c r="W60" s="175" t="s">
        <v>154</v>
      </c>
      <c r="X60" s="36" t="s">
        <v>179</v>
      </c>
      <c r="Y60" s="36">
        <f ca="1" t="shared" si="13"/>
        <v>3727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177</v>
      </c>
      <c r="V61" s="36" t="s">
        <v>347</v>
      </c>
      <c r="W61" s="175" t="s">
        <v>154</v>
      </c>
      <c r="X61" s="36" t="s">
        <v>180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177</v>
      </c>
      <c r="V62" s="36" t="s">
        <v>348</v>
      </c>
      <c r="W62" s="175" t="s">
        <v>154</v>
      </c>
      <c r="X62" s="36" t="s">
        <v>181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177</v>
      </c>
      <c r="V63" s="36" t="s">
        <v>349</v>
      </c>
      <c r="W63" s="175" t="s">
        <v>154</v>
      </c>
      <c r="X63" s="36" t="s">
        <v>182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177</v>
      </c>
      <c r="V64" s="36" t="s">
        <v>350</v>
      </c>
      <c r="W64" s="175" t="s">
        <v>154</v>
      </c>
      <c r="X64" s="36" t="s">
        <v>183</v>
      </c>
      <c r="Y64" s="36">
        <f ca="1" t="shared" si="13"/>
        <v>216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177</v>
      </c>
      <c r="V65" s="36" t="s">
        <v>351</v>
      </c>
      <c r="W65" s="175" t="s">
        <v>154</v>
      </c>
      <c r="X65" s="36" t="s">
        <v>184</v>
      </c>
      <c r="Y65" s="36">
        <f ca="1" t="shared" si="13"/>
        <v>6748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177</v>
      </c>
      <c r="V66" s="36" t="s">
        <v>408</v>
      </c>
      <c r="W66" s="175" t="s">
        <v>154</v>
      </c>
      <c r="X66" s="36" t="s">
        <v>185</v>
      </c>
      <c r="Y66" s="36">
        <f ca="1" t="shared" si="13"/>
        <v>0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387</v>
      </c>
      <c r="V67" s="36" t="s">
        <v>346</v>
      </c>
      <c r="W67" s="175" t="s">
        <v>242</v>
      </c>
      <c r="X67" s="176" t="s">
        <v>172</v>
      </c>
      <c r="Y67" s="36">
        <f ca="1" t="shared" si="13"/>
        <v>48300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387</v>
      </c>
      <c r="V68" s="36" t="s">
        <v>379</v>
      </c>
      <c r="W68" s="175" t="s">
        <v>242</v>
      </c>
      <c r="X68" s="176" t="s">
        <v>186</v>
      </c>
      <c r="Y68" s="36">
        <f ca="1" t="shared" si="13"/>
        <v>3161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387</v>
      </c>
      <c r="V69" s="36" t="s">
        <v>347</v>
      </c>
      <c r="W69" s="175" t="s">
        <v>242</v>
      </c>
      <c r="X69" s="176" t="s">
        <v>187</v>
      </c>
      <c r="Y69" s="36">
        <f ca="1" t="shared" si="13"/>
        <v>0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387</v>
      </c>
      <c r="V70" s="36" t="s">
        <v>348</v>
      </c>
      <c r="W70" s="175" t="s">
        <v>242</v>
      </c>
      <c r="X70" s="176" t="s">
        <v>103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387</v>
      </c>
      <c r="V71" s="36" t="s">
        <v>349</v>
      </c>
      <c r="W71" s="175" t="s">
        <v>242</v>
      </c>
      <c r="X71" s="176" t="s">
        <v>145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387</v>
      </c>
      <c r="V72" s="36" t="s">
        <v>350</v>
      </c>
      <c r="W72" s="175" t="s">
        <v>242</v>
      </c>
      <c r="X72" s="176" t="s">
        <v>188</v>
      </c>
      <c r="Y72" s="36">
        <f ca="1" t="shared" si="13"/>
        <v>14790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387</v>
      </c>
      <c r="V73" s="36" t="s">
        <v>351</v>
      </c>
      <c r="W73" s="175" t="s">
        <v>242</v>
      </c>
      <c r="X73" s="176" t="s">
        <v>189</v>
      </c>
      <c r="Y73" s="36">
        <f ca="1" t="shared" si="13"/>
        <v>123266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190</v>
      </c>
      <c r="V74" s="36" t="s">
        <v>362</v>
      </c>
      <c r="W74" s="175" t="s">
        <v>337</v>
      </c>
      <c r="X74" s="176" t="s">
        <v>409</v>
      </c>
      <c r="Y74" s="36">
        <f ca="1" t="shared" si="13"/>
        <v>36050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190</v>
      </c>
      <c r="V75" s="36" t="s">
        <v>363</v>
      </c>
      <c r="W75" s="175" t="s">
        <v>337</v>
      </c>
      <c r="X75" s="176" t="s">
        <v>191</v>
      </c>
      <c r="Y75" s="36">
        <f ca="1" t="shared" si="13"/>
        <v>41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190</v>
      </c>
      <c r="V76" s="36" t="s">
        <v>364</v>
      </c>
      <c r="W76" s="175" t="s">
        <v>337</v>
      </c>
      <c r="X76" s="176" t="s">
        <v>178</v>
      </c>
      <c r="Y76" s="36">
        <f ca="1" t="shared" si="13"/>
        <v>311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190</v>
      </c>
      <c r="V77" s="36" t="s">
        <v>365</v>
      </c>
      <c r="W77" s="175" t="s">
        <v>337</v>
      </c>
      <c r="X77" s="176" t="s">
        <v>192</v>
      </c>
      <c r="Y77" s="36">
        <f ca="1" t="shared" si="13"/>
        <v>831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190</v>
      </c>
      <c r="V78" s="36" t="s">
        <v>366</v>
      </c>
      <c r="W78" s="175" t="s">
        <v>337</v>
      </c>
      <c r="X78" s="176" t="s">
        <v>179</v>
      </c>
      <c r="Y78" s="36">
        <f ca="1" t="shared" si="13"/>
        <v>786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190</v>
      </c>
      <c r="V79" s="36" t="s">
        <v>244</v>
      </c>
      <c r="W79" s="175" t="s">
        <v>337</v>
      </c>
      <c r="X79" s="176" t="s">
        <v>180</v>
      </c>
      <c r="Y79" s="36">
        <f ca="1" t="shared" si="13"/>
        <v>11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190</v>
      </c>
      <c r="V80" s="36" t="s">
        <v>367</v>
      </c>
      <c r="W80" s="175" t="s">
        <v>337</v>
      </c>
      <c r="X80" s="176" t="s">
        <v>181</v>
      </c>
      <c r="Y80" s="36">
        <f ca="1" t="shared" si="13"/>
        <v>0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190</v>
      </c>
      <c r="V81" s="36" t="s">
        <v>368</v>
      </c>
      <c r="W81" s="186" t="s">
        <v>337</v>
      </c>
      <c r="X81" s="176" t="s">
        <v>182</v>
      </c>
      <c r="Y81" s="36">
        <f ca="1" t="shared" si="13"/>
        <v>0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190</v>
      </c>
      <c r="V82" s="36" t="s">
        <v>369</v>
      </c>
      <c r="W82" s="175" t="s">
        <v>337</v>
      </c>
      <c r="X82" s="176" t="s">
        <v>183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190</v>
      </c>
      <c r="V83" s="36" t="s">
        <v>370</v>
      </c>
      <c r="W83" s="175" t="s">
        <v>337</v>
      </c>
      <c r="X83" s="176" t="s">
        <v>184</v>
      </c>
      <c r="Y83" s="36">
        <f ca="1" t="shared" si="13"/>
        <v>1317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190</v>
      </c>
      <c r="V84" s="36" t="s">
        <v>371</v>
      </c>
      <c r="W84" s="175" t="s">
        <v>337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190</v>
      </c>
      <c r="V85" s="36" t="s">
        <v>372</v>
      </c>
      <c r="W85" s="175" t="s">
        <v>337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190</v>
      </c>
      <c r="V86" s="36" t="s">
        <v>373</v>
      </c>
      <c r="W86" s="175" t="s">
        <v>337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190</v>
      </c>
      <c r="V87" s="36" t="s">
        <v>156</v>
      </c>
      <c r="W87" s="175" t="s">
        <v>337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190</v>
      </c>
      <c r="V88" s="36" t="s">
        <v>159</v>
      </c>
      <c r="W88" s="175" t="s">
        <v>337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190</v>
      </c>
      <c r="V89" s="36" t="s">
        <v>374</v>
      </c>
      <c r="W89" s="175" t="s">
        <v>337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190</v>
      </c>
      <c r="V90" s="36" t="s">
        <v>375</v>
      </c>
      <c r="W90" s="175" t="s">
        <v>337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190</v>
      </c>
      <c r="V91" s="36" t="s">
        <v>376</v>
      </c>
      <c r="W91" s="175" t="s">
        <v>337</v>
      </c>
      <c r="X91" s="176" t="s">
        <v>193</v>
      </c>
      <c r="Y91" s="36">
        <f aca="true" ca="1" t="shared" si="14" ref="Y91:Y122">IF(Y$2=0,INDIRECT(W91&amp;"!"&amp;X91&amp;$AB$2),0)</f>
        <v>0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190</v>
      </c>
      <c r="V92" s="36" t="s">
        <v>361</v>
      </c>
      <c r="W92" s="175" t="s">
        <v>337</v>
      </c>
      <c r="X92" s="176" t="s">
        <v>194</v>
      </c>
      <c r="Y92" s="36">
        <f ca="1" t="shared" si="14"/>
        <v>3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336</v>
      </c>
      <c r="V93" s="36" t="s">
        <v>362</v>
      </c>
      <c r="W93" s="175" t="s">
        <v>337</v>
      </c>
      <c r="X93" s="176" t="s">
        <v>195</v>
      </c>
      <c r="Y93" s="36">
        <f ca="1" t="shared" si="14"/>
        <v>2222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336</v>
      </c>
      <c r="V94" s="36" t="s">
        <v>363</v>
      </c>
      <c r="W94" s="175" t="s">
        <v>337</v>
      </c>
      <c r="X94" s="176" t="s">
        <v>196</v>
      </c>
      <c r="Y94" s="36">
        <f ca="1" t="shared" si="14"/>
        <v>32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336</v>
      </c>
      <c r="V95" s="36" t="s">
        <v>364</v>
      </c>
      <c r="W95" s="175" t="s">
        <v>337</v>
      </c>
      <c r="X95" s="176" t="s">
        <v>197</v>
      </c>
      <c r="Y95" s="36">
        <f ca="1" t="shared" si="14"/>
        <v>859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336</v>
      </c>
      <c r="V96" s="36" t="s">
        <v>365</v>
      </c>
      <c r="W96" s="175" t="s">
        <v>337</v>
      </c>
      <c r="X96" s="176" t="s">
        <v>198</v>
      </c>
      <c r="Y96" s="36">
        <f ca="1" t="shared" si="14"/>
        <v>10079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336</v>
      </c>
      <c r="V97" s="36" t="s">
        <v>366</v>
      </c>
      <c r="W97" s="175" t="s">
        <v>337</v>
      </c>
      <c r="X97" s="176" t="s">
        <v>199</v>
      </c>
      <c r="Y97" s="36">
        <f ca="1" t="shared" si="14"/>
        <v>8043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336</v>
      </c>
      <c r="V98" s="36" t="s">
        <v>244</v>
      </c>
      <c r="W98" s="175" t="s">
        <v>337</v>
      </c>
      <c r="X98" s="176" t="s">
        <v>200</v>
      </c>
      <c r="Y98" s="36">
        <f ca="1" t="shared" si="14"/>
        <v>2671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336</v>
      </c>
      <c r="V99" s="36" t="s">
        <v>367</v>
      </c>
      <c r="W99" s="175" t="s">
        <v>337</v>
      </c>
      <c r="X99" s="176" t="s">
        <v>201</v>
      </c>
      <c r="Y99" s="36">
        <f ca="1" t="shared" si="14"/>
        <v>8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336</v>
      </c>
      <c r="V100" s="36" t="s">
        <v>368</v>
      </c>
      <c r="W100" s="186" t="s">
        <v>337</v>
      </c>
      <c r="X100" s="176" t="s">
        <v>202</v>
      </c>
      <c r="Y100" s="36">
        <f ca="1" t="shared" si="14"/>
        <v>10136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336</v>
      </c>
      <c r="V101" s="36" t="s">
        <v>369</v>
      </c>
      <c r="W101" s="175" t="s">
        <v>337</v>
      </c>
      <c r="X101" s="176" t="s">
        <v>412</v>
      </c>
      <c r="Y101" s="36">
        <f ca="1" t="shared" si="14"/>
        <v>1535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336</v>
      </c>
      <c r="V102" s="36" t="s">
        <v>370</v>
      </c>
      <c r="W102" s="175" t="s">
        <v>337</v>
      </c>
      <c r="X102" s="176" t="s">
        <v>203</v>
      </c>
      <c r="Y102" s="36">
        <f ca="1" t="shared" si="14"/>
        <v>88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336</v>
      </c>
      <c r="V103" s="36" t="s">
        <v>371</v>
      </c>
      <c r="W103" s="175" t="s">
        <v>337</v>
      </c>
      <c r="X103" s="176" t="s">
        <v>204</v>
      </c>
      <c r="Y103" s="36">
        <f ca="1" t="shared" si="14"/>
        <v>176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336</v>
      </c>
      <c r="V104" s="36" t="s">
        <v>372</v>
      </c>
      <c r="W104" s="175" t="s">
        <v>337</v>
      </c>
      <c r="X104" s="176" t="s">
        <v>205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336</v>
      </c>
      <c r="V105" s="36" t="s">
        <v>373</v>
      </c>
      <c r="W105" s="175" t="s">
        <v>337</v>
      </c>
      <c r="X105" s="176" t="s">
        <v>206</v>
      </c>
      <c r="Y105" s="36">
        <f ca="1" t="shared" si="14"/>
        <v>3915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336</v>
      </c>
      <c r="V106" s="36" t="s">
        <v>156</v>
      </c>
      <c r="W106" s="175" t="s">
        <v>337</v>
      </c>
      <c r="X106" s="176" t="s">
        <v>207</v>
      </c>
      <c r="Y106" s="36">
        <f ca="1" t="shared" si="14"/>
        <v>14781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336</v>
      </c>
      <c r="V107" s="36" t="s">
        <v>159</v>
      </c>
      <c r="W107" s="175" t="s">
        <v>337</v>
      </c>
      <c r="X107" s="176" t="s">
        <v>208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336</v>
      </c>
      <c r="V108" s="36" t="s">
        <v>374</v>
      </c>
      <c r="W108" s="175" t="s">
        <v>337</v>
      </c>
      <c r="X108" s="176" t="s">
        <v>209</v>
      </c>
      <c r="Y108" s="36">
        <f ca="1" t="shared" si="14"/>
        <v>20567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336</v>
      </c>
      <c r="V109" s="36" t="s">
        <v>334</v>
      </c>
      <c r="W109" s="175" t="s">
        <v>337</v>
      </c>
      <c r="X109" s="176" t="s">
        <v>210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336</v>
      </c>
      <c r="V110" s="36" t="s">
        <v>375</v>
      </c>
      <c r="W110" s="175" t="s">
        <v>337</v>
      </c>
      <c r="X110" s="176" t="s">
        <v>211</v>
      </c>
      <c r="Y110" s="36">
        <f ca="1" t="shared" si="14"/>
        <v>0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336</v>
      </c>
      <c r="V111" s="36" t="s">
        <v>376</v>
      </c>
      <c r="W111" s="175" t="s">
        <v>337</v>
      </c>
      <c r="X111" s="176" t="s">
        <v>212</v>
      </c>
      <c r="Y111" s="36">
        <f ca="1" t="shared" si="14"/>
        <v>49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336</v>
      </c>
      <c r="V112" s="36" t="s">
        <v>361</v>
      </c>
      <c r="W112" s="175" t="s">
        <v>337</v>
      </c>
      <c r="X112" s="176" t="s">
        <v>213</v>
      </c>
      <c r="Y112" s="36">
        <f ca="1" t="shared" si="14"/>
        <v>114356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214</v>
      </c>
      <c r="V113" s="36" t="s">
        <v>362</v>
      </c>
      <c r="W113" s="175" t="s">
        <v>337</v>
      </c>
      <c r="X113" s="176" t="s">
        <v>215</v>
      </c>
      <c r="Y113" s="36">
        <f ca="1" t="shared" si="14"/>
        <v>15461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214</v>
      </c>
      <c r="V114" s="36" t="s">
        <v>363</v>
      </c>
      <c r="W114" s="175" t="s">
        <v>337</v>
      </c>
      <c r="X114" s="176" t="s">
        <v>216</v>
      </c>
      <c r="Y114" s="36">
        <f ca="1" t="shared" si="14"/>
        <v>14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214</v>
      </c>
      <c r="V115" s="36" t="s">
        <v>364</v>
      </c>
      <c r="W115" s="175" t="s">
        <v>337</v>
      </c>
      <c r="X115" s="176" t="s">
        <v>217</v>
      </c>
      <c r="Y115" s="36">
        <f ca="1" t="shared" si="14"/>
        <v>109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214</v>
      </c>
      <c r="V116" s="36" t="s">
        <v>365</v>
      </c>
      <c r="W116" s="175" t="s">
        <v>337</v>
      </c>
      <c r="X116" s="176" t="s">
        <v>218</v>
      </c>
      <c r="Y116" s="36">
        <f ca="1" t="shared" si="14"/>
        <v>811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214</v>
      </c>
      <c r="V117" s="36" t="s">
        <v>366</v>
      </c>
      <c r="W117" s="175" t="s">
        <v>337</v>
      </c>
      <c r="X117" s="176" t="s">
        <v>219</v>
      </c>
      <c r="Y117" s="36">
        <f ca="1" t="shared" si="14"/>
        <v>129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214</v>
      </c>
      <c r="V118" s="36" t="s">
        <v>244</v>
      </c>
      <c r="W118" s="175" t="s">
        <v>337</v>
      </c>
      <c r="X118" s="176" t="s">
        <v>220</v>
      </c>
      <c r="Y118" s="36">
        <f ca="1" t="shared" si="14"/>
        <v>4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214</v>
      </c>
      <c r="V119" s="36" t="s">
        <v>367</v>
      </c>
      <c r="W119" s="175" t="s">
        <v>337</v>
      </c>
      <c r="X119" s="176" t="s">
        <v>221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214</v>
      </c>
      <c r="V120" s="36" t="s">
        <v>368</v>
      </c>
      <c r="W120" s="186" t="s">
        <v>337</v>
      </c>
      <c r="X120" s="176" t="s">
        <v>222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214</v>
      </c>
      <c r="V121" s="36" t="s">
        <v>369</v>
      </c>
      <c r="W121" s="175" t="s">
        <v>337</v>
      </c>
      <c r="X121" s="176" t="s">
        <v>223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214</v>
      </c>
      <c r="V122" s="36" t="s">
        <v>370</v>
      </c>
      <c r="W122" s="175" t="s">
        <v>337</v>
      </c>
      <c r="X122" s="176" t="s">
        <v>224</v>
      </c>
      <c r="Y122" s="36">
        <f ca="1" t="shared" si="14"/>
        <v>167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214</v>
      </c>
      <c r="V123" s="36" t="s">
        <v>371</v>
      </c>
      <c r="W123" s="175" t="s">
        <v>337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214</v>
      </c>
      <c r="V124" s="36" t="s">
        <v>372</v>
      </c>
      <c r="W124" s="175" t="s">
        <v>337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214</v>
      </c>
      <c r="V125" s="36" t="s">
        <v>373</v>
      </c>
      <c r="W125" s="175" t="s">
        <v>337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214</v>
      </c>
      <c r="V126" s="36" t="s">
        <v>156</v>
      </c>
      <c r="W126" s="175" t="s">
        <v>337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214</v>
      </c>
      <c r="V127" s="36" t="s">
        <v>159</v>
      </c>
      <c r="W127" s="175" t="s">
        <v>337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214</v>
      </c>
      <c r="V128" s="36" t="s">
        <v>374</v>
      </c>
      <c r="W128" s="175" t="s">
        <v>337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214</v>
      </c>
      <c r="V129" s="36" t="s">
        <v>375</v>
      </c>
      <c r="W129" s="175" t="s">
        <v>337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214</v>
      </c>
      <c r="V130" s="36" t="s">
        <v>376</v>
      </c>
      <c r="W130" s="175" t="s">
        <v>337</v>
      </c>
      <c r="X130" s="176" t="s">
        <v>97</v>
      </c>
      <c r="Y130" s="36">
        <f ca="1">IF(Y$2=0,INDIRECT(W130&amp;"!"&amp;X130&amp;$AB$2),0)</f>
        <v>0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214</v>
      </c>
      <c r="V131" s="36" t="s">
        <v>361</v>
      </c>
      <c r="W131" s="175" t="s">
        <v>337</v>
      </c>
      <c r="X131" s="176" t="s">
        <v>100</v>
      </c>
      <c r="Y131" s="36">
        <f ca="1">IF(Y$2=0,INDIRECT(W131&amp;"!"&amp;X131&amp;$AB$2),0)</f>
        <v>0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340</v>
      </c>
      <c r="W133" s="175" t="s">
        <v>397</v>
      </c>
      <c r="X133" s="175" t="s">
        <v>225</v>
      </c>
      <c r="Y133" s="36">
        <f ca="1">IF(Y$2=0,INDIRECT(W133&amp;"!"&amp;X133&amp;$AB$2),0)</f>
        <v>15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+'ごみ処理概要'!B27</f>
        <v>0</v>
      </c>
      <c r="AB1805" s="36">
        <v>1805</v>
      </c>
    </row>
    <row r="1806" spans="27:28" ht="13.5" hidden="1">
      <c r="AA1806" s="177">
        <f>+'ごみ処理概要'!B28</f>
        <v>0</v>
      </c>
      <c r="AB1806" s="36">
        <v>1806</v>
      </c>
    </row>
    <row r="1807" spans="27:28" ht="13.5" hidden="1">
      <c r="AA1807" s="177">
        <f>+'ごみ処理概要'!B29</f>
        <v>0</v>
      </c>
      <c r="AB1807" s="36">
        <v>1807</v>
      </c>
    </row>
    <row r="1808" spans="27:28" ht="13.5" hidden="1">
      <c r="AA1808" s="177">
        <f>+'ごみ処理概要'!B30</f>
        <v>0</v>
      </c>
      <c r="AB1808" s="36">
        <v>1808</v>
      </c>
    </row>
    <row r="1809" spans="27:28" ht="13.5" hidden="1">
      <c r="AA1809" s="177">
        <f>+'ごみ処理概要'!B31</f>
        <v>0</v>
      </c>
      <c r="AB1809" s="36">
        <v>1809</v>
      </c>
    </row>
    <row r="1810" spans="27:28" ht="13.5" hidden="1">
      <c r="AA1810" s="177">
        <f>+'ごみ処理概要'!B32</f>
        <v>0</v>
      </c>
      <c r="AB1810" s="36">
        <v>1810</v>
      </c>
    </row>
    <row r="1811" spans="27:28" ht="13.5" hidden="1">
      <c r="AA1811" s="177">
        <f>+'ごみ処理概要'!B33</f>
        <v>0</v>
      </c>
      <c r="AB1811" s="36">
        <v>1811</v>
      </c>
    </row>
    <row r="1812" spans="27:28" ht="13.5" hidden="1">
      <c r="AA1812" s="177">
        <f>+'ごみ処理概要'!B34</f>
        <v>0</v>
      </c>
      <c r="AB1812" s="36">
        <v>1812</v>
      </c>
    </row>
    <row r="1813" spans="27:28" ht="13.5" hidden="1">
      <c r="AA1813" s="177">
        <f>+'ごみ処理概要'!B35</f>
        <v>0</v>
      </c>
      <c r="AB1813" s="36">
        <v>1813</v>
      </c>
    </row>
    <row r="1814" spans="27:28" ht="13.5" hidden="1">
      <c r="AA1814" s="177">
        <f>+'ごみ処理概要'!B36</f>
        <v>0</v>
      </c>
      <c r="AB1814" s="36">
        <v>1814</v>
      </c>
    </row>
    <row r="1815" spans="27:28" ht="13.5" hidden="1">
      <c r="AA1815" s="177">
        <f>+'ごみ処理概要'!B37</f>
        <v>0</v>
      </c>
      <c r="AB1815" s="36">
        <v>1815</v>
      </c>
    </row>
    <row r="1816" spans="27:28" ht="13.5" hidden="1">
      <c r="AA1816" s="177">
        <f>+'ごみ処理概要'!B38</f>
        <v>0</v>
      </c>
      <c r="AB1816" s="36">
        <v>1816</v>
      </c>
    </row>
    <row r="1817" spans="27:28" ht="13.5" hidden="1">
      <c r="AA1817" s="177">
        <f>+'ごみ処理概要'!B39</f>
        <v>0</v>
      </c>
      <c r="AB1817" s="36">
        <v>1817</v>
      </c>
    </row>
    <row r="1818" spans="27:28" ht="13.5" hidden="1">
      <c r="AA1818" s="177">
        <f>+'ごみ処理概要'!B40</f>
        <v>0</v>
      </c>
      <c r="AB1818" s="36">
        <v>1818</v>
      </c>
    </row>
    <row r="1819" spans="27:28" ht="13.5" hidden="1">
      <c r="AA1819" s="177">
        <f>+'ごみ処理概要'!B41</f>
        <v>0</v>
      </c>
      <c r="AB1819" s="36">
        <v>1819</v>
      </c>
    </row>
    <row r="1820" spans="27:28" ht="13.5" hidden="1">
      <c r="AA1820" s="177">
        <f>+'ごみ処理概要'!B42</f>
        <v>0</v>
      </c>
      <c r="AB1820" s="36">
        <v>1820</v>
      </c>
    </row>
    <row r="1821" spans="27:28" ht="13.5" hidden="1">
      <c r="AA1821" s="177">
        <f>+'ごみ処理概要'!B43</f>
        <v>0</v>
      </c>
      <c r="AB1821" s="36">
        <v>1821</v>
      </c>
    </row>
    <row r="1822" spans="27:28" ht="13.5" hidden="1">
      <c r="AA1822" s="177">
        <f>+'ごみ処理概要'!B44</f>
        <v>0</v>
      </c>
      <c r="AB1822" s="36">
        <v>1822</v>
      </c>
    </row>
    <row r="1823" spans="27:28" ht="13.5" hidden="1">
      <c r="AA1823" s="177">
        <f>+'ごみ処理概要'!B45</f>
        <v>0</v>
      </c>
      <c r="AB1823" s="36">
        <v>1823</v>
      </c>
    </row>
    <row r="1824" spans="27:28" ht="13.5" hidden="1">
      <c r="AA1824" s="177">
        <f>+'ごみ処理概要'!B46</f>
        <v>0</v>
      </c>
      <c r="AB1824" s="36">
        <v>1824</v>
      </c>
    </row>
    <row r="1825" spans="27:28" ht="13.5" hidden="1">
      <c r="AA1825" s="177">
        <f>+'ごみ処理概要'!B47</f>
        <v>0</v>
      </c>
      <c r="AB1825" s="36">
        <v>1825</v>
      </c>
    </row>
    <row r="1826" spans="27:28" ht="13.5" hidden="1">
      <c r="AA1826" s="177">
        <f>+'ごみ処理概要'!B48</f>
        <v>0</v>
      </c>
      <c r="AB1826" s="36">
        <v>1826</v>
      </c>
    </row>
    <row r="1827" spans="27:28" ht="13.5" hidden="1">
      <c r="AA1827" s="177">
        <f>+'ごみ処理概要'!B49</f>
        <v>0</v>
      </c>
      <c r="AB1827" s="36">
        <v>1827</v>
      </c>
    </row>
    <row r="1828" spans="27:28" ht="13.5" hidden="1">
      <c r="AA1828" s="177">
        <f>+'ごみ処理概要'!B50</f>
        <v>0</v>
      </c>
      <c r="AB1828" s="36">
        <v>1828</v>
      </c>
    </row>
    <row r="1829" spans="27:28" ht="13.5" hidden="1">
      <c r="AA1829" s="177">
        <f>+'ごみ処理概要'!B51</f>
        <v>0</v>
      </c>
      <c r="AB1829" s="36">
        <v>1829</v>
      </c>
    </row>
    <row r="1830" spans="27:28" ht="13.5" hidden="1">
      <c r="AA1830" s="177">
        <f>+'ごみ処理概要'!B52</f>
        <v>0</v>
      </c>
      <c r="AB1830" s="36">
        <v>1830</v>
      </c>
    </row>
    <row r="1831" spans="27:28" ht="13.5" hidden="1">
      <c r="AA1831" s="177">
        <f>+'ごみ処理概要'!B53</f>
        <v>0</v>
      </c>
      <c r="AB1831" s="36">
        <v>1831</v>
      </c>
    </row>
    <row r="1832" spans="27:28" ht="13.5" hidden="1">
      <c r="AA1832" s="177">
        <f>+'ごみ処理概要'!B54</f>
        <v>0</v>
      </c>
      <c r="AB1832" s="36">
        <v>1832</v>
      </c>
    </row>
    <row r="1833" spans="27:28" ht="13.5" hidden="1">
      <c r="AA1833" s="177">
        <f>+'ごみ処理概要'!B55</f>
        <v>0</v>
      </c>
      <c r="AB1833" s="36">
        <v>1833</v>
      </c>
    </row>
    <row r="1834" spans="27:28" ht="13.5" hidden="1">
      <c r="AA1834" s="177">
        <f>+'ごみ処理概要'!B56</f>
        <v>0</v>
      </c>
      <c r="AB1834" s="36">
        <v>1834</v>
      </c>
    </row>
    <row r="1835" spans="27:28" ht="13.5" hidden="1">
      <c r="AA1835" s="177">
        <f>+'ごみ処理概要'!B57</f>
        <v>0</v>
      </c>
      <c r="AB1835" s="36">
        <v>1835</v>
      </c>
    </row>
    <row r="1836" spans="27:28" ht="13.5" hidden="1">
      <c r="AA1836" s="177">
        <f>+'ごみ処理概要'!B58</f>
        <v>0</v>
      </c>
      <c r="AB1836" s="36">
        <v>1836</v>
      </c>
    </row>
    <row r="1837" spans="27:28" ht="13.5" hidden="1">
      <c r="AA1837" s="177">
        <f>+'ごみ処理概要'!B59</f>
        <v>0</v>
      </c>
      <c r="AB1837" s="36">
        <v>1837</v>
      </c>
    </row>
    <row r="1838" spans="27:28" ht="13.5" hidden="1">
      <c r="AA1838" s="177">
        <f>+'ごみ処理概要'!B60</f>
        <v>0</v>
      </c>
      <c r="AB1838" s="36">
        <v>1838</v>
      </c>
    </row>
    <row r="1839" spans="27:28" ht="13.5" hidden="1">
      <c r="AA1839" s="177">
        <f>+'ごみ処理概要'!B61</f>
        <v>0</v>
      </c>
      <c r="AB1839" s="36">
        <v>1839</v>
      </c>
    </row>
    <row r="1840" spans="27:28" ht="13.5" hidden="1">
      <c r="AA1840" s="177">
        <f>+'ごみ処理概要'!B62</f>
        <v>0</v>
      </c>
      <c r="AB1840" s="36">
        <v>1840</v>
      </c>
    </row>
    <row r="1841" spans="27:28" ht="13.5" hidden="1">
      <c r="AA1841" s="177">
        <f>+'ごみ処理概要'!B63</f>
        <v>0</v>
      </c>
      <c r="AB1841" s="36">
        <v>1841</v>
      </c>
    </row>
    <row r="1842" spans="27:28" ht="13.5" hidden="1">
      <c r="AA1842" s="177">
        <f>+'ごみ処理概要'!B64</f>
        <v>0</v>
      </c>
      <c r="AB1842" s="36">
        <v>1842</v>
      </c>
    </row>
    <row r="1843" spans="27:28" ht="13.5" hidden="1">
      <c r="AA1843" s="177">
        <f>+'ごみ処理概要'!B65</f>
        <v>0</v>
      </c>
      <c r="AB1843" s="36">
        <v>1843</v>
      </c>
    </row>
    <row r="1844" spans="27:28" ht="13.5" hidden="1">
      <c r="AA1844" s="177">
        <f>+'ごみ処理概要'!B66</f>
        <v>0</v>
      </c>
      <c r="AB1844" s="36">
        <v>1844</v>
      </c>
    </row>
    <row r="1845" spans="27:28" ht="13.5" hidden="1">
      <c r="AA1845" s="177">
        <f>+'ごみ処理概要'!B67</f>
        <v>0</v>
      </c>
      <c r="AB1845" s="36">
        <v>1845</v>
      </c>
    </row>
    <row r="1846" spans="27:28" ht="13.5" hidden="1">
      <c r="AA1846" s="177">
        <f>+'ごみ処理概要'!B68</f>
        <v>0</v>
      </c>
      <c r="AB1846" s="36">
        <v>1846</v>
      </c>
    </row>
    <row r="1847" spans="27:28" ht="13.5" hidden="1">
      <c r="AA1847" s="177">
        <f>+'ごみ処理概要'!B69</f>
        <v>0</v>
      </c>
      <c r="AB1847" s="36">
        <v>1847</v>
      </c>
    </row>
    <row r="1848" spans="27:28" ht="13.5" hidden="1">
      <c r="AA1848" s="177">
        <f>+'ごみ処理概要'!B70</f>
        <v>0</v>
      </c>
      <c r="AB1848" s="36">
        <v>1848</v>
      </c>
    </row>
    <row r="1849" spans="27:28" ht="13.5" hidden="1">
      <c r="AA1849" s="177">
        <f>+'ごみ処理概要'!B71</f>
        <v>0</v>
      </c>
      <c r="AB1849" s="36">
        <v>1849</v>
      </c>
    </row>
    <row r="1850" spans="27:28" ht="13.5" hidden="1">
      <c r="AA1850" s="177">
        <f>+'ごみ処理概要'!B72</f>
        <v>0</v>
      </c>
      <c r="AB1850" s="36">
        <v>1850</v>
      </c>
    </row>
    <row r="1851" spans="27:28" ht="13.5" hidden="1">
      <c r="AA1851" s="177">
        <f>+'ごみ処理概要'!B73</f>
        <v>0</v>
      </c>
      <c r="AB1851" s="36">
        <v>1851</v>
      </c>
    </row>
    <row r="1852" spans="27:28" ht="13.5" hidden="1">
      <c r="AA1852" s="177">
        <f>+'ごみ処理概要'!B74</f>
        <v>0</v>
      </c>
      <c r="AB1852" s="36">
        <v>1852</v>
      </c>
    </row>
    <row r="1853" spans="27:28" ht="13.5" hidden="1">
      <c r="AA1853" s="177">
        <f>+'ごみ処理概要'!B75</f>
        <v>0</v>
      </c>
      <c r="AB1853" s="36">
        <v>1853</v>
      </c>
    </row>
    <row r="1854" spans="27:28" ht="13.5" hidden="1">
      <c r="AA1854" s="177">
        <f>+'ごみ処理概要'!B76</f>
        <v>0</v>
      </c>
      <c r="AB1854" s="36">
        <v>1854</v>
      </c>
    </row>
    <row r="1855" spans="27:28" ht="13.5" hidden="1">
      <c r="AA1855" s="177">
        <f>+'ごみ処理概要'!B77</f>
        <v>0</v>
      </c>
      <c r="AB1855" s="36">
        <v>1855</v>
      </c>
    </row>
    <row r="1856" spans="27:28" ht="13.5" hidden="1">
      <c r="AA1856" s="177">
        <f>+'ごみ処理概要'!B78</f>
        <v>0</v>
      </c>
      <c r="AB1856" s="36">
        <v>1856</v>
      </c>
    </row>
    <row r="1857" spans="27:28" ht="13.5" hidden="1">
      <c r="AA1857" s="177">
        <f>+'ごみ処理概要'!B79</f>
        <v>0</v>
      </c>
      <c r="AB1857" s="36">
        <v>1857</v>
      </c>
    </row>
    <row r="1858" spans="27:28" ht="13.5" hidden="1">
      <c r="AA1858" s="177">
        <f>+'ごみ処理概要'!B80</f>
        <v>0</v>
      </c>
      <c r="AB1858" s="36">
        <v>1858</v>
      </c>
    </row>
    <row r="1859" spans="27:28" ht="13.5" hidden="1">
      <c r="AA1859" s="177">
        <f>+'ごみ処理概要'!B81</f>
        <v>0</v>
      </c>
      <c r="AB1859" s="36">
        <v>1859</v>
      </c>
    </row>
    <row r="1860" spans="27:28" ht="13.5" hidden="1">
      <c r="AA1860" s="177">
        <f>+'ごみ処理概要'!B82</f>
        <v>0</v>
      </c>
      <c r="AB1860" s="36">
        <v>1860</v>
      </c>
    </row>
    <row r="1861" spans="27:28" ht="13.5" hidden="1">
      <c r="AA1861" s="177">
        <f>+'ごみ処理概要'!B83</f>
        <v>0</v>
      </c>
      <c r="AB1861" s="36">
        <v>1861</v>
      </c>
    </row>
    <row r="1862" spans="27:28" ht="13.5" hidden="1">
      <c r="AA1862" s="177">
        <f>+'ごみ処理概要'!B84</f>
        <v>0</v>
      </c>
      <c r="AB1862" s="36">
        <v>1862</v>
      </c>
    </row>
    <row r="1863" spans="27:28" ht="13.5" hidden="1">
      <c r="AA1863" s="177">
        <f>+'ごみ処理概要'!B85</f>
        <v>0</v>
      </c>
      <c r="AB1863" s="36">
        <v>1863</v>
      </c>
    </row>
    <row r="1864" spans="27:28" ht="13.5" hidden="1">
      <c r="AA1864" s="177">
        <f>+'ごみ処理概要'!B86</f>
        <v>0</v>
      </c>
      <c r="AB1864" s="36">
        <v>1864</v>
      </c>
    </row>
    <row r="1865" spans="27:28" ht="13.5" hidden="1">
      <c r="AA1865" s="177">
        <f>+'ごみ処理概要'!B87</f>
        <v>0</v>
      </c>
      <c r="AB1865" s="36">
        <v>1865</v>
      </c>
    </row>
    <row r="1866" spans="27:28" ht="13.5" hidden="1">
      <c r="AA1866" s="177">
        <f>+'ごみ処理概要'!B88</f>
        <v>0</v>
      </c>
      <c r="AB1866" s="36">
        <v>1866</v>
      </c>
    </row>
    <row r="1867" spans="27:28" ht="13.5" hidden="1">
      <c r="AA1867" s="177">
        <f>+'ごみ処理概要'!B89</f>
        <v>0</v>
      </c>
      <c r="AB1867" s="36">
        <v>1867</v>
      </c>
    </row>
    <row r="1868" spans="27:28" ht="13.5" hidden="1">
      <c r="AA1868" s="177">
        <f>+'ごみ処理概要'!B90</f>
        <v>0</v>
      </c>
      <c r="AB1868" s="36">
        <v>1868</v>
      </c>
    </row>
    <row r="1869" spans="27:28" ht="13.5" hidden="1">
      <c r="AA1869" s="177">
        <f>+'ごみ処理概要'!B91</f>
        <v>0</v>
      </c>
      <c r="AB1869" s="36">
        <v>1869</v>
      </c>
    </row>
    <row r="1870" spans="27:28" ht="13.5" hidden="1">
      <c r="AA1870" s="177">
        <f>+'ごみ処理概要'!B92</f>
        <v>0</v>
      </c>
      <c r="AB1870" s="36">
        <v>1870</v>
      </c>
    </row>
    <row r="1871" spans="27:28" ht="13.5" hidden="1">
      <c r="AA1871" s="177">
        <f>+'ごみ処理概要'!B93</f>
        <v>0</v>
      </c>
      <c r="AB1871" s="36">
        <v>1871</v>
      </c>
    </row>
    <row r="1872" spans="27:28" ht="13.5" hidden="1">
      <c r="AA1872" s="177">
        <f>+'ごみ処理概要'!B94</f>
        <v>0</v>
      </c>
      <c r="AB1872" s="36">
        <v>1872</v>
      </c>
    </row>
    <row r="1873" spans="27:28" ht="13.5" hidden="1">
      <c r="AA1873" s="177">
        <f>+'ごみ処理概要'!B95</f>
        <v>0</v>
      </c>
      <c r="AB1873" s="36">
        <v>1873</v>
      </c>
    </row>
    <row r="1874" spans="27:28" ht="13.5" hidden="1">
      <c r="AA1874" s="177">
        <f>+'ごみ処理概要'!B96</f>
        <v>0</v>
      </c>
      <c r="AB1874" s="36">
        <v>1874</v>
      </c>
    </row>
    <row r="1875" spans="27:28" ht="13.5" hidden="1">
      <c r="AA1875" s="177">
        <f>+'ごみ処理概要'!B97</f>
        <v>0</v>
      </c>
      <c r="AB1875" s="36">
        <v>1875</v>
      </c>
    </row>
    <row r="1876" spans="27:28" ht="13.5" hidden="1">
      <c r="AA1876" s="177">
        <f>+'ごみ処理概要'!B98</f>
        <v>0</v>
      </c>
      <c r="AB1876" s="36">
        <v>1876</v>
      </c>
    </row>
    <row r="1877" spans="27:28" ht="13.5" hidden="1">
      <c r="AA1877" s="177">
        <f>+'ごみ処理概要'!B99</f>
        <v>0</v>
      </c>
      <c r="AB1877" s="36">
        <v>1877</v>
      </c>
    </row>
    <row r="1878" spans="27:28" ht="13.5" hidden="1">
      <c r="AA1878" s="177">
        <f>+'ごみ処理概要'!B100</f>
        <v>0</v>
      </c>
      <c r="AB1878" s="36">
        <v>1878</v>
      </c>
    </row>
    <row r="1879" spans="27:28" ht="13.5" hidden="1">
      <c r="AA1879" s="177">
        <f>+'ごみ処理概要'!B101</f>
        <v>0</v>
      </c>
      <c r="AB1879" s="36">
        <v>1879</v>
      </c>
    </row>
    <row r="1880" spans="27:28" ht="13.5" hidden="1">
      <c r="AA1880" s="177">
        <f>+'ごみ処理概要'!B102</f>
        <v>0</v>
      </c>
      <c r="AB1880" s="36">
        <v>1880</v>
      </c>
    </row>
    <row r="1881" spans="27:28" ht="13.5" hidden="1">
      <c r="AA1881" s="177">
        <f>+'ごみ処理概要'!B103</f>
        <v>0</v>
      </c>
      <c r="AB1881" s="36">
        <v>1881</v>
      </c>
    </row>
    <row r="1882" spans="27:28" ht="13.5" hidden="1">
      <c r="AA1882" s="177">
        <f>+'ごみ処理概要'!B104</f>
        <v>0</v>
      </c>
      <c r="AB1882" s="36">
        <v>1882</v>
      </c>
    </row>
    <row r="1883" spans="27:28" ht="13.5" hidden="1">
      <c r="AA1883" s="177">
        <f>+'ごみ処理概要'!B105</f>
        <v>0</v>
      </c>
      <c r="AB1883" s="36">
        <v>1883</v>
      </c>
    </row>
    <row r="1884" spans="27:28" ht="13.5" hidden="1">
      <c r="AA1884" s="177">
        <f>+'ごみ処理概要'!B106</f>
        <v>0</v>
      </c>
      <c r="AB1884" s="36">
        <v>1884</v>
      </c>
    </row>
    <row r="1885" spans="27:28" ht="13.5" hidden="1">
      <c r="AA1885" s="177">
        <f>+'ごみ処理概要'!B107</f>
        <v>0</v>
      </c>
      <c r="AB1885" s="36">
        <v>1885</v>
      </c>
    </row>
    <row r="1886" spans="27:28" ht="13.5" hidden="1">
      <c r="AA1886" s="177">
        <f>+'ごみ処理概要'!B108</f>
        <v>0</v>
      </c>
      <c r="AB1886" s="36">
        <v>1886</v>
      </c>
    </row>
    <row r="1887" spans="27:28" ht="13.5" hidden="1">
      <c r="AA1887" s="177">
        <f>+'ごみ処理概要'!B109</f>
        <v>0</v>
      </c>
      <c r="AB1887" s="36">
        <v>1887</v>
      </c>
    </row>
    <row r="1888" spans="27:28" ht="13.5" hidden="1">
      <c r="AA1888" s="177">
        <f>+'ごみ処理概要'!B110</f>
        <v>0</v>
      </c>
      <c r="AB1888" s="36">
        <v>1888</v>
      </c>
    </row>
    <row r="1889" spans="27:28" ht="13.5" hidden="1">
      <c r="AA1889" s="177">
        <f>+'ごみ処理概要'!B111</f>
        <v>0</v>
      </c>
      <c r="AB1889" s="36">
        <v>1889</v>
      </c>
    </row>
    <row r="1890" spans="27:28" ht="13.5" hidden="1">
      <c r="AA1890" s="177">
        <f>+'ごみ処理概要'!B112</f>
        <v>0</v>
      </c>
      <c r="AB1890" s="36">
        <v>1890</v>
      </c>
    </row>
    <row r="1891" spans="27:28" ht="13.5" hidden="1">
      <c r="AA1891" s="177">
        <f>+'ごみ処理概要'!B113</f>
        <v>0</v>
      </c>
      <c r="AB1891" s="36">
        <v>1891</v>
      </c>
    </row>
    <row r="1892" spans="27:28" ht="13.5" hidden="1">
      <c r="AA1892" s="177">
        <f>+'ごみ処理概要'!B114</f>
        <v>0</v>
      </c>
      <c r="AB1892" s="36">
        <v>1892</v>
      </c>
    </row>
    <row r="1893" spans="27:28" ht="13.5" hidden="1">
      <c r="AA1893" s="177">
        <f>+'ごみ処理概要'!B115</f>
        <v>0</v>
      </c>
      <c r="AB1893" s="36">
        <v>1893</v>
      </c>
    </row>
    <row r="1894" spans="27:28" ht="13.5" hidden="1">
      <c r="AA1894" s="177">
        <f>+'ごみ処理概要'!B116</f>
        <v>0</v>
      </c>
      <c r="AB1894" s="36">
        <v>1894</v>
      </c>
    </row>
    <row r="1895" spans="27:28" ht="13.5" hidden="1">
      <c r="AA1895" s="177">
        <f>+'ごみ処理概要'!B117</f>
        <v>0</v>
      </c>
      <c r="AB1895" s="36">
        <v>1895</v>
      </c>
    </row>
    <row r="1896" spans="27:28" ht="13.5" hidden="1">
      <c r="AA1896" s="177">
        <f>+'ごみ処理概要'!B118</f>
        <v>0</v>
      </c>
      <c r="AB1896" s="36">
        <v>1896</v>
      </c>
    </row>
    <row r="1897" spans="27:28" ht="13.5" hidden="1">
      <c r="AA1897" s="177">
        <f>+'ごみ処理概要'!B119</f>
        <v>0</v>
      </c>
      <c r="AB1897" s="36">
        <v>1897</v>
      </c>
    </row>
    <row r="1898" spans="27:28" ht="13.5" hidden="1">
      <c r="AA1898" s="177">
        <f>+'ごみ処理概要'!B120</f>
        <v>0</v>
      </c>
      <c r="AB1898" s="36">
        <v>1898</v>
      </c>
    </row>
    <row r="1899" spans="27:28" ht="13.5" hidden="1">
      <c r="AA1899" s="177">
        <f>+'ごみ処理概要'!B121</f>
        <v>0</v>
      </c>
      <c r="AB1899" s="36">
        <v>1899</v>
      </c>
    </row>
    <row r="1900" spans="27:28" ht="13.5" hidden="1">
      <c r="AA1900" s="177">
        <f>+'ごみ処理概要'!B122</f>
        <v>0</v>
      </c>
      <c r="AB1900" s="36">
        <v>1900</v>
      </c>
    </row>
    <row r="1901" spans="27:28" ht="13.5" hidden="1">
      <c r="AA1901" s="177">
        <f>+'ごみ処理概要'!B123</f>
        <v>0</v>
      </c>
      <c r="AB1901" s="36">
        <v>1901</v>
      </c>
    </row>
    <row r="1902" spans="27:28" ht="13.5" hidden="1">
      <c r="AA1902" s="177">
        <f>+'ごみ処理概要'!B124</f>
        <v>0</v>
      </c>
      <c r="AB1902" s="36">
        <v>1902</v>
      </c>
    </row>
    <row r="1903" spans="27:28" ht="13.5" hidden="1">
      <c r="AA1903" s="177">
        <f>+'ごみ処理概要'!B125</f>
        <v>0</v>
      </c>
      <c r="AB1903" s="36">
        <v>1903</v>
      </c>
    </row>
    <row r="1904" spans="27:28" ht="13.5" hidden="1">
      <c r="AA1904" s="177">
        <f>+'ごみ処理概要'!B126</f>
        <v>0</v>
      </c>
      <c r="AB1904" s="36">
        <v>1904</v>
      </c>
    </row>
    <row r="1905" spans="27:28" ht="13.5" hidden="1">
      <c r="AA1905" s="177">
        <f>+'ごみ処理概要'!B127</f>
        <v>0</v>
      </c>
      <c r="AB1905" s="36">
        <v>1905</v>
      </c>
    </row>
    <row r="1906" spans="27:28" ht="13.5" hidden="1">
      <c r="AA1906" s="177">
        <f>+'ごみ処理概要'!B128</f>
        <v>0</v>
      </c>
      <c r="AB1906" s="36">
        <v>1906</v>
      </c>
    </row>
    <row r="1907" spans="27:28" ht="13.5" hidden="1">
      <c r="AA1907" s="177">
        <f>+'ごみ処理概要'!B129</f>
        <v>0</v>
      </c>
      <c r="AB1907" s="36">
        <v>1907</v>
      </c>
    </row>
    <row r="1908" spans="27:28" ht="13.5" hidden="1">
      <c r="AA1908" s="177">
        <f>+'ごみ処理概要'!B130</f>
        <v>0</v>
      </c>
      <c r="AB1908" s="36">
        <v>1908</v>
      </c>
    </row>
    <row r="1909" spans="27:28" ht="13.5" hidden="1">
      <c r="AA1909" s="177">
        <f>+'ごみ処理概要'!B131</f>
        <v>0</v>
      </c>
      <c r="AB1909" s="36">
        <v>1909</v>
      </c>
    </row>
    <row r="1910" spans="27:28" ht="13.5" hidden="1">
      <c r="AA1910" s="177">
        <f>+'ごみ処理概要'!B132</f>
        <v>0</v>
      </c>
      <c r="AB1910" s="36">
        <v>1910</v>
      </c>
    </row>
    <row r="1911" spans="27:28" ht="13.5" hidden="1">
      <c r="AA1911" s="177">
        <f>+'ごみ処理概要'!B133</f>
        <v>0</v>
      </c>
      <c r="AB1911" s="36">
        <v>1911</v>
      </c>
    </row>
    <row r="1912" spans="27:28" ht="13.5" hidden="1">
      <c r="AA1912" s="177">
        <f>+'ごみ処理概要'!B134</f>
        <v>0</v>
      </c>
      <c r="AB1912" s="36">
        <v>1912</v>
      </c>
    </row>
    <row r="1913" spans="27:28" ht="13.5" hidden="1">
      <c r="AA1913" s="177">
        <f>+'ごみ処理概要'!B135</f>
        <v>0</v>
      </c>
      <c r="AB1913" s="36">
        <v>1913</v>
      </c>
    </row>
    <row r="1914" spans="27:28" ht="13.5" hidden="1">
      <c r="AA1914" s="177">
        <f>+'ごみ処理概要'!B136</f>
        <v>0</v>
      </c>
      <c r="AB1914" s="36">
        <v>1914</v>
      </c>
    </row>
    <row r="1915" spans="27:28" ht="13.5" hidden="1">
      <c r="AA1915" s="177">
        <f>+'ごみ処理概要'!B137</f>
        <v>0</v>
      </c>
      <c r="AB1915" s="36">
        <v>1915</v>
      </c>
    </row>
    <row r="1916" spans="27:28" ht="13.5" hidden="1">
      <c r="AA1916" s="177">
        <f>+'ごみ処理概要'!B138</f>
        <v>0</v>
      </c>
      <c r="AB1916" s="36">
        <v>1916</v>
      </c>
    </row>
    <row r="1917" spans="27:28" ht="13.5" hidden="1">
      <c r="AA1917" s="177">
        <f>+'ごみ処理概要'!B139</f>
        <v>0</v>
      </c>
      <c r="AB1917" s="36">
        <v>1917</v>
      </c>
    </row>
    <row r="1918" spans="27:28" ht="13.5" hidden="1">
      <c r="AA1918" s="177">
        <f>+'ごみ処理概要'!B140</f>
        <v>0</v>
      </c>
      <c r="AB1918" s="36">
        <v>1918</v>
      </c>
    </row>
    <row r="1919" spans="27:28" ht="13.5" hidden="1">
      <c r="AA1919" s="177">
        <f>+'ごみ処理概要'!B141</f>
        <v>0</v>
      </c>
      <c r="AB1919" s="36">
        <v>1919</v>
      </c>
    </row>
    <row r="1920" spans="27:28" ht="13.5" hidden="1">
      <c r="AA1920" s="177">
        <f>+'ごみ処理概要'!B142</f>
        <v>0</v>
      </c>
      <c r="AB1920" s="36">
        <v>1920</v>
      </c>
    </row>
    <row r="1921" spans="27:28" ht="13.5" hidden="1">
      <c r="AA1921" s="177">
        <f>+'ごみ処理概要'!B143</f>
        <v>0</v>
      </c>
      <c r="AB1921" s="36">
        <v>1921</v>
      </c>
    </row>
    <row r="1922" spans="27:28" ht="13.5" hidden="1">
      <c r="AA1922" s="177">
        <f>+'ごみ処理概要'!B144</f>
        <v>0</v>
      </c>
      <c r="AB1922" s="36">
        <v>1922</v>
      </c>
    </row>
    <row r="1923" spans="27:28" ht="13.5" hidden="1">
      <c r="AA1923" s="177">
        <f>+'ごみ処理概要'!B145</f>
        <v>0</v>
      </c>
      <c r="AB1923" s="36">
        <v>1923</v>
      </c>
    </row>
    <row r="1924" spans="27:28" ht="13.5" hidden="1">
      <c r="AA1924" s="177">
        <f>+'ごみ処理概要'!B146</f>
        <v>0</v>
      </c>
      <c r="AB1924" s="36">
        <v>1924</v>
      </c>
    </row>
    <row r="1925" spans="27:28" ht="13.5" hidden="1">
      <c r="AA1925" s="177">
        <f>+'ごみ処理概要'!B147</f>
        <v>0</v>
      </c>
      <c r="AB1925" s="36">
        <v>1925</v>
      </c>
    </row>
    <row r="1926" spans="27:28" ht="13.5" hidden="1">
      <c r="AA1926" s="177">
        <f>+'ごみ処理概要'!B148</f>
        <v>0</v>
      </c>
      <c r="AB1926" s="36">
        <v>1926</v>
      </c>
    </row>
    <row r="1927" spans="27:28" ht="13.5" hidden="1">
      <c r="AA1927" s="177">
        <f>+'ごみ処理概要'!B149</f>
        <v>0</v>
      </c>
      <c r="AB1927" s="36">
        <v>1927</v>
      </c>
    </row>
    <row r="1928" spans="27:28" ht="13.5" hidden="1">
      <c r="AA1928" s="177">
        <f>+'ごみ処理概要'!B150</f>
        <v>0</v>
      </c>
      <c r="AB1928" s="36">
        <v>1928</v>
      </c>
    </row>
    <row r="1929" spans="27:28" ht="13.5" hidden="1">
      <c r="AA1929" s="177">
        <f>+'ごみ処理概要'!B151</f>
        <v>0</v>
      </c>
      <c r="AB1929" s="36">
        <v>1929</v>
      </c>
    </row>
    <row r="1930" spans="27:28" ht="13.5" hidden="1">
      <c r="AA1930" s="177">
        <f>+'ごみ処理概要'!B152</f>
        <v>0</v>
      </c>
      <c r="AB1930" s="36">
        <v>1930</v>
      </c>
    </row>
    <row r="1931" spans="27:28" ht="13.5" hidden="1">
      <c r="AA1931" s="177">
        <f>+'ごみ処理概要'!B153</f>
        <v>0</v>
      </c>
      <c r="AB1931" s="36">
        <v>1931</v>
      </c>
    </row>
    <row r="1932" spans="27:28" ht="13.5" hidden="1">
      <c r="AA1932" s="177">
        <f>+'ごみ処理概要'!B154</f>
        <v>0</v>
      </c>
      <c r="AB1932" s="36">
        <v>1932</v>
      </c>
    </row>
    <row r="1933" spans="27:28" ht="13.5" hidden="1">
      <c r="AA1933" s="177">
        <f>+'ごみ処理概要'!B155</f>
        <v>0</v>
      </c>
      <c r="AB1933" s="36">
        <v>1933</v>
      </c>
    </row>
    <row r="1934" spans="27:28" ht="13.5" hidden="1">
      <c r="AA1934" s="177">
        <f>+'ごみ処理概要'!B156</f>
        <v>0</v>
      </c>
      <c r="AB1934" s="36">
        <v>1934</v>
      </c>
    </row>
    <row r="1935" spans="27:28" ht="13.5" hidden="1">
      <c r="AA1935" s="177">
        <f>+'ごみ処理概要'!B157</f>
        <v>0</v>
      </c>
      <c r="AB1935" s="36">
        <v>1935</v>
      </c>
    </row>
    <row r="1936" spans="27:28" ht="13.5" hidden="1">
      <c r="AA1936" s="177">
        <f>+'ごみ処理概要'!B158</f>
        <v>0</v>
      </c>
      <c r="AB1936" s="36">
        <v>1936</v>
      </c>
    </row>
    <row r="1937" spans="27:28" ht="13.5" hidden="1">
      <c r="AA1937" s="177">
        <f>+'ごみ処理概要'!B159</f>
        <v>0</v>
      </c>
      <c r="AB1937" s="36">
        <v>1937</v>
      </c>
    </row>
    <row r="1938" spans="27:28" ht="13.5" hidden="1">
      <c r="AA1938" s="177">
        <f>+'ごみ処理概要'!B160</f>
        <v>0</v>
      </c>
      <c r="AB1938" s="36">
        <v>1938</v>
      </c>
    </row>
    <row r="1939" spans="27:28" ht="13.5" hidden="1">
      <c r="AA1939" s="177">
        <f>+'ごみ処理概要'!B161</f>
        <v>0</v>
      </c>
      <c r="AB1939" s="36">
        <v>1939</v>
      </c>
    </row>
    <row r="1940" spans="27:28" ht="13.5" hidden="1">
      <c r="AA1940" s="177">
        <f>+'ごみ処理概要'!B162</f>
        <v>0</v>
      </c>
      <c r="AB1940" s="36">
        <v>1940</v>
      </c>
    </row>
    <row r="1941" spans="27:28" ht="13.5" hidden="1">
      <c r="AA1941" s="177">
        <f>+'ごみ処理概要'!B163</f>
        <v>0</v>
      </c>
      <c r="AB1941" s="36">
        <v>1941</v>
      </c>
    </row>
    <row r="1942" spans="27:28" ht="13.5" hidden="1">
      <c r="AA1942" s="177">
        <f>+'ごみ処理概要'!B164</f>
        <v>0</v>
      </c>
      <c r="AB1942" s="36">
        <v>1942</v>
      </c>
    </row>
    <row r="1943" spans="27:28" ht="13.5" hidden="1">
      <c r="AA1943" s="177">
        <f>+'ごみ処理概要'!B165</f>
        <v>0</v>
      </c>
      <c r="AB1943" s="36">
        <v>1943</v>
      </c>
    </row>
    <row r="1944" spans="27:28" ht="13.5" hidden="1">
      <c r="AA1944" s="177">
        <f>+'ごみ処理概要'!B166</f>
        <v>0</v>
      </c>
      <c r="AB1944" s="36">
        <v>1944</v>
      </c>
    </row>
    <row r="1945" spans="27:28" ht="13.5" hidden="1">
      <c r="AA1945" s="177">
        <f>+'ごみ処理概要'!B167</f>
        <v>0</v>
      </c>
      <c r="AB1945" s="36">
        <v>1945</v>
      </c>
    </row>
    <row r="1946" spans="27:28" ht="13.5" hidden="1">
      <c r="AA1946" s="177">
        <f>+'ごみ処理概要'!B168</f>
        <v>0</v>
      </c>
      <c r="AB1946" s="36">
        <v>1946</v>
      </c>
    </row>
    <row r="1947" spans="27:28" ht="13.5" hidden="1">
      <c r="AA1947" s="177">
        <f>+'ごみ処理概要'!B169</f>
        <v>0</v>
      </c>
      <c r="AB1947" s="36">
        <v>1947</v>
      </c>
    </row>
    <row r="1948" spans="27:28" ht="13.5" hidden="1">
      <c r="AA1948" s="177">
        <f>+'ごみ処理概要'!B170</f>
        <v>0</v>
      </c>
      <c r="AB1948" s="36">
        <v>1948</v>
      </c>
    </row>
    <row r="1949" spans="27:28" ht="13.5" hidden="1">
      <c r="AA1949" s="177">
        <f>+'ごみ処理概要'!B171</f>
        <v>0</v>
      </c>
      <c r="AB1949" s="36">
        <v>1949</v>
      </c>
    </row>
    <row r="1950" spans="27:28" ht="13.5" hidden="1">
      <c r="AA1950" s="177">
        <f>+'ごみ処理概要'!B172</f>
        <v>0</v>
      </c>
      <c r="AB1950" s="36">
        <v>1950</v>
      </c>
    </row>
    <row r="1951" spans="27:28" ht="13.5" hidden="1">
      <c r="AA1951" s="177">
        <f>+'ごみ処理概要'!B173</f>
        <v>0</v>
      </c>
      <c r="AB1951" s="36">
        <v>1951</v>
      </c>
    </row>
    <row r="1952" spans="27:28" ht="13.5" hidden="1">
      <c r="AA1952" s="177">
        <f>+'ごみ処理概要'!B174</f>
        <v>0</v>
      </c>
      <c r="AB1952" s="36">
        <v>1952</v>
      </c>
    </row>
    <row r="1953" spans="27:28" ht="13.5" hidden="1">
      <c r="AA1953" s="177">
        <f>+'ごみ処理概要'!B175</f>
        <v>0</v>
      </c>
      <c r="AB1953" s="36">
        <v>1953</v>
      </c>
    </row>
    <row r="1954" spans="27:28" ht="13.5" hidden="1">
      <c r="AA1954" s="177">
        <f>+'ごみ処理概要'!B176</f>
        <v>0</v>
      </c>
      <c r="AB1954" s="36">
        <v>1954</v>
      </c>
    </row>
    <row r="1955" spans="27:28" ht="13.5" hidden="1">
      <c r="AA1955" s="177">
        <f>+'ごみ処理概要'!B177</f>
        <v>0</v>
      </c>
      <c r="AB1955" s="36">
        <v>1955</v>
      </c>
    </row>
    <row r="1956" spans="27:28" ht="13.5" hidden="1">
      <c r="AA1956" s="177">
        <f>+'ごみ処理概要'!B178</f>
        <v>0</v>
      </c>
      <c r="AB1956" s="36">
        <v>1956</v>
      </c>
    </row>
    <row r="1957" spans="27:28" ht="13.5" hidden="1">
      <c r="AA1957" s="177">
        <f>+'ごみ処理概要'!B179</f>
        <v>0</v>
      </c>
      <c r="AB1957" s="36">
        <v>1957</v>
      </c>
    </row>
    <row r="1958" spans="27:28" ht="13.5" hidden="1">
      <c r="AA1958" s="177">
        <f>+'ごみ処理概要'!B180</f>
        <v>0</v>
      </c>
      <c r="AB1958" s="36">
        <v>1958</v>
      </c>
    </row>
    <row r="1959" spans="27:28" ht="13.5" hidden="1">
      <c r="AA1959" s="177">
        <f>+'ごみ処理概要'!B181</f>
        <v>0</v>
      </c>
      <c r="AB1959" s="36">
        <v>1959</v>
      </c>
    </row>
    <row r="1960" spans="27:28" ht="13.5" hidden="1">
      <c r="AA1960" s="177">
        <f>+'ごみ処理概要'!B182</f>
        <v>0</v>
      </c>
      <c r="AB1960" s="36">
        <v>1960</v>
      </c>
    </row>
    <row r="1961" spans="27:28" ht="13.5" hidden="1">
      <c r="AA1961" s="177">
        <f>+'ごみ処理概要'!B183</f>
        <v>0</v>
      </c>
      <c r="AB1961" s="36">
        <v>1961</v>
      </c>
    </row>
    <row r="1962" spans="27:28" ht="13.5" hidden="1">
      <c r="AA1962" s="177">
        <f>+'ごみ処理概要'!B184</f>
        <v>0</v>
      </c>
      <c r="AB1962" s="36">
        <v>1962</v>
      </c>
    </row>
    <row r="1963" spans="27:28" ht="13.5" hidden="1">
      <c r="AA1963" s="177">
        <f>+'ごみ処理概要'!B185</f>
        <v>0</v>
      </c>
      <c r="AB1963" s="36">
        <v>1963</v>
      </c>
    </row>
    <row r="1964" spans="27:28" ht="13.5" hidden="1">
      <c r="AA1964" s="177">
        <f>+'ごみ処理概要'!B186</f>
        <v>0</v>
      </c>
      <c r="AB1964" s="36">
        <v>1964</v>
      </c>
    </row>
    <row r="1965" spans="27:28" ht="13.5" hidden="1">
      <c r="AA1965" s="177">
        <f>+'ごみ処理概要'!B187</f>
        <v>0</v>
      </c>
      <c r="AB1965" s="36">
        <v>1965</v>
      </c>
    </row>
    <row r="1966" spans="27:28" ht="13.5" hidden="1">
      <c r="AA1966" s="177">
        <f>+'ごみ処理概要'!B188</f>
        <v>0</v>
      </c>
      <c r="AB1966" s="36">
        <v>1966</v>
      </c>
    </row>
    <row r="1967" spans="27:28" ht="13.5" hidden="1">
      <c r="AA1967" s="177">
        <f>+'ごみ処理概要'!B189</f>
        <v>0</v>
      </c>
      <c r="AB1967" s="36">
        <v>1967</v>
      </c>
    </row>
    <row r="1968" spans="27:28" ht="13.5" hidden="1">
      <c r="AA1968" s="177">
        <f>+'ごみ処理概要'!B190</f>
        <v>0</v>
      </c>
      <c r="AB1968" s="36">
        <v>1968</v>
      </c>
    </row>
    <row r="1969" spans="27:28" ht="13.5" hidden="1">
      <c r="AA1969" s="177">
        <f>+'ごみ処理概要'!B191</f>
        <v>0</v>
      </c>
      <c r="AB1969" s="36">
        <v>1969</v>
      </c>
    </row>
    <row r="1970" spans="27:28" ht="13.5" hidden="1">
      <c r="AA1970" s="177">
        <f>+'ごみ処理概要'!B192</f>
        <v>0</v>
      </c>
      <c r="AB1970" s="36">
        <v>1970</v>
      </c>
    </row>
    <row r="1971" spans="27:28" ht="13.5" hidden="1">
      <c r="AA1971" s="177">
        <f>+'ごみ処理概要'!B193</f>
        <v>0</v>
      </c>
      <c r="AB1971" s="36">
        <v>1971</v>
      </c>
    </row>
    <row r="1972" spans="27:28" ht="13.5" hidden="1">
      <c r="AA1972" s="177">
        <f>+'ごみ処理概要'!B194</f>
        <v>0</v>
      </c>
      <c r="AB1972" s="36">
        <v>1972</v>
      </c>
    </row>
    <row r="1973" spans="27:28" ht="13.5" hidden="1">
      <c r="AA1973" s="177">
        <f>+'ごみ処理概要'!B195</f>
        <v>0</v>
      </c>
      <c r="AB1973" s="36">
        <v>1973</v>
      </c>
    </row>
    <row r="1974" spans="27:28" ht="13.5" hidden="1">
      <c r="AA1974" s="177">
        <f>+'ごみ処理概要'!B196</f>
        <v>0</v>
      </c>
      <c r="AB1974" s="36">
        <v>1974</v>
      </c>
    </row>
    <row r="1975" spans="27:28" ht="13.5" hidden="1">
      <c r="AA1975" s="177">
        <f>+'ごみ処理概要'!B197</f>
        <v>0</v>
      </c>
      <c r="AB1975" s="36">
        <v>1975</v>
      </c>
    </row>
    <row r="1976" spans="27:28" ht="13.5" hidden="1">
      <c r="AA1976" s="177">
        <f>+'ごみ処理概要'!B198</f>
        <v>0</v>
      </c>
      <c r="AB1976" s="36">
        <v>1976</v>
      </c>
    </row>
    <row r="1977" spans="27:28" ht="13.5" hidden="1">
      <c r="AA1977" s="177">
        <f>+'ごみ処理概要'!B199</f>
        <v>0</v>
      </c>
      <c r="AB1977" s="36">
        <v>1977</v>
      </c>
    </row>
    <row r="1978" spans="27:28" ht="13.5" hidden="1">
      <c r="AA1978" s="177">
        <f>+'ごみ処理概要'!B200</f>
        <v>0</v>
      </c>
      <c r="AB1978" s="36">
        <v>1978</v>
      </c>
    </row>
    <row r="1979" spans="27:28" ht="13.5" hidden="1">
      <c r="AA1979" s="177">
        <f>+'ごみ処理概要'!B201</f>
        <v>0</v>
      </c>
      <c r="AB1979" s="36">
        <v>1979</v>
      </c>
    </row>
    <row r="1980" spans="27:28" ht="13.5" hidden="1">
      <c r="AA1980" s="177">
        <f>+'ごみ処理概要'!B202</f>
        <v>0</v>
      </c>
      <c r="AB1980" s="36">
        <v>1980</v>
      </c>
    </row>
    <row r="1981" spans="27:28" ht="13.5" hidden="1">
      <c r="AA1981" s="177">
        <f>+'ごみ処理概要'!B203</f>
        <v>0</v>
      </c>
      <c r="AB1981" s="36">
        <v>1981</v>
      </c>
    </row>
    <row r="1982" spans="27:28" ht="13.5" hidden="1">
      <c r="AA1982" s="177">
        <f>+'ごみ処理概要'!B204</f>
        <v>0</v>
      </c>
      <c r="AB1982" s="36">
        <v>1982</v>
      </c>
    </row>
    <row r="1983" spans="27:28" ht="13.5" hidden="1">
      <c r="AA1983" s="177">
        <f>+'ごみ処理概要'!B205</f>
        <v>0</v>
      </c>
      <c r="AB1983" s="36">
        <v>1983</v>
      </c>
    </row>
    <row r="1984" spans="27:28" ht="13.5" hidden="1">
      <c r="AA1984" s="177">
        <f>+'ごみ処理概要'!B206</f>
        <v>0</v>
      </c>
      <c r="AB1984" s="36">
        <v>1984</v>
      </c>
    </row>
    <row r="1985" spans="27:28" ht="13.5" hidden="1">
      <c r="AA1985" s="177">
        <f>+'ごみ処理概要'!B207</f>
        <v>0</v>
      </c>
      <c r="AB1985" s="36">
        <v>1985</v>
      </c>
    </row>
    <row r="1986" spans="27:28" ht="13.5" hidden="1">
      <c r="AA1986" s="177">
        <f>+'ごみ処理概要'!B208</f>
        <v>0</v>
      </c>
      <c r="AB1986" s="36">
        <v>1986</v>
      </c>
    </row>
    <row r="1987" spans="27:28" ht="13.5" hidden="1">
      <c r="AA1987" s="177">
        <f>+'ごみ処理概要'!B209</f>
        <v>0</v>
      </c>
      <c r="AB1987" s="36">
        <v>1987</v>
      </c>
    </row>
    <row r="1988" spans="27:28" ht="13.5" hidden="1">
      <c r="AA1988" s="177">
        <f>+'ごみ処理概要'!B210</f>
        <v>0</v>
      </c>
      <c r="AB1988" s="36">
        <v>1988</v>
      </c>
    </row>
    <row r="1989" spans="27:28" ht="13.5" hidden="1">
      <c r="AA1989" s="177">
        <f>+'ごみ処理概要'!B211</f>
        <v>0</v>
      </c>
      <c r="AB1989" s="36">
        <v>1989</v>
      </c>
    </row>
    <row r="1990" spans="27:28" ht="13.5" hidden="1">
      <c r="AA1990" s="177">
        <f>+'ごみ処理概要'!B212</f>
        <v>0</v>
      </c>
      <c r="AB1990" s="36">
        <v>1990</v>
      </c>
    </row>
    <row r="1991" spans="27:28" ht="13.5" hidden="1">
      <c r="AA1991" s="177">
        <f>+'ごみ処理概要'!B213</f>
        <v>0</v>
      </c>
      <c r="AB1991" s="36">
        <v>1991</v>
      </c>
    </row>
    <row r="1992" spans="27:28" ht="13.5" hidden="1">
      <c r="AA1992" s="177">
        <f>+'ごみ処理概要'!B214</f>
        <v>0</v>
      </c>
      <c r="AB1992" s="36">
        <v>1992</v>
      </c>
    </row>
    <row r="1993" spans="27:28" ht="13.5" hidden="1">
      <c r="AA1993" s="177">
        <f>+'ごみ処理概要'!B215</f>
        <v>0</v>
      </c>
      <c r="AB1993" s="36">
        <v>1993</v>
      </c>
    </row>
    <row r="1994" spans="27:28" ht="13.5" hidden="1">
      <c r="AA1994" s="177">
        <f>+'ごみ処理概要'!B216</f>
        <v>0</v>
      </c>
      <c r="AB1994" s="36">
        <v>1994</v>
      </c>
    </row>
    <row r="1995" spans="27:28" ht="13.5" hidden="1">
      <c r="AA1995" s="177">
        <f>+'ごみ処理概要'!B217</f>
        <v>0</v>
      </c>
      <c r="AB1995" s="36">
        <v>1995</v>
      </c>
    </row>
    <row r="1996" spans="27:28" ht="13.5" hidden="1">
      <c r="AA1996" s="177">
        <f>+'ごみ処理概要'!B218</f>
        <v>0</v>
      </c>
      <c r="AB1996" s="36">
        <v>1996</v>
      </c>
    </row>
    <row r="1997" spans="27:28" ht="13.5" hidden="1">
      <c r="AA1997" s="177">
        <f>+'ごみ処理概要'!B219</f>
        <v>0</v>
      </c>
      <c r="AB1997" s="36">
        <v>1997</v>
      </c>
    </row>
    <row r="1998" spans="27:28" ht="13.5" hidden="1">
      <c r="AA1998" s="177">
        <f>+'ごみ処理概要'!B220</f>
        <v>0</v>
      </c>
      <c r="AB1998" s="36">
        <v>1998</v>
      </c>
    </row>
    <row r="1999" spans="27:28" ht="13.5" hidden="1">
      <c r="AA1999" s="177">
        <f>+'ごみ処理概要'!B221</f>
        <v>0</v>
      </c>
      <c r="AB1999" s="36">
        <v>1999</v>
      </c>
    </row>
    <row r="2000" spans="27:28" ht="13.5" hidden="1">
      <c r="AA2000" s="177">
        <f>+'ごみ処理概要'!B222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377</v>
      </c>
      <c r="F4" s="75"/>
      <c r="H4" s="76"/>
      <c r="I4" s="77"/>
      <c r="L4" s="77"/>
      <c r="M4" s="77"/>
      <c r="O4" s="78" t="s">
        <v>226</v>
      </c>
      <c r="P4" s="79"/>
    </row>
    <row r="5" spans="1:16" s="74" customFormat="1" ht="21.75" customHeight="1" thickBot="1">
      <c r="A5" s="172"/>
      <c r="B5" s="80"/>
      <c r="C5" s="80"/>
      <c r="E5" s="261" t="s">
        <v>304</v>
      </c>
      <c r="F5" s="82">
        <f>'ごみ集計結果'!L26</f>
        <v>32521</v>
      </c>
      <c r="H5" s="76"/>
      <c r="I5" s="77"/>
      <c r="L5" s="77"/>
      <c r="M5" s="77"/>
      <c r="O5" s="261" t="s">
        <v>305</v>
      </c>
      <c r="P5" s="82">
        <f>'ごみ集計結果'!N27</f>
        <v>70506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345</v>
      </c>
      <c r="F7" s="79"/>
      <c r="H7" s="84" t="s">
        <v>346</v>
      </c>
      <c r="I7" s="79"/>
      <c r="K7" s="85" t="s">
        <v>227</v>
      </c>
      <c r="L7" s="262" t="s">
        <v>306</v>
      </c>
      <c r="M7" s="86">
        <f>'ごみ集計結果'!N15</f>
        <v>27294</v>
      </c>
    </row>
    <row r="8" spans="1:13" s="74" customFormat="1" ht="21.75" customHeight="1" thickBot="1">
      <c r="A8" s="83"/>
      <c r="B8" s="382" t="s">
        <v>228</v>
      </c>
      <c r="C8" s="382"/>
      <c r="E8" s="261" t="s">
        <v>307</v>
      </c>
      <c r="F8" s="82">
        <f>'ごみ集計結果'!L7</f>
        <v>400309</v>
      </c>
      <c r="H8" s="261" t="s">
        <v>308</v>
      </c>
      <c r="I8" s="82">
        <f>'ごみ集計結果'!L15</f>
        <v>421120</v>
      </c>
      <c r="K8" s="87" t="s">
        <v>387</v>
      </c>
      <c r="L8" s="263" t="s">
        <v>309</v>
      </c>
      <c r="M8" s="88">
        <f>'ごみ集計結果'!O15</f>
        <v>48300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355</v>
      </c>
      <c r="C10" s="90">
        <f>'ごみ集計結果'!E12+'ごみ集計結果'!F12</f>
        <v>336</v>
      </c>
      <c r="F10" s="83"/>
      <c r="H10" s="76"/>
      <c r="K10" s="91" t="s">
        <v>229</v>
      </c>
      <c r="L10" s="89" t="s">
        <v>310</v>
      </c>
      <c r="M10" s="90">
        <f>'ごみ集計結果'!M23</f>
        <v>20811</v>
      </c>
      <c r="O10" s="78" t="s">
        <v>230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10691</v>
      </c>
    </row>
    <row r="12" spans="1:13" s="74" customFormat="1" ht="21.75" customHeight="1" thickBot="1">
      <c r="A12" s="83"/>
      <c r="B12" s="101" t="s">
        <v>356</v>
      </c>
      <c r="C12" s="90">
        <f>'ごみ集計結果'!E13+'ごみ集計結果'!F13</f>
        <v>354156</v>
      </c>
      <c r="F12" s="83"/>
      <c r="H12" s="84" t="s">
        <v>379</v>
      </c>
      <c r="I12" s="79"/>
      <c r="K12" s="85" t="s">
        <v>229</v>
      </c>
      <c r="L12" s="262" t="s">
        <v>311</v>
      </c>
      <c r="M12" s="86">
        <f>'ごみ集計結果'!M16</f>
        <v>15828</v>
      </c>
    </row>
    <row r="13" spans="1:13" s="74" customFormat="1" ht="21.75" customHeight="1" thickBot="1">
      <c r="A13" s="83"/>
      <c r="C13" s="92"/>
      <c r="F13" s="83"/>
      <c r="H13" s="261" t="s">
        <v>312</v>
      </c>
      <c r="I13" s="82">
        <f>'ごみ集計結果'!L16</f>
        <v>23205</v>
      </c>
      <c r="K13" s="93" t="s">
        <v>230</v>
      </c>
      <c r="L13" s="264" t="s">
        <v>313</v>
      </c>
      <c r="M13" s="94">
        <f>'ごみ集計結果'!N16</f>
        <v>3727</v>
      </c>
    </row>
    <row r="14" spans="1:13" s="74" customFormat="1" ht="21.75" customHeight="1" thickBot="1">
      <c r="A14" s="83"/>
      <c r="B14" s="101" t="s">
        <v>357</v>
      </c>
      <c r="C14" s="90">
        <f>'ごみ集計結果'!E14+'ごみ集計結果'!F14</f>
        <v>19175</v>
      </c>
      <c r="F14" s="83"/>
      <c r="H14" s="76"/>
      <c r="I14" s="83"/>
      <c r="K14" s="95" t="s">
        <v>387</v>
      </c>
      <c r="L14" s="265" t="s">
        <v>314</v>
      </c>
      <c r="M14" s="82">
        <f>'ごみ集計結果'!O16</f>
        <v>3161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358</v>
      </c>
      <c r="C16" s="90">
        <f>'ごみ集計結果'!E15+'ごみ集計結果'!F15</f>
        <v>71846</v>
      </c>
      <c r="F16" s="83"/>
      <c r="H16" s="84" t="s">
        <v>352</v>
      </c>
      <c r="I16" s="79"/>
      <c r="K16" s="85" t="s">
        <v>229</v>
      </c>
      <c r="L16" s="262" t="s">
        <v>231</v>
      </c>
      <c r="M16" s="86">
        <f>'ごみ集計結果'!M21</f>
        <v>4983</v>
      </c>
    </row>
    <row r="17" spans="1:13" s="74" customFormat="1" ht="21.75" customHeight="1" thickBot="1">
      <c r="A17" s="83"/>
      <c r="C17" s="100"/>
      <c r="H17" s="261" t="s">
        <v>232</v>
      </c>
      <c r="I17" s="82">
        <f>'ごみ集計結果'!L21</f>
        <v>135192</v>
      </c>
      <c r="K17" s="93" t="s">
        <v>230</v>
      </c>
      <c r="L17" s="264" t="s">
        <v>233</v>
      </c>
      <c r="M17" s="94">
        <f>'ごみ集計結果'!N21</f>
        <v>6748</v>
      </c>
    </row>
    <row r="18" spans="1:13" s="74" customFormat="1" ht="21.75" customHeight="1" thickBot="1">
      <c r="A18" s="83"/>
      <c r="B18" s="101" t="s">
        <v>234</v>
      </c>
      <c r="C18" s="90">
        <f>'ごみ集計結果'!E16+'ごみ集計結果'!F16</f>
        <v>6290</v>
      </c>
      <c r="H18" s="76"/>
      <c r="I18" s="83"/>
      <c r="K18" s="95" t="s">
        <v>387</v>
      </c>
      <c r="L18" s="265" t="s">
        <v>235</v>
      </c>
      <c r="M18" s="82">
        <f>'ごみ集計結果'!O21</f>
        <v>123266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359</v>
      </c>
      <c r="C20" s="90">
        <f>'ごみ集計結果'!E17+'ごみ集計結果'!F17</f>
        <v>6617</v>
      </c>
      <c r="E20" s="84" t="s">
        <v>236</v>
      </c>
      <c r="F20" s="75"/>
      <c r="H20" s="84" t="s">
        <v>347</v>
      </c>
      <c r="I20" s="79"/>
      <c r="K20" s="85" t="s">
        <v>229</v>
      </c>
      <c r="L20" s="262" t="s">
        <v>315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173403</v>
      </c>
      <c r="H21" s="261" t="s">
        <v>316</v>
      </c>
      <c r="I21" s="82">
        <f>'ごみ集計結果'!L17</f>
        <v>0</v>
      </c>
      <c r="K21" s="93" t="s">
        <v>230</v>
      </c>
      <c r="L21" s="264" t="s">
        <v>317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360</v>
      </c>
      <c r="C22" s="90">
        <f>'ごみ集計結果'!E25+'ごみ集計結果'!F25</f>
        <v>188289</v>
      </c>
      <c r="F22" s="83"/>
      <c r="K22" s="95" t="s">
        <v>387</v>
      </c>
      <c r="L22" s="265" t="s">
        <v>318</v>
      </c>
      <c r="M22" s="82">
        <f>'ごみ集計結果'!O17</f>
        <v>0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340</v>
      </c>
      <c r="C24" s="90">
        <f>'ごみ集計結果'!Y133</f>
        <v>15</v>
      </c>
      <c r="F24" s="83"/>
      <c r="H24" s="78" t="s">
        <v>348</v>
      </c>
      <c r="I24" s="79"/>
      <c r="K24" s="85" t="s">
        <v>229</v>
      </c>
      <c r="L24" s="102" t="s">
        <v>319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320</v>
      </c>
      <c r="I25" s="82">
        <f>'ごみ集計結果'!L18</f>
        <v>0</v>
      </c>
      <c r="K25" s="93" t="s">
        <v>230</v>
      </c>
      <c r="L25" s="105" t="s">
        <v>321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344</v>
      </c>
      <c r="C26" s="90">
        <f>'ごみ集計結果'!E31</f>
        <v>16695</v>
      </c>
      <c r="F26" s="83"/>
      <c r="K26" s="95" t="s">
        <v>387</v>
      </c>
      <c r="L26" s="107" t="s">
        <v>322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349</v>
      </c>
      <c r="I28" s="79"/>
      <c r="K28" s="85" t="s">
        <v>229</v>
      </c>
      <c r="L28" s="102" t="s">
        <v>323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324</v>
      </c>
      <c r="I29" s="82">
        <f>'ごみ集計結果'!L19</f>
        <v>0</v>
      </c>
      <c r="K29" s="93" t="s">
        <v>230</v>
      </c>
      <c r="L29" s="105" t="s">
        <v>325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387</v>
      </c>
      <c r="L30" s="107" t="s">
        <v>326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350</v>
      </c>
      <c r="I32" s="79"/>
      <c r="K32" s="85" t="s">
        <v>229</v>
      </c>
      <c r="L32" s="262" t="s">
        <v>327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328</v>
      </c>
      <c r="I33" s="82">
        <f>'ごみ集計結果'!L20</f>
        <v>15006</v>
      </c>
      <c r="K33" s="93" t="s">
        <v>230</v>
      </c>
      <c r="L33" s="264" t="s">
        <v>329</v>
      </c>
      <c r="M33" s="94">
        <f>'ごみ集計結果'!N20</f>
        <v>216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387</v>
      </c>
      <c r="L34" s="265" t="s">
        <v>330</v>
      </c>
      <c r="M34" s="82">
        <f>'ごみ集計結果'!O20</f>
        <v>14790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408</v>
      </c>
      <c r="I36" s="79"/>
      <c r="K36" s="114" t="s">
        <v>229</v>
      </c>
      <c r="L36" s="267" t="s">
        <v>331</v>
      </c>
      <c r="M36" s="86">
        <f>'ごみ集計結果'!M22</f>
        <v>0</v>
      </c>
      <c r="N36" s="110"/>
      <c r="O36" s="74" t="s">
        <v>237</v>
      </c>
    </row>
    <row r="37" spans="6:16" s="74" customFormat="1" ht="21.75" customHeight="1" thickBot="1">
      <c r="F37" s="83"/>
      <c r="H37" s="261" t="s">
        <v>332</v>
      </c>
      <c r="I37" s="82">
        <f>'ごみ集計結果'!L22</f>
        <v>0</v>
      </c>
      <c r="K37" s="95" t="s">
        <v>230</v>
      </c>
      <c r="L37" s="265" t="s">
        <v>333</v>
      </c>
      <c r="M37" s="88">
        <f>'ごみ集計結果'!N22</f>
        <v>0</v>
      </c>
      <c r="O37" s="383">
        <f>'ごみ集計結果'!O24</f>
        <v>189517</v>
      </c>
      <c r="P37" s="383"/>
    </row>
    <row r="38" spans="2:16" s="74" customFormat="1" ht="21.75" customHeight="1" thickBot="1">
      <c r="B38" s="268" t="s">
        <v>238</v>
      </c>
      <c r="C38" s="115">
        <f>'ごみ集計結果'!E6</f>
        <v>1463468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239</v>
      </c>
      <c r="C39" s="116">
        <f>'ごみ集計結果'!E7</f>
        <v>34</v>
      </c>
      <c r="E39" s="84" t="s">
        <v>378</v>
      </c>
      <c r="F39" s="79"/>
      <c r="H39" s="76"/>
      <c r="I39" s="77"/>
      <c r="L39" s="77"/>
      <c r="M39" s="77"/>
      <c r="O39" s="84" t="s">
        <v>240</v>
      </c>
      <c r="P39" s="79"/>
    </row>
    <row r="40" spans="2:16" s="74" customFormat="1" ht="21.75" customHeight="1" thickBot="1">
      <c r="B40" s="168" t="s">
        <v>338</v>
      </c>
      <c r="C40" s="117">
        <f>'ごみ集計結果'!E8</f>
        <v>1463502</v>
      </c>
      <c r="E40" s="261" t="s">
        <v>241</v>
      </c>
      <c r="F40" s="82">
        <f>'ごみ集計結果'!L25</f>
        <v>39350</v>
      </c>
      <c r="H40" s="76"/>
      <c r="I40" s="77"/>
      <c r="L40" s="77"/>
      <c r="M40" s="77"/>
      <c r="O40" s="81"/>
      <c r="P40" s="82">
        <f>'ごみ集計結果'!O27</f>
        <v>228867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2012-03-30T03:36:30Z</dcterms:modified>
  <cp:category/>
  <cp:version/>
  <cp:contentType/>
  <cp:contentStatus/>
</cp:coreProperties>
</file>