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'し尿処理状況'!$A$6:$BC$32</definedName>
    <definedName name="_xlnm._FilterDatabase" localSheetId="0" hidden="1">'水洗化人口等'!$A$6:$Z$32</definedName>
    <definedName name="_xlnm.Print_Area" localSheetId="2">'し尿集計結果'!$A$1:$M$36</definedName>
    <definedName name="_xlnm.Print_Area" localSheetId="1">'し尿処理状況'!$A$2:$BC$32</definedName>
    <definedName name="_xlnm.Print_Area" localSheetId="0">'水洗化人口等'!$A$2:$Z$32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<sst xmlns="http://schemas.openxmlformats.org/spreadsheetml/2006/main" count="688" uniqueCount="307">
  <si>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</si>
  <si>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</si>
  <si>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</si>
  <si>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</si>
  <si>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</si>
  <si>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</si>
  <si>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</si>
  <si>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</si>
  <si>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</si>
  <si>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</si>
  <si>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</si>
  <si>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</si>
  <si>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</si>
  <si>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</si>
  <si>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</si>
  <si>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</si>
  <si>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</si>
  <si>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</si>
  <si>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</si>
  <si>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</si>
  <si>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</si>
  <si>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</si>
  <si>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</si>
  <si>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</si>
  <si>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</si>
  <si>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</si>
  <si>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</si>
  <si>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</si>
  <si>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</si>
  <si>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</si>
  <si>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</si>
  <si>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</si>
  <si>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</si>
  <si>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</si>
  <si>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</si>
  <si>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</si>
  <si>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</si>
  <si>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</si>
  <si>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</si>
  <si>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</si>
  <si>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</si>
  <si>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</si>
  <si>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</si>
  <si>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</si>
  <si>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</si>
  <si>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</si>
  <si>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</si>
  <si>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</si>
  <si>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</si>
  <si>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</si>
  <si>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</si>
  <si>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</si>
  <si>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</si>
  <si>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</si>
  <si>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</si>
  <si>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</si>
  <si>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</si>
  <si>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</si>
  <si>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</si>
  <si>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秋田県</t>
  </si>
  <si>
    <t>05000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</si>
  <si>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</si>
  <si>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</si>
  <si>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</si>
  <si>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</si>
  <si>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</si>
  <si>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</si>
  <si>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</si>
  <si>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</si>
  <si>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</si>
  <si>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</si>
  <si>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</si>
  <si>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</si>
  <si>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</si>
  <si>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</si>
  <si>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</si>
  <si>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</si>
  <si>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</si>
  <si>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</si>
  <si>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</si>
  <si>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</si>
  <si>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</si>
  <si>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</si>
  <si>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</si>
  <si>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</si>
  <si>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</si>
  <si>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</si>
  <si>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</si>
  <si>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</si>
  <si>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</si>
  <si>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</si>
  <si>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</si>
  <si>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</si>
  <si>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</si>
  <si>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</si>
  <si>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</si>
  <si>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</si>
  <si>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</si>
  <si>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</si>
  <si>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</si>
  <si>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</si>
  <si>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</si>
  <si>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</si>
  <si>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</si>
  <si>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</si>
  <si>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</si>
  <si>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</si>
  <si>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</si>
  <si>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</si>
  <si>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</si>
  <si>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</si>
  <si>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</si>
  <si>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</si>
  <si>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</si>
  <si>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</si>
  <si>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</si>
  <si>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</si>
  <si>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</si>
  <si>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</si>
  <si>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</si>
  <si>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</si>
  <si>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</si>
  <si>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</si>
  <si>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</si>
  <si>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</si>
  <si>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</si>
  <si>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</si>
  <si>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</si>
  <si>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</si>
  <si>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</si>
  <si>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</si>
  <si>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</si>
  <si>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</si>
  <si>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</si>
  <si>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</si>
  <si>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</si>
  <si>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</si>
  <si>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</si>
  <si>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</si>
  <si>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</si>
  <si>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</si>
  <si>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</si>
  <si>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</si>
  <si>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</si>
  <si>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</si>
  <si>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</si>
  <si>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</si>
  <si>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</si>
  <si>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</si>
  <si>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</si>
  <si>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</si>
  <si>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</si>
  <si>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</si>
  <si>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</si>
  <si>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</si>
  <si>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</si>
  <si>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</si>
  <si>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</si>
  <si>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</si>
  <si>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</si>
  <si>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</si>
  <si>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</si>
  <si>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</si>
  <si>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</si>
  <si>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</si>
  <si>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</si>
  <si>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</si>
  <si>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</si>
  <si>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</si>
  <si>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</si>
  <si>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</si>
  <si>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</si>
  <si>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</si>
  <si>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</si>
  <si>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</si>
  <si>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</si>
  <si>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</si>
  <si>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</si>
  <si>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</si>
  <si>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</si>
  <si>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</si>
  <si>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</si>
  <si>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</si>
  <si>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</si>
  <si>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</si>
  <si>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</si>
  <si>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</si>
  <si>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</si>
  <si>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</si>
  <si>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</si>
  <si>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</si>
  <si>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</si>
  <si>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</si>
  <si>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</si>
  <si>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</si>
  <si>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</si>
  <si>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</si>
  <si>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</si>
  <si>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</si>
  <si>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</si>
  <si>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</si>
  <si>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</si>
  <si>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</si>
  <si>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</si>
  <si>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</si>
  <si>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</si>
  <si>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</si>
  <si>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</si>
  <si>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</si>
  <si>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</si>
  <si>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</si>
  <si>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</si>
  <si>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</si>
  <si>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</si>
  <si>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</si>
  <si>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</si>
  <si>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</si>
  <si>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</si>
  <si>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</si>
  <si>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</si>
  <si>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</si>
  <si>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</si>
  <si>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</si>
  <si>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</si>
  <si>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</si>
  <si>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</si>
  <si>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</si>
  <si>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</si>
  <si>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</si>
  <si>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</si>
  <si>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</si>
  <si>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</si>
  <si>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</si>
  <si>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</si>
  <si>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</si>
  <si>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</si>
  <si>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</si>
  <si>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</si>
  <si>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</si>
  <si>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</si>
  <si>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</si>
  <si>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</si>
  <si>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</si>
  <si>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</si>
  <si>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</si>
  <si>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</si>
  <si>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</si>
  <si>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</si>
  <si>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</si>
  <si>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</si>
  <si>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</si>
  <si>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</si>
  <si>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</si>
  <si>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</si>
  <si>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</si>
  <si>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</si>
  <si>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</si>
  <si>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</si>
  <si>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</si>
  <si>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</si>
  <si>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</si>
  <si>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</si>
  <si>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</si>
  <si>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</si>
  <si>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</si>
  <si>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</si>
  <si>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</si>
  <si>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</si>
  <si>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</si>
  <si>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</si>
  <si>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</si>
  <si>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</si>
  <si>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</si>
  <si>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</si>
  <si>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</si>
  <si>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</si>
  <si>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</si>
  <si>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</si>
  <si>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</si>
  <si>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</si>
  <si>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</si>
  <si>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</si>
  <si>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</si>
  <si>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</si>
  <si>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</si>
  <si>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</si>
  <si>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</si>
  <si>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</si>
  <si>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</si>
  <si>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</si>
  <si>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</si>
  <si>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</si>
  <si>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</si>
  <si>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</si>
  <si>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</si>
  <si>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</si>
  <si>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</si>
  <si>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</si>
  <si>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</si>
  <si>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</si>
  <si>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</si>
  <si>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</si>
  <si>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</si>
  <si>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</si>
  <si>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</si>
  <si>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</si>
  <si>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05000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</si>
</sst>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49" fontId="16" fillId="0" borderId="11" xfId="0" applyNumberFormat="1" applyFont="1" applyFill="1" applyBorder="1" applyAlignment="1" quotePrefix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32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2" customWidth="1"/>
    <col min="2" max="2" width="8.69921875" style="123" customWidth="1"/>
    <col min="3" max="3" width="12.59765625" style="122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30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4" t="s">
        <v>31</v>
      </c>
      <c r="B2" s="127" t="s">
        <v>32</v>
      </c>
      <c r="C2" s="127" t="s">
        <v>33</v>
      </c>
      <c r="D2" s="83" t="s">
        <v>34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35</v>
      </c>
      <c r="S2" s="134" t="s">
        <v>36</v>
      </c>
      <c r="T2" s="135"/>
      <c r="U2" s="135"/>
      <c r="V2" s="136"/>
      <c r="W2" s="134" t="s">
        <v>37</v>
      </c>
      <c r="X2" s="135"/>
      <c r="Y2" s="135"/>
      <c r="Z2" s="136"/>
    </row>
    <row r="3" spans="1:26" s="55" customFormat="1" ht="18.75" customHeight="1">
      <c r="A3" s="125"/>
      <c r="B3" s="125"/>
      <c r="C3" s="128"/>
      <c r="D3" s="87" t="s">
        <v>38</v>
      </c>
      <c r="E3" s="94" t="s">
        <v>39</v>
      </c>
      <c r="F3" s="84"/>
      <c r="G3" s="84"/>
      <c r="H3" s="85"/>
      <c r="I3" s="94" t="s">
        <v>40</v>
      </c>
      <c r="J3" s="84"/>
      <c r="K3" s="84"/>
      <c r="L3" s="84"/>
      <c r="M3" s="84"/>
      <c r="N3" s="84"/>
      <c r="O3" s="84"/>
      <c r="P3" s="84"/>
      <c r="Q3" s="85"/>
      <c r="R3" s="88"/>
      <c r="S3" s="137"/>
      <c r="T3" s="138"/>
      <c r="U3" s="138"/>
      <c r="V3" s="139"/>
      <c r="W3" s="137"/>
      <c r="X3" s="138"/>
      <c r="Y3" s="138"/>
      <c r="Z3" s="139"/>
    </row>
    <row r="4" spans="1:26" s="55" customFormat="1" ht="26.25" customHeight="1">
      <c r="A4" s="125"/>
      <c r="B4" s="125"/>
      <c r="C4" s="128"/>
      <c r="D4" s="87"/>
      <c r="E4" s="131" t="s">
        <v>38</v>
      </c>
      <c r="F4" s="124" t="s">
        <v>41</v>
      </c>
      <c r="G4" s="124" t="s">
        <v>42</v>
      </c>
      <c r="H4" s="124" t="s">
        <v>43</v>
      </c>
      <c r="I4" s="131" t="s">
        <v>38</v>
      </c>
      <c r="J4" s="124" t="s">
        <v>44</v>
      </c>
      <c r="K4" s="124" t="s">
        <v>45</v>
      </c>
      <c r="L4" s="124" t="s">
        <v>46</v>
      </c>
      <c r="M4" s="124" t="s">
        <v>47</v>
      </c>
      <c r="N4" s="124" t="s">
        <v>48</v>
      </c>
      <c r="O4" s="133" t="s">
        <v>49</v>
      </c>
      <c r="P4" s="89"/>
      <c r="Q4" s="124" t="s">
        <v>50</v>
      </c>
      <c r="R4" s="90"/>
      <c r="S4" s="124" t="s">
        <v>51</v>
      </c>
      <c r="T4" s="124" t="s">
        <v>52</v>
      </c>
      <c r="U4" s="124" t="s">
        <v>53</v>
      </c>
      <c r="V4" s="124" t="s">
        <v>54</v>
      </c>
      <c r="W4" s="124" t="s">
        <v>51</v>
      </c>
      <c r="X4" s="124" t="s">
        <v>52</v>
      </c>
      <c r="Y4" s="124" t="s">
        <v>53</v>
      </c>
      <c r="Z4" s="124" t="s">
        <v>54</v>
      </c>
    </row>
    <row r="5" spans="1:26" s="55" customFormat="1" ht="23.25" customHeight="1">
      <c r="A5" s="125"/>
      <c r="B5" s="125"/>
      <c r="C5" s="128"/>
      <c r="D5" s="87"/>
      <c r="E5" s="131"/>
      <c r="F5" s="130"/>
      <c r="G5" s="130"/>
      <c r="H5" s="130"/>
      <c r="I5" s="131"/>
      <c r="J5" s="130"/>
      <c r="K5" s="130"/>
      <c r="L5" s="130"/>
      <c r="M5" s="130"/>
      <c r="N5" s="130"/>
      <c r="O5" s="130"/>
      <c r="P5" s="91" t="s">
        <v>55</v>
      </c>
      <c r="Q5" s="130"/>
      <c r="R5" s="92"/>
      <c r="S5" s="130"/>
      <c r="T5" s="130"/>
      <c r="U5" s="132"/>
      <c r="V5" s="132"/>
      <c r="W5" s="130"/>
      <c r="X5" s="130"/>
      <c r="Y5" s="132"/>
      <c r="Z5" s="132"/>
    </row>
    <row r="6" spans="1:26" s="93" customFormat="1" ht="18" customHeight="1">
      <c r="A6" s="126"/>
      <c r="B6" s="126"/>
      <c r="C6" s="129"/>
      <c r="D6" s="60" t="s">
        <v>56</v>
      </c>
      <c r="E6" s="60" t="s">
        <v>56</v>
      </c>
      <c r="F6" s="53" t="s">
        <v>57</v>
      </c>
      <c r="G6" s="60" t="s">
        <v>56</v>
      </c>
      <c r="H6" s="60" t="s">
        <v>56</v>
      </c>
      <c r="I6" s="60" t="s">
        <v>56</v>
      </c>
      <c r="J6" s="53" t="s">
        <v>57</v>
      </c>
      <c r="K6" s="60" t="s">
        <v>56</v>
      </c>
      <c r="L6" s="53" t="s">
        <v>57</v>
      </c>
      <c r="M6" s="60" t="s">
        <v>56</v>
      </c>
      <c r="N6" s="53" t="s">
        <v>57</v>
      </c>
      <c r="O6" s="60" t="s">
        <v>56</v>
      </c>
      <c r="P6" s="60" t="s">
        <v>56</v>
      </c>
      <c r="Q6" s="53" t="s">
        <v>57</v>
      </c>
      <c r="R6" s="61" t="s">
        <v>56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7" t="s">
        <v>59</v>
      </c>
      <c r="B7" s="187" t="s">
        <v>60</v>
      </c>
      <c r="C7" s="187" t="s">
        <v>38</v>
      </c>
      <c r="D7" s="188">
        <f>SUM(D8:D186)</f>
        <v>1104149</v>
      </c>
      <c r="E7" s="188">
        <f>SUM(E8:E186)</f>
        <v>326262</v>
      </c>
      <c r="F7" s="189">
        <f>IF(D7&gt;0,E7/D7*100,"-")</f>
        <v>29.54872938344372</v>
      </c>
      <c r="G7" s="188">
        <f>SUM(G8:G186)</f>
        <v>326262</v>
      </c>
      <c r="H7" s="188">
        <f>SUM(H8:H186)</f>
        <v>0</v>
      </c>
      <c r="I7" s="188">
        <f>SUM(I8:I186)</f>
        <v>777887</v>
      </c>
      <c r="J7" s="189">
        <f>IF($D7&gt;0,I7/$D7*100,"-")</f>
        <v>70.45127061655629</v>
      </c>
      <c r="K7" s="188">
        <f>SUM(K8:K186)</f>
        <v>504569</v>
      </c>
      <c r="L7" s="189">
        <f>IF($D7&gt;0,K7/$D7*100,"-")</f>
        <v>45.6975462550797</v>
      </c>
      <c r="M7" s="188">
        <f>SUM(M8:M186)</f>
        <v>0</v>
      </c>
      <c r="N7" s="189">
        <f>IF($D7&gt;0,M7/$D7*100,"-")</f>
        <v>0</v>
      </c>
      <c r="O7" s="188">
        <f>SUM(O8:O186)</f>
        <v>273318</v>
      </c>
      <c r="P7" s="188">
        <f>SUM(P8:P186)</f>
        <v>198185</v>
      </c>
      <c r="Q7" s="189">
        <f>IF($D7&gt;0,O7/$D7*100,"-")</f>
        <v>24.753724361476575</v>
      </c>
      <c r="R7" s="188">
        <f>SUM(R8:R186)</f>
        <v>4210</v>
      </c>
      <c r="S7" s="190">
        <f>COUNTIF(S8:S186,"○")</f>
        <v>21</v>
      </c>
      <c r="T7" s="190">
        <f>COUNTIF(T8:T186,"○")</f>
        <v>1</v>
      </c>
      <c r="U7" s="190">
        <f>COUNTIF(U8:U186,"○")</f>
        <v>0</v>
      </c>
      <c r="V7" s="190">
        <f>COUNTIF(V8:V186,"○")</f>
        <v>3</v>
      </c>
      <c r="W7" s="190">
        <f>COUNTIF(W8:W186,"○")</f>
        <v>21</v>
      </c>
      <c r="X7" s="190">
        <f>COUNTIF(X8:X186,"○")</f>
        <v>1</v>
      </c>
      <c r="Y7" s="190">
        <f>COUNTIF(Y8:Y186,"○")</f>
        <v>0</v>
      </c>
      <c r="Z7" s="190">
        <f>COUNTIF(Z8:Z186,"○")</f>
        <v>3</v>
      </c>
    </row>
    <row r="8" spans="1:26" s="117" customFormat="1" ht="12" customHeight="1">
      <c r="A8" s="103" t="s">
        <v>59</v>
      </c>
      <c r="B8" s="104" t="s">
        <v>61</v>
      </c>
      <c r="C8" s="103" t="s">
        <v>62</v>
      </c>
      <c r="D8" s="105">
        <f aca="true" t="shared" si="0" ref="D8:D32">+SUM(E8,+I8)</f>
        <v>323018</v>
      </c>
      <c r="E8" s="105">
        <f aca="true" t="shared" si="1" ref="E8:E32">+SUM(G8,+H8)</f>
        <v>20092</v>
      </c>
      <c r="F8" s="106">
        <f aca="true" t="shared" si="2" ref="F7:F32">IF(D8&gt;0,E8/D8*100,"-")</f>
        <v>6.220086806308007</v>
      </c>
      <c r="G8" s="105">
        <v>20092</v>
      </c>
      <c r="H8" s="105">
        <v>0</v>
      </c>
      <c r="I8" s="105">
        <f aca="true" t="shared" si="3" ref="I8:I32">+SUM(K8,+M8,+O8)</f>
        <v>302926</v>
      </c>
      <c r="J8" s="106">
        <f aca="true" t="shared" si="4" ref="J7:J32">IF($D8&gt;0,I8/$D8*100,"-")</f>
        <v>93.77991319369198</v>
      </c>
      <c r="K8" s="105">
        <v>251121</v>
      </c>
      <c r="L8" s="106">
        <f aca="true" t="shared" si="5" ref="L7:L32">IF($D8&gt;0,K8/$D8*100,"-")</f>
        <v>77.74210725098911</v>
      </c>
      <c r="M8" s="105">
        <v>0</v>
      </c>
      <c r="N8" s="106">
        <f aca="true" t="shared" si="6" ref="N7:N32">IF($D8&gt;0,M8/$D8*100,"-")</f>
        <v>0</v>
      </c>
      <c r="O8" s="105">
        <v>51805</v>
      </c>
      <c r="P8" s="105">
        <v>18841</v>
      </c>
      <c r="Q8" s="106">
        <f aca="true" t="shared" si="7" ref="Q7:Q32">IF($D8&gt;0,O8/$D8*100,"-")</f>
        <v>16.037805942702885</v>
      </c>
      <c r="R8" s="105">
        <v>1336</v>
      </c>
      <c r="S8" s="107"/>
      <c r="T8" s="107" t="s">
        <v>58</v>
      </c>
      <c r="U8" s="107"/>
      <c r="V8" s="107"/>
      <c r="W8" s="108" t="s">
        <v>58</v>
      </c>
      <c r="X8" s="108"/>
      <c r="Y8" s="108"/>
      <c r="Z8" s="108"/>
    </row>
    <row r="9" spans="1:26" s="117" customFormat="1" ht="12" customHeight="1">
      <c r="A9" s="103" t="s">
        <v>59</v>
      </c>
      <c r="B9" s="111" t="s">
        <v>63</v>
      </c>
      <c r="C9" s="103" t="s">
        <v>64</v>
      </c>
      <c r="D9" s="105">
        <f t="shared" si="0"/>
        <v>60370</v>
      </c>
      <c r="E9" s="105">
        <f t="shared" si="1"/>
        <v>30371</v>
      </c>
      <c r="F9" s="106">
        <f t="shared" si="2"/>
        <v>50.30810004969356</v>
      </c>
      <c r="G9" s="105">
        <v>30371</v>
      </c>
      <c r="H9" s="105">
        <v>0</v>
      </c>
      <c r="I9" s="105">
        <f t="shared" si="3"/>
        <v>29999</v>
      </c>
      <c r="J9" s="106">
        <f t="shared" si="4"/>
        <v>49.69189995030644</v>
      </c>
      <c r="K9" s="105">
        <v>15455</v>
      </c>
      <c r="L9" s="106">
        <f t="shared" si="5"/>
        <v>25.60046380652642</v>
      </c>
      <c r="M9" s="105">
        <v>0</v>
      </c>
      <c r="N9" s="106">
        <f t="shared" si="6"/>
        <v>0</v>
      </c>
      <c r="O9" s="105">
        <v>14544</v>
      </c>
      <c r="P9" s="105">
        <v>13205</v>
      </c>
      <c r="Q9" s="106">
        <f t="shared" si="7"/>
        <v>24.091436143780022</v>
      </c>
      <c r="R9" s="105">
        <v>250</v>
      </c>
      <c r="S9" s="107"/>
      <c r="T9" s="107"/>
      <c r="U9" s="107"/>
      <c r="V9" s="107" t="s">
        <v>58</v>
      </c>
      <c r="W9" s="107"/>
      <c r="X9" s="107"/>
      <c r="Y9" s="107"/>
      <c r="Z9" s="107" t="s">
        <v>58</v>
      </c>
    </row>
    <row r="10" spans="1:26" s="117" customFormat="1" ht="12" customHeight="1">
      <c r="A10" s="103" t="s">
        <v>59</v>
      </c>
      <c r="B10" s="111" t="s">
        <v>65</v>
      </c>
      <c r="C10" s="103" t="s">
        <v>66</v>
      </c>
      <c r="D10" s="105">
        <f t="shared" si="0"/>
        <v>101054</v>
      </c>
      <c r="E10" s="105">
        <f t="shared" si="1"/>
        <v>42164</v>
      </c>
      <c r="F10" s="106">
        <f t="shared" si="2"/>
        <v>41.72422665109743</v>
      </c>
      <c r="G10" s="105">
        <v>42164</v>
      </c>
      <c r="H10" s="105">
        <v>0</v>
      </c>
      <c r="I10" s="105">
        <f t="shared" si="3"/>
        <v>58890</v>
      </c>
      <c r="J10" s="106">
        <f t="shared" si="4"/>
        <v>58.27577334890257</v>
      </c>
      <c r="K10" s="105">
        <v>28721</v>
      </c>
      <c r="L10" s="106">
        <f t="shared" si="5"/>
        <v>28.421438043026505</v>
      </c>
      <c r="M10" s="105">
        <v>0</v>
      </c>
      <c r="N10" s="106">
        <f t="shared" si="6"/>
        <v>0</v>
      </c>
      <c r="O10" s="105">
        <v>30169</v>
      </c>
      <c r="P10" s="105">
        <v>25141</v>
      </c>
      <c r="Q10" s="106">
        <f t="shared" si="7"/>
        <v>29.854335305876067</v>
      </c>
      <c r="R10" s="105">
        <v>463</v>
      </c>
      <c r="S10" s="107" t="s">
        <v>58</v>
      </c>
      <c r="T10" s="107"/>
      <c r="U10" s="107"/>
      <c r="V10" s="107"/>
      <c r="W10" s="108" t="s">
        <v>58</v>
      </c>
      <c r="X10" s="108"/>
      <c r="Y10" s="108"/>
      <c r="Z10" s="108"/>
    </row>
    <row r="11" spans="1:26" s="117" customFormat="1" ht="12" customHeight="1">
      <c r="A11" s="103" t="s">
        <v>59</v>
      </c>
      <c r="B11" s="111" t="s">
        <v>67</v>
      </c>
      <c r="C11" s="103" t="s">
        <v>68</v>
      </c>
      <c r="D11" s="105">
        <f t="shared" si="0"/>
        <v>80367</v>
      </c>
      <c r="E11" s="105">
        <f t="shared" si="1"/>
        <v>31155</v>
      </c>
      <c r="F11" s="106">
        <f t="shared" si="2"/>
        <v>38.7659113815372</v>
      </c>
      <c r="G11" s="105">
        <v>31155</v>
      </c>
      <c r="H11" s="105">
        <v>0</v>
      </c>
      <c r="I11" s="105">
        <f t="shared" si="3"/>
        <v>49212</v>
      </c>
      <c r="J11" s="106">
        <f t="shared" si="4"/>
        <v>61.2340886184628</v>
      </c>
      <c r="K11" s="105">
        <v>26656</v>
      </c>
      <c r="L11" s="106">
        <f t="shared" si="5"/>
        <v>33.16784252242836</v>
      </c>
      <c r="M11" s="105">
        <v>0</v>
      </c>
      <c r="N11" s="106">
        <f t="shared" si="6"/>
        <v>0</v>
      </c>
      <c r="O11" s="105">
        <v>22556</v>
      </c>
      <c r="P11" s="105">
        <v>21491</v>
      </c>
      <c r="Q11" s="106">
        <f t="shared" si="7"/>
        <v>28.06624609603444</v>
      </c>
      <c r="R11" s="105">
        <v>377</v>
      </c>
      <c r="S11" s="107" t="s">
        <v>58</v>
      </c>
      <c r="T11" s="107"/>
      <c r="U11" s="107"/>
      <c r="V11" s="107"/>
      <c r="W11" s="108" t="s">
        <v>58</v>
      </c>
      <c r="X11" s="108"/>
      <c r="Y11" s="108"/>
      <c r="Z11" s="108"/>
    </row>
    <row r="12" spans="1:26" s="117" customFormat="1" ht="12" customHeight="1">
      <c r="A12" s="114" t="s">
        <v>59</v>
      </c>
      <c r="B12" s="115" t="s">
        <v>69</v>
      </c>
      <c r="C12" s="114" t="s">
        <v>70</v>
      </c>
      <c r="D12" s="113">
        <f t="shared" si="0"/>
        <v>32451</v>
      </c>
      <c r="E12" s="113">
        <f t="shared" si="1"/>
        <v>15477</v>
      </c>
      <c r="F12" s="116">
        <f t="shared" si="2"/>
        <v>47.69344550244985</v>
      </c>
      <c r="G12" s="113">
        <v>15477</v>
      </c>
      <c r="H12" s="113">
        <v>0</v>
      </c>
      <c r="I12" s="113">
        <f t="shared" si="3"/>
        <v>16974</v>
      </c>
      <c r="J12" s="116">
        <f t="shared" si="4"/>
        <v>52.30655449755015</v>
      </c>
      <c r="K12" s="113">
        <v>12592</v>
      </c>
      <c r="L12" s="116">
        <f t="shared" si="5"/>
        <v>38.80311854796462</v>
      </c>
      <c r="M12" s="113">
        <v>0</v>
      </c>
      <c r="N12" s="116">
        <f t="shared" si="6"/>
        <v>0</v>
      </c>
      <c r="O12" s="113">
        <v>4382</v>
      </c>
      <c r="P12" s="113">
        <v>1612</v>
      </c>
      <c r="Q12" s="116">
        <f t="shared" si="7"/>
        <v>13.50343594958553</v>
      </c>
      <c r="R12" s="113">
        <v>75</v>
      </c>
      <c r="S12" s="109" t="s">
        <v>58</v>
      </c>
      <c r="T12" s="109"/>
      <c r="U12" s="109"/>
      <c r="V12" s="109"/>
      <c r="W12" s="109" t="s">
        <v>58</v>
      </c>
      <c r="X12" s="109"/>
      <c r="Y12" s="109"/>
      <c r="Z12" s="109"/>
    </row>
    <row r="13" spans="1:26" s="117" customFormat="1" ht="12" customHeight="1">
      <c r="A13" s="114" t="s">
        <v>59</v>
      </c>
      <c r="B13" s="115" t="s">
        <v>71</v>
      </c>
      <c r="C13" s="114" t="s">
        <v>72</v>
      </c>
      <c r="D13" s="113">
        <f t="shared" si="0"/>
        <v>52665</v>
      </c>
      <c r="E13" s="113">
        <f t="shared" si="1"/>
        <v>24841</v>
      </c>
      <c r="F13" s="116">
        <f t="shared" si="2"/>
        <v>47.167948352795975</v>
      </c>
      <c r="G13" s="113">
        <v>24841</v>
      </c>
      <c r="H13" s="113">
        <v>0</v>
      </c>
      <c r="I13" s="113">
        <f t="shared" si="3"/>
        <v>27824</v>
      </c>
      <c r="J13" s="116">
        <f t="shared" si="4"/>
        <v>52.832051647204025</v>
      </c>
      <c r="K13" s="113">
        <v>10742</v>
      </c>
      <c r="L13" s="116">
        <f t="shared" si="5"/>
        <v>20.396848001519036</v>
      </c>
      <c r="M13" s="113">
        <v>0</v>
      </c>
      <c r="N13" s="116">
        <f t="shared" si="6"/>
        <v>0</v>
      </c>
      <c r="O13" s="113">
        <v>17082</v>
      </c>
      <c r="P13" s="113">
        <v>12756</v>
      </c>
      <c r="Q13" s="116">
        <f t="shared" si="7"/>
        <v>32.43520364568499</v>
      </c>
      <c r="R13" s="113">
        <v>168</v>
      </c>
      <c r="S13" s="109" t="s">
        <v>58</v>
      </c>
      <c r="T13" s="109"/>
      <c r="U13" s="109"/>
      <c r="V13" s="109"/>
      <c r="W13" s="109" t="s">
        <v>58</v>
      </c>
      <c r="X13" s="109"/>
      <c r="Y13" s="109"/>
      <c r="Z13" s="109"/>
    </row>
    <row r="14" spans="1:26" s="117" customFormat="1" ht="12" customHeight="1">
      <c r="A14" s="114" t="s">
        <v>59</v>
      </c>
      <c r="B14" s="115" t="s">
        <v>73</v>
      </c>
      <c r="C14" s="114" t="s">
        <v>74</v>
      </c>
      <c r="D14" s="113">
        <f t="shared" si="0"/>
        <v>35458</v>
      </c>
      <c r="E14" s="113">
        <f t="shared" si="1"/>
        <v>16215</v>
      </c>
      <c r="F14" s="116">
        <f t="shared" si="2"/>
        <v>45.73015962547239</v>
      </c>
      <c r="G14" s="113">
        <v>16215</v>
      </c>
      <c r="H14" s="113">
        <v>0</v>
      </c>
      <c r="I14" s="113">
        <f t="shared" si="3"/>
        <v>19243</v>
      </c>
      <c r="J14" s="116">
        <f t="shared" si="4"/>
        <v>54.26984037452761</v>
      </c>
      <c r="K14" s="113">
        <v>14698</v>
      </c>
      <c r="L14" s="116">
        <f t="shared" si="5"/>
        <v>41.451858536860506</v>
      </c>
      <c r="M14" s="113">
        <v>0</v>
      </c>
      <c r="N14" s="116">
        <f t="shared" si="6"/>
        <v>0</v>
      </c>
      <c r="O14" s="113">
        <v>4545</v>
      </c>
      <c r="P14" s="113">
        <v>3270</v>
      </c>
      <c r="Q14" s="116">
        <f t="shared" si="7"/>
        <v>12.8179818376671</v>
      </c>
      <c r="R14" s="113">
        <v>128</v>
      </c>
      <c r="S14" s="109" t="s">
        <v>58</v>
      </c>
      <c r="T14" s="109"/>
      <c r="U14" s="109"/>
      <c r="V14" s="109"/>
      <c r="W14" s="109"/>
      <c r="X14" s="109" t="s">
        <v>58</v>
      </c>
      <c r="Y14" s="109"/>
      <c r="Z14" s="109"/>
    </row>
    <row r="15" spans="1:26" s="117" customFormat="1" ht="12" customHeight="1">
      <c r="A15" s="114" t="s">
        <v>59</v>
      </c>
      <c r="B15" s="115" t="s">
        <v>75</v>
      </c>
      <c r="C15" s="114" t="s">
        <v>76</v>
      </c>
      <c r="D15" s="113">
        <f t="shared" si="0"/>
        <v>86357</v>
      </c>
      <c r="E15" s="113">
        <f t="shared" si="1"/>
        <v>12769</v>
      </c>
      <c r="F15" s="116">
        <f t="shared" si="2"/>
        <v>14.78629410470489</v>
      </c>
      <c r="G15" s="113">
        <v>12769</v>
      </c>
      <c r="H15" s="113">
        <v>0</v>
      </c>
      <c r="I15" s="113">
        <f t="shared" si="3"/>
        <v>73588</v>
      </c>
      <c r="J15" s="116">
        <f t="shared" si="4"/>
        <v>85.2137058952951</v>
      </c>
      <c r="K15" s="113">
        <v>33603</v>
      </c>
      <c r="L15" s="116">
        <f t="shared" si="5"/>
        <v>38.91172690111977</v>
      </c>
      <c r="M15" s="113">
        <v>0</v>
      </c>
      <c r="N15" s="116">
        <f t="shared" si="6"/>
        <v>0</v>
      </c>
      <c r="O15" s="113">
        <v>39985</v>
      </c>
      <c r="P15" s="113">
        <v>35957</v>
      </c>
      <c r="Q15" s="116">
        <f t="shared" si="7"/>
        <v>46.30197899417534</v>
      </c>
      <c r="R15" s="113">
        <v>295</v>
      </c>
      <c r="S15" s="109" t="s">
        <v>58</v>
      </c>
      <c r="T15" s="109"/>
      <c r="U15" s="109"/>
      <c r="V15" s="109"/>
      <c r="W15" s="109" t="s">
        <v>58</v>
      </c>
      <c r="X15" s="109"/>
      <c r="Y15" s="109"/>
      <c r="Z15" s="109"/>
    </row>
    <row r="16" spans="1:26" s="117" customFormat="1" ht="12" customHeight="1">
      <c r="A16" s="114" t="s">
        <v>59</v>
      </c>
      <c r="B16" s="115" t="s">
        <v>77</v>
      </c>
      <c r="C16" s="114" t="s">
        <v>78</v>
      </c>
      <c r="D16" s="113">
        <f t="shared" si="0"/>
        <v>34827</v>
      </c>
      <c r="E16" s="113">
        <f t="shared" si="1"/>
        <v>7083</v>
      </c>
      <c r="F16" s="116">
        <f t="shared" si="2"/>
        <v>20.337669049875096</v>
      </c>
      <c r="G16" s="113">
        <v>7083</v>
      </c>
      <c r="H16" s="113">
        <v>0</v>
      </c>
      <c r="I16" s="113">
        <f t="shared" si="3"/>
        <v>27744</v>
      </c>
      <c r="J16" s="116">
        <f t="shared" si="4"/>
        <v>79.66233095012491</v>
      </c>
      <c r="K16" s="113">
        <v>23809</v>
      </c>
      <c r="L16" s="116">
        <f t="shared" si="5"/>
        <v>68.36362592241652</v>
      </c>
      <c r="M16" s="113">
        <v>0</v>
      </c>
      <c r="N16" s="116">
        <f t="shared" si="6"/>
        <v>0</v>
      </c>
      <c r="O16" s="113">
        <v>3935</v>
      </c>
      <c r="P16" s="113">
        <v>1225</v>
      </c>
      <c r="Q16" s="116">
        <f t="shared" si="7"/>
        <v>11.298705027708387</v>
      </c>
      <c r="R16" s="113">
        <v>55</v>
      </c>
      <c r="S16" s="109" t="s">
        <v>58</v>
      </c>
      <c r="T16" s="109"/>
      <c r="U16" s="109"/>
      <c r="V16" s="109"/>
      <c r="W16" s="109" t="s">
        <v>58</v>
      </c>
      <c r="X16" s="109"/>
      <c r="Y16" s="109"/>
      <c r="Z16" s="109"/>
    </row>
    <row r="17" spans="1:26" s="117" customFormat="1" ht="12" customHeight="1">
      <c r="A17" s="114" t="s">
        <v>59</v>
      </c>
      <c r="B17" s="115" t="s">
        <v>79</v>
      </c>
      <c r="C17" s="114" t="s">
        <v>80</v>
      </c>
      <c r="D17" s="113">
        <f t="shared" si="0"/>
        <v>90949</v>
      </c>
      <c r="E17" s="113">
        <f t="shared" si="1"/>
        <v>44533</v>
      </c>
      <c r="F17" s="116">
        <f t="shared" si="2"/>
        <v>48.964804450846074</v>
      </c>
      <c r="G17" s="113">
        <v>44533</v>
      </c>
      <c r="H17" s="113">
        <v>0</v>
      </c>
      <c r="I17" s="113">
        <f t="shared" si="3"/>
        <v>46416</v>
      </c>
      <c r="J17" s="116">
        <f t="shared" si="4"/>
        <v>51.035195549153926</v>
      </c>
      <c r="K17" s="113">
        <v>20530</v>
      </c>
      <c r="L17" s="116">
        <f t="shared" si="5"/>
        <v>22.57309041330856</v>
      </c>
      <c r="M17" s="113">
        <v>0</v>
      </c>
      <c r="N17" s="116">
        <f t="shared" si="6"/>
        <v>0</v>
      </c>
      <c r="O17" s="113">
        <v>25886</v>
      </c>
      <c r="P17" s="113">
        <v>25886</v>
      </c>
      <c r="Q17" s="116">
        <f t="shared" si="7"/>
        <v>28.462105135845363</v>
      </c>
      <c r="R17" s="113">
        <v>230</v>
      </c>
      <c r="S17" s="109" t="s">
        <v>58</v>
      </c>
      <c r="T17" s="109"/>
      <c r="U17" s="109"/>
      <c r="V17" s="109"/>
      <c r="W17" s="109" t="s">
        <v>58</v>
      </c>
      <c r="X17" s="109"/>
      <c r="Y17" s="109"/>
      <c r="Z17" s="109"/>
    </row>
    <row r="18" spans="1:26" s="117" customFormat="1" ht="12" customHeight="1">
      <c r="A18" s="114" t="s">
        <v>59</v>
      </c>
      <c r="B18" s="115" t="s">
        <v>81</v>
      </c>
      <c r="C18" s="114" t="s">
        <v>82</v>
      </c>
      <c r="D18" s="113">
        <f t="shared" si="0"/>
        <v>37327</v>
      </c>
      <c r="E18" s="113">
        <f t="shared" si="1"/>
        <v>16691</v>
      </c>
      <c r="F18" s="116">
        <f t="shared" si="2"/>
        <v>44.715621400058936</v>
      </c>
      <c r="G18" s="113">
        <v>16691</v>
      </c>
      <c r="H18" s="113">
        <v>0</v>
      </c>
      <c r="I18" s="113">
        <f t="shared" si="3"/>
        <v>20636</v>
      </c>
      <c r="J18" s="116">
        <f t="shared" si="4"/>
        <v>55.284378599941064</v>
      </c>
      <c r="K18" s="113">
        <v>10282</v>
      </c>
      <c r="L18" s="116">
        <f t="shared" si="5"/>
        <v>27.54574436734803</v>
      </c>
      <c r="M18" s="113">
        <v>0</v>
      </c>
      <c r="N18" s="116">
        <f t="shared" si="6"/>
        <v>0</v>
      </c>
      <c r="O18" s="113">
        <v>10354</v>
      </c>
      <c r="P18" s="113">
        <v>4205</v>
      </c>
      <c r="Q18" s="116">
        <f t="shared" si="7"/>
        <v>27.73863423259303</v>
      </c>
      <c r="R18" s="113">
        <v>200</v>
      </c>
      <c r="S18" s="109" t="s">
        <v>58</v>
      </c>
      <c r="T18" s="109"/>
      <c r="U18" s="109"/>
      <c r="V18" s="109"/>
      <c r="W18" s="109" t="s">
        <v>58</v>
      </c>
      <c r="X18" s="109"/>
      <c r="Y18" s="109"/>
      <c r="Z18" s="109"/>
    </row>
    <row r="19" spans="1:26" s="117" customFormat="1" ht="12" customHeight="1">
      <c r="A19" s="114" t="s">
        <v>59</v>
      </c>
      <c r="B19" s="115" t="s">
        <v>83</v>
      </c>
      <c r="C19" s="114" t="s">
        <v>84</v>
      </c>
      <c r="D19" s="113">
        <f t="shared" si="0"/>
        <v>28142</v>
      </c>
      <c r="E19" s="113">
        <f t="shared" si="1"/>
        <v>3230</v>
      </c>
      <c r="F19" s="116">
        <f t="shared" si="2"/>
        <v>11.477506929145049</v>
      </c>
      <c r="G19" s="113">
        <v>3230</v>
      </c>
      <c r="H19" s="113">
        <v>0</v>
      </c>
      <c r="I19" s="113">
        <f t="shared" si="3"/>
        <v>24912</v>
      </c>
      <c r="J19" s="116">
        <f t="shared" si="4"/>
        <v>88.52249307085495</v>
      </c>
      <c r="K19" s="113">
        <v>13069</v>
      </c>
      <c r="L19" s="116">
        <f t="shared" si="5"/>
        <v>46.43948546656244</v>
      </c>
      <c r="M19" s="113">
        <v>0</v>
      </c>
      <c r="N19" s="116">
        <f t="shared" si="6"/>
        <v>0</v>
      </c>
      <c r="O19" s="113">
        <v>11843</v>
      </c>
      <c r="P19" s="113">
        <v>8777</v>
      </c>
      <c r="Q19" s="116">
        <f t="shared" si="7"/>
        <v>42.08300760429252</v>
      </c>
      <c r="R19" s="113">
        <v>82</v>
      </c>
      <c r="S19" s="109" t="s">
        <v>58</v>
      </c>
      <c r="T19" s="109"/>
      <c r="U19" s="109"/>
      <c r="V19" s="109"/>
      <c r="W19" s="109" t="s">
        <v>58</v>
      </c>
      <c r="X19" s="109"/>
      <c r="Y19" s="109"/>
      <c r="Z19" s="109"/>
    </row>
    <row r="20" spans="1:26" s="117" customFormat="1" ht="12" customHeight="1">
      <c r="A20" s="114" t="s">
        <v>59</v>
      </c>
      <c r="B20" s="115" t="s">
        <v>85</v>
      </c>
      <c r="C20" s="114" t="s">
        <v>86</v>
      </c>
      <c r="D20" s="113">
        <f t="shared" si="0"/>
        <v>30437</v>
      </c>
      <c r="E20" s="113">
        <f t="shared" si="1"/>
        <v>16753</v>
      </c>
      <c r="F20" s="116">
        <f t="shared" si="2"/>
        <v>55.041561257679795</v>
      </c>
      <c r="G20" s="113">
        <v>16753</v>
      </c>
      <c r="H20" s="113">
        <v>0</v>
      </c>
      <c r="I20" s="113">
        <f t="shared" si="3"/>
        <v>13684</v>
      </c>
      <c r="J20" s="116">
        <f t="shared" si="4"/>
        <v>44.9584387423202</v>
      </c>
      <c r="K20" s="113">
        <v>5857</v>
      </c>
      <c r="L20" s="116">
        <f t="shared" si="5"/>
        <v>19.243026579492064</v>
      </c>
      <c r="M20" s="113">
        <v>0</v>
      </c>
      <c r="N20" s="116">
        <f t="shared" si="6"/>
        <v>0</v>
      </c>
      <c r="O20" s="113">
        <v>7827</v>
      </c>
      <c r="P20" s="113">
        <v>7827</v>
      </c>
      <c r="Q20" s="116">
        <f t="shared" si="7"/>
        <v>25.715412162828137</v>
      </c>
      <c r="R20" s="113">
        <v>115</v>
      </c>
      <c r="S20" s="109" t="s">
        <v>58</v>
      </c>
      <c r="T20" s="109"/>
      <c r="U20" s="109"/>
      <c r="V20" s="109"/>
      <c r="W20" s="109" t="s">
        <v>58</v>
      </c>
      <c r="X20" s="109"/>
      <c r="Y20" s="109"/>
      <c r="Z20" s="109"/>
    </row>
    <row r="21" spans="1:26" s="117" customFormat="1" ht="12" customHeight="1">
      <c r="A21" s="114" t="s">
        <v>59</v>
      </c>
      <c r="B21" s="115" t="s">
        <v>87</v>
      </c>
      <c r="C21" s="114" t="s">
        <v>88</v>
      </c>
      <c r="D21" s="113">
        <f t="shared" si="0"/>
        <v>6124</v>
      </c>
      <c r="E21" s="113">
        <f t="shared" si="1"/>
        <v>2298</v>
      </c>
      <c r="F21" s="116">
        <f t="shared" si="2"/>
        <v>37.52449379490529</v>
      </c>
      <c r="G21" s="113">
        <v>2298</v>
      </c>
      <c r="H21" s="113">
        <v>0</v>
      </c>
      <c r="I21" s="113">
        <f t="shared" si="3"/>
        <v>3826</v>
      </c>
      <c r="J21" s="116">
        <f t="shared" si="4"/>
        <v>62.47550620509471</v>
      </c>
      <c r="K21" s="113">
        <v>2845</v>
      </c>
      <c r="L21" s="116">
        <f t="shared" si="5"/>
        <v>46.456564337034614</v>
      </c>
      <c r="M21" s="113">
        <v>0</v>
      </c>
      <c r="N21" s="116">
        <f t="shared" si="6"/>
        <v>0</v>
      </c>
      <c r="O21" s="113">
        <v>981</v>
      </c>
      <c r="P21" s="113">
        <v>724</v>
      </c>
      <c r="Q21" s="116">
        <f t="shared" si="7"/>
        <v>16.01894186806009</v>
      </c>
      <c r="R21" s="113">
        <v>14</v>
      </c>
      <c r="S21" s="109" t="s">
        <v>58</v>
      </c>
      <c r="T21" s="109"/>
      <c r="U21" s="109"/>
      <c r="V21" s="109"/>
      <c r="W21" s="109" t="s">
        <v>58</v>
      </c>
      <c r="X21" s="109"/>
      <c r="Y21" s="109"/>
      <c r="Z21" s="109"/>
    </row>
    <row r="22" spans="1:26" s="117" customFormat="1" ht="12" customHeight="1">
      <c r="A22" s="114" t="s">
        <v>59</v>
      </c>
      <c r="B22" s="115" t="s">
        <v>89</v>
      </c>
      <c r="C22" s="114" t="s">
        <v>90</v>
      </c>
      <c r="D22" s="113">
        <f t="shared" si="0"/>
        <v>2884</v>
      </c>
      <c r="E22" s="113">
        <f t="shared" si="1"/>
        <v>424</v>
      </c>
      <c r="F22" s="116">
        <f t="shared" si="2"/>
        <v>14.701803051317613</v>
      </c>
      <c r="G22" s="113">
        <v>424</v>
      </c>
      <c r="H22" s="113">
        <v>0</v>
      </c>
      <c r="I22" s="113">
        <f t="shared" si="3"/>
        <v>2460</v>
      </c>
      <c r="J22" s="116">
        <f t="shared" si="4"/>
        <v>85.29819694868237</v>
      </c>
      <c r="K22" s="113">
        <v>943</v>
      </c>
      <c r="L22" s="116">
        <f t="shared" si="5"/>
        <v>32.697642163661584</v>
      </c>
      <c r="M22" s="113">
        <v>0</v>
      </c>
      <c r="N22" s="116">
        <f t="shared" si="6"/>
        <v>0</v>
      </c>
      <c r="O22" s="113">
        <v>1517</v>
      </c>
      <c r="P22" s="113">
        <v>1505</v>
      </c>
      <c r="Q22" s="116">
        <f t="shared" si="7"/>
        <v>52.600554785020805</v>
      </c>
      <c r="R22" s="113">
        <v>22</v>
      </c>
      <c r="S22" s="109" t="s">
        <v>58</v>
      </c>
      <c r="T22" s="109"/>
      <c r="U22" s="109"/>
      <c r="V22" s="109"/>
      <c r="W22" s="109" t="s">
        <v>58</v>
      </c>
      <c r="X22" s="109"/>
      <c r="Y22" s="109"/>
      <c r="Z22" s="109"/>
    </row>
    <row r="23" spans="1:26" s="117" customFormat="1" ht="12" customHeight="1">
      <c r="A23" s="114" t="s">
        <v>59</v>
      </c>
      <c r="B23" s="115" t="s">
        <v>91</v>
      </c>
      <c r="C23" s="114" t="s">
        <v>92</v>
      </c>
      <c r="D23" s="113">
        <f t="shared" si="0"/>
        <v>3967</v>
      </c>
      <c r="E23" s="113">
        <f t="shared" si="1"/>
        <v>786</v>
      </c>
      <c r="F23" s="116">
        <f t="shared" si="2"/>
        <v>19.813461053692965</v>
      </c>
      <c r="G23" s="113">
        <v>786</v>
      </c>
      <c r="H23" s="113">
        <v>0</v>
      </c>
      <c r="I23" s="113">
        <f t="shared" si="3"/>
        <v>3181</v>
      </c>
      <c r="J23" s="116">
        <f t="shared" si="4"/>
        <v>80.18653894630702</v>
      </c>
      <c r="K23" s="113">
        <v>2400</v>
      </c>
      <c r="L23" s="116">
        <f t="shared" si="5"/>
        <v>60.4991177211999</v>
      </c>
      <c r="M23" s="113">
        <v>0</v>
      </c>
      <c r="N23" s="116">
        <f t="shared" si="6"/>
        <v>0</v>
      </c>
      <c r="O23" s="113">
        <v>781</v>
      </c>
      <c r="P23" s="113">
        <v>507</v>
      </c>
      <c r="Q23" s="116">
        <f t="shared" si="7"/>
        <v>19.687421225107133</v>
      </c>
      <c r="R23" s="113">
        <v>34</v>
      </c>
      <c r="S23" s="109" t="s">
        <v>58</v>
      </c>
      <c r="T23" s="109"/>
      <c r="U23" s="109"/>
      <c r="V23" s="109"/>
      <c r="W23" s="109" t="s">
        <v>58</v>
      </c>
      <c r="X23" s="109"/>
      <c r="Y23" s="109"/>
      <c r="Z23" s="109"/>
    </row>
    <row r="24" spans="1:26" s="117" customFormat="1" ht="12" customHeight="1">
      <c r="A24" s="114" t="s">
        <v>59</v>
      </c>
      <c r="B24" s="115" t="s">
        <v>93</v>
      </c>
      <c r="C24" s="114" t="s">
        <v>94</v>
      </c>
      <c r="D24" s="113">
        <f t="shared" si="0"/>
        <v>19635</v>
      </c>
      <c r="E24" s="113">
        <f t="shared" si="1"/>
        <v>12962</v>
      </c>
      <c r="F24" s="116">
        <f t="shared" si="2"/>
        <v>66.0147695441813</v>
      </c>
      <c r="G24" s="113">
        <v>12962</v>
      </c>
      <c r="H24" s="113">
        <v>0</v>
      </c>
      <c r="I24" s="113">
        <f t="shared" si="3"/>
        <v>6673</v>
      </c>
      <c r="J24" s="116">
        <f t="shared" si="4"/>
        <v>33.985230455818694</v>
      </c>
      <c r="K24" s="113">
        <v>4853</v>
      </c>
      <c r="L24" s="116">
        <f t="shared" si="5"/>
        <v>24.71606824548001</v>
      </c>
      <c r="M24" s="113">
        <v>0</v>
      </c>
      <c r="N24" s="116">
        <f t="shared" si="6"/>
        <v>0</v>
      </c>
      <c r="O24" s="113">
        <v>1820</v>
      </c>
      <c r="P24" s="113">
        <v>920</v>
      </c>
      <c r="Q24" s="116">
        <f t="shared" si="7"/>
        <v>9.269162210338681</v>
      </c>
      <c r="R24" s="113">
        <v>59</v>
      </c>
      <c r="S24" s="109"/>
      <c r="T24" s="109"/>
      <c r="U24" s="109"/>
      <c r="V24" s="109" t="s">
        <v>58</v>
      </c>
      <c r="W24" s="109"/>
      <c r="X24" s="109"/>
      <c r="Y24" s="109"/>
      <c r="Z24" s="109" t="s">
        <v>58</v>
      </c>
    </row>
    <row r="25" spans="1:26" s="117" customFormat="1" ht="12" customHeight="1">
      <c r="A25" s="114" t="s">
        <v>59</v>
      </c>
      <c r="B25" s="115" t="s">
        <v>95</v>
      </c>
      <c r="C25" s="114" t="s">
        <v>96</v>
      </c>
      <c r="D25" s="113">
        <f t="shared" si="0"/>
        <v>8662</v>
      </c>
      <c r="E25" s="113">
        <f t="shared" si="1"/>
        <v>3812</v>
      </c>
      <c r="F25" s="116">
        <f t="shared" si="2"/>
        <v>44.008312168090505</v>
      </c>
      <c r="G25" s="113">
        <v>3812</v>
      </c>
      <c r="H25" s="113">
        <v>0</v>
      </c>
      <c r="I25" s="113">
        <f t="shared" si="3"/>
        <v>4850</v>
      </c>
      <c r="J25" s="116">
        <f t="shared" si="4"/>
        <v>55.99168783190949</v>
      </c>
      <c r="K25" s="113">
        <v>3554</v>
      </c>
      <c r="L25" s="116">
        <f t="shared" si="5"/>
        <v>41.02978526899099</v>
      </c>
      <c r="M25" s="113">
        <v>0</v>
      </c>
      <c r="N25" s="116">
        <f t="shared" si="6"/>
        <v>0</v>
      </c>
      <c r="O25" s="113">
        <v>1296</v>
      </c>
      <c r="P25" s="113">
        <v>1195</v>
      </c>
      <c r="Q25" s="116">
        <f t="shared" si="7"/>
        <v>14.961902562918494</v>
      </c>
      <c r="R25" s="113">
        <v>45</v>
      </c>
      <c r="S25" s="109" t="s">
        <v>58</v>
      </c>
      <c r="T25" s="109"/>
      <c r="U25" s="109"/>
      <c r="V25" s="109"/>
      <c r="W25" s="109" t="s">
        <v>58</v>
      </c>
      <c r="X25" s="109"/>
      <c r="Y25" s="109"/>
      <c r="Z25" s="109"/>
    </row>
    <row r="26" spans="1:26" s="117" customFormat="1" ht="12" customHeight="1">
      <c r="A26" s="114" t="s">
        <v>59</v>
      </c>
      <c r="B26" s="115" t="s">
        <v>97</v>
      </c>
      <c r="C26" s="114" t="s">
        <v>98</v>
      </c>
      <c r="D26" s="113">
        <f t="shared" si="0"/>
        <v>11055</v>
      </c>
      <c r="E26" s="113">
        <f t="shared" si="1"/>
        <v>2903</v>
      </c>
      <c r="F26" s="116">
        <f t="shared" si="2"/>
        <v>26.25961103573044</v>
      </c>
      <c r="G26" s="113">
        <v>2903</v>
      </c>
      <c r="H26" s="113">
        <v>0</v>
      </c>
      <c r="I26" s="113">
        <f t="shared" si="3"/>
        <v>8152</v>
      </c>
      <c r="J26" s="116">
        <f t="shared" si="4"/>
        <v>73.74038896426957</v>
      </c>
      <c r="K26" s="113">
        <v>6783</v>
      </c>
      <c r="L26" s="116">
        <f t="shared" si="5"/>
        <v>61.356852103120765</v>
      </c>
      <c r="M26" s="113">
        <v>0</v>
      </c>
      <c r="N26" s="116">
        <f t="shared" si="6"/>
        <v>0</v>
      </c>
      <c r="O26" s="113">
        <v>1369</v>
      </c>
      <c r="P26" s="113">
        <v>1118</v>
      </c>
      <c r="Q26" s="116">
        <f t="shared" si="7"/>
        <v>12.383536861148801</v>
      </c>
      <c r="R26" s="113">
        <v>25</v>
      </c>
      <c r="S26" s="109" t="s">
        <v>58</v>
      </c>
      <c r="T26" s="109"/>
      <c r="U26" s="109"/>
      <c r="V26" s="109"/>
      <c r="W26" s="109" t="s">
        <v>58</v>
      </c>
      <c r="X26" s="109"/>
      <c r="Y26" s="109"/>
      <c r="Z26" s="109"/>
    </row>
    <row r="27" spans="1:26" s="117" customFormat="1" ht="12" customHeight="1">
      <c r="A27" s="114" t="s">
        <v>59</v>
      </c>
      <c r="B27" s="115" t="s">
        <v>99</v>
      </c>
      <c r="C27" s="114" t="s">
        <v>100</v>
      </c>
      <c r="D27" s="113">
        <f t="shared" si="0"/>
        <v>6812</v>
      </c>
      <c r="E27" s="113">
        <f t="shared" si="1"/>
        <v>1012</v>
      </c>
      <c r="F27" s="116">
        <f t="shared" si="2"/>
        <v>14.856136230182033</v>
      </c>
      <c r="G27" s="113">
        <v>1012</v>
      </c>
      <c r="H27" s="113">
        <v>0</v>
      </c>
      <c r="I27" s="113">
        <f t="shared" si="3"/>
        <v>5800</v>
      </c>
      <c r="J27" s="116">
        <f t="shared" si="4"/>
        <v>85.14386376981797</v>
      </c>
      <c r="K27" s="113">
        <v>4820</v>
      </c>
      <c r="L27" s="116">
        <f t="shared" si="5"/>
        <v>70.75748678802114</v>
      </c>
      <c r="M27" s="113">
        <v>0</v>
      </c>
      <c r="N27" s="116">
        <f t="shared" si="6"/>
        <v>0</v>
      </c>
      <c r="O27" s="113">
        <v>980</v>
      </c>
      <c r="P27" s="113">
        <v>663</v>
      </c>
      <c r="Q27" s="116">
        <f t="shared" si="7"/>
        <v>14.386376981796827</v>
      </c>
      <c r="R27" s="113">
        <v>24</v>
      </c>
      <c r="S27" s="109" t="s">
        <v>58</v>
      </c>
      <c r="T27" s="109"/>
      <c r="U27" s="109"/>
      <c r="V27" s="109"/>
      <c r="W27" s="109" t="s">
        <v>58</v>
      </c>
      <c r="X27" s="109"/>
      <c r="Y27" s="109"/>
      <c r="Z27" s="109"/>
    </row>
    <row r="28" spans="1:26" s="117" customFormat="1" ht="12" customHeight="1">
      <c r="A28" s="114" t="s">
        <v>59</v>
      </c>
      <c r="B28" s="115" t="s">
        <v>101</v>
      </c>
      <c r="C28" s="114" t="s">
        <v>102</v>
      </c>
      <c r="D28" s="113">
        <f t="shared" si="0"/>
        <v>5566</v>
      </c>
      <c r="E28" s="113">
        <f t="shared" si="1"/>
        <v>747</v>
      </c>
      <c r="F28" s="116">
        <f t="shared" si="2"/>
        <v>13.42076895436579</v>
      </c>
      <c r="G28" s="113">
        <v>747</v>
      </c>
      <c r="H28" s="113">
        <v>0</v>
      </c>
      <c r="I28" s="113">
        <f t="shared" si="3"/>
        <v>4819</v>
      </c>
      <c r="J28" s="116">
        <f t="shared" si="4"/>
        <v>86.5792310456342</v>
      </c>
      <c r="K28" s="113">
        <v>3746</v>
      </c>
      <c r="L28" s="116">
        <f t="shared" si="5"/>
        <v>67.30147323032698</v>
      </c>
      <c r="M28" s="113">
        <v>0</v>
      </c>
      <c r="N28" s="116">
        <f t="shared" si="6"/>
        <v>0</v>
      </c>
      <c r="O28" s="113">
        <v>1073</v>
      </c>
      <c r="P28" s="113">
        <v>171</v>
      </c>
      <c r="Q28" s="116">
        <f t="shared" si="7"/>
        <v>19.277757815307222</v>
      </c>
      <c r="R28" s="113">
        <v>4</v>
      </c>
      <c r="S28" s="109" t="s">
        <v>58</v>
      </c>
      <c r="T28" s="109"/>
      <c r="U28" s="109"/>
      <c r="V28" s="109"/>
      <c r="W28" s="109" t="s">
        <v>58</v>
      </c>
      <c r="X28" s="109"/>
      <c r="Y28" s="109"/>
      <c r="Z28" s="109"/>
    </row>
    <row r="29" spans="1:26" s="117" customFormat="1" ht="12" customHeight="1">
      <c r="A29" s="114" t="s">
        <v>59</v>
      </c>
      <c r="B29" s="115" t="s">
        <v>103</v>
      </c>
      <c r="C29" s="114" t="s">
        <v>104</v>
      </c>
      <c r="D29" s="113">
        <f t="shared" si="0"/>
        <v>3374</v>
      </c>
      <c r="E29" s="113">
        <f t="shared" si="1"/>
        <v>0</v>
      </c>
      <c r="F29" s="116">
        <f t="shared" si="2"/>
        <v>0</v>
      </c>
      <c r="G29" s="113">
        <v>0</v>
      </c>
      <c r="H29" s="113">
        <v>0</v>
      </c>
      <c r="I29" s="113">
        <f t="shared" si="3"/>
        <v>3374</v>
      </c>
      <c r="J29" s="116">
        <f t="shared" si="4"/>
        <v>100</v>
      </c>
      <c r="K29" s="113">
        <v>3374</v>
      </c>
      <c r="L29" s="116">
        <f t="shared" si="5"/>
        <v>100</v>
      </c>
      <c r="M29" s="113">
        <v>0</v>
      </c>
      <c r="N29" s="116">
        <f t="shared" si="6"/>
        <v>0</v>
      </c>
      <c r="O29" s="113">
        <v>0</v>
      </c>
      <c r="P29" s="113">
        <v>0</v>
      </c>
      <c r="Q29" s="116">
        <f t="shared" si="7"/>
        <v>0</v>
      </c>
      <c r="R29" s="113">
        <v>4</v>
      </c>
      <c r="S29" s="109"/>
      <c r="T29" s="109"/>
      <c r="U29" s="109"/>
      <c r="V29" s="109" t="s">
        <v>58</v>
      </c>
      <c r="W29" s="109"/>
      <c r="X29" s="109"/>
      <c r="Y29" s="109"/>
      <c r="Z29" s="109" t="s">
        <v>58</v>
      </c>
    </row>
    <row r="30" spans="1:26" s="117" customFormat="1" ht="12" customHeight="1">
      <c r="A30" s="114" t="s">
        <v>59</v>
      </c>
      <c r="B30" s="115" t="s">
        <v>105</v>
      </c>
      <c r="C30" s="114" t="s">
        <v>106</v>
      </c>
      <c r="D30" s="113">
        <f t="shared" si="0"/>
        <v>22268</v>
      </c>
      <c r="E30" s="113">
        <f t="shared" si="1"/>
        <v>8893</v>
      </c>
      <c r="F30" s="116">
        <f t="shared" si="2"/>
        <v>39.936231363391414</v>
      </c>
      <c r="G30" s="113">
        <v>8893</v>
      </c>
      <c r="H30" s="113">
        <v>0</v>
      </c>
      <c r="I30" s="113">
        <f t="shared" si="3"/>
        <v>13375</v>
      </c>
      <c r="J30" s="116">
        <f t="shared" si="4"/>
        <v>60.063768636608586</v>
      </c>
      <c r="K30" s="113">
        <v>2109</v>
      </c>
      <c r="L30" s="116">
        <f t="shared" si="5"/>
        <v>9.470989761092149</v>
      </c>
      <c r="M30" s="113">
        <v>0</v>
      </c>
      <c r="N30" s="116">
        <f t="shared" si="6"/>
        <v>0</v>
      </c>
      <c r="O30" s="113">
        <v>11266</v>
      </c>
      <c r="P30" s="113">
        <v>7083</v>
      </c>
      <c r="Q30" s="116">
        <f t="shared" si="7"/>
        <v>50.59277887551643</v>
      </c>
      <c r="R30" s="113">
        <v>76</v>
      </c>
      <c r="S30" s="109" t="s">
        <v>58</v>
      </c>
      <c r="T30" s="109"/>
      <c r="U30" s="109"/>
      <c r="V30" s="109"/>
      <c r="W30" s="109" t="s">
        <v>58</v>
      </c>
      <c r="X30" s="109"/>
      <c r="Y30" s="109"/>
      <c r="Z30" s="109"/>
    </row>
    <row r="31" spans="1:26" s="117" customFormat="1" ht="12" customHeight="1">
      <c r="A31" s="114" t="s">
        <v>59</v>
      </c>
      <c r="B31" s="115" t="s">
        <v>107</v>
      </c>
      <c r="C31" s="114" t="s">
        <v>108</v>
      </c>
      <c r="D31" s="113">
        <f t="shared" si="0"/>
        <v>17496</v>
      </c>
      <c r="E31" s="113">
        <f t="shared" si="1"/>
        <v>10555</v>
      </c>
      <c r="F31" s="116">
        <f t="shared" si="2"/>
        <v>60.328074988568815</v>
      </c>
      <c r="G31" s="113">
        <v>10555</v>
      </c>
      <c r="H31" s="113">
        <v>0</v>
      </c>
      <c r="I31" s="113">
        <f t="shared" si="3"/>
        <v>6941</v>
      </c>
      <c r="J31" s="116">
        <f t="shared" si="4"/>
        <v>39.671925011431185</v>
      </c>
      <c r="K31" s="113">
        <v>2007</v>
      </c>
      <c r="L31" s="116">
        <f t="shared" si="5"/>
        <v>11.471193415637861</v>
      </c>
      <c r="M31" s="113">
        <v>0</v>
      </c>
      <c r="N31" s="116">
        <f t="shared" si="6"/>
        <v>0</v>
      </c>
      <c r="O31" s="113">
        <v>4934</v>
      </c>
      <c r="P31" s="113">
        <v>1897</v>
      </c>
      <c r="Q31" s="116">
        <f t="shared" si="7"/>
        <v>28.20073159579333</v>
      </c>
      <c r="R31" s="113">
        <v>118</v>
      </c>
      <c r="S31" s="109" t="s">
        <v>58</v>
      </c>
      <c r="T31" s="109"/>
      <c r="U31" s="109"/>
      <c r="V31" s="109"/>
      <c r="W31" s="109" t="s">
        <v>58</v>
      </c>
      <c r="X31" s="109"/>
      <c r="Y31" s="109"/>
      <c r="Z31" s="109"/>
    </row>
    <row r="32" spans="1:26" s="117" customFormat="1" ht="12" customHeight="1">
      <c r="A32" s="114" t="s">
        <v>59</v>
      </c>
      <c r="B32" s="115" t="s">
        <v>109</v>
      </c>
      <c r="C32" s="114" t="s">
        <v>110</v>
      </c>
      <c r="D32" s="113">
        <f t="shared" si="0"/>
        <v>2884</v>
      </c>
      <c r="E32" s="113">
        <f t="shared" si="1"/>
        <v>496</v>
      </c>
      <c r="F32" s="116">
        <f t="shared" si="2"/>
        <v>17.198335644937586</v>
      </c>
      <c r="G32" s="113">
        <v>496</v>
      </c>
      <c r="H32" s="113">
        <v>0</v>
      </c>
      <c r="I32" s="113">
        <f t="shared" si="3"/>
        <v>2388</v>
      </c>
      <c r="J32" s="116">
        <f t="shared" si="4"/>
        <v>82.80166435506241</v>
      </c>
      <c r="K32" s="113">
        <v>0</v>
      </c>
      <c r="L32" s="116">
        <f t="shared" si="5"/>
        <v>0</v>
      </c>
      <c r="M32" s="113">
        <v>0</v>
      </c>
      <c r="N32" s="116">
        <f t="shared" si="6"/>
        <v>0</v>
      </c>
      <c r="O32" s="113">
        <v>2388</v>
      </c>
      <c r="P32" s="113">
        <v>2209</v>
      </c>
      <c r="Q32" s="116">
        <f t="shared" si="7"/>
        <v>82.80166435506241</v>
      </c>
      <c r="R32" s="113">
        <v>11</v>
      </c>
      <c r="S32" s="109" t="s">
        <v>58</v>
      </c>
      <c r="T32" s="109"/>
      <c r="U32" s="109"/>
      <c r="V32" s="109"/>
      <c r="W32" s="109" t="s">
        <v>58</v>
      </c>
      <c r="X32" s="109"/>
      <c r="Y32" s="109"/>
      <c r="Z32" s="109"/>
    </row>
  </sheetData>
  <sheetProtection/>
  <autoFilter ref="A6:Z32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32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50" t="s">
        <v>31</v>
      </c>
      <c r="B2" s="140" t="s">
        <v>32</v>
      </c>
      <c r="C2" s="140" t="s">
        <v>33</v>
      </c>
      <c r="D2" s="97" t="s">
        <v>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2" t="s">
        <v>3</v>
      </c>
      <c r="AG2" s="143"/>
      <c r="AH2" s="143"/>
      <c r="AI2" s="144"/>
      <c r="AJ2" s="142" t="s">
        <v>4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54" t="s">
        <v>5</v>
      </c>
      <c r="AU2" s="140"/>
      <c r="AV2" s="140"/>
      <c r="AW2" s="140"/>
      <c r="AX2" s="140"/>
      <c r="AY2" s="140"/>
      <c r="AZ2" s="142" t="s">
        <v>6</v>
      </c>
      <c r="BA2" s="143"/>
      <c r="BB2" s="143"/>
      <c r="BC2" s="144"/>
    </row>
    <row r="3" spans="1:55" s="52" customFormat="1" ht="26.25" customHeight="1">
      <c r="A3" s="141"/>
      <c r="B3" s="141"/>
      <c r="C3" s="141"/>
      <c r="D3" s="71" t="s">
        <v>38</v>
      </c>
      <c r="E3" s="145" t="s">
        <v>7</v>
      </c>
      <c r="F3" s="143"/>
      <c r="G3" s="144"/>
      <c r="H3" s="146" t="s">
        <v>8</v>
      </c>
      <c r="I3" s="147"/>
      <c r="J3" s="148"/>
      <c r="K3" s="145" t="s">
        <v>9</v>
      </c>
      <c r="L3" s="147"/>
      <c r="M3" s="148"/>
      <c r="N3" s="71" t="s">
        <v>38</v>
      </c>
      <c r="O3" s="145" t="s">
        <v>10</v>
      </c>
      <c r="P3" s="152"/>
      <c r="Q3" s="152"/>
      <c r="R3" s="152"/>
      <c r="S3" s="152"/>
      <c r="T3" s="152"/>
      <c r="U3" s="153"/>
      <c r="V3" s="145" t="s">
        <v>11</v>
      </c>
      <c r="W3" s="152"/>
      <c r="X3" s="152"/>
      <c r="Y3" s="152"/>
      <c r="Z3" s="152"/>
      <c r="AA3" s="152"/>
      <c r="AB3" s="153"/>
      <c r="AC3" s="98" t="s">
        <v>12</v>
      </c>
      <c r="AD3" s="69"/>
      <c r="AE3" s="70"/>
      <c r="AF3" s="149" t="s">
        <v>38</v>
      </c>
      <c r="AG3" s="140" t="s">
        <v>13</v>
      </c>
      <c r="AH3" s="140" t="s">
        <v>14</v>
      </c>
      <c r="AI3" s="140" t="s">
        <v>15</v>
      </c>
      <c r="AJ3" s="141" t="s">
        <v>38</v>
      </c>
      <c r="AK3" s="140" t="s">
        <v>16</v>
      </c>
      <c r="AL3" s="140" t="s">
        <v>17</v>
      </c>
      <c r="AM3" s="140" t="s">
        <v>18</v>
      </c>
      <c r="AN3" s="140" t="s">
        <v>14</v>
      </c>
      <c r="AO3" s="140" t="s">
        <v>15</v>
      </c>
      <c r="AP3" s="140" t="s">
        <v>19</v>
      </c>
      <c r="AQ3" s="140" t="s">
        <v>20</v>
      </c>
      <c r="AR3" s="140" t="s">
        <v>21</v>
      </c>
      <c r="AS3" s="140" t="s">
        <v>22</v>
      </c>
      <c r="AT3" s="149" t="s">
        <v>38</v>
      </c>
      <c r="AU3" s="140" t="s">
        <v>16</v>
      </c>
      <c r="AV3" s="140" t="s">
        <v>17</v>
      </c>
      <c r="AW3" s="140" t="s">
        <v>18</v>
      </c>
      <c r="AX3" s="140" t="s">
        <v>14</v>
      </c>
      <c r="AY3" s="140" t="s">
        <v>15</v>
      </c>
      <c r="AZ3" s="149" t="s">
        <v>38</v>
      </c>
      <c r="BA3" s="140" t="s">
        <v>13</v>
      </c>
      <c r="BB3" s="140" t="s">
        <v>14</v>
      </c>
      <c r="BC3" s="140" t="s">
        <v>15</v>
      </c>
    </row>
    <row r="4" spans="1:55" s="52" customFormat="1" ht="26.25" customHeight="1">
      <c r="A4" s="141"/>
      <c r="B4" s="141"/>
      <c r="C4" s="141"/>
      <c r="D4" s="71"/>
      <c r="E4" s="71" t="s">
        <v>38</v>
      </c>
      <c r="F4" s="59" t="s">
        <v>23</v>
      </c>
      <c r="G4" s="59" t="s">
        <v>24</v>
      </c>
      <c r="H4" s="71" t="s">
        <v>38</v>
      </c>
      <c r="I4" s="59" t="s">
        <v>23</v>
      </c>
      <c r="J4" s="59" t="s">
        <v>24</v>
      </c>
      <c r="K4" s="71" t="s">
        <v>38</v>
      </c>
      <c r="L4" s="59" t="s">
        <v>23</v>
      </c>
      <c r="M4" s="59" t="s">
        <v>24</v>
      </c>
      <c r="N4" s="71"/>
      <c r="O4" s="71" t="s">
        <v>38</v>
      </c>
      <c r="P4" s="59" t="s">
        <v>13</v>
      </c>
      <c r="Q4" s="59" t="s">
        <v>14</v>
      </c>
      <c r="R4" s="59" t="s">
        <v>15</v>
      </c>
      <c r="S4" s="59" t="s">
        <v>25</v>
      </c>
      <c r="T4" s="59" t="s">
        <v>26</v>
      </c>
      <c r="U4" s="59" t="s">
        <v>27</v>
      </c>
      <c r="V4" s="71" t="s">
        <v>38</v>
      </c>
      <c r="W4" s="59" t="s">
        <v>13</v>
      </c>
      <c r="X4" s="59" t="s">
        <v>14</v>
      </c>
      <c r="Y4" s="59" t="s">
        <v>15</v>
      </c>
      <c r="Z4" s="59" t="s">
        <v>25</v>
      </c>
      <c r="AA4" s="59" t="s">
        <v>26</v>
      </c>
      <c r="AB4" s="59" t="s">
        <v>27</v>
      </c>
      <c r="AC4" s="71" t="s">
        <v>38</v>
      </c>
      <c r="AD4" s="59" t="s">
        <v>23</v>
      </c>
      <c r="AE4" s="59" t="s">
        <v>24</v>
      </c>
      <c r="AF4" s="149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9"/>
      <c r="AU4" s="141"/>
      <c r="AV4" s="141"/>
      <c r="AW4" s="141"/>
      <c r="AX4" s="141"/>
      <c r="AY4" s="141"/>
      <c r="AZ4" s="149"/>
      <c r="BA4" s="141"/>
      <c r="BB4" s="141"/>
      <c r="BC4" s="141"/>
    </row>
    <row r="5" spans="1:55" s="56" customFormat="1" ht="23.25" customHeight="1">
      <c r="A5" s="141"/>
      <c r="B5" s="141"/>
      <c r="C5" s="14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41"/>
      <c r="AM5" s="58"/>
      <c r="AN5" s="58"/>
      <c r="AO5" s="58"/>
      <c r="AP5" s="58"/>
      <c r="AQ5" s="58"/>
      <c r="AR5" s="58"/>
      <c r="AS5" s="58"/>
      <c r="AT5" s="58"/>
      <c r="AU5" s="58"/>
      <c r="AV5" s="141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51"/>
      <c r="B6" s="151"/>
      <c r="C6" s="151"/>
      <c r="D6" s="76" t="s">
        <v>28</v>
      </c>
      <c r="E6" s="76" t="s">
        <v>28</v>
      </c>
      <c r="F6" s="76" t="s">
        <v>28</v>
      </c>
      <c r="G6" s="76" t="s">
        <v>28</v>
      </c>
      <c r="H6" s="76" t="s">
        <v>28</v>
      </c>
      <c r="I6" s="76" t="s">
        <v>28</v>
      </c>
      <c r="J6" s="76" t="s">
        <v>28</v>
      </c>
      <c r="K6" s="76" t="s">
        <v>28</v>
      </c>
      <c r="L6" s="76" t="s">
        <v>28</v>
      </c>
      <c r="M6" s="76" t="s">
        <v>28</v>
      </c>
      <c r="N6" s="76" t="s">
        <v>28</v>
      </c>
      <c r="O6" s="76" t="s">
        <v>28</v>
      </c>
      <c r="P6" s="76" t="s">
        <v>28</v>
      </c>
      <c r="Q6" s="76" t="s">
        <v>28</v>
      </c>
      <c r="R6" s="76" t="s">
        <v>28</v>
      </c>
      <c r="S6" s="76" t="s">
        <v>28</v>
      </c>
      <c r="T6" s="76" t="s">
        <v>28</v>
      </c>
      <c r="U6" s="76" t="s">
        <v>28</v>
      </c>
      <c r="V6" s="76" t="s">
        <v>28</v>
      </c>
      <c r="W6" s="76" t="s">
        <v>28</v>
      </c>
      <c r="X6" s="76" t="s">
        <v>28</v>
      </c>
      <c r="Y6" s="76" t="s">
        <v>28</v>
      </c>
      <c r="Z6" s="76" t="s">
        <v>28</v>
      </c>
      <c r="AA6" s="76" t="s">
        <v>28</v>
      </c>
      <c r="AB6" s="76" t="s">
        <v>28</v>
      </c>
      <c r="AC6" s="76" t="s">
        <v>28</v>
      </c>
      <c r="AD6" s="76" t="s">
        <v>28</v>
      </c>
      <c r="AE6" s="76" t="s">
        <v>28</v>
      </c>
      <c r="AF6" s="77" t="s">
        <v>29</v>
      </c>
      <c r="AG6" s="77" t="s">
        <v>29</v>
      </c>
      <c r="AH6" s="77" t="s">
        <v>29</v>
      </c>
      <c r="AI6" s="77" t="s">
        <v>29</v>
      </c>
      <c r="AJ6" s="77" t="s">
        <v>29</v>
      </c>
      <c r="AK6" s="77" t="s">
        <v>29</v>
      </c>
      <c r="AL6" s="77" t="s">
        <v>29</v>
      </c>
      <c r="AM6" s="77" t="s">
        <v>29</v>
      </c>
      <c r="AN6" s="77" t="s">
        <v>29</v>
      </c>
      <c r="AO6" s="77" t="s">
        <v>29</v>
      </c>
      <c r="AP6" s="77" t="s">
        <v>29</v>
      </c>
      <c r="AQ6" s="77" t="s">
        <v>29</v>
      </c>
      <c r="AR6" s="77" t="s">
        <v>29</v>
      </c>
      <c r="AS6" s="77" t="s">
        <v>29</v>
      </c>
      <c r="AT6" s="77" t="s">
        <v>29</v>
      </c>
      <c r="AU6" s="77" t="s">
        <v>29</v>
      </c>
      <c r="AV6" s="77" t="s">
        <v>29</v>
      </c>
      <c r="AW6" s="77" t="s">
        <v>29</v>
      </c>
      <c r="AX6" s="77" t="s">
        <v>29</v>
      </c>
      <c r="AY6" s="77" t="s">
        <v>29</v>
      </c>
      <c r="AZ6" s="77" t="s">
        <v>29</v>
      </c>
      <c r="BA6" s="77" t="s">
        <v>29</v>
      </c>
      <c r="BB6" s="77" t="s">
        <v>29</v>
      </c>
      <c r="BC6" s="77" t="s">
        <v>29</v>
      </c>
    </row>
    <row r="7" spans="1:55" s="119" customFormat="1" ht="12" customHeight="1">
      <c r="A7" s="191" t="s">
        <v>59</v>
      </c>
      <c r="B7" s="192" t="s">
        <v>60</v>
      </c>
      <c r="C7" s="191" t="s">
        <v>38</v>
      </c>
      <c r="D7" s="188">
        <f>SUM(D8:D186)</f>
        <v>443841</v>
      </c>
      <c r="E7" s="188">
        <f>SUM(E8:E186)</f>
        <v>0</v>
      </c>
      <c r="F7" s="188">
        <f>SUM(F8:F186)</f>
        <v>0</v>
      </c>
      <c r="G7" s="188">
        <f>SUM(G8:G186)</f>
        <v>0</v>
      </c>
      <c r="H7" s="188">
        <f>SUM(H8:H186)</f>
        <v>0</v>
      </c>
      <c r="I7" s="188">
        <f>SUM(I8:I186)</f>
        <v>0</v>
      </c>
      <c r="J7" s="188">
        <f>SUM(J8:J186)</f>
        <v>0</v>
      </c>
      <c r="K7" s="188">
        <f>SUM(K8:K186)</f>
        <v>443841</v>
      </c>
      <c r="L7" s="188">
        <f>SUM(L8:L186)</f>
        <v>247291</v>
      </c>
      <c r="M7" s="188">
        <f>SUM(M8:M186)</f>
        <v>196550</v>
      </c>
      <c r="N7" s="188">
        <f>SUM(N8:N186)</f>
        <v>443840</v>
      </c>
      <c r="O7" s="188">
        <f>SUM(O8:O186)</f>
        <v>247291</v>
      </c>
      <c r="P7" s="188">
        <f>SUM(P8:P186)</f>
        <v>247291</v>
      </c>
      <c r="Q7" s="188">
        <f>SUM(Q8:Q186)</f>
        <v>0</v>
      </c>
      <c r="R7" s="188">
        <f>SUM(R8:R186)</f>
        <v>0</v>
      </c>
      <c r="S7" s="188">
        <f>SUM(S8:S186)</f>
        <v>0</v>
      </c>
      <c r="T7" s="188">
        <f>SUM(T8:T186)</f>
        <v>0</v>
      </c>
      <c r="U7" s="188">
        <f>SUM(U8:U186)</f>
        <v>0</v>
      </c>
      <c r="V7" s="188">
        <f>SUM(V8:V186)</f>
        <v>196549</v>
      </c>
      <c r="W7" s="188">
        <f>SUM(W8:W186)</f>
        <v>196549</v>
      </c>
      <c r="X7" s="188">
        <f>SUM(X8:X186)</f>
        <v>0</v>
      </c>
      <c r="Y7" s="188">
        <f>SUM(Y8:Y186)</f>
        <v>0</v>
      </c>
      <c r="Z7" s="188">
        <f>SUM(Z8:Z186)</f>
        <v>0</v>
      </c>
      <c r="AA7" s="188">
        <f>SUM(AA8:AA186)</f>
        <v>0</v>
      </c>
      <c r="AB7" s="188">
        <f>SUM(AB8:AB186)</f>
        <v>0</v>
      </c>
      <c r="AC7" s="188">
        <f>SUM(AC8:AC186)</f>
        <v>0</v>
      </c>
      <c r="AD7" s="188">
        <f>SUM(AD8:AD186)</f>
        <v>0</v>
      </c>
      <c r="AE7" s="188">
        <f>SUM(AE8:AE186)</f>
        <v>0</v>
      </c>
      <c r="AF7" s="188">
        <f>SUM(AF8:AF186)</f>
        <v>8278</v>
      </c>
      <c r="AG7" s="188">
        <f>SUM(AG8:AG186)</f>
        <v>8278</v>
      </c>
      <c r="AH7" s="188">
        <f>SUM(AH8:AH186)</f>
        <v>0</v>
      </c>
      <c r="AI7" s="188">
        <f>SUM(AI8:AI186)</f>
        <v>0</v>
      </c>
      <c r="AJ7" s="188">
        <f>SUM(AJ8:AJ186)</f>
        <v>77595</v>
      </c>
      <c r="AK7" s="188">
        <f>SUM(AK8:AK186)</f>
        <v>70084</v>
      </c>
      <c r="AL7" s="188">
        <f>SUM(AL8:AL186)</f>
        <v>0</v>
      </c>
      <c r="AM7" s="188">
        <f>SUM(AM8:AM186)</f>
        <v>4439</v>
      </c>
      <c r="AN7" s="188">
        <f>SUM(AN8:AN186)</f>
        <v>0</v>
      </c>
      <c r="AO7" s="188">
        <f>SUM(AO8:AO186)</f>
        <v>0</v>
      </c>
      <c r="AP7" s="188">
        <f>SUM(AP8:AP186)</f>
        <v>0</v>
      </c>
      <c r="AQ7" s="188">
        <f>SUM(AQ8:AQ186)</f>
        <v>92</v>
      </c>
      <c r="AR7" s="188">
        <f>SUM(AR8:AR186)</f>
        <v>166</v>
      </c>
      <c r="AS7" s="188">
        <f>SUM(AS8:AS186)</f>
        <v>2814</v>
      </c>
      <c r="AT7" s="188">
        <f>SUM(AT8:AT186)</f>
        <v>767</v>
      </c>
      <c r="AU7" s="188">
        <f>SUM(AU8:AU186)</f>
        <v>767</v>
      </c>
      <c r="AV7" s="188">
        <f>SUM(AV8:AV186)</f>
        <v>0</v>
      </c>
      <c r="AW7" s="188">
        <f>SUM(AW8:AW186)</f>
        <v>0</v>
      </c>
      <c r="AX7" s="188">
        <f>SUM(AX8:AX186)</f>
        <v>0</v>
      </c>
      <c r="AY7" s="188">
        <f>SUM(AY8:AY186)</f>
        <v>0</v>
      </c>
      <c r="AZ7" s="188">
        <f>SUM(AZ8:AZ186)</f>
        <v>7</v>
      </c>
      <c r="BA7" s="188">
        <f>SUM(BA8:BA186)</f>
        <v>7</v>
      </c>
      <c r="BB7" s="188">
        <f>SUM(BB8:BB186)</f>
        <v>0</v>
      </c>
      <c r="BC7" s="188">
        <f>SUM(BC8:BC186)</f>
        <v>0</v>
      </c>
    </row>
    <row r="8" spans="1:55" s="120" customFormat="1" ht="12" customHeight="1">
      <c r="A8" s="109" t="s">
        <v>59</v>
      </c>
      <c r="B8" s="110" t="s">
        <v>61</v>
      </c>
      <c r="C8" s="109" t="s">
        <v>62</v>
      </c>
      <c r="D8" s="118">
        <f aca="true" t="shared" si="0" ref="D8:D32">SUM(E8,+H8,+K8)</f>
        <v>49447</v>
      </c>
      <c r="E8" s="118">
        <f aca="true" t="shared" si="1" ref="E8:E32">SUM(F8:G8)</f>
        <v>0</v>
      </c>
      <c r="F8" s="118">
        <v>0</v>
      </c>
      <c r="G8" s="118">
        <v>0</v>
      </c>
      <c r="H8" s="118">
        <f aca="true" t="shared" si="2" ref="H8:H32">SUM(I8:J8)</f>
        <v>0</v>
      </c>
      <c r="I8" s="118">
        <v>0</v>
      </c>
      <c r="J8" s="118">
        <v>0</v>
      </c>
      <c r="K8" s="118">
        <f aca="true" t="shared" si="3" ref="K8:K32">SUM(L8:M8)</f>
        <v>49447</v>
      </c>
      <c r="L8" s="118">
        <v>26535</v>
      </c>
      <c r="M8" s="118">
        <v>22912</v>
      </c>
      <c r="N8" s="118">
        <f aca="true" t="shared" si="4" ref="N8:N32">SUM(O8,+V8,+AC8)</f>
        <v>49447</v>
      </c>
      <c r="O8" s="118">
        <f aca="true" t="shared" si="5" ref="O8:O32">SUM(P8:U8)</f>
        <v>26535</v>
      </c>
      <c r="P8" s="118">
        <v>26535</v>
      </c>
      <c r="Q8" s="118">
        <v>0</v>
      </c>
      <c r="R8" s="118">
        <v>0</v>
      </c>
      <c r="S8" s="118">
        <v>0</v>
      </c>
      <c r="T8" s="118">
        <v>0</v>
      </c>
      <c r="U8" s="118">
        <v>0</v>
      </c>
      <c r="V8" s="118">
        <f aca="true" t="shared" si="6" ref="V8:V32">SUM(W8:AB8)</f>
        <v>22912</v>
      </c>
      <c r="W8" s="118">
        <v>22912</v>
      </c>
      <c r="X8" s="118">
        <v>0</v>
      </c>
      <c r="Y8" s="118">
        <v>0</v>
      </c>
      <c r="Z8" s="118">
        <v>0</v>
      </c>
      <c r="AA8" s="118">
        <v>0</v>
      </c>
      <c r="AB8" s="118">
        <v>0</v>
      </c>
      <c r="AC8" s="118">
        <f aca="true" t="shared" si="7" ref="AC8:AC32">SUM(AD8:AE8)</f>
        <v>0</v>
      </c>
      <c r="AD8" s="118">
        <v>0</v>
      </c>
      <c r="AE8" s="118">
        <v>0</v>
      </c>
      <c r="AF8" s="118">
        <f aca="true" t="shared" si="8" ref="AF8:AF32">SUM(AG8:AI8)</f>
        <v>2010</v>
      </c>
      <c r="AG8" s="118">
        <v>2010</v>
      </c>
      <c r="AH8" s="118">
        <v>0</v>
      </c>
      <c r="AI8" s="118">
        <v>0</v>
      </c>
      <c r="AJ8" s="118">
        <f aca="true" t="shared" si="9" ref="AJ8:AJ32">SUM(AK8:AS8)</f>
        <v>2010</v>
      </c>
      <c r="AK8" s="118">
        <v>0</v>
      </c>
      <c r="AL8" s="118">
        <v>0</v>
      </c>
      <c r="AM8" s="118">
        <v>2010</v>
      </c>
      <c r="AN8" s="118">
        <v>0</v>
      </c>
      <c r="AO8" s="118">
        <v>0</v>
      </c>
      <c r="AP8" s="118">
        <v>0</v>
      </c>
      <c r="AQ8" s="118">
        <v>0</v>
      </c>
      <c r="AR8" s="118">
        <v>0</v>
      </c>
      <c r="AS8" s="118">
        <v>0</v>
      </c>
      <c r="AT8" s="118">
        <f aca="true" t="shared" si="10" ref="AT8:AT32">SUM(AU8:AY8)</f>
        <v>0</v>
      </c>
      <c r="AU8" s="118">
        <v>0</v>
      </c>
      <c r="AV8" s="118">
        <v>0</v>
      </c>
      <c r="AW8" s="118">
        <v>0</v>
      </c>
      <c r="AX8" s="118">
        <v>0</v>
      </c>
      <c r="AY8" s="118">
        <v>0</v>
      </c>
      <c r="AZ8" s="118">
        <f aca="true" t="shared" si="11" ref="AZ8:AZ32">SUM(BA8:BC8)</f>
        <v>0</v>
      </c>
      <c r="BA8" s="118">
        <v>0</v>
      </c>
      <c r="BB8" s="118">
        <v>0</v>
      </c>
      <c r="BC8" s="118">
        <v>0</v>
      </c>
    </row>
    <row r="9" spans="1:55" s="120" customFormat="1" ht="12" customHeight="1">
      <c r="A9" s="109" t="s">
        <v>59</v>
      </c>
      <c r="B9" s="112" t="s">
        <v>63</v>
      </c>
      <c r="C9" s="109" t="s">
        <v>64</v>
      </c>
      <c r="D9" s="118">
        <f t="shared" si="0"/>
        <v>31830</v>
      </c>
      <c r="E9" s="118">
        <f t="shared" si="1"/>
        <v>0</v>
      </c>
      <c r="F9" s="118">
        <v>0</v>
      </c>
      <c r="G9" s="118">
        <v>0</v>
      </c>
      <c r="H9" s="118">
        <f t="shared" si="2"/>
        <v>0</v>
      </c>
      <c r="I9" s="118">
        <v>0</v>
      </c>
      <c r="J9" s="118">
        <v>0</v>
      </c>
      <c r="K9" s="118">
        <f t="shared" si="3"/>
        <v>31830</v>
      </c>
      <c r="L9" s="118">
        <v>20352</v>
      </c>
      <c r="M9" s="118">
        <v>11478</v>
      </c>
      <c r="N9" s="118">
        <f t="shared" si="4"/>
        <v>31830</v>
      </c>
      <c r="O9" s="118">
        <f t="shared" si="5"/>
        <v>20352</v>
      </c>
      <c r="P9" s="118">
        <v>20352</v>
      </c>
      <c r="Q9" s="118">
        <v>0</v>
      </c>
      <c r="R9" s="118">
        <v>0</v>
      </c>
      <c r="S9" s="118">
        <v>0</v>
      </c>
      <c r="T9" s="118">
        <v>0</v>
      </c>
      <c r="U9" s="118">
        <v>0</v>
      </c>
      <c r="V9" s="118">
        <f t="shared" si="6"/>
        <v>11478</v>
      </c>
      <c r="W9" s="118">
        <v>11478</v>
      </c>
      <c r="X9" s="118">
        <v>0</v>
      </c>
      <c r="Y9" s="118">
        <v>0</v>
      </c>
      <c r="Z9" s="118">
        <v>0</v>
      </c>
      <c r="AA9" s="118">
        <v>0</v>
      </c>
      <c r="AB9" s="118">
        <v>0</v>
      </c>
      <c r="AC9" s="118">
        <f t="shared" si="7"/>
        <v>0</v>
      </c>
      <c r="AD9" s="118">
        <v>0</v>
      </c>
      <c r="AE9" s="118">
        <v>0</v>
      </c>
      <c r="AF9" s="118">
        <f t="shared" si="8"/>
        <v>241</v>
      </c>
      <c r="AG9" s="118">
        <v>241</v>
      </c>
      <c r="AH9" s="118">
        <v>0</v>
      </c>
      <c r="AI9" s="118">
        <v>0</v>
      </c>
      <c r="AJ9" s="118">
        <f t="shared" si="9"/>
        <v>1300</v>
      </c>
      <c r="AK9" s="118">
        <v>1169</v>
      </c>
      <c r="AL9" s="118">
        <v>0</v>
      </c>
      <c r="AM9" s="118">
        <v>0</v>
      </c>
      <c r="AN9" s="118">
        <v>0</v>
      </c>
      <c r="AO9" s="118">
        <v>0</v>
      </c>
      <c r="AP9" s="118">
        <v>0</v>
      </c>
      <c r="AQ9" s="118">
        <v>0</v>
      </c>
      <c r="AR9" s="118">
        <v>0</v>
      </c>
      <c r="AS9" s="118">
        <v>131</v>
      </c>
      <c r="AT9" s="118">
        <f t="shared" si="10"/>
        <v>110</v>
      </c>
      <c r="AU9" s="118">
        <v>110</v>
      </c>
      <c r="AV9" s="118">
        <v>0</v>
      </c>
      <c r="AW9" s="118">
        <v>0</v>
      </c>
      <c r="AX9" s="118">
        <v>0</v>
      </c>
      <c r="AY9" s="118">
        <v>0</v>
      </c>
      <c r="AZ9" s="118">
        <f t="shared" si="11"/>
        <v>0</v>
      </c>
      <c r="BA9" s="118">
        <v>0</v>
      </c>
      <c r="BB9" s="118">
        <v>0</v>
      </c>
      <c r="BC9" s="118">
        <v>0</v>
      </c>
    </row>
    <row r="10" spans="1:55" s="120" customFormat="1" ht="12" customHeight="1">
      <c r="A10" s="109" t="s">
        <v>59</v>
      </c>
      <c r="B10" s="112" t="s">
        <v>65</v>
      </c>
      <c r="C10" s="109" t="s">
        <v>66</v>
      </c>
      <c r="D10" s="118">
        <f t="shared" si="0"/>
        <v>54007</v>
      </c>
      <c r="E10" s="118">
        <f t="shared" si="1"/>
        <v>0</v>
      </c>
      <c r="F10" s="118">
        <v>0</v>
      </c>
      <c r="G10" s="118">
        <v>0</v>
      </c>
      <c r="H10" s="118">
        <f t="shared" si="2"/>
        <v>0</v>
      </c>
      <c r="I10" s="118">
        <v>0</v>
      </c>
      <c r="J10" s="118">
        <v>0</v>
      </c>
      <c r="K10" s="118">
        <f t="shared" si="3"/>
        <v>54007</v>
      </c>
      <c r="L10" s="118">
        <v>32455</v>
      </c>
      <c r="M10" s="118">
        <v>21552</v>
      </c>
      <c r="N10" s="118">
        <f t="shared" si="4"/>
        <v>54007</v>
      </c>
      <c r="O10" s="118">
        <f t="shared" si="5"/>
        <v>32455</v>
      </c>
      <c r="P10" s="118">
        <v>32455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f t="shared" si="6"/>
        <v>21552</v>
      </c>
      <c r="W10" s="118">
        <v>21552</v>
      </c>
      <c r="X10" s="118">
        <v>0</v>
      </c>
      <c r="Y10" s="118">
        <v>0</v>
      </c>
      <c r="Z10" s="118">
        <v>0</v>
      </c>
      <c r="AA10" s="118">
        <v>0</v>
      </c>
      <c r="AB10" s="118">
        <v>0</v>
      </c>
      <c r="AC10" s="118">
        <f t="shared" si="7"/>
        <v>0</v>
      </c>
      <c r="AD10" s="118">
        <v>0</v>
      </c>
      <c r="AE10" s="118">
        <v>0</v>
      </c>
      <c r="AF10" s="118">
        <f t="shared" si="8"/>
        <v>349</v>
      </c>
      <c r="AG10" s="118">
        <v>349</v>
      </c>
      <c r="AH10" s="118">
        <v>0</v>
      </c>
      <c r="AI10" s="118">
        <v>0</v>
      </c>
      <c r="AJ10" s="118">
        <f t="shared" si="9"/>
        <v>199</v>
      </c>
      <c r="AK10" s="118">
        <v>0</v>
      </c>
      <c r="AL10" s="118">
        <v>0</v>
      </c>
      <c r="AM10" s="118">
        <v>0</v>
      </c>
      <c r="AN10" s="118">
        <v>0</v>
      </c>
      <c r="AO10" s="118">
        <v>0</v>
      </c>
      <c r="AP10" s="118">
        <v>0</v>
      </c>
      <c r="AQ10" s="118">
        <v>0</v>
      </c>
      <c r="AR10" s="118">
        <v>0</v>
      </c>
      <c r="AS10" s="118">
        <v>199</v>
      </c>
      <c r="AT10" s="118">
        <f t="shared" si="10"/>
        <v>150</v>
      </c>
      <c r="AU10" s="118">
        <v>150</v>
      </c>
      <c r="AV10" s="118">
        <v>0</v>
      </c>
      <c r="AW10" s="118">
        <v>0</v>
      </c>
      <c r="AX10" s="118">
        <v>0</v>
      </c>
      <c r="AY10" s="118">
        <v>0</v>
      </c>
      <c r="AZ10" s="118">
        <f t="shared" si="11"/>
        <v>0</v>
      </c>
      <c r="BA10" s="118">
        <v>0</v>
      </c>
      <c r="BB10" s="118">
        <v>0</v>
      </c>
      <c r="BC10" s="118">
        <v>0</v>
      </c>
    </row>
    <row r="11" spans="1:55" s="120" customFormat="1" ht="12" customHeight="1">
      <c r="A11" s="109" t="s">
        <v>59</v>
      </c>
      <c r="B11" s="112" t="s">
        <v>67</v>
      </c>
      <c r="C11" s="109" t="s">
        <v>68</v>
      </c>
      <c r="D11" s="118">
        <f t="shared" si="0"/>
        <v>51607</v>
      </c>
      <c r="E11" s="118">
        <f t="shared" si="1"/>
        <v>0</v>
      </c>
      <c r="F11" s="118">
        <v>0</v>
      </c>
      <c r="G11" s="118">
        <v>0</v>
      </c>
      <c r="H11" s="118">
        <f t="shared" si="2"/>
        <v>0</v>
      </c>
      <c r="I11" s="118">
        <v>0</v>
      </c>
      <c r="J11" s="118">
        <v>0</v>
      </c>
      <c r="K11" s="118">
        <f t="shared" si="3"/>
        <v>51607</v>
      </c>
      <c r="L11" s="118">
        <v>34397</v>
      </c>
      <c r="M11" s="118">
        <v>17210</v>
      </c>
      <c r="N11" s="118">
        <f t="shared" si="4"/>
        <v>51607</v>
      </c>
      <c r="O11" s="118">
        <f t="shared" si="5"/>
        <v>34397</v>
      </c>
      <c r="P11" s="118">
        <v>34397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f t="shared" si="6"/>
        <v>17210</v>
      </c>
      <c r="W11" s="118">
        <v>17210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f t="shared" si="7"/>
        <v>0</v>
      </c>
      <c r="AD11" s="118">
        <v>0</v>
      </c>
      <c r="AE11" s="118">
        <v>0</v>
      </c>
      <c r="AF11" s="118">
        <f t="shared" si="8"/>
        <v>2017</v>
      </c>
      <c r="AG11" s="118">
        <v>2017</v>
      </c>
      <c r="AH11" s="118">
        <v>0</v>
      </c>
      <c r="AI11" s="118">
        <v>0</v>
      </c>
      <c r="AJ11" s="118">
        <f t="shared" si="9"/>
        <v>2017</v>
      </c>
      <c r="AK11" s="118">
        <v>0</v>
      </c>
      <c r="AL11" s="118">
        <v>0</v>
      </c>
      <c r="AM11" s="118">
        <v>0</v>
      </c>
      <c r="AN11" s="118">
        <v>0</v>
      </c>
      <c r="AO11" s="118">
        <v>0</v>
      </c>
      <c r="AP11" s="118">
        <v>0</v>
      </c>
      <c r="AQ11" s="118">
        <v>0</v>
      </c>
      <c r="AR11" s="118">
        <v>0</v>
      </c>
      <c r="AS11" s="118">
        <v>2017</v>
      </c>
      <c r="AT11" s="118">
        <f t="shared" si="10"/>
        <v>0</v>
      </c>
      <c r="AU11" s="118">
        <v>0</v>
      </c>
      <c r="AV11" s="118">
        <v>0</v>
      </c>
      <c r="AW11" s="118">
        <v>0</v>
      </c>
      <c r="AX11" s="118">
        <v>0</v>
      </c>
      <c r="AY11" s="118">
        <v>0</v>
      </c>
      <c r="AZ11" s="118">
        <f t="shared" si="11"/>
        <v>0</v>
      </c>
      <c r="BA11" s="118">
        <v>0</v>
      </c>
      <c r="BB11" s="118">
        <v>0</v>
      </c>
      <c r="BC11" s="118">
        <v>0</v>
      </c>
    </row>
    <row r="12" spans="1:55" s="120" customFormat="1" ht="12" customHeight="1">
      <c r="A12" s="109" t="s">
        <v>59</v>
      </c>
      <c r="B12" s="110" t="s">
        <v>69</v>
      </c>
      <c r="C12" s="109" t="s">
        <v>70</v>
      </c>
      <c r="D12" s="121">
        <f t="shared" si="0"/>
        <v>14797</v>
      </c>
      <c r="E12" s="121">
        <f t="shared" si="1"/>
        <v>0</v>
      </c>
      <c r="F12" s="121">
        <v>0</v>
      </c>
      <c r="G12" s="121">
        <v>0</v>
      </c>
      <c r="H12" s="121">
        <f t="shared" si="2"/>
        <v>0</v>
      </c>
      <c r="I12" s="121">
        <v>0</v>
      </c>
      <c r="J12" s="121">
        <v>0</v>
      </c>
      <c r="K12" s="121">
        <f t="shared" si="3"/>
        <v>14797</v>
      </c>
      <c r="L12" s="121">
        <v>11701</v>
      </c>
      <c r="M12" s="121">
        <v>3096</v>
      </c>
      <c r="N12" s="121">
        <f t="shared" si="4"/>
        <v>14797</v>
      </c>
      <c r="O12" s="121">
        <f t="shared" si="5"/>
        <v>11701</v>
      </c>
      <c r="P12" s="121">
        <v>11701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 t="shared" si="6"/>
        <v>3096</v>
      </c>
      <c r="W12" s="121">
        <v>3096</v>
      </c>
      <c r="X12" s="121">
        <v>0</v>
      </c>
      <c r="Y12" s="121">
        <v>0</v>
      </c>
      <c r="Z12" s="121">
        <v>0</v>
      </c>
      <c r="AA12" s="121">
        <v>0</v>
      </c>
      <c r="AB12" s="121">
        <v>0</v>
      </c>
      <c r="AC12" s="121">
        <f t="shared" si="7"/>
        <v>0</v>
      </c>
      <c r="AD12" s="121">
        <v>0</v>
      </c>
      <c r="AE12" s="121">
        <v>0</v>
      </c>
      <c r="AF12" s="121">
        <f t="shared" si="8"/>
        <v>41</v>
      </c>
      <c r="AG12" s="121">
        <v>41</v>
      </c>
      <c r="AH12" s="121">
        <v>0</v>
      </c>
      <c r="AI12" s="121">
        <v>0</v>
      </c>
      <c r="AJ12" s="121">
        <f t="shared" si="9"/>
        <v>307</v>
      </c>
      <c r="AK12" s="121">
        <v>307</v>
      </c>
      <c r="AL12" s="121">
        <v>0</v>
      </c>
      <c r="AM12" s="121">
        <v>0</v>
      </c>
      <c r="AN12" s="121"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 t="shared" si="10"/>
        <v>41</v>
      </c>
      <c r="AU12" s="121">
        <v>41</v>
      </c>
      <c r="AV12" s="121">
        <v>0</v>
      </c>
      <c r="AW12" s="121">
        <v>0</v>
      </c>
      <c r="AX12" s="121">
        <v>0</v>
      </c>
      <c r="AY12" s="121">
        <v>0</v>
      </c>
      <c r="AZ12" s="121">
        <f t="shared" si="11"/>
        <v>0</v>
      </c>
      <c r="BA12" s="121">
        <v>0</v>
      </c>
      <c r="BB12" s="121">
        <v>0</v>
      </c>
      <c r="BC12" s="121">
        <v>0</v>
      </c>
    </row>
    <row r="13" spans="1:55" s="120" customFormat="1" ht="12" customHeight="1">
      <c r="A13" s="109" t="s">
        <v>59</v>
      </c>
      <c r="B13" s="110" t="s">
        <v>71</v>
      </c>
      <c r="C13" s="109" t="s">
        <v>72</v>
      </c>
      <c r="D13" s="121">
        <f t="shared" si="0"/>
        <v>37183</v>
      </c>
      <c r="E13" s="121">
        <f t="shared" si="1"/>
        <v>0</v>
      </c>
      <c r="F13" s="121">
        <v>0</v>
      </c>
      <c r="G13" s="121">
        <v>0</v>
      </c>
      <c r="H13" s="121">
        <f t="shared" si="2"/>
        <v>0</v>
      </c>
      <c r="I13" s="121">
        <v>0</v>
      </c>
      <c r="J13" s="121">
        <v>0</v>
      </c>
      <c r="K13" s="121">
        <f t="shared" si="3"/>
        <v>37183</v>
      </c>
      <c r="L13" s="121">
        <v>22566</v>
      </c>
      <c r="M13" s="121">
        <v>14617</v>
      </c>
      <c r="N13" s="121">
        <f t="shared" si="4"/>
        <v>37183</v>
      </c>
      <c r="O13" s="121">
        <f t="shared" si="5"/>
        <v>22566</v>
      </c>
      <c r="P13" s="121">
        <v>22566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 t="shared" si="6"/>
        <v>14617</v>
      </c>
      <c r="W13" s="121">
        <v>14617</v>
      </c>
      <c r="X13" s="121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f t="shared" si="7"/>
        <v>0</v>
      </c>
      <c r="AD13" s="121">
        <v>0</v>
      </c>
      <c r="AE13" s="121">
        <v>0</v>
      </c>
      <c r="AF13" s="121">
        <f t="shared" si="8"/>
        <v>111</v>
      </c>
      <c r="AG13" s="121">
        <v>111</v>
      </c>
      <c r="AH13" s="121">
        <v>0</v>
      </c>
      <c r="AI13" s="121">
        <v>0</v>
      </c>
      <c r="AJ13" s="121">
        <f t="shared" si="9"/>
        <v>37183</v>
      </c>
      <c r="AK13" s="121">
        <v>37183</v>
      </c>
      <c r="AL13" s="121">
        <v>0</v>
      </c>
      <c r="AM13" s="121">
        <v>0</v>
      </c>
      <c r="AN13" s="121"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 t="shared" si="10"/>
        <v>111</v>
      </c>
      <c r="AU13" s="121">
        <v>111</v>
      </c>
      <c r="AV13" s="121">
        <v>0</v>
      </c>
      <c r="AW13" s="121">
        <v>0</v>
      </c>
      <c r="AX13" s="121">
        <v>0</v>
      </c>
      <c r="AY13" s="121">
        <v>0</v>
      </c>
      <c r="AZ13" s="121">
        <f t="shared" si="11"/>
        <v>0</v>
      </c>
      <c r="BA13" s="121">
        <v>0</v>
      </c>
      <c r="BB13" s="121">
        <v>0</v>
      </c>
      <c r="BC13" s="121">
        <v>0</v>
      </c>
    </row>
    <row r="14" spans="1:55" s="120" customFormat="1" ht="12" customHeight="1">
      <c r="A14" s="109" t="s">
        <v>59</v>
      </c>
      <c r="B14" s="110" t="s">
        <v>73</v>
      </c>
      <c r="C14" s="109" t="s">
        <v>74</v>
      </c>
      <c r="D14" s="121">
        <f t="shared" si="0"/>
        <v>21589</v>
      </c>
      <c r="E14" s="121">
        <f t="shared" si="1"/>
        <v>0</v>
      </c>
      <c r="F14" s="121">
        <v>0</v>
      </c>
      <c r="G14" s="121">
        <v>0</v>
      </c>
      <c r="H14" s="121">
        <f t="shared" si="2"/>
        <v>0</v>
      </c>
      <c r="I14" s="121">
        <v>0</v>
      </c>
      <c r="J14" s="121">
        <v>0</v>
      </c>
      <c r="K14" s="121">
        <f t="shared" si="3"/>
        <v>21589</v>
      </c>
      <c r="L14" s="121">
        <v>14601</v>
      </c>
      <c r="M14" s="121">
        <v>6988</v>
      </c>
      <c r="N14" s="121">
        <f t="shared" si="4"/>
        <v>21589</v>
      </c>
      <c r="O14" s="121">
        <f t="shared" si="5"/>
        <v>14601</v>
      </c>
      <c r="P14" s="121">
        <v>14601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 t="shared" si="6"/>
        <v>6988</v>
      </c>
      <c r="W14" s="121">
        <v>6988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f t="shared" si="7"/>
        <v>0</v>
      </c>
      <c r="AD14" s="121">
        <v>0</v>
      </c>
      <c r="AE14" s="121">
        <v>0</v>
      </c>
      <c r="AF14" s="121">
        <f t="shared" si="8"/>
        <v>37</v>
      </c>
      <c r="AG14" s="121">
        <v>37</v>
      </c>
      <c r="AH14" s="121">
        <v>0</v>
      </c>
      <c r="AI14" s="121">
        <v>0</v>
      </c>
      <c r="AJ14" s="121">
        <f t="shared" si="9"/>
        <v>0</v>
      </c>
      <c r="AK14" s="118">
        <v>0</v>
      </c>
      <c r="AL14" s="121">
        <v>0</v>
      </c>
      <c r="AM14" s="121">
        <v>0</v>
      </c>
      <c r="AN14" s="121"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 t="shared" si="10"/>
        <v>37</v>
      </c>
      <c r="AU14" s="121">
        <v>37</v>
      </c>
      <c r="AV14" s="121">
        <v>0</v>
      </c>
      <c r="AW14" s="121">
        <v>0</v>
      </c>
      <c r="AX14" s="121">
        <v>0</v>
      </c>
      <c r="AY14" s="121">
        <v>0</v>
      </c>
      <c r="AZ14" s="121">
        <f t="shared" si="11"/>
        <v>0</v>
      </c>
      <c r="BA14" s="121">
        <v>0</v>
      </c>
      <c r="BB14" s="121">
        <v>0</v>
      </c>
      <c r="BC14" s="121">
        <v>0</v>
      </c>
    </row>
    <row r="15" spans="1:55" s="120" customFormat="1" ht="12" customHeight="1">
      <c r="A15" s="109" t="s">
        <v>59</v>
      </c>
      <c r="B15" s="110" t="s">
        <v>75</v>
      </c>
      <c r="C15" s="109" t="s">
        <v>76</v>
      </c>
      <c r="D15" s="121">
        <f t="shared" si="0"/>
        <v>46445</v>
      </c>
      <c r="E15" s="121">
        <f t="shared" si="1"/>
        <v>0</v>
      </c>
      <c r="F15" s="121">
        <v>0</v>
      </c>
      <c r="G15" s="121">
        <v>0</v>
      </c>
      <c r="H15" s="121">
        <f t="shared" si="2"/>
        <v>0</v>
      </c>
      <c r="I15" s="121">
        <v>0</v>
      </c>
      <c r="J15" s="121">
        <v>0</v>
      </c>
      <c r="K15" s="121">
        <f t="shared" si="3"/>
        <v>46445</v>
      </c>
      <c r="L15" s="121">
        <v>12219</v>
      </c>
      <c r="M15" s="121">
        <v>34226</v>
      </c>
      <c r="N15" s="121">
        <f t="shared" si="4"/>
        <v>46445</v>
      </c>
      <c r="O15" s="121">
        <f t="shared" si="5"/>
        <v>12219</v>
      </c>
      <c r="P15" s="121">
        <v>12219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 t="shared" si="6"/>
        <v>34226</v>
      </c>
      <c r="W15" s="121">
        <v>34226</v>
      </c>
      <c r="X15" s="121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f t="shared" si="7"/>
        <v>0</v>
      </c>
      <c r="AD15" s="121">
        <v>0</v>
      </c>
      <c r="AE15" s="121">
        <v>0</v>
      </c>
      <c r="AF15" s="121">
        <f t="shared" si="8"/>
        <v>150</v>
      </c>
      <c r="AG15" s="121">
        <v>150</v>
      </c>
      <c r="AH15" s="121">
        <v>0</v>
      </c>
      <c r="AI15" s="121">
        <v>0</v>
      </c>
      <c r="AJ15" s="121">
        <f t="shared" si="9"/>
        <v>3410</v>
      </c>
      <c r="AK15" s="121">
        <v>3410</v>
      </c>
      <c r="AL15" s="121">
        <v>0</v>
      </c>
      <c r="AM15" s="121">
        <v>0</v>
      </c>
      <c r="AN15" s="121"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 t="shared" si="10"/>
        <v>150</v>
      </c>
      <c r="AU15" s="121">
        <v>150</v>
      </c>
      <c r="AV15" s="121">
        <v>0</v>
      </c>
      <c r="AW15" s="121">
        <v>0</v>
      </c>
      <c r="AX15" s="121">
        <v>0</v>
      </c>
      <c r="AY15" s="121">
        <v>0</v>
      </c>
      <c r="AZ15" s="121">
        <f t="shared" si="11"/>
        <v>0</v>
      </c>
      <c r="BA15" s="121">
        <v>0</v>
      </c>
      <c r="BB15" s="121">
        <v>0</v>
      </c>
      <c r="BC15" s="121">
        <v>0</v>
      </c>
    </row>
    <row r="16" spans="1:55" s="120" customFormat="1" ht="12" customHeight="1">
      <c r="A16" s="109" t="s">
        <v>59</v>
      </c>
      <c r="B16" s="110" t="s">
        <v>77</v>
      </c>
      <c r="C16" s="109" t="s">
        <v>78</v>
      </c>
      <c r="D16" s="121">
        <f t="shared" si="0"/>
        <v>8419</v>
      </c>
      <c r="E16" s="121">
        <f t="shared" si="1"/>
        <v>0</v>
      </c>
      <c r="F16" s="121">
        <v>0</v>
      </c>
      <c r="G16" s="121">
        <v>0</v>
      </c>
      <c r="H16" s="121">
        <f t="shared" si="2"/>
        <v>0</v>
      </c>
      <c r="I16" s="121">
        <v>0</v>
      </c>
      <c r="J16" s="121">
        <v>0</v>
      </c>
      <c r="K16" s="121">
        <f t="shared" si="3"/>
        <v>8419</v>
      </c>
      <c r="L16" s="121">
        <v>4960</v>
      </c>
      <c r="M16" s="121">
        <v>3459</v>
      </c>
      <c r="N16" s="121">
        <f t="shared" si="4"/>
        <v>8419</v>
      </c>
      <c r="O16" s="121">
        <f t="shared" si="5"/>
        <v>4960</v>
      </c>
      <c r="P16" s="121">
        <v>4960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 t="shared" si="6"/>
        <v>3459</v>
      </c>
      <c r="W16" s="121">
        <v>3459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f t="shared" si="7"/>
        <v>0</v>
      </c>
      <c r="AD16" s="121">
        <v>0</v>
      </c>
      <c r="AE16" s="121">
        <v>0</v>
      </c>
      <c r="AF16" s="121">
        <f t="shared" si="8"/>
        <v>170</v>
      </c>
      <c r="AG16" s="121">
        <v>170</v>
      </c>
      <c r="AH16" s="121">
        <v>0</v>
      </c>
      <c r="AI16" s="121">
        <v>0</v>
      </c>
      <c r="AJ16" s="121">
        <f t="shared" si="9"/>
        <v>170</v>
      </c>
      <c r="AK16" s="118">
        <v>0</v>
      </c>
      <c r="AL16" s="121">
        <v>0</v>
      </c>
      <c r="AM16" s="121">
        <v>0</v>
      </c>
      <c r="AN16" s="121"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v>170</v>
      </c>
      <c r="AT16" s="121">
        <f t="shared" si="10"/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v>0</v>
      </c>
      <c r="AZ16" s="121">
        <f t="shared" si="11"/>
        <v>0</v>
      </c>
      <c r="BA16" s="121">
        <v>0</v>
      </c>
      <c r="BB16" s="121">
        <v>0</v>
      </c>
      <c r="BC16" s="121">
        <v>0</v>
      </c>
    </row>
    <row r="17" spans="1:55" s="120" customFormat="1" ht="12" customHeight="1">
      <c r="A17" s="109" t="s">
        <v>59</v>
      </c>
      <c r="B17" s="110" t="s">
        <v>79</v>
      </c>
      <c r="C17" s="109" t="s">
        <v>80</v>
      </c>
      <c r="D17" s="121">
        <f t="shared" si="0"/>
        <v>47397</v>
      </c>
      <c r="E17" s="121">
        <f t="shared" si="1"/>
        <v>0</v>
      </c>
      <c r="F17" s="121">
        <v>0</v>
      </c>
      <c r="G17" s="121">
        <v>0</v>
      </c>
      <c r="H17" s="121">
        <f t="shared" si="2"/>
        <v>0</v>
      </c>
      <c r="I17" s="121">
        <v>0</v>
      </c>
      <c r="J17" s="121">
        <v>0</v>
      </c>
      <c r="K17" s="121">
        <f t="shared" si="3"/>
        <v>47397</v>
      </c>
      <c r="L17" s="121">
        <v>21102</v>
      </c>
      <c r="M17" s="121">
        <v>26295</v>
      </c>
      <c r="N17" s="121">
        <f t="shared" si="4"/>
        <v>47397</v>
      </c>
      <c r="O17" s="121">
        <f t="shared" si="5"/>
        <v>21102</v>
      </c>
      <c r="P17" s="121">
        <v>21102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 t="shared" si="6"/>
        <v>26295</v>
      </c>
      <c r="W17" s="121">
        <v>26295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f t="shared" si="7"/>
        <v>0</v>
      </c>
      <c r="AD17" s="121">
        <v>0</v>
      </c>
      <c r="AE17" s="121">
        <v>0</v>
      </c>
      <c r="AF17" s="121">
        <f t="shared" si="8"/>
        <v>1970</v>
      </c>
      <c r="AG17" s="121">
        <v>1970</v>
      </c>
      <c r="AH17" s="121">
        <v>0</v>
      </c>
      <c r="AI17" s="121">
        <v>0</v>
      </c>
      <c r="AJ17" s="121">
        <f t="shared" si="9"/>
        <v>1970</v>
      </c>
      <c r="AK17" s="118">
        <v>0</v>
      </c>
      <c r="AL17" s="121">
        <v>0</v>
      </c>
      <c r="AM17" s="121">
        <v>1970</v>
      </c>
      <c r="AN17" s="121"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 t="shared" si="10"/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v>0</v>
      </c>
      <c r="AZ17" s="121">
        <f t="shared" si="11"/>
        <v>0</v>
      </c>
      <c r="BA17" s="121">
        <v>0</v>
      </c>
      <c r="BB17" s="121">
        <v>0</v>
      </c>
      <c r="BC17" s="121">
        <v>0</v>
      </c>
    </row>
    <row r="18" spans="1:55" s="120" customFormat="1" ht="12" customHeight="1">
      <c r="A18" s="109" t="s">
        <v>59</v>
      </c>
      <c r="B18" s="110" t="s">
        <v>81</v>
      </c>
      <c r="C18" s="109" t="s">
        <v>82</v>
      </c>
      <c r="D18" s="121">
        <f t="shared" si="0"/>
        <v>19825</v>
      </c>
      <c r="E18" s="121">
        <f t="shared" si="1"/>
        <v>0</v>
      </c>
      <c r="F18" s="121">
        <v>0</v>
      </c>
      <c r="G18" s="121">
        <v>0</v>
      </c>
      <c r="H18" s="121">
        <f t="shared" si="2"/>
        <v>0</v>
      </c>
      <c r="I18" s="121">
        <v>0</v>
      </c>
      <c r="J18" s="121">
        <v>0</v>
      </c>
      <c r="K18" s="121">
        <f t="shared" si="3"/>
        <v>19825</v>
      </c>
      <c r="L18" s="121">
        <v>11612</v>
      </c>
      <c r="M18" s="121">
        <v>8213</v>
      </c>
      <c r="N18" s="121">
        <f t="shared" si="4"/>
        <v>19825</v>
      </c>
      <c r="O18" s="121">
        <f t="shared" si="5"/>
        <v>11612</v>
      </c>
      <c r="P18" s="121">
        <v>11612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 t="shared" si="6"/>
        <v>8213</v>
      </c>
      <c r="W18" s="121">
        <v>8213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f t="shared" si="7"/>
        <v>0</v>
      </c>
      <c r="AD18" s="121">
        <v>0</v>
      </c>
      <c r="AE18" s="121">
        <v>0</v>
      </c>
      <c r="AF18" s="121">
        <f t="shared" si="8"/>
        <v>278</v>
      </c>
      <c r="AG18" s="121">
        <v>278</v>
      </c>
      <c r="AH18" s="121">
        <v>0</v>
      </c>
      <c r="AI18" s="121">
        <v>0</v>
      </c>
      <c r="AJ18" s="121">
        <f t="shared" si="9"/>
        <v>1228</v>
      </c>
      <c r="AK18" s="121">
        <v>1001</v>
      </c>
      <c r="AL18" s="121">
        <v>0</v>
      </c>
      <c r="AM18" s="121">
        <v>0</v>
      </c>
      <c r="AN18" s="121"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v>227</v>
      </c>
      <c r="AT18" s="121">
        <f t="shared" si="10"/>
        <v>51</v>
      </c>
      <c r="AU18" s="121">
        <v>51</v>
      </c>
      <c r="AV18" s="121">
        <v>0</v>
      </c>
      <c r="AW18" s="121">
        <v>0</v>
      </c>
      <c r="AX18" s="121">
        <v>0</v>
      </c>
      <c r="AY18" s="121">
        <v>0</v>
      </c>
      <c r="AZ18" s="121">
        <f t="shared" si="11"/>
        <v>0</v>
      </c>
      <c r="BA18" s="121">
        <v>0</v>
      </c>
      <c r="BB18" s="121">
        <v>0</v>
      </c>
      <c r="BC18" s="121">
        <v>0</v>
      </c>
    </row>
    <row r="19" spans="1:55" s="120" customFormat="1" ht="12" customHeight="1">
      <c r="A19" s="109" t="s">
        <v>59</v>
      </c>
      <c r="B19" s="110" t="s">
        <v>83</v>
      </c>
      <c r="C19" s="109" t="s">
        <v>84</v>
      </c>
      <c r="D19" s="121">
        <f t="shared" si="0"/>
        <v>7785</v>
      </c>
      <c r="E19" s="121">
        <f t="shared" si="1"/>
        <v>0</v>
      </c>
      <c r="F19" s="121">
        <v>0</v>
      </c>
      <c r="G19" s="121">
        <v>0</v>
      </c>
      <c r="H19" s="121">
        <f t="shared" si="2"/>
        <v>0</v>
      </c>
      <c r="I19" s="121">
        <v>0</v>
      </c>
      <c r="J19" s="121">
        <v>0</v>
      </c>
      <c r="K19" s="121">
        <f t="shared" si="3"/>
        <v>7785</v>
      </c>
      <c r="L19" s="121">
        <v>3603</v>
      </c>
      <c r="M19" s="121">
        <v>4182</v>
      </c>
      <c r="N19" s="121">
        <f t="shared" si="4"/>
        <v>7785</v>
      </c>
      <c r="O19" s="121">
        <f t="shared" si="5"/>
        <v>3603</v>
      </c>
      <c r="P19" s="121">
        <v>3603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 t="shared" si="6"/>
        <v>4182</v>
      </c>
      <c r="W19" s="121">
        <v>4182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f t="shared" si="7"/>
        <v>0</v>
      </c>
      <c r="AD19" s="121">
        <v>0</v>
      </c>
      <c r="AE19" s="121">
        <v>0</v>
      </c>
      <c r="AF19" s="121">
        <f t="shared" si="8"/>
        <v>52</v>
      </c>
      <c r="AG19" s="121">
        <v>52</v>
      </c>
      <c r="AH19" s="121">
        <v>0</v>
      </c>
      <c r="AI19" s="121">
        <v>0</v>
      </c>
      <c r="AJ19" s="121">
        <f t="shared" si="9"/>
        <v>964</v>
      </c>
      <c r="AK19" s="121">
        <v>964</v>
      </c>
      <c r="AL19" s="121">
        <v>0</v>
      </c>
      <c r="AM19" s="121">
        <v>0</v>
      </c>
      <c r="AN19" s="121"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 t="shared" si="10"/>
        <v>52</v>
      </c>
      <c r="AU19" s="121">
        <v>52</v>
      </c>
      <c r="AV19" s="121">
        <v>0</v>
      </c>
      <c r="AW19" s="121">
        <v>0</v>
      </c>
      <c r="AX19" s="121">
        <v>0</v>
      </c>
      <c r="AY19" s="121">
        <v>0</v>
      </c>
      <c r="AZ19" s="121">
        <f t="shared" si="11"/>
        <v>0</v>
      </c>
      <c r="BA19" s="121">
        <v>0</v>
      </c>
      <c r="BB19" s="121">
        <v>0</v>
      </c>
      <c r="BC19" s="121">
        <v>0</v>
      </c>
    </row>
    <row r="20" spans="1:55" s="120" customFormat="1" ht="12" customHeight="1">
      <c r="A20" s="109" t="s">
        <v>59</v>
      </c>
      <c r="B20" s="110" t="s">
        <v>85</v>
      </c>
      <c r="C20" s="109" t="s">
        <v>86</v>
      </c>
      <c r="D20" s="121">
        <f t="shared" si="0"/>
        <v>17179</v>
      </c>
      <c r="E20" s="121">
        <f t="shared" si="1"/>
        <v>0</v>
      </c>
      <c r="F20" s="121">
        <v>0</v>
      </c>
      <c r="G20" s="121">
        <v>0</v>
      </c>
      <c r="H20" s="121">
        <f t="shared" si="2"/>
        <v>0</v>
      </c>
      <c r="I20" s="121">
        <v>0</v>
      </c>
      <c r="J20" s="121">
        <v>0</v>
      </c>
      <c r="K20" s="121">
        <f t="shared" si="3"/>
        <v>17179</v>
      </c>
      <c r="L20" s="121">
        <v>10829</v>
      </c>
      <c r="M20" s="121">
        <v>6350</v>
      </c>
      <c r="N20" s="121">
        <f t="shared" si="4"/>
        <v>17179</v>
      </c>
      <c r="O20" s="121">
        <f t="shared" si="5"/>
        <v>10829</v>
      </c>
      <c r="P20" s="121">
        <v>10829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 t="shared" si="6"/>
        <v>6350</v>
      </c>
      <c r="W20" s="121">
        <v>6350</v>
      </c>
      <c r="X20" s="121">
        <v>0</v>
      </c>
      <c r="Y20" s="121">
        <v>0</v>
      </c>
      <c r="Z20" s="121">
        <v>0</v>
      </c>
      <c r="AA20" s="121">
        <v>0</v>
      </c>
      <c r="AB20" s="121">
        <v>0</v>
      </c>
      <c r="AC20" s="121">
        <f t="shared" si="7"/>
        <v>0</v>
      </c>
      <c r="AD20" s="121">
        <v>0</v>
      </c>
      <c r="AE20" s="121">
        <v>0</v>
      </c>
      <c r="AF20" s="121">
        <f t="shared" si="8"/>
        <v>51</v>
      </c>
      <c r="AG20" s="121">
        <v>51</v>
      </c>
      <c r="AH20" s="121">
        <v>0</v>
      </c>
      <c r="AI20" s="121">
        <v>0</v>
      </c>
      <c r="AJ20" s="121">
        <f t="shared" si="9"/>
        <v>17228</v>
      </c>
      <c r="AK20" s="121">
        <v>17179</v>
      </c>
      <c r="AL20" s="121">
        <v>0</v>
      </c>
      <c r="AM20" s="121">
        <v>0</v>
      </c>
      <c r="AN20" s="121">
        <v>0</v>
      </c>
      <c r="AO20" s="121">
        <v>0</v>
      </c>
      <c r="AP20" s="121">
        <v>0</v>
      </c>
      <c r="AQ20" s="121">
        <v>0</v>
      </c>
      <c r="AR20" s="121">
        <v>49</v>
      </c>
      <c r="AS20" s="121">
        <v>0</v>
      </c>
      <c r="AT20" s="121">
        <f t="shared" si="10"/>
        <v>2</v>
      </c>
      <c r="AU20" s="121">
        <v>2</v>
      </c>
      <c r="AV20" s="121">
        <v>0</v>
      </c>
      <c r="AW20" s="121">
        <v>0</v>
      </c>
      <c r="AX20" s="121">
        <v>0</v>
      </c>
      <c r="AY20" s="121">
        <v>0</v>
      </c>
      <c r="AZ20" s="121">
        <f t="shared" si="11"/>
        <v>7</v>
      </c>
      <c r="BA20" s="121">
        <v>7</v>
      </c>
      <c r="BB20" s="121">
        <v>0</v>
      </c>
      <c r="BC20" s="121">
        <v>0</v>
      </c>
    </row>
    <row r="21" spans="1:55" s="120" customFormat="1" ht="12" customHeight="1">
      <c r="A21" s="109" t="s">
        <v>59</v>
      </c>
      <c r="B21" s="110" t="s">
        <v>87</v>
      </c>
      <c r="C21" s="109" t="s">
        <v>88</v>
      </c>
      <c r="D21" s="121">
        <f t="shared" si="0"/>
        <v>3968</v>
      </c>
      <c r="E21" s="121">
        <f t="shared" si="1"/>
        <v>0</v>
      </c>
      <c r="F21" s="121">
        <v>0</v>
      </c>
      <c r="G21" s="121">
        <v>0</v>
      </c>
      <c r="H21" s="121">
        <f t="shared" si="2"/>
        <v>0</v>
      </c>
      <c r="I21" s="121">
        <v>0</v>
      </c>
      <c r="J21" s="121">
        <v>0</v>
      </c>
      <c r="K21" s="121">
        <f t="shared" si="3"/>
        <v>3968</v>
      </c>
      <c r="L21" s="121">
        <v>2272</v>
      </c>
      <c r="M21" s="121">
        <v>1696</v>
      </c>
      <c r="N21" s="121">
        <f t="shared" si="4"/>
        <v>3968</v>
      </c>
      <c r="O21" s="121">
        <f t="shared" si="5"/>
        <v>2272</v>
      </c>
      <c r="P21" s="121">
        <v>2272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 t="shared" si="6"/>
        <v>1696</v>
      </c>
      <c r="W21" s="121">
        <v>1696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21">
        <f t="shared" si="7"/>
        <v>0</v>
      </c>
      <c r="AD21" s="121">
        <v>0</v>
      </c>
      <c r="AE21" s="121">
        <v>0</v>
      </c>
      <c r="AF21" s="121">
        <f t="shared" si="8"/>
        <v>7</v>
      </c>
      <c r="AG21" s="121">
        <v>7</v>
      </c>
      <c r="AH21" s="121">
        <v>0</v>
      </c>
      <c r="AI21" s="121">
        <v>0</v>
      </c>
      <c r="AJ21" s="121">
        <f t="shared" si="9"/>
        <v>7</v>
      </c>
      <c r="AK21" s="118">
        <v>0</v>
      </c>
      <c r="AL21" s="121">
        <v>0</v>
      </c>
      <c r="AM21" s="121">
        <v>0</v>
      </c>
      <c r="AN21" s="121"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v>7</v>
      </c>
      <c r="AT21" s="121">
        <f t="shared" si="10"/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v>0</v>
      </c>
      <c r="AZ21" s="121">
        <f t="shared" si="11"/>
        <v>0</v>
      </c>
      <c r="BA21" s="121">
        <v>0</v>
      </c>
      <c r="BB21" s="121">
        <v>0</v>
      </c>
      <c r="BC21" s="121">
        <v>0</v>
      </c>
    </row>
    <row r="22" spans="1:55" s="120" customFormat="1" ht="12" customHeight="1">
      <c r="A22" s="109" t="s">
        <v>59</v>
      </c>
      <c r="B22" s="110" t="s">
        <v>89</v>
      </c>
      <c r="C22" s="109" t="s">
        <v>90</v>
      </c>
      <c r="D22" s="121">
        <f t="shared" si="0"/>
        <v>938</v>
      </c>
      <c r="E22" s="121">
        <f t="shared" si="1"/>
        <v>0</v>
      </c>
      <c r="F22" s="121">
        <v>0</v>
      </c>
      <c r="G22" s="121">
        <v>0</v>
      </c>
      <c r="H22" s="121">
        <f t="shared" si="2"/>
        <v>0</v>
      </c>
      <c r="I22" s="121">
        <v>0</v>
      </c>
      <c r="J22" s="121">
        <v>0</v>
      </c>
      <c r="K22" s="121">
        <f t="shared" si="3"/>
        <v>938</v>
      </c>
      <c r="L22" s="121">
        <v>585</v>
      </c>
      <c r="M22" s="121">
        <v>353</v>
      </c>
      <c r="N22" s="121">
        <f t="shared" si="4"/>
        <v>938</v>
      </c>
      <c r="O22" s="121">
        <f t="shared" si="5"/>
        <v>585</v>
      </c>
      <c r="P22" s="121">
        <v>585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 t="shared" si="6"/>
        <v>353</v>
      </c>
      <c r="W22" s="121">
        <v>353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f t="shared" si="7"/>
        <v>0</v>
      </c>
      <c r="AD22" s="121">
        <v>0</v>
      </c>
      <c r="AE22" s="121">
        <v>0</v>
      </c>
      <c r="AF22" s="121">
        <f t="shared" si="8"/>
        <v>9</v>
      </c>
      <c r="AG22" s="121">
        <v>9</v>
      </c>
      <c r="AH22" s="121">
        <v>0</v>
      </c>
      <c r="AI22" s="121">
        <v>0</v>
      </c>
      <c r="AJ22" s="121">
        <f t="shared" si="9"/>
        <v>48</v>
      </c>
      <c r="AK22" s="121">
        <v>42</v>
      </c>
      <c r="AL22" s="121">
        <v>0</v>
      </c>
      <c r="AM22" s="121">
        <v>0</v>
      </c>
      <c r="AN22" s="121"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v>6</v>
      </c>
      <c r="AT22" s="121">
        <f t="shared" si="10"/>
        <v>3</v>
      </c>
      <c r="AU22" s="121">
        <v>3</v>
      </c>
      <c r="AV22" s="121">
        <v>0</v>
      </c>
      <c r="AW22" s="121">
        <v>0</v>
      </c>
      <c r="AX22" s="121">
        <v>0</v>
      </c>
      <c r="AY22" s="121">
        <v>0</v>
      </c>
      <c r="AZ22" s="121">
        <f t="shared" si="11"/>
        <v>0</v>
      </c>
      <c r="BA22" s="121">
        <v>0</v>
      </c>
      <c r="BB22" s="121">
        <v>0</v>
      </c>
      <c r="BC22" s="121">
        <v>0</v>
      </c>
    </row>
    <row r="23" spans="1:55" s="120" customFormat="1" ht="12" customHeight="1">
      <c r="A23" s="109" t="s">
        <v>59</v>
      </c>
      <c r="B23" s="110" t="s">
        <v>91</v>
      </c>
      <c r="C23" s="109" t="s">
        <v>92</v>
      </c>
      <c r="D23" s="121">
        <f t="shared" si="0"/>
        <v>1411</v>
      </c>
      <c r="E23" s="121">
        <f t="shared" si="1"/>
        <v>0</v>
      </c>
      <c r="F23" s="121">
        <v>0</v>
      </c>
      <c r="G23" s="121">
        <v>0</v>
      </c>
      <c r="H23" s="121">
        <f t="shared" si="2"/>
        <v>0</v>
      </c>
      <c r="I23" s="121">
        <v>0</v>
      </c>
      <c r="J23" s="121">
        <v>0</v>
      </c>
      <c r="K23" s="121">
        <f t="shared" si="3"/>
        <v>1411</v>
      </c>
      <c r="L23" s="121">
        <v>576</v>
      </c>
      <c r="M23" s="121">
        <v>835</v>
      </c>
      <c r="N23" s="121">
        <f t="shared" si="4"/>
        <v>1411</v>
      </c>
      <c r="O23" s="121">
        <f t="shared" si="5"/>
        <v>576</v>
      </c>
      <c r="P23" s="121">
        <v>576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f t="shared" si="6"/>
        <v>835</v>
      </c>
      <c r="W23" s="121">
        <v>835</v>
      </c>
      <c r="X23" s="121">
        <v>0</v>
      </c>
      <c r="Y23" s="121">
        <v>0</v>
      </c>
      <c r="Z23" s="121">
        <v>0</v>
      </c>
      <c r="AA23" s="121">
        <v>0</v>
      </c>
      <c r="AB23" s="121">
        <v>0</v>
      </c>
      <c r="AC23" s="121">
        <f t="shared" si="7"/>
        <v>0</v>
      </c>
      <c r="AD23" s="121">
        <v>0</v>
      </c>
      <c r="AE23" s="121">
        <v>0</v>
      </c>
      <c r="AF23" s="121">
        <f t="shared" si="8"/>
        <v>68</v>
      </c>
      <c r="AG23" s="121">
        <v>68</v>
      </c>
      <c r="AH23" s="121">
        <v>0</v>
      </c>
      <c r="AI23" s="121">
        <v>0</v>
      </c>
      <c r="AJ23" s="121">
        <f t="shared" si="9"/>
        <v>65</v>
      </c>
      <c r="AK23" s="118">
        <v>0</v>
      </c>
      <c r="AL23" s="121">
        <v>0</v>
      </c>
      <c r="AM23" s="121">
        <v>0</v>
      </c>
      <c r="AN23" s="121">
        <v>0</v>
      </c>
      <c r="AO23" s="121">
        <v>0</v>
      </c>
      <c r="AP23" s="121">
        <v>0</v>
      </c>
      <c r="AQ23" s="121">
        <v>0</v>
      </c>
      <c r="AR23" s="121">
        <v>65</v>
      </c>
      <c r="AS23" s="121">
        <v>0</v>
      </c>
      <c r="AT23" s="121">
        <f t="shared" si="10"/>
        <v>3</v>
      </c>
      <c r="AU23" s="121">
        <v>3</v>
      </c>
      <c r="AV23" s="121">
        <v>0</v>
      </c>
      <c r="AW23" s="121">
        <v>0</v>
      </c>
      <c r="AX23" s="121">
        <v>0</v>
      </c>
      <c r="AY23" s="121">
        <v>0</v>
      </c>
      <c r="AZ23" s="121">
        <f t="shared" si="11"/>
        <v>0</v>
      </c>
      <c r="BA23" s="121">
        <v>0</v>
      </c>
      <c r="BB23" s="121">
        <v>0</v>
      </c>
      <c r="BC23" s="121">
        <v>0</v>
      </c>
    </row>
    <row r="24" spans="1:55" s="120" customFormat="1" ht="12" customHeight="1">
      <c r="A24" s="109" t="s">
        <v>59</v>
      </c>
      <c r="B24" s="110" t="s">
        <v>93</v>
      </c>
      <c r="C24" s="109" t="s">
        <v>94</v>
      </c>
      <c r="D24" s="121">
        <f t="shared" si="0"/>
        <v>597</v>
      </c>
      <c r="E24" s="121">
        <f t="shared" si="1"/>
        <v>0</v>
      </c>
      <c r="F24" s="121">
        <v>0</v>
      </c>
      <c r="G24" s="121">
        <v>0</v>
      </c>
      <c r="H24" s="121">
        <f t="shared" si="2"/>
        <v>0</v>
      </c>
      <c r="I24" s="121">
        <v>0</v>
      </c>
      <c r="J24" s="121">
        <v>0</v>
      </c>
      <c r="K24" s="121">
        <f t="shared" si="3"/>
        <v>597</v>
      </c>
      <c r="L24" s="121">
        <v>428</v>
      </c>
      <c r="M24" s="121">
        <v>169</v>
      </c>
      <c r="N24" s="121">
        <f t="shared" si="4"/>
        <v>597</v>
      </c>
      <c r="O24" s="121">
        <f t="shared" si="5"/>
        <v>428</v>
      </c>
      <c r="P24" s="121">
        <v>428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f t="shared" si="6"/>
        <v>169</v>
      </c>
      <c r="W24" s="121">
        <v>169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21">
        <f t="shared" si="7"/>
        <v>0</v>
      </c>
      <c r="AD24" s="121">
        <v>0</v>
      </c>
      <c r="AE24" s="121">
        <v>0</v>
      </c>
      <c r="AF24" s="121">
        <f t="shared" si="8"/>
        <v>49</v>
      </c>
      <c r="AG24" s="121">
        <v>49</v>
      </c>
      <c r="AH24" s="121">
        <v>0</v>
      </c>
      <c r="AI24" s="121">
        <v>0</v>
      </c>
      <c r="AJ24" s="121">
        <f t="shared" si="9"/>
        <v>49</v>
      </c>
      <c r="AK24" s="121">
        <v>0</v>
      </c>
      <c r="AL24" s="121">
        <v>0</v>
      </c>
      <c r="AM24" s="121">
        <v>27</v>
      </c>
      <c r="AN24" s="121"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v>22</v>
      </c>
      <c r="AT24" s="121">
        <f t="shared" si="10"/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v>0</v>
      </c>
      <c r="AZ24" s="121">
        <f t="shared" si="11"/>
        <v>0</v>
      </c>
      <c r="BA24" s="121">
        <v>0</v>
      </c>
      <c r="BB24" s="121">
        <v>0</v>
      </c>
      <c r="BC24" s="121">
        <v>0</v>
      </c>
    </row>
    <row r="25" spans="1:55" s="120" customFormat="1" ht="12" customHeight="1">
      <c r="A25" s="109" t="s">
        <v>59</v>
      </c>
      <c r="B25" s="110" t="s">
        <v>95</v>
      </c>
      <c r="C25" s="109" t="s">
        <v>96</v>
      </c>
      <c r="D25" s="121">
        <f t="shared" si="0"/>
        <v>3048</v>
      </c>
      <c r="E25" s="121">
        <f t="shared" si="1"/>
        <v>0</v>
      </c>
      <c r="F25" s="121">
        <v>0</v>
      </c>
      <c r="G25" s="121">
        <v>0</v>
      </c>
      <c r="H25" s="121">
        <f t="shared" si="2"/>
        <v>0</v>
      </c>
      <c r="I25" s="121">
        <v>0</v>
      </c>
      <c r="J25" s="121">
        <v>0</v>
      </c>
      <c r="K25" s="121">
        <f t="shared" si="3"/>
        <v>3048</v>
      </c>
      <c r="L25" s="121">
        <v>2465</v>
      </c>
      <c r="M25" s="121">
        <v>583</v>
      </c>
      <c r="N25" s="121">
        <f t="shared" si="4"/>
        <v>3048</v>
      </c>
      <c r="O25" s="121">
        <f t="shared" si="5"/>
        <v>2465</v>
      </c>
      <c r="P25" s="121">
        <v>2465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f t="shared" si="6"/>
        <v>583</v>
      </c>
      <c r="W25" s="121">
        <v>583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f t="shared" si="7"/>
        <v>0</v>
      </c>
      <c r="AD25" s="121">
        <v>0</v>
      </c>
      <c r="AE25" s="121">
        <v>0</v>
      </c>
      <c r="AF25" s="121">
        <f t="shared" si="8"/>
        <v>12</v>
      </c>
      <c r="AG25" s="121">
        <v>12</v>
      </c>
      <c r="AH25" s="121">
        <v>0</v>
      </c>
      <c r="AI25" s="121">
        <v>0</v>
      </c>
      <c r="AJ25" s="121">
        <f t="shared" si="9"/>
        <v>101</v>
      </c>
      <c r="AK25" s="121">
        <v>101</v>
      </c>
      <c r="AL25" s="121">
        <v>0</v>
      </c>
      <c r="AM25" s="121">
        <v>0</v>
      </c>
      <c r="AN25" s="121"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 t="shared" si="10"/>
        <v>12</v>
      </c>
      <c r="AU25" s="121">
        <v>12</v>
      </c>
      <c r="AV25" s="121">
        <v>0</v>
      </c>
      <c r="AW25" s="121">
        <v>0</v>
      </c>
      <c r="AX25" s="121">
        <v>0</v>
      </c>
      <c r="AY25" s="121">
        <v>0</v>
      </c>
      <c r="AZ25" s="121">
        <f t="shared" si="11"/>
        <v>0</v>
      </c>
      <c r="BA25" s="121">
        <v>0</v>
      </c>
      <c r="BB25" s="121">
        <v>0</v>
      </c>
      <c r="BC25" s="121">
        <v>0</v>
      </c>
    </row>
    <row r="26" spans="1:55" s="120" customFormat="1" ht="12" customHeight="1">
      <c r="A26" s="109" t="s">
        <v>59</v>
      </c>
      <c r="B26" s="110" t="s">
        <v>97</v>
      </c>
      <c r="C26" s="109" t="s">
        <v>98</v>
      </c>
      <c r="D26" s="121">
        <f t="shared" si="0"/>
        <v>3200</v>
      </c>
      <c r="E26" s="121">
        <f t="shared" si="1"/>
        <v>0</v>
      </c>
      <c r="F26" s="121">
        <v>0</v>
      </c>
      <c r="G26" s="121">
        <v>0</v>
      </c>
      <c r="H26" s="121">
        <f t="shared" si="2"/>
        <v>0</v>
      </c>
      <c r="I26" s="121">
        <v>0</v>
      </c>
      <c r="J26" s="121">
        <v>0</v>
      </c>
      <c r="K26" s="121">
        <f t="shared" si="3"/>
        <v>3200</v>
      </c>
      <c r="L26" s="121">
        <v>1827</v>
      </c>
      <c r="M26" s="121">
        <v>1373</v>
      </c>
      <c r="N26" s="121">
        <f t="shared" si="4"/>
        <v>3200</v>
      </c>
      <c r="O26" s="121">
        <f t="shared" si="5"/>
        <v>1827</v>
      </c>
      <c r="P26" s="121">
        <v>1827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f t="shared" si="6"/>
        <v>1373</v>
      </c>
      <c r="W26" s="121">
        <v>1373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f t="shared" si="7"/>
        <v>0</v>
      </c>
      <c r="AD26" s="121">
        <v>0</v>
      </c>
      <c r="AE26" s="121">
        <v>0</v>
      </c>
      <c r="AF26" s="121">
        <f t="shared" si="8"/>
        <v>47</v>
      </c>
      <c r="AG26" s="121">
        <v>47</v>
      </c>
      <c r="AH26" s="121">
        <v>0</v>
      </c>
      <c r="AI26" s="121">
        <v>0</v>
      </c>
      <c r="AJ26" s="121">
        <f t="shared" si="9"/>
        <v>322</v>
      </c>
      <c r="AK26" s="121">
        <v>287</v>
      </c>
      <c r="AL26" s="121">
        <v>0</v>
      </c>
      <c r="AM26" s="121">
        <v>0</v>
      </c>
      <c r="AN26" s="121"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v>35</v>
      </c>
      <c r="AT26" s="121">
        <f t="shared" si="10"/>
        <v>12</v>
      </c>
      <c r="AU26" s="121">
        <v>12</v>
      </c>
      <c r="AV26" s="121">
        <v>0</v>
      </c>
      <c r="AW26" s="121">
        <v>0</v>
      </c>
      <c r="AX26" s="121">
        <v>0</v>
      </c>
      <c r="AY26" s="121">
        <v>0</v>
      </c>
      <c r="AZ26" s="121">
        <f t="shared" si="11"/>
        <v>0</v>
      </c>
      <c r="BA26" s="121">
        <v>0</v>
      </c>
      <c r="BB26" s="121">
        <v>0</v>
      </c>
      <c r="BC26" s="121">
        <v>0</v>
      </c>
    </row>
    <row r="27" spans="1:55" s="120" customFormat="1" ht="12" customHeight="1">
      <c r="A27" s="109" t="s">
        <v>59</v>
      </c>
      <c r="B27" s="110" t="s">
        <v>99</v>
      </c>
      <c r="C27" s="109" t="s">
        <v>100</v>
      </c>
      <c r="D27" s="121">
        <f t="shared" si="0"/>
        <v>862</v>
      </c>
      <c r="E27" s="121">
        <f t="shared" si="1"/>
        <v>0</v>
      </c>
      <c r="F27" s="121">
        <v>0</v>
      </c>
      <c r="G27" s="121">
        <v>0</v>
      </c>
      <c r="H27" s="121">
        <f t="shared" si="2"/>
        <v>0</v>
      </c>
      <c r="I27" s="121">
        <v>0</v>
      </c>
      <c r="J27" s="121">
        <v>0</v>
      </c>
      <c r="K27" s="121">
        <f t="shared" si="3"/>
        <v>862</v>
      </c>
      <c r="L27" s="121">
        <v>596</v>
      </c>
      <c r="M27" s="121">
        <v>266</v>
      </c>
      <c r="N27" s="121">
        <f t="shared" si="4"/>
        <v>862</v>
      </c>
      <c r="O27" s="121">
        <f t="shared" si="5"/>
        <v>596</v>
      </c>
      <c r="P27" s="121">
        <v>596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 t="shared" si="6"/>
        <v>266</v>
      </c>
      <c r="W27" s="121">
        <v>266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f t="shared" si="7"/>
        <v>0</v>
      </c>
      <c r="AD27" s="121">
        <v>0</v>
      </c>
      <c r="AE27" s="121">
        <v>0</v>
      </c>
      <c r="AF27" s="121">
        <f t="shared" si="8"/>
        <v>52</v>
      </c>
      <c r="AG27" s="121">
        <v>52</v>
      </c>
      <c r="AH27" s="121">
        <v>0</v>
      </c>
      <c r="AI27" s="121">
        <v>0</v>
      </c>
      <c r="AJ27" s="121">
        <f t="shared" si="9"/>
        <v>52</v>
      </c>
      <c r="AK27" s="118">
        <v>0</v>
      </c>
      <c r="AL27" s="121">
        <v>0</v>
      </c>
      <c r="AM27" s="121">
        <v>0</v>
      </c>
      <c r="AN27" s="121">
        <v>0</v>
      </c>
      <c r="AO27" s="121">
        <v>0</v>
      </c>
      <c r="AP27" s="121">
        <v>0</v>
      </c>
      <c r="AQ27" s="121">
        <v>0</v>
      </c>
      <c r="AR27" s="121">
        <v>52</v>
      </c>
      <c r="AS27" s="121">
        <v>0</v>
      </c>
      <c r="AT27" s="121">
        <f t="shared" si="10"/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v>0</v>
      </c>
      <c r="AZ27" s="121">
        <f t="shared" si="11"/>
        <v>0</v>
      </c>
      <c r="BA27" s="121">
        <v>0</v>
      </c>
      <c r="BB27" s="121">
        <v>0</v>
      </c>
      <c r="BC27" s="121">
        <v>0</v>
      </c>
    </row>
    <row r="28" spans="1:55" s="120" customFormat="1" ht="12" customHeight="1">
      <c r="A28" s="109" t="s">
        <v>59</v>
      </c>
      <c r="B28" s="110" t="s">
        <v>101</v>
      </c>
      <c r="C28" s="109" t="s">
        <v>102</v>
      </c>
      <c r="D28" s="121">
        <f t="shared" si="0"/>
        <v>669</v>
      </c>
      <c r="E28" s="121">
        <f t="shared" si="1"/>
        <v>0</v>
      </c>
      <c r="F28" s="121">
        <v>0</v>
      </c>
      <c r="G28" s="121">
        <v>0</v>
      </c>
      <c r="H28" s="121">
        <f t="shared" si="2"/>
        <v>0</v>
      </c>
      <c r="I28" s="121">
        <v>0</v>
      </c>
      <c r="J28" s="121">
        <v>0</v>
      </c>
      <c r="K28" s="121">
        <f t="shared" si="3"/>
        <v>669</v>
      </c>
      <c r="L28" s="121">
        <v>258</v>
      </c>
      <c r="M28" s="121">
        <v>411</v>
      </c>
      <c r="N28" s="121">
        <f t="shared" si="4"/>
        <v>669</v>
      </c>
      <c r="O28" s="121">
        <f t="shared" si="5"/>
        <v>258</v>
      </c>
      <c r="P28" s="121">
        <v>258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f t="shared" si="6"/>
        <v>411</v>
      </c>
      <c r="W28" s="121">
        <v>411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f t="shared" si="7"/>
        <v>0</v>
      </c>
      <c r="AD28" s="121">
        <v>0</v>
      </c>
      <c r="AE28" s="121">
        <v>0</v>
      </c>
      <c r="AF28" s="121">
        <f t="shared" si="8"/>
        <v>92</v>
      </c>
      <c r="AG28" s="121">
        <v>92</v>
      </c>
      <c r="AH28" s="121">
        <v>0</v>
      </c>
      <c r="AI28" s="121">
        <v>0</v>
      </c>
      <c r="AJ28" s="121">
        <f t="shared" si="9"/>
        <v>92</v>
      </c>
      <c r="AK28" s="118">
        <v>0</v>
      </c>
      <c r="AL28" s="121">
        <v>0</v>
      </c>
      <c r="AM28" s="121">
        <v>0</v>
      </c>
      <c r="AN28" s="121">
        <v>0</v>
      </c>
      <c r="AO28" s="121">
        <v>0</v>
      </c>
      <c r="AP28" s="121">
        <v>0</v>
      </c>
      <c r="AQ28" s="121">
        <v>92</v>
      </c>
      <c r="AR28" s="121">
        <v>0</v>
      </c>
      <c r="AS28" s="121">
        <v>0</v>
      </c>
      <c r="AT28" s="121">
        <f t="shared" si="10"/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v>0</v>
      </c>
      <c r="AZ28" s="121">
        <f t="shared" si="11"/>
        <v>0</v>
      </c>
      <c r="BA28" s="121">
        <v>0</v>
      </c>
      <c r="BB28" s="121">
        <v>0</v>
      </c>
      <c r="BC28" s="121">
        <v>0</v>
      </c>
    </row>
    <row r="29" spans="1:55" s="120" customFormat="1" ht="12" customHeight="1">
      <c r="A29" s="109" t="s">
        <v>59</v>
      </c>
      <c r="B29" s="110" t="s">
        <v>103</v>
      </c>
      <c r="C29" s="109" t="s">
        <v>104</v>
      </c>
      <c r="D29" s="121">
        <f t="shared" si="0"/>
        <v>0</v>
      </c>
      <c r="E29" s="121">
        <f t="shared" si="1"/>
        <v>0</v>
      </c>
      <c r="F29" s="121">
        <v>0</v>
      </c>
      <c r="G29" s="121">
        <v>0</v>
      </c>
      <c r="H29" s="121">
        <f t="shared" si="2"/>
        <v>0</v>
      </c>
      <c r="I29" s="121">
        <v>0</v>
      </c>
      <c r="J29" s="121">
        <v>0</v>
      </c>
      <c r="K29" s="121">
        <f t="shared" si="3"/>
        <v>0</v>
      </c>
      <c r="L29" s="121">
        <v>0</v>
      </c>
      <c r="M29" s="121">
        <v>0</v>
      </c>
      <c r="N29" s="121">
        <f t="shared" si="4"/>
        <v>0</v>
      </c>
      <c r="O29" s="121">
        <f t="shared" si="5"/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f t="shared" si="6"/>
        <v>0</v>
      </c>
      <c r="W29" s="121"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0</v>
      </c>
      <c r="AC29" s="121">
        <f t="shared" si="7"/>
        <v>0</v>
      </c>
      <c r="AD29" s="121">
        <v>0</v>
      </c>
      <c r="AE29" s="121">
        <v>0</v>
      </c>
      <c r="AF29" s="121">
        <f t="shared" si="8"/>
        <v>0</v>
      </c>
      <c r="AG29" s="121">
        <v>0</v>
      </c>
      <c r="AH29" s="121">
        <v>0</v>
      </c>
      <c r="AI29" s="121">
        <v>0</v>
      </c>
      <c r="AJ29" s="121">
        <f t="shared" si="9"/>
        <v>0</v>
      </c>
      <c r="AK29" s="118">
        <v>0</v>
      </c>
      <c r="AL29" s="121">
        <v>0</v>
      </c>
      <c r="AM29" s="121">
        <v>0</v>
      </c>
      <c r="AN29" s="121"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 t="shared" si="10"/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v>0</v>
      </c>
      <c r="AZ29" s="121">
        <f t="shared" si="11"/>
        <v>0</v>
      </c>
      <c r="BA29" s="121">
        <v>0</v>
      </c>
      <c r="BB29" s="121">
        <v>0</v>
      </c>
      <c r="BC29" s="121">
        <v>0</v>
      </c>
    </row>
    <row r="30" spans="1:55" s="120" customFormat="1" ht="12" customHeight="1">
      <c r="A30" s="109" t="s">
        <v>59</v>
      </c>
      <c r="B30" s="110" t="s">
        <v>105</v>
      </c>
      <c r="C30" s="109" t="s">
        <v>106</v>
      </c>
      <c r="D30" s="121">
        <f t="shared" si="0"/>
        <v>10392</v>
      </c>
      <c r="E30" s="121">
        <f t="shared" si="1"/>
        <v>0</v>
      </c>
      <c r="F30" s="121">
        <v>0</v>
      </c>
      <c r="G30" s="121">
        <v>0</v>
      </c>
      <c r="H30" s="121">
        <f t="shared" si="2"/>
        <v>0</v>
      </c>
      <c r="I30" s="121">
        <v>0</v>
      </c>
      <c r="J30" s="121">
        <v>0</v>
      </c>
      <c r="K30" s="121">
        <f t="shared" si="3"/>
        <v>10392</v>
      </c>
      <c r="L30" s="121">
        <v>4260</v>
      </c>
      <c r="M30" s="121">
        <v>6132</v>
      </c>
      <c r="N30" s="121">
        <f t="shared" si="4"/>
        <v>10391</v>
      </c>
      <c r="O30" s="121">
        <f t="shared" si="5"/>
        <v>4260</v>
      </c>
      <c r="P30" s="121">
        <v>4260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f t="shared" si="6"/>
        <v>6131</v>
      </c>
      <c r="W30" s="121">
        <v>6131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21">
        <f t="shared" si="7"/>
        <v>0</v>
      </c>
      <c r="AD30" s="121">
        <v>0</v>
      </c>
      <c r="AE30" s="121">
        <v>0</v>
      </c>
      <c r="AF30" s="121">
        <f t="shared" si="8"/>
        <v>432</v>
      </c>
      <c r="AG30" s="121">
        <v>432</v>
      </c>
      <c r="AH30" s="121">
        <v>0</v>
      </c>
      <c r="AI30" s="121">
        <v>0</v>
      </c>
      <c r="AJ30" s="121">
        <f t="shared" si="9"/>
        <v>432</v>
      </c>
      <c r="AK30" s="118">
        <v>0</v>
      </c>
      <c r="AL30" s="121">
        <v>0</v>
      </c>
      <c r="AM30" s="121">
        <v>432</v>
      </c>
      <c r="AN30" s="121"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 t="shared" si="10"/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v>0</v>
      </c>
      <c r="AZ30" s="121">
        <f t="shared" si="11"/>
        <v>0</v>
      </c>
      <c r="BA30" s="121">
        <v>0</v>
      </c>
      <c r="BB30" s="121">
        <v>0</v>
      </c>
      <c r="BC30" s="121">
        <v>0</v>
      </c>
    </row>
    <row r="31" spans="1:55" s="120" customFormat="1" ht="12" customHeight="1">
      <c r="A31" s="109" t="s">
        <v>59</v>
      </c>
      <c r="B31" s="110" t="s">
        <v>107</v>
      </c>
      <c r="C31" s="109" t="s">
        <v>108</v>
      </c>
      <c r="D31" s="121">
        <f t="shared" si="0"/>
        <v>8441</v>
      </c>
      <c r="E31" s="121">
        <f t="shared" si="1"/>
        <v>0</v>
      </c>
      <c r="F31" s="121">
        <v>0</v>
      </c>
      <c r="G31" s="121">
        <v>0</v>
      </c>
      <c r="H31" s="121">
        <f t="shared" si="2"/>
        <v>0</v>
      </c>
      <c r="I31" s="121">
        <v>0</v>
      </c>
      <c r="J31" s="121">
        <v>0</v>
      </c>
      <c r="K31" s="121">
        <f t="shared" si="3"/>
        <v>8441</v>
      </c>
      <c r="L31" s="121">
        <v>6574</v>
      </c>
      <c r="M31" s="121">
        <v>1867</v>
      </c>
      <c r="N31" s="121">
        <f t="shared" si="4"/>
        <v>8441</v>
      </c>
      <c r="O31" s="121">
        <f t="shared" si="5"/>
        <v>6574</v>
      </c>
      <c r="P31" s="121">
        <v>6574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f t="shared" si="6"/>
        <v>1867</v>
      </c>
      <c r="W31" s="121">
        <v>1867</v>
      </c>
      <c r="X31" s="121">
        <v>0</v>
      </c>
      <c r="Y31" s="121">
        <v>0</v>
      </c>
      <c r="Z31" s="121">
        <v>0</v>
      </c>
      <c r="AA31" s="121">
        <v>0</v>
      </c>
      <c r="AB31" s="121">
        <v>0</v>
      </c>
      <c r="AC31" s="121">
        <f t="shared" si="7"/>
        <v>0</v>
      </c>
      <c r="AD31" s="121">
        <v>0</v>
      </c>
      <c r="AE31" s="121">
        <v>0</v>
      </c>
      <c r="AF31" s="121">
        <f t="shared" si="8"/>
        <v>25</v>
      </c>
      <c r="AG31" s="121">
        <v>25</v>
      </c>
      <c r="AH31" s="121">
        <v>0</v>
      </c>
      <c r="AI31" s="121">
        <v>0</v>
      </c>
      <c r="AJ31" s="121">
        <f t="shared" si="9"/>
        <v>8441</v>
      </c>
      <c r="AK31" s="121">
        <v>8441</v>
      </c>
      <c r="AL31" s="121">
        <v>0</v>
      </c>
      <c r="AM31" s="121">
        <v>0</v>
      </c>
      <c r="AN31" s="121"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 t="shared" si="10"/>
        <v>25</v>
      </c>
      <c r="AU31" s="121">
        <v>25</v>
      </c>
      <c r="AV31" s="121">
        <v>0</v>
      </c>
      <c r="AW31" s="121">
        <v>0</v>
      </c>
      <c r="AX31" s="121">
        <v>0</v>
      </c>
      <c r="AY31" s="121">
        <v>0</v>
      </c>
      <c r="AZ31" s="121">
        <f t="shared" si="11"/>
        <v>0</v>
      </c>
      <c r="BA31" s="121">
        <v>0</v>
      </c>
      <c r="BB31" s="121">
        <v>0</v>
      </c>
      <c r="BC31" s="121">
        <v>0</v>
      </c>
    </row>
    <row r="32" spans="1:55" s="120" customFormat="1" ht="12" customHeight="1">
      <c r="A32" s="109" t="s">
        <v>59</v>
      </c>
      <c r="B32" s="110" t="s">
        <v>109</v>
      </c>
      <c r="C32" s="109" t="s">
        <v>110</v>
      </c>
      <c r="D32" s="121">
        <f t="shared" si="0"/>
        <v>2805</v>
      </c>
      <c r="E32" s="121">
        <f t="shared" si="1"/>
        <v>0</v>
      </c>
      <c r="F32" s="121">
        <v>0</v>
      </c>
      <c r="G32" s="121">
        <v>0</v>
      </c>
      <c r="H32" s="121">
        <f t="shared" si="2"/>
        <v>0</v>
      </c>
      <c r="I32" s="121">
        <v>0</v>
      </c>
      <c r="J32" s="121">
        <v>0</v>
      </c>
      <c r="K32" s="121">
        <f t="shared" si="3"/>
        <v>2805</v>
      </c>
      <c r="L32" s="121">
        <v>518</v>
      </c>
      <c r="M32" s="121">
        <v>2287</v>
      </c>
      <c r="N32" s="121">
        <f t="shared" si="4"/>
        <v>2805</v>
      </c>
      <c r="O32" s="121">
        <f t="shared" si="5"/>
        <v>518</v>
      </c>
      <c r="P32" s="121">
        <v>518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 t="shared" si="6"/>
        <v>2287</v>
      </c>
      <c r="W32" s="121">
        <v>2287</v>
      </c>
      <c r="X32" s="121">
        <v>0</v>
      </c>
      <c r="Y32" s="121">
        <v>0</v>
      </c>
      <c r="Z32" s="121">
        <v>0</v>
      </c>
      <c r="AA32" s="121">
        <v>0</v>
      </c>
      <c r="AB32" s="121">
        <v>0</v>
      </c>
      <c r="AC32" s="121">
        <f t="shared" si="7"/>
        <v>0</v>
      </c>
      <c r="AD32" s="121">
        <v>0</v>
      </c>
      <c r="AE32" s="121">
        <v>0</v>
      </c>
      <c r="AF32" s="121">
        <f t="shared" si="8"/>
        <v>8</v>
      </c>
      <c r="AG32" s="121">
        <v>8</v>
      </c>
      <c r="AH32" s="121">
        <v>0</v>
      </c>
      <c r="AI32" s="121">
        <v>0</v>
      </c>
      <c r="AJ32" s="121">
        <f t="shared" si="9"/>
        <v>0</v>
      </c>
      <c r="AK32" s="118">
        <v>0</v>
      </c>
      <c r="AL32" s="121">
        <v>0</v>
      </c>
      <c r="AM32" s="121">
        <v>0</v>
      </c>
      <c r="AN32" s="121"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 t="shared" si="10"/>
        <v>8</v>
      </c>
      <c r="AU32" s="121">
        <v>8</v>
      </c>
      <c r="AV32" s="121">
        <v>0</v>
      </c>
      <c r="AW32" s="121">
        <v>0</v>
      </c>
      <c r="AX32" s="121">
        <v>0</v>
      </c>
      <c r="AY32" s="121">
        <v>0</v>
      </c>
      <c r="AZ32" s="121">
        <f t="shared" si="11"/>
        <v>0</v>
      </c>
      <c r="BA32" s="121">
        <v>0</v>
      </c>
      <c r="BB32" s="121">
        <v>0</v>
      </c>
      <c r="BC32" s="121">
        <v>0</v>
      </c>
    </row>
  </sheetData>
  <sheetProtection/>
  <autoFilter ref="A6:BC32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174</v>
      </c>
      <c r="C2" s="45" t="s">
        <v>306</v>
      </c>
      <c r="D2" s="99" t="s">
        <v>175</v>
      </c>
      <c r="E2" s="3"/>
      <c r="F2" s="3"/>
      <c r="G2" s="3"/>
      <c r="H2" s="3"/>
      <c r="I2" s="3"/>
      <c r="J2" s="3"/>
      <c r="K2" s="3"/>
      <c r="L2" s="3" t="str">
        <f>LEFT(C2,2)</f>
        <v>05</v>
      </c>
      <c r="M2" s="3" t="str">
        <f>IF(L2&lt;&gt;"",VLOOKUP(L2,$AI$6:$AJ$52,2,FALSE),"-")</f>
        <v>秋田県</v>
      </c>
      <c r="AA2" s="2">
        <f>IF(VALUE(C2)=0,0,1)</f>
        <v>1</v>
      </c>
      <c r="AB2" s="11" t="str">
        <f>IF(AA2=0,"",VLOOKUP(C2,'水洗化人口等'!B7:C228,2,FALSE))</f>
        <v>合計</v>
      </c>
      <c r="AC2" s="11"/>
      <c r="AD2" s="47">
        <f>IF(AA2=0,1,IF(ISERROR(AB2),1,0))</f>
        <v>0</v>
      </c>
      <c r="AF2" s="43" t="s">
        <v>305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304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6" t="s">
        <v>176</v>
      </c>
      <c r="G6" s="177"/>
      <c r="H6" s="39" t="s">
        <v>177</v>
      </c>
      <c r="I6" s="39" t="s">
        <v>178</v>
      </c>
      <c r="J6" s="39" t="s">
        <v>179</v>
      </c>
      <c r="K6" s="5" t="s">
        <v>180</v>
      </c>
      <c r="L6" s="16" t="s">
        <v>181</v>
      </c>
      <c r="M6" s="40" t="s">
        <v>182</v>
      </c>
      <c r="AF6" s="11">
        <f>+'水洗化人口等'!B6</f>
        <v>0</v>
      </c>
      <c r="AG6" s="11">
        <v>6</v>
      </c>
      <c r="AI6" s="43" t="s">
        <v>183</v>
      </c>
      <c r="AJ6" s="3" t="s">
        <v>164</v>
      </c>
    </row>
    <row r="7" spans="2:36" ht="16.5" customHeight="1">
      <c r="B7" s="181" t="s">
        <v>184</v>
      </c>
      <c r="C7" s="6" t="s">
        <v>185</v>
      </c>
      <c r="D7" s="17">
        <f>AD7</f>
        <v>326262</v>
      </c>
      <c r="F7" s="178" t="s">
        <v>186</v>
      </c>
      <c r="G7" s="7" t="s">
        <v>168</v>
      </c>
      <c r="H7" s="18">
        <f aca="true" t="shared" si="0" ref="H7:H12">AD14</f>
        <v>247291</v>
      </c>
      <c r="I7" s="18">
        <f aca="true" t="shared" si="1" ref="I7:I12">AD24</f>
        <v>196549</v>
      </c>
      <c r="J7" s="18">
        <f aca="true" t="shared" si="2" ref="J7:J12">SUM(H7:I7)</f>
        <v>443840</v>
      </c>
      <c r="K7" s="19">
        <f aca="true" t="shared" si="3" ref="K7:K12">IF(J$13&gt;0,J7/J$13,0)</f>
        <v>1</v>
      </c>
      <c r="L7" s="20">
        <f>AD34</f>
        <v>8278</v>
      </c>
      <c r="M7" s="21">
        <f>AD37</f>
        <v>7</v>
      </c>
      <c r="AA7" s="4" t="s">
        <v>185</v>
      </c>
      <c r="AB7" s="46" t="s">
        <v>187</v>
      </c>
      <c r="AC7" s="46" t="s">
        <v>188</v>
      </c>
      <c r="AD7" s="11">
        <f aca="true" ca="1" t="shared" si="4" ref="AD7:AD53">IF(AD$2=0,INDIRECT(AB7&amp;"!"&amp;AC7&amp;$AG$2),0)</f>
        <v>326262</v>
      </c>
      <c r="AF7" s="43" t="str">
        <f>+'水洗化人口等'!B7</f>
        <v>05000</v>
      </c>
      <c r="AG7" s="11">
        <v>7</v>
      </c>
      <c r="AI7" s="43" t="s">
        <v>189</v>
      </c>
      <c r="AJ7" s="3" t="s">
        <v>163</v>
      </c>
    </row>
    <row r="8" spans="2:36" ht="16.5" customHeight="1">
      <c r="B8" s="182"/>
      <c r="C8" s="7" t="s">
        <v>167</v>
      </c>
      <c r="D8" s="22">
        <f>AD8</f>
        <v>0</v>
      </c>
      <c r="F8" s="179"/>
      <c r="G8" s="7" t="s">
        <v>169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167</v>
      </c>
      <c r="AB8" s="46" t="s">
        <v>187</v>
      </c>
      <c r="AC8" s="46" t="s">
        <v>190</v>
      </c>
      <c r="AD8" s="11">
        <f ca="1" t="shared" si="4"/>
        <v>0</v>
      </c>
      <c r="AF8" s="43" t="str">
        <f>+'水洗化人口等'!B8</f>
        <v>05201</v>
      </c>
      <c r="AG8" s="11">
        <v>8</v>
      </c>
      <c r="AI8" s="43" t="s">
        <v>191</v>
      </c>
      <c r="AJ8" s="3" t="s">
        <v>162</v>
      </c>
    </row>
    <row r="9" spans="2:36" ht="16.5" customHeight="1">
      <c r="B9" s="183"/>
      <c r="C9" s="8" t="s">
        <v>192</v>
      </c>
      <c r="D9" s="23">
        <f>SUM(D7:D8)</f>
        <v>326262</v>
      </c>
      <c r="F9" s="179"/>
      <c r="G9" s="7" t="s">
        <v>112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193</v>
      </c>
      <c r="AB9" s="46" t="s">
        <v>187</v>
      </c>
      <c r="AC9" s="46" t="s">
        <v>194</v>
      </c>
      <c r="AD9" s="11">
        <f ca="1" t="shared" si="4"/>
        <v>504569</v>
      </c>
      <c r="AF9" s="43" t="str">
        <f>+'水洗化人口等'!B9</f>
        <v>05202</v>
      </c>
      <c r="AG9" s="11">
        <v>9</v>
      </c>
      <c r="AI9" s="43" t="s">
        <v>195</v>
      </c>
      <c r="AJ9" s="3" t="s">
        <v>161</v>
      </c>
    </row>
    <row r="10" spans="2:36" ht="16.5" customHeight="1">
      <c r="B10" s="184" t="s">
        <v>196</v>
      </c>
      <c r="C10" s="100" t="s">
        <v>193</v>
      </c>
      <c r="D10" s="22">
        <f>AD9</f>
        <v>504569</v>
      </c>
      <c r="F10" s="179"/>
      <c r="G10" s="7" t="s">
        <v>171</v>
      </c>
      <c r="H10" s="18">
        <f t="shared" si="0"/>
        <v>0</v>
      </c>
      <c r="I10" s="18">
        <f t="shared" si="1"/>
        <v>0</v>
      </c>
      <c r="J10" s="18">
        <f t="shared" si="2"/>
        <v>0</v>
      </c>
      <c r="K10" s="19">
        <f t="shared" si="3"/>
        <v>0</v>
      </c>
      <c r="L10" s="24" t="s">
        <v>197</v>
      </c>
      <c r="M10" s="25" t="s">
        <v>197</v>
      </c>
      <c r="AA10" s="4" t="s">
        <v>198</v>
      </c>
      <c r="AB10" s="46" t="s">
        <v>187</v>
      </c>
      <c r="AC10" s="46" t="s">
        <v>199</v>
      </c>
      <c r="AD10" s="11">
        <f ca="1" t="shared" si="4"/>
        <v>0</v>
      </c>
      <c r="AF10" s="43" t="str">
        <f>+'水洗化人口等'!B10</f>
        <v>05203</v>
      </c>
      <c r="AG10" s="11">
        <v>10</v>
      </c>
      <c r="AI10" s="43" t="s">
        <v>200</v>
      </c>
      <c r="AJ10" s="3" t="s">
        <v>160</v>
      </c>
    </row>
    <row r="11" spans="2:36" ht="16.5" customHeight="1">
      <c r="B11" s="185"/>
      <c r="C11" s="7" t="s">
        <v>198</v>
      </c>
      <c r="D11" s="22">
        <f>AD10</f>
        <v>0</v>
      </c>
      <c r="F11" s="179"/>
      <c r="G11" s="7" t="s">
        <v>172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9">
        <f t="shared" si="3"/>
        <v>0</v>
      </c>
      <c r="L11" s="24" t="s">
        <v>197</v>
      </c>
      <c r="M11" s="25" t="s">
        <v>197</v>
      </c>
      <c r="AA11" s="4" t="s">
        <v>201</v>
      </c>
      <c r="AB11" s="46" t="s">
        <v>187</v>
      </c>
      <c r="AC11" s="46" t="s">
        <v>202</v>
      </c>
      <c r="AD11" s="11">
        <f ca="1" t="shared" si="4"/>
        <v>273318</v>
      </c>
      <c r="AF11" s="43" t="str">
        <f>+'水洗化人口等'!B11</f>
        <v>05204</v>
      </c>
      <c r="AG11" s="11">
        <v>11</v>
      </c>
      <c r="AI11" s="43" t="s">
        <v>203</v>
      </c>
      <c r="AJ11" s="3" t="s">
        <v>159</v>
      </c>
    </row>
    <row r="12" spans="2:36" ht="16.5" customHeight="1">
      <c r="B12" s="185"/>
      <c r="C12" s="7" t="s">
        <v>201</v>
      </c>
      <c r="D12" s="22">
        <f>AD11</f>
        <v>273318</v>
      </c>
      <c r="F12" s="179"/>
      <c r="G12" s="7" t="s">
        <v>173</v>
      </c>
      <c r="H12" s="18">
        <f t="shared" si="0"/>
        <v>0</v>
      </c>
      <c r="I12" s="18">
        <f t="shared" si="1"/>
        <v>0</v>
      </c>
      <c r="J12" s="18">
        <f t="shared" si="2"/>
        <v>0</v>
      </c>
      <c r="K12" s="19">
        <f t="shared" si="3"/>
        <v>0</v>
      </c>
      <c r="L12" s="24" t="s">
        <v>197</v>
      </c>
      <c r="M12" s="25" t="s">
        <v>197</v>
      </c>
      <c r="AA12" s="4" t="s">
        <v>204</v>
      </c>
      <c r="AB12" s="46" t="s">
        <v>187</v>
      </c>
      <c r="AC12" s="46" t="s">
        <v>205</v>
      </c>
      <c r="AD12" s="11">
        <f ca="1" t="shared" si="4"/>
        <v>198185</v>
      </c>
      <c r="AF12" s="43" t="str">
        <f>+'水洗化人口等'!B12</f>
        <v>05206</v>
      </c>
      <c r="AG12" s="11">
        <v>12</v>
      </c>
      <c r="AI12" s="43" t="s">
        <v>206</v>
      </c>
      <c r="AJ12" s="3" t="s">
        <v>158</v>
      </c>
    </row>
    <row r="13" spans="2:36" ht="16.5" customHeight="1">
      <c r="B13" s="186"/>
      <c r="C13" s="8" t="s">
        <v>192</v>
      </c>
      <c r="D13" s="23">
        <f>SUM(D10:D12)</f>
        <v>777887</v>
      </c>
      <c r="F13" s="180"/>
      <c r="G13" s="7" t="s">
        <v>192</v>
      </c>
      <c r="H13" s="18">
        <f>SUM(H7:H12)</f>
        <v>247291</v>
      </c>
      <c r="I13" s="18">
        <f>SUM(I7:I12)</f>
        <v>196549</v>
      </c>
      <c r="J13" s="18">
        <f>SUM(J7:J12)</f>
        <v>443840</v>
      </c>
      <c r="K13" s="19">
        <v>1</v>
      </c>
      <c r="L13" s="24" t="s">
        <v>197</v>
      </c>
      <c r="M13" s="25" t="s">
        <v>197</v>
      </c>
      <c r="AA13" s="4" t="s">
        <v>166</v>
      </c>
      <c r="AB13" s="46" t="s">
        <v>187</v>
      </c>
      <c r="AC13" s="46" t="s">
        <v>207</v>
      </c>
      <c r="AD13" s="11">
        <f ca="1" t="shared" si="4"/>
        <v>4210</v>
      </c>
      <c r="AF13" s="43" t="str">
        <f>+'水洗化人口等'!B13</f>
        <v>05207</v>
      </c>
      <c r="AG13" s="11">
        <v>13</v>
      </c>
      <c r="AI13" s="43" t="s">
        <v>208</v>
      </c>
      <c r="AJ13" s="3" t="s">
        <v>157</v>
      </c>
    </row>
    <row r="14" spans="2:36" ht="16.5" customHeight="1" thickBot="1">
      <c r="B14" s="163" t="s">
        <v>209</v>
      </c>
      <c r="C14" s="164"/>
      <c r="D14" s="26">
        <f>SUM(D9,D13)</f>
        <v>1104149</v>
      </c>
      <c r="F14" s="161" t="s">
        <v>210</v>
      </c>
      <c r="G14" s="162"/>
      <c r="H14" s="18">
        <f>AD20</f>
        <v>0</v>
      </c>
      <c r="I14" s="18">
        <f>AD30</f>
        <v>0</v>
      </c>
      <c r="J14" s="18">
        <f>SUM(H14:I14)</f>
        <v>0</v>
      </c>
      <c r="K14" s="27" t="s">
        <v>197</v>
      </c>
      <c r="L14" s="24" t="s">
        <v>197</v>
      </c>
      <c r="M14" s="25" t="s">
        <v>197</v>
      </c>
      <c r="AA14" s="4" t="s">
        <v>168</v>
      </c>
      <c r="AB14" s="46" t="s">
        <v>211</v>
      </c>
      <c r="AC14" s="46" t="s">
        <v>205</v>
      </c>
      <c r="AD14" s="11">
        <f ca="1" t="shared" si="4"/>
        <v>247291</v>
      </c>
      <c r="AF14" s="43" t="str">
        <f>+'水洗化人口等'!B14</f>
        <v>05209</v>
      </c>
      <c r="AG14" s="11">
        <v>14</v>
      </c>
      <c r="AI14" s="43" t="s">
        <v>212</v>
      </c>
      <c r="AJ14" s="3" t="s">
        <v>156</v>
      </c>
    </row>
    <row r="15" spans="2:36" ht="16.5" customHeight="1" thickBot="1">
      <c r="B15" s="163" t="s">
        <v>166</v>
      </c>
      <c r="C15" s="164"/>
      <c r="D15" s="26">
        <f>AD13</f>
        <v>4210</v>
      </c>
      <c r="F15" s="163" t="s">
        <v>165</v>
      </c>
      <c r="G15" s="164"/>
      <c r="H15" s="28">
        <f>SUM(H13:H14)</f>
        <v>247291</v>
      </c>
      <c r="I15" s="28">
        <f>SUM(I13:I14)</f>
        <v>196549</v>
      </c>
      <c r="J15" s="28">
        <f>SUM(J13:J14)</f>
        <v>443840</v>
      </c>
      <c r="K15" s="29" t="s">
        <v>197</v>
      </c>
      <c r="L15" s="30">
        <f>SUM(L7:L9)</f>
        <v>8278</v>
      </c>
      <c r="M15" s="31">
        <f>SUM(M7:M9)</f>
        <v>7</v>
      </c>
      <c r="AA15" s="4" t="s">
        <v>169</v>
      </c>
      <c r="AB15" s="46" t="s">
        <v>211</v>
      </c>
      <c r="AC15" s="46" t="s">
        <v>213</v>
      </c>
      <c r="AD15" s="11">
        <f ca="1" t="shared" si="4"/>
        <v>0</v>
      </c>
      <c r="AF15" s="43" t="str">
        <f>+'水洗化人口等'!B15</f>
        <v>05210</v>
      </c>
      <c r="AG15" s="11">
        <v>15</v>
      </c>
      <c r="AI15" s="43" t="s">
        <v>214</v>
      </c>
      <c r="AJ15" s="3" t="s">
        <v>155</v>
      </c>
    </row>
    <row r="16" spans="2:36" ht="16.5" customHeight="1" thickBot="1">
      <c r="B16" s="101" t="s">
        <v>215</v>
      </c>
      <c r="AA16" s="4" t="s">
        <v>112</v>
      </c>
      <c r="AB16" s="46" t="s">
        <v>211</v>
      </c>
      <c r="AC16" s="46" t="s">
        <v>207</v>
      </c>
      <c r="AD16" s="11">
        <f ca="1" t="shared" si="4"/>
        <v>0</v>
      </c>
      <c r="AF16" s="43" t="str">
        <f>+'水洗化人口等'!B16</f>
        <v>05211</v>
      </c>
      <c r="AG16" s="11">
        <v>16</v>
      </c>
      <c r="AI16" s="43" t="s">
        <v>216</v>
      </c>
      <c r="AJ16" s="3" t="s">
        <v>154</v>
      </c>
    </row>
    <row r="17" spans="3:36" ht="16.5" customHeight="1" thickBot="1">
      <c r="C17" s="32">
        <f>AD12</f>
        <v>198185</v>
      </c>
      <c r="D17" s="4" t="s">
        <v>217</v>
      </c>
      <c r="J17" s="15"/>
      <c r="AA17" s="4" t="s">
        <v>171</v>
      </c>
      <c r="AB17" s="46" t="s">
        <v>211</v>
      </c>
      <c r="AC17" s="46" t="s">
        <v>218</v>
      </c>
      <c r="AD17" s="11">
        <f ca="1" t="shared" si="4"/>
        <v>0</v>
      </c>
      <c r="AF17" s="43" t="str">
        <f>+'水洗化人口等'!B17</f>
        <v>05212</v>
      </c>
      <c r="AG17" s="11">
        <v>17</v>
      </c>
      <c r="AI17" s="43" t="s">
        <v>219</v>
      </c>
      <c r="AJ17" s="3" t="s">
        <v>153</v>
      </c>
    </row>
    <row r="18" spans="6:36" ht="30" customHeight="1">
      <c r="F18" s="176" t="s">
        <v>220</v>
      </c>
      <c r="G18" s="177"/>
      <c r="H18" s="39" t="s">
        <v>177</v>
      </c>
      <c r="I18" s="39" t="s">
        <v>178</v>
      </c>
      <c r="J18" s="42" t="s">
        <v>179</v>
      </c>
      <c r="AA18" s="4" t="s">
        <v>172</v>
      </c>
      <c r="AB18" s="46" t="s">
        <v>211</v>
      </c>
      <c r="AC18" s="46" t="s">
        <v>221</v>
      </c>
      <c r="AD18" s="11">
        <f ca="1" t="shared" si="4"/>
        <v>0</v>
      </c>
      <c r="AF18" s="43" t="str">
        <f>+'水洗化人口等'!B18</f>
        <v>05213</v>
      </c>
      <c r="AG18" s="11">
        <v>18</v>
      </c>
      <c r="AI18" s="43" t="s">
        <v>222</v>
      </c>
      <c r="AJ18" s="3" t="s">
        <v>152</v>
      </c>
    </row>
    <row r="19" spans="3:36" ht="16.5" customHeight="1">
      <c r="C19" s="41" t="s">
        <v>223</v>
      </c>
      <c r="D19" s="10">
        <f>IF(D$14&gt;0,D13/D$14,0)</f>
        <v>0.7045127061655628</v>
      </c>
      <c r="F19" s="161" t="s">
        <v>224</v>
      </c>
      <c r="G19" s="162"/>
      <c r="H19" s="18">
        <f>AD21</f>
        <v>0</v>
      </c>
      <c r="I19" s="18">
        <f>AD31</f>
        <v>0</v>
      </c>
      <c r="J19" s="22">
        <f>SUM(H19:I19)</f>
        <v>0</v>
      </c>
      <c r="AA19" s="4" t="s">
        <v>173</v>
      </c>
      <c r="AB19" s="46" t="s">
        <v>211</v>
      </c>
      <c r="AC19" s="46" t="s">
        <v>225</v>
      </c>
      <c r="AD19" s="11">
        <f ca="1" t="shared" si="4"/>
        <v>0</v>
      </c>
      <c r="AF19" s="43" t="str">
        <f>+'水洗化人口等'!B19</f>
        <v>05214</v>
      </c>
      <c r="AG19" s="11">
        <v>19</v>
      </c>
      <c r="AI19" s="43" t="s">
        <v>226</v>
      </c>
      <c r="AJ19" s="3" t="s">
        <v>151</v>
      </c>
    </row>
    <row r="20" spans="3:36" ht="16.5" customHeight="1">
      <c r="C20" s="41" t="s">
        <v>227</v>
      </c>
      <c r="D20" s="10">
        <f>IF(D$14&gt;0,D9/D$14,0)</f>
        <v>0.2954872938344372</v>
      </c>
      <c r="F20" s="161" t="s">
        <v>228</v>
      </c>
      <c r="G20" s="162"/>
      <c r="H20" s="18">
        <f>AD22</f>
        <v>0</v>
      </c>
      <c r="I20" s="18">
        <f>AD32</f>
        <v>0</v>
      </c>
      <c r="J20" s="22">
        <f>SUM(H20:I20)</f>
        <v>0</v>
      </c>
      <c r="AA20" s="4" t="s">
        <v>210</v>
      </c>
      <c r="AB20" s="46" t="s">
        <v>211</v>
      </c>
      <c r="AC20" s="46" t="s">
        <v>229</v>
      </c>
      <c r="AD20" s="11">
        <f ca="1" t="shared" si="4"/>
        <v>0</v>
      </c>
      <c r="AF20" s="43" t="str">
        <f>+'水洗化人口等'!B20</f>
        <v>05215</v>
      </c>
      <c r="AG20" s="11">
        <v>20</v>
      </c>
      <c r="AI20" s="43" t="s">
        <v>230</v>
      </c>
      <c r="AJ20" s="3" t="s">
        <v>150</v>
      </c>
    </row>
    <row r="21" spans="3:36" ht="16.5" customHeight="1">
      <c r="C21" s="41" t="s">
        <v>231</v>
      </c>
      <c r="D21" s="10">
        <f>IF(D$14&gt;0,D10/D$14,0)</f>
        <v>0.456975462550797</v>
      </c>
      <c r="F21" s="161" t="s">
        <v>232</v>
      </c>
      <c r="G21" s="162"/>
      <c r="H21" s="18">
        <f>AD23</f>
        <v>247291</v>
      </c>
      <c r="I21" s="18">
        <f>AD33</f>
        <v>196550</v>
      </c>
      <c r="J21" s="22">
        <f>SUM(H21:I21)</f>
        <v>443841</v>
      </c>
      <c r="AA21" s="4" t="s">
        <v>224</v>
      </c>
      <c r="AB21" s="46" t="s">
        <v>211</v>
      </c>
      <c r="AC21" s="46" t="s">
        <v>233</v>
      </c>
      <c r="AD21" s="11">
        <f ca="1" t="shared" si="4"/>
        <v>0</v>
      </c>
      <c r="AF21" s="43" t="str">
        <f>+'水洗化人口等'!B21</f>
        <v>05303</v>
      </c>
      <c r="AG21" s="11">
        <v>21</v>
      </c>
      <c r="AI21" s="43" t="s">
        <v>234</v>
      </c>
      <c r="AJ21" s="3" t="s">
        <v>149</v>
      </c>
    </row>
    <row r="22" spans="3:36" ht="16.5" customHeight="1" thickBot="1">
      <c r="C22" s="41" t="s">
        <v>235</v>
      </c>
      <c r="D22" s="10">
        <f>IF(D$14&gt;0,D12/D$14,0)</f>
        <v>0.24753724361476576</v>
      </c>
      <c r="F22" s="163" t="s">
        <v>165</v>
      </c>
      <c r="G22" s="164"/>
      <c r="H22" s="28">
        <f>SUM(H19:H21)</f>
        <v>247291</v>
      </c>
      <c r="I22" s="28">
        <f>SUM(I19:I21)</f>
        <v>196550</v>
      </c>
      <c r="J22" s="33">
        <f>SUM(J19:J21)</f>
        <v>443841</v>
      </c>
      <c r="AA22" s="4" t="s">
        <v>228</v>
      </c>
      <c r="AB22" s="46" t="s">
        <v>211</v>
      </c>
      <c r="AC22" s="46" t="s">
        <v>236</v>
      </c>
      <c r="AD22" s="11">
        <f ca="1" t="shared" si="4"/>
        <v>0</v>
      </c>
      <c r="AF22" s="43" t="str">
        <f>+'水洗化人口等'!B22</f>
        <v>05327</v>
      </c>
      <c r="AG22" s="11">
        <v>22</v>
      </c>
      <c r="AI22" s="43" t="s">
        <v>237</v>
      </c>
      <c r="AJ22" s="3" t="s">
        <v>148</v>
      </c>
    </row>
    <row r="23" spans="3:36" ht="16.5" customHeight="1">
      <c r="C23" s="41" t="s">
        <v>238</v>
      </c>
      <c r="D23" s="10">
        <f>IF(D$14&gt;0,C17/D$14,0)</f>
        <v>0.17949117374557239</v>
      </c>
      <c r="F23" s="9"/>
      <c r="J23" s="34"/>
      <c r="AA23" s="4" t="s">
        <v>232</v>
      </c>
      <c r="AB23" s="46" t="s">
        <v>211</v>
      </c>
      <c r="AC23" s="46" t="s">
        <v>239</v>
      </c>
      <c r="AD23" s="11">
        <f ca="1" t="shared" si="4"/>
        <v>247291</v>
      </c>
      <c r="AF23" s="43" t="str">
        <f>+'水洗化人口等'!B23</f>
        <v>05346</v>
      </c>
      <c r="AG23" s="11">
        <v>23</v>
      </c>
      <c r="AI23" s="43" t="s">
        <v>240</v>
      </c>
      <c r="AJ23" s="3" t="s">
        <v>147</v>
      </c>
    </row>
    <row r="24" spans="3:36" ht="16.5" customHeight="1" thickBot="1">
      <c r="C24" s="41" t="s">
        <v>241</v>
      </c>
      <c r="D24" s="10">
        <f>IF(D$9&gt;0,D7/D$9,0)</f>
        <v>1</v>
      </c>
      <c r="J24" s="35" t="s">
        <v>242</v>
      </c>
      <c r="AA24" s="4" t="s">
        <v>168</v>
      </c>
      <c r="AB24" s="46" t="s">
        <v>211</v>
      </c>
      <c r="AC24" s="46" t="s">
        <v>243</v>
      </c>
      <c r="AD24" s="11">
        <f ca="1" t="shared" si="4"/>
        <v>196549</v>
      </c>
      <c r="AF24" s="43" t="str">
        <f>+'水洗化人口等'!B24</f>
        <v>05348</v>
      </c>
      <c r="AG24" s="11">
        <v>24</v>
      </c>
      <c r="AI24" s="43" t="s">
        <v>244</v>
      </c>
      <c r="AJ24" s="3" t="s">
        <v>146</v>
      </c>
    </row>
    <row r="25" spans="3:36" ht="16.5" customHeight="1">
      <c r="C25" s="41" t="s">
        <v>245</v>
      </c>
      <c r="D25" s="10">
        <f>IF(D$9&gt;0,D8/D$9,0)</f>
        <v>0</v>
      </c>
      <c r="F25" s="172" t="s">
        <v>117</v>
      </c>
      <c r="G25" s="173"/>
      <c r="H25" s="173"/>
      <c r="I25" s="165" t="s">
        <v>246</v>
      </c>
      <c r="J25" s="167" t="s">
        <v>247</v>
      </c>
      <c r="AA25" s="4" t="s">
        <v>169</v>
      </c>
      <c r="AB25" s="46" t="s">
        <v>211</v>
      </c>
      <c r="AC25" s="46" t="s">
        <v>248</v>
      </c>
      <c r="AD25" s="11">
        <f ca="1" t="shared" si="4"/>
        <v>0</v>
      </c>
      <c r="AF25" s="43" t="str">
        <f>+'水洗化人口等'!B25</f>
        <v>05349</v>
      </c>
      <c r="AG25" s="11">
        <v>25</v>
      </c>
      <c r="AI25" s="43" t="s">
        <v>249</v>
      </c>
      <c r="AJ25" s="3" t="s">
        <v>145</v>
      </c>
    </row>
    <row r="26" spans="6:36" ht="16.5" customHeight="1">
      <c r="F26" s="174"/>
      <c r="G26" s="175"/>
      <c r="H26" s="175"/>
      <c r="I26" s="166"/>
      <c r="J26" s="168"/>
      <c r="AA26" s="4" t="s">
        <v>112</v>
      </c>
      <c r="AB26" s="46" t="s">
        <v>211</v>
      </c>
      <c r="AC26" s="46" t="s">
        <v>250</v>
      </c>
      <c r="AD26" s="11">
        <f ca="1" t="shared" si="4"/>
        <v>0</v>
      </c>
      <c r="AF26" s="43" t="str">
        <f>+'水洗化人口等'!B26</f>
        <v>05361</v>
      </c>
      <c r="AG26" s="11">
        <v>26</v>
      </c>
      <c r="AI26" s="43" t="s">
        <v>251</v>
      </c>
      <c r="AJ26" s="3" t="s">
        <v>144</v>
      </c>
    </row>
    <row r="27" spans="6:36" ht="16.5" customHeight="1">
      <c r="F27" s="158" t="s">
        <v>170</v>
      </c>
      <c r="G27" s="159"/>
      <c r="H27" s="160"/>
      <c r="I27" s="20">
        <f aca="true" t="shared" si="5" ref="I27:I35">AD40</f>
        <v>70084</v>
      </c>
      <c r="J27" s="36">
        <f>AD49</f>
        <v>767</v>
      </c>
      <c r="AA27" s="4" t="s">
        <v>171</v>
      </c>
      <c r="AB27" s="46" t="s">
        <v>211</v>
      </c>
      <c r="AC27" s="46" t="s">
        <v>252</v>
      </c>
      <c r="AD27" s="11">
        <f ca="1" t="shared" si="4"/>
        <v>0</v>
      </c>
      <c r="AF27" s="43" t="str">
        <f>+'水洗化人口等'!B27</f>
        <v>05363</v>
      </c>
      <c r="AG27" s="11">
        <v>27</v>
      </c>
      <c r="AI27" s="43" t="s">
        <v>253</v>
      </c>
      <c r="AJ27" s="3" t="s">
        <v>143</v>
      </c>
    </row>
    <row r="28" spans="6:36" ht="16.5" customHeight="1">
      <c r="F28" s="169" t="s">
        <v>254</v>
      </c>
      <c r="G28" s="170"/>
      <c r="H28" s="171"/>
      <c r="I28" s="20">
        <f t="shared" si="5"/>
        <v>0</v>
      </c>
      <c r="J28" s="36">
        <f>AD50</f>
        <v>0</v>
      </c>
      <c r="AA28" s="4" t="s">
        <v>172</v>
      </c>
      <c r="AB28" s="46" t="s">
        <v>211</v>
      </c>
      <c r="AC28" s="46" t="s">
        <v>255</v>
      </c>
      <c r="AD28" s="11">
        <f ca="1" t="shared" si="4"/>
        <v>0</v>
      </c>
      <c r="AF28" s="43" t="str">
        <f>+'水洗化人口等'!B28</f>
        <v>05366</v>
      </c>
      <c r="AG28" s="11">
        <v>28</v>
      </c>
      <c r="AI28" s="43" t="s">
        <v>256</v>
      </c>
      <c r="AJ28" s="3" t="s">
        <v>142</v>
      </c>
    </row>
    <row r="29" spans="6:36" ht="16.5" customHeight="1">
      <c r="F29" s="158" t="s">
        <v>111</v>
      </c>
      <c r="G29" s="159"/>
      <c r="H29" s="160"/>
      <c r="I29" s="20">
        <f t="shared" si="5"/>
        <v>4439</v>
      </c>
      <c r="J29" s="36">
        <f>AD51</f>
        <v>0</v>
      </c>
      <c r="AA29" s="4" t="s">
        <v>173</v>
      </c>
      <c r="AB29" s="46" t="s">
        <v>211</v>
      </c>
      <c r="AC29" s="46" t="s">
        <v>257</v>
      </c>
      <c r="AD29" s="11">
        <f ca="1" t="shared" si="4"/>
        <v>0</v>
      </c>
      <c r="AF29" s="43" t="str">
        <f>+'水洗化人口等'!B29</f>
        <v>05368</v>
      </c>
      <c r="AG29" s="11">
        <v>29</v>
      </c>
      <c r="AI29" s="43" t="s">
        <v>258</v>
      </c>
      <c r="AJ29" s="3" t="s">
        <v>141</v>
      </c>
    </row>
    <row r="30" spans="6:36" ht="16.5" customHeight="1">
      <c r="F30" s="158" t="s">
        <v>169</v>
      </c>
      <c r="G30" s="159"/>
      <c r="H30" s="160"/>
      <c r="I30" s="20">
        <f t="shared" si="5"/>
        <v>0</v>
      </c>
      <c r="J30" s="36">
        <f>AD52</f>
        <v>0</v>
      </c>
      <c r="AA30" s="4" t="s">
        <v>210</v>
      </c>
      <c r="AB30" s="46" t="s">
        <v>211</v>
      </c>
      <c r="AC30" s="46" t="s">
        <v>259</v>
      </c>
      <c r="AD30" s="11">
        <f ca="1" t="shared" si="4"/>
        <v>0</v>
      </c>
      <c r="AF30" s="43" t="str">
        <f>+'水洗化人口等'!B30</f>
        <v>05434</v>
      </c>
      <c r="AG30" s="11">
        <v>30</v>
      </c>
      <c r="AI30" s="43" t="s">
        <v>260</v>
      </c>
      <c r="AJ30" s="3" t="s">
        <v>140</v>
      </c>
    </row>
    <row r="31" spans="6:36" ht="16.5" customHeight="1">
      <c r="F31" s="158" t="s">
        <v>112</v>
      </c>
      <c r="G31" s="159"/>
      <c r="H31" s="160"/>
      <c r="I31" s="20">
        <f t="shared" si="5"/>
        <v>0</v>
      </c>
      <c r="J31" s="36">
        <f>AD53</f>
        <v>0</v>
      </c>
      <c r="AA31" s="4" t="s">
        <v>224</v>
      </c>
      <c r="AB31" s="46" t="s">
        <v>211</v>
      </c>
      <c r="AC31" s="46" t="s">
        <v>188</v>
      </c>
      <c r="AD31" s="11">
        <f ca="1" t="shared" si="4"/>
        <v>0</v>
      </c>
      <c r="AF31" s="43" t="str">
        <f>+'水洗化人口等'!B31</f>
        <v>05463</v>
      </c>
      <c r="AG31" s="11">
        <v>31</v>
      </c>
      <c r="AI31" s="43" t="s">
        <v>261</v>
      </c>
      <c r="AJ31" s="3" t="s">
        <v>139</v>
      </c>
    </row>
    <row r="32" spans="6:36" ht="16.5" customHeight="1">
      <c r="F32" s="158" t="s">
        <v>113</v>
      </c>
      <c r="G32" s="159"/>
      <c r="H32" s="160"/>
      <c r="I32" s="20">
        <f t="shared" si="5"/>
        <v>0</v>
      </c>
      <c r="J32" s="25" t="s">
        <v>197</v>
      </c>
      <c r="AA32" s="4" t="s">
        <v>228</v>
      </c>
      <c r="AB32" s="46" t="s">
        <v>211</v>
      </c>
      <c r="AC32" s="46" t="s">
        <v>262</v>
      </c>
      <c r="AD32" s="11">
        <f ca="1" t="shared" si="4"/>
        <v>0</v>
      </c>
      <c r="AF32" s="43" t="str">
        <f>+'水洗化人口等'!B32</f>
        <v>05464</v>
      </c>
      <c r="AG32" s="11">
        <v>32</v>
      </c>
      <c r="AI32" s="43" t="s">
        <v>263</v>
      </c>
      <c r="AJ32" s="3" t="s">
        <v>138</v>
      </c>
    </row>
    <row r="33" spans="6:36" ht="16.5" customHeight="1">
      <c r="F33" s="158" t="s">
        <v>114</v>
      </c>
      <c r="G33" s="159"/>
      <c r="H33" s="160"/>
      <c r="I33" s="20">
        <f t="shared" si="5"/>
        <v>92</v>
      </c>
      <c r="J33" s="25" t="s">
        <v>197</v>
      </c>
      <c r="AA33" s="4" t="s">
        <v>232</v>
      </c>
      <c r="AB33" s="46" t="s">
        <v>211</v>
      </c>
      <c r="AC33" s="46" t="s">
        <v>199</v>
      </c>
      <c r="AD33" s="11">
        <f ca="1" t="shared" si="4"/>
        <v>196550</v>
      </c>
      <c r="AF33" s="43" t="e">
        <f>+水洗化人口等!#REF!</f>
        <v>#REF!</v>
      </c>
      <c r="AG33" s="11">
        <v>33</v>
      </c>
      <c r="AI33" s="43" t="s">
        <v>264</v>
      </c>
      <c r="AJ33" s="3" t="s">
        <v>137</v>
      </c>
    </row>
    <row r="34" spans="6:36" ht="16.5" customHeight="1">
      <c r="F34" s="158" t="s">
        <v>115</v>
      </c>
      <c r="G34" s="159"/>
      <c r="H34" s="160"/>
      <c r="I34" s="20">
        <f t="shared" si="5"/>
        <v>166</v>
      </c>
      <c r="J34" s="25" t="s">
        <v>197</v>
      </c>
      <c r="AA34" s="4" t="s">
        <v>168</v>
      </c>
      <c r="AB34" s="46" t="s">
        <v>211</v>
      </c>
      <c r="AC34" s="46" t="s">
        <v>265</v>
      </c>
      <c r="AD34" s="46">
        <f ca="1" t="shared" si="4"/>
        <v>8278</v>
      </c>
      <c r="AF34" s="43" t="e">
        <f>+水洗化人口等!#REF!</f>
        <v>#REF!</v>
      </c>
      <c r="AG34" s="11">
        <v>34</v>
      </c>
      <c r="AI34" s="43" t="s">
        <v>266</v>
      </c>
      <c r="AJ34" s="3" t="s">
        <v>136</v>
      </c>
    </row>
    <row r="35" spans="6:36" ht="16.5" customHeight="1">
      <c r="F35" s="158" t="s">
        <v>116</v>
      </c>
      <c r="G35" s="159"/>
      <c r="H35" s="160"/>
      <c r="I35" s="20">
        <f t="shared" si="5"/>
        <v>2814</v>
      </c>
      <c r="J35" s="25" t="s">
        <v>197</v>
      </c>
      <c r="AA35" s="4" t="s">
        <v>169</v>
      </c>
      <c r="AB35" s="46" t="s">
        <v>211</v>
      </c>
      <c r="AC35" s="46" t="s">
        <v>267</v>
      </c>
      <c r="AD35" s="46">
        <f ca="1" t="shared" si="4"/>
        <v>0</v>
      </c>
      <c r="AF35" s="43" t="e">
        <f>+水洗化人口等!#REF!</f>
        <v>#REF!</v>
      </c>
      <c r="AG35" s="11">
        <v>35</v>
      </c>
      <c r="AI35" s="43" t="s">
        <v>268</v>
      </c>
      <c r="AJ35" s="3" t="s">
        <v>135</v>
      </c>
    </row>
    <row r="36" spans="6:36" ht="16.5" customHeight="1" thickBot="1">
      <c r="F36" s="155" t="s">
        <v>165</v>
      </c>
      <c r="G36" s="156"/>
      <c r="H36" s="157"/>
      <c r="I36" s="37">
        <f>SUM(I27:I35)</f>
        <v>77595</v>
      </c>
      <c r="J36" s="38">
        <f>SUM(J27:J31)</f>
        <v>767</v>
      </c>
      <c r="AA36" s="4" t="s">
        <v>112</v>
      </c>
      <c r="AB36" s="46" t="s">
        <v>211</v>
      </c>
      <c r="AC36" s="46" t="s">
        <v>269</v>
      </c>
      <c r="AD36" s="46">
        <f ca="1" t="shared" si="4"/>
        <v>0</v>
      </c>
      <c r="AF36" s="43" t="e">
        <f>+水洗化人口等!#REF!</f>
        <v>#REF!</v>
      </c>
      <c r="AG36" s="11">
        <v>36</v>
      </c>
      <c r="AI36" s="43" t="s">
        <v>270</v>
      </c>
      <c r="AJ36" s="3" t="s">
        <v>134</v>
      </c>
    </row>
    <row r="37" spans="27:36" ht="13.5">
      <c r="AA37" s="4" t="s">
        <v>168</v>
      </c>
      <c r="AB37" s="46" t="s">
        <v>211</v>
      </c>
      <c r="AC37" s="46" t="s">
        <v>271</v>
      </c>
      <c r="AD37" s="46">
        <f ca="1" t="shared" si="4"/>
        <v>7</v>
      </c>
      <c r="AF37" s="43" t="e">
        <f>+水洗化人口等!#REF!</f>
        <v>#REF!</v>
      </c>
      <c r="AG37" s="11">
        <v>37</v>
      </c>
      <c r="AI37" s="43" t="s">
        <v>272</v>
      </c>
      <c r="AJ37" s="3" t="s">
        <v>133</v>
      </c>
    </row>
    <row r="38" spans="27:36" ht="13.5" hidden="1">
      <c r="AA38" s="4" t="s">
        <v>169</v>
      </c>
      <c r="AB38" s="46" t="s">
        <v>211</v>
      </c>
      <c r="AC38" s="46" t="s">
        <v>273</v>
      </c>
      <c r="AD38" s="46">
        <f ca="1" t="shared" si="4"/>
        <v>0</v>
      </c>
      <c r="AF38" s="43" t="e">
        <f>+水洗化人口等!#REF!</f>
        <v>#REF!</v>
      </c>
      <c r="AG38" s="11">
        <v>38</v>
      </c>
      <c r="AI38" s="43" t="s">
        <v>274</v>
      </c>
      <c r="AJ38" s="3" t="s">
        <v>132</v>
      </c>
    </row>
    <row r="39" spans="27:36" ht="13.5" hidden="1">
      <c r="AA39" s="4" t="s">
        <v>112</v>
      </c>
      <c r="AB39" s="46" t="s">
        <v>211</v>
      </c>
      <c r="AC39" s="46" t="s">
        <v>275</v>
      </c>
      <c r="AD39" s="46">
        <f ca="1" t="shared" si="4"/>
        <v>0</v>
      </c>
      <c r="AF39" s="43" t="e">
        <f>+水洗化人口等!#REF!</f>
        <v>#REF!</v>
      </c>
      <c r="AG39" s="11">
        <v>39</v>
      </c>
      <c r="AI39" s="43" t="s">
        <v>276</v>
      </c>
      <c r="AJ39" s="3" t="s">
        <v>131</v>
      </c>
    </row>
    <row r="40" spans="27:36" ht="13.5" hidden="1">
      <c r="AA40" s="4" t="s">
        <v>170</v>
      </c>
      <c r="AB40" s="46" t="s">
        <v>211</v>
      </c>
      <c r="AC40" s="46" t="s">
        <v>277</v>
      </c>
      <c r="AD40" s="46">
        <f ca="1" t="shared" si="4"/>
        <v>70084</v>
      </c>
      <c r="AF40" s="43" t="e">
        <f>+水洗化人口等!#REF!</f>
        <v>#REF!</v>
      </c>
      <c r="AG40" s="11">
        <v>40</v>
      </c>
      <c r="AI40" s="43" t="s">
        <v>278</v>
      </c>
      <c r="AJ40" s="3" t="s">
        <v>130</v>
      </c>
    </row>
    <row r="41" spans="27:36" ht="13.5" hidden="1">
      <c r="AA41" s="4" t="s">
        <v>254</v>
      </c>
      <c r="AB41" s="46" t="s">
        <v>211</v>
      </c>
      <c r="AC41" s="46" t="s">
        <v>279</v>
      </c>
      <c r="AD41" s="46">
        <f ca="1" t="shared" si="4"/>
        <v>0</v>
      </c>
      <c r="AF41" s="43" t="e">
        <f>+水洗化人口等!#REF!</f>
        <v>#REF!</v>
      </c>
      <c r="AG41" s="11">
        <v>41</v>
      </c>
      <c r="AI41" s="43" t="s">
        <v>280</v>
      </c>
      <c r="AJ41" s="3" t="s">
        <v>129</v>
      </c>
    </row>
    <row r="42" spans="27:36" ht="13.5" hidden="1">
      <c r="AA42" s="4" t="s">
        <v>111</v>
      </c>
      <c r="AB42" s="46" t="s">
        <v>211</v>
      </c>
      <c r="AC42" s="46" t="s">
        <v>281</v>
      </c>
      <c r="AD42" s="46">
        <f ca="1" t="shared" si="4"/>
        <v>4439</v>
      </c>
      <c r="AF42" s="43" t="e">
        <f>+水洗化人口等!#REF!</f>
        <v>#REF!</v>
      </c>
      <c r="AG42" s="11">
        <v>42</v>
      </c>
      <c r="AI42" s="43" t="s">
        <v>282</v>
      </c>
      <c r="AJ42" s="3" t="s">
        <v>128</v>
      </c>
    </row>
    <row r="43" spans="27:36" ht="13.5" hidden="1">
      <c r="AA43" s="4" t="s">
        <v>169</v>
      </c>
      <c r="AB43" s="46" t="s">
        <v>211</v>
      </c>
      <c r="AC43" s="46" t="s">
        <v>283</v>
      </c>
      <c r="AD43" s="46">
        <f ca="1" t="shared" si="4"/>
        <v>0</v>
      </c>
      <c r="AF43" s="43" t="e">
        <f>+水洗化人口等!#REF!</f>
        <v>#REF!</v>
      </c>
      <c r="AG43" s="11">
        <v>43</v>
      </c>
      <c r="AI43" s="43" t="s">
        <v>284</v>
      </c>
      <c r="AJ43" s="3" t="s">
        <v>127</v>
      </c>
    </row>
    <row r="44" spans="27:36" ht="13.5" hidden="1">
      <c r="AA44" s="4" t="s">
        <v>112</v>
      </c>
      <c r="AB44" s="46" t="s">
        <v>211</v>
      </c>
      <c r="AC44" s="46" t="s">
        <v>285</v>
      </c>
      <c r="AD44" s="46">
        <f ca="1" t="shared" si="4"/>
        <v>0</v>
      </c>
      <c r="AF44" s="43" t="e">
        <f>+水洗化人口等!#REF!</f>
        <v>#REF!</v>
      </c>
      <c r="AG44" s="11">
        <v>44</v>
      </c>
      <c r="AI44" s="43" t="s">
        <v>286</v>
      </c>
      <c r="AJ44" s="3" t="s">
        <v>126</v>
      </c>
    </row>
    <row r="45" spans="27:36" ht="13.5" hidden="1">
      <c r="AA45" s="4" t="s">
        <v>113</v>
      </c>
      <c r="AB45" s="46" t="s">
        <v>211</v>
      </c>
      <c r="AC45" s="46" t="s">
        <v>287</v>
      </c>
      <c r="AD45" s="46">
        <f ca="1" t="shared" si="4"/>
        <v>0</v>
      </c>
      <c r="AF45" s="43" t="e">
        <f>+水洗化人口等!#REF!</f>
        <v>#REF!</v>
      </c>
      <c r="AG45" s="11">
        <v>45</v>
      </c>
      <c r="AI45" s="43" t="s">
        <v>288</v>
      </c>
      <c r="AJ45" s="3" t="s">
        <v>125</v>
      </c>
    </row>
    <row r="46" spans="27:36" ht="13.5" hidden="1">
      <c r="AA46" s="4" t="s">
        <v>114</v>
      </c>
      <c r="AB46" s="46" t="s">
        <v>211</v>
      </c>
      <c r="AC46" s="46" t="s">
        <v>289</v>
      </c>
      <c r="AD46" s="46">
        <f ca="1" t="shared" si="4"/>
        <v>92</v>
      </c>
      <c r="AF46" s="43" t="e">
        <f>+水洗化人口等!#REF!</f>
        <v>#REF!</v>
      </c>
      <c r="AG46" s="11">
        <v>46</v>
      </c>
      <c r="AI46" s="43" t="s">
        <v>290</v>
      </c>
      <c r="AJ46" s="3" t="s">
        <v>124</v>
      </c>
    </row>
    <row r="47" spans="27:36" ht="13.5" hidden="1">
      <c r="AA47" s="4" t="s">
        <v>115</v>
      </c>
      <c r="AB47" s="46" t="s">
        <v>211</v>
      </c>
      <c r="AC47" s="46" t="s">
        <v>291</v>
      </c>
      <c r="AD47" s="46">
        <f ca="1" t="shared" si="4"/>
        <v>166</v>
      </c>
      <c r="AF47" s="43" t="e">
        <f>+水洗化人口等!#REF!</f>
        <v>#REF!</v>
      </c>
      <c r="AG47" s="11">
        <v>47</v>
      </c>
      <c r="AI47" s="43" t="s">
        <v>292</v>
      </c>
      <c r="AJ47" s="3" t="s">
        <v>123</v>
      </c>
    </row>
    <row r="48" spans="27:36" ht="13.5" hidden="1">
      <c r="AA48" s="4" t="s">
        <v>116</v>
      </c>
      <c r="AB48" s="46" t="s">
        <v>211</v>
      </c>
      <c r="AC48" s="46" t="s">
        <v>293</v>
      </c>
      <c r="AD48" s="46">
        <f ca="1" t="shared" si="4"/>
        <v>2814</v>
      </c>
      <c r="AF48" s="43" t="e">
        <f>+水洗化人口等!#REF!</f>
        <v>#REF!</v>
      </c>
      <c r="AG48" s="11">
        <v>48</v>
      </c>
      <c r="AI48" s="43" t="s">
        <v>294</v>
      </c>
      <c r="AJ48" s="3" t="s">
        <v>122</v>
      </c>
    </row>
    <row r="49" spans="27:36" ht="13.5" hidden="1">
      <c r="AA49" s="4" t="s">
        <v>170</v>
      </c>
      <c r="AB49" s="46" t="s">
        <v>211</v>
      </c>
      <c r="AC49" s="46" t="s">
        <v>295</v>
      </c>
      <c r="AD49" s="46">
        <f ca="1" t="shared" si="4"/>
        <v>767</v>
      </c>
      <c r="AF49" s="43" t="e">
        <f>+水洗化人口等!#REF!</f>
        <v>#REF!</v>
      </c>
      <c r="AG49" s="11">
        <v>49</v>
      </c>
      <c r="AI49" s="43" t="s">
        <v>296</v>
      </c>
      <c r="AJ49" s="3" t="s">
        <v>121</v>
      </c>
    </row>
    <row r="50" spans="27:36" ht="13.5" hidden="1">
      <c r="AA50" s="4" t="s">
        <v>254</v>
      </c>
      <c r="AB50" s="46" t="s">
        <v>211</v>
      </c>
      <c r="AC50" s="46" t="s">
        <v>297</v>
      </c>
      <c r="AD50" s="46">
        <f ca="1" t="shared" si="4"/>
        <v>0</v>
      </c>
      <c r="AF50" s="43" t="e">
        <f>+水洗化人口等!#REF!</f>
        <v>#REF!</v>
      </c>
      <c r="AG50" s="11">
        <v>50</v>
      </c>
      <c r="AI50" s="43" t="s">
        <v>298</v>
      </c>
      <c r="AJ50" s="3" t="s">
        <v>120</v>
      </c>
    </row>
    <row r="51" spans="27:36" ht="13.5" hidden="1">
      <c r="AA51" s="4" t="s">
        <v>111</v>
      </c>
      <c r="AB51" s="46" t="s">
        <v>211</v>
      </c>
      <c r="AC51" s="46" t="s">
        <v>299</v>
      </c>
      <c r="AD51" s="46">
        <f ca="1" t="shared" si="4"/>
        <v>0</v>
      </c>
      <c r="AF51" s="43" t="e">
        <f>+水洗化人口等!#REF!</f>
        <v>#REF!</v>
      </c>
      <c r="AG51" s="11">
        <v>51</v>
      </c>
      <c r="AI51" s="43" t="s">
        <v>300</v>
      </c>
      <c r="AJ51" s="3" t="s">
        <v>119</v>
      </c>
    </row>
    <row r="52" spans="27:36" ht="13.5" hidden="1">
      <c r="AA52" s="4" t="s">
        <v>169</v>
      </c>
      <c r="AB52" s="46" t="s">
        <v>211</v>
      </c>
      <c r="AC52" s="46" t="s">
        <v>301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302</v>
      </c>
      <c r="AJ52" s="3" t="s">
        <v>118</v>
      </c>
    </row>
    <row r="53" spans="27:33" ht="13.5" hidden="1">
      <c r="AA53" s="4" t="s">
        <v>112</v>
      </c>
      <c r="AB53" s="46" t="s">
        <v>211</v>
      </c>
      <c r="AC53" s="46" t="s">
        <v>303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+'水洗化人口等'!B33</f>
        <v>0</v>
      </c>
      <c r="AG1805" s="11">
        <v>1805</v>
      </c>
    </row>
    <row r="1806" spans="32:33" ht="13.5" hidden="1">
      <c r="AF1806" s="43">
        <f>+'水洗化人口等'!B34</f>
        <v>0</v>
      </c>
      <c r="AG1806" s="11">
        <v>1806</v>
      </c>
    </row>
    <row r="1807" spans="32:33" ht="13.5" hidden="1">
      <c r="AF1807" s="43">
        <f>+'水洗化人口等'!B35</f>
        <v>0</v>
      </c>
      <c r="AG1807" s="11">
        <v>1807</v>
      </c>
    </row>
    <row r="1808" spans="32:33" ht="13.5" hidden="1">
      <c r="AF1808" s="43">
        <f>+'水洗化人口等'!B36</f>
        <v>0</v>
      </c>
      <c r="AG1808" s="11">
        <v>1808</v>
      </c>
    </row>
    <row r="1809" spans="32:33" ht="13.5" hidden="1">
      <c r="AF1809" s="43">
        <f>+'水洗化人口等'!B37</f>
        <v>0</v>
      </c>
      <c r="AG1809" s="11">
        <v>1809</v>
      </c>
    </row>
    <row r="1810" spans="32:33" ht="13.5" hidden="1">
      <c r="AF1810" s="43">
        <f>+'水洗化人口等'!B38</f>
        <v>0</v>
      </c>
      <c r="AG1810" s="11">
        <v>1810</v>
      </c>
    </row>
    <row r="1811" spans="32:33" ht="13.5" hidden="1">
      <c r="AF1811" s="43">
        <f>+'水洗化人口等'!B39</f>
        <v>0</v>
      </c>
      <c r="AG1811" s="11">
        <v>1811</v>
      </c>
    </row>
    <row r="1812" spans="32:33" ht="13.5" hidden="1">
      <c r="AF1812" s="43">
        <f>+'水洗化人口等'!B40</f>
        <v>0</v>
      </c>
      <c r="AG1812" s="11">
        <v>1812</v>
      </c>
    </row>
    <row r="1813" spans="32:33" ht="13.5" hidden="1">
      <c r="AF1813" s="43">
        <f>+'水洗化人口等'!B41</f>
        <v>0</v>
      </c>
      <c r="AG1813" s="11">
        <v>1813</v>
      </c>
    </row>
    <row r="1814" spans="32:33" ht="13.5" hidden="1">
      <c r="AF1814" s="43">
        <f>+'水洗化人口等'!B42</f>
        <v>0</v>
      </c>
      <c r="AG1814" s="11">
        <v>1814</v>
      </c>
    </row>
    <row r="1815" spans="32:33" ht="13.5" hidden="1">
      <c r="AF1815" s="43">
        <f>+'水洗化人口等'!B43</f>
        <v>0</v>
      </c>
      <c r="AG1815" s="11">
        <v>1815</v>
      </c>
    </row>
    <row r="1816" spans="32:33" ht="13.5" hidden="1">
      <c r="AF1816" s="43">
        <f>+'水洗化人口等'!B44</f>
        <v>0</v>
      </c>
      <c r="AG1816" s="11">
        <v>1816</v>
      </c>
    </row>
    <row r="1817" spans="32:33" ht="13.5" hidden="1">
      <c r="AF1817" s="43">
        <f>+'水洗化人口等'!B45</f>
        <v>0</v>
      </c>
      <c r="AG1817" s="11">
        <v>1817</v>
      </c>
    </row>
    <row r="1818" spans="32:33" ht="13.5" hidden="1">
      <c r="AF1818" s="43">
        <f>+'水洗化人口等'!B46</f>
        <v>0</v>
      </c>
      <c r="AG1818" s="11">
        <v>1818</v>
      </c>
    </row>
    <row r="1819" spans="32:33" ht="13.5" hidden="1">
      <c r="AF1819" s="43">
        <f>+'水洗化人口等'!B47</f>
        <v>0</v>
      </c>
      <c r="AG1819" s="11">
        <v>1819</v>
      </c>
    </row>
    <row r="1820" spans="32:33" ht="13.5" hidden="1">
      <c r="AF1820" s="43">
        <f>+'水洗化人口等'!B48</f>
        <v>0</v>
      </c>
      <c r="AG1820" s="11">
        <v>1820</v>
      </c>
    </row>
    <row r="1821" spans="32:33" ht="13.5" hidden="1">
      <c r="AF1821" s="43">
        <f>+'水洗化人口等'!B49</f>
        <v>0</v>
      </c>
      <c r="AG1821" s="11">
        <v>1821</v>
      </c>
    </row>
    <row r="1822" spans="32:33" ht="13.5" hidden="1">
      <c r="AF1822" s="43">
        <f>+'水洗化人口等'!B50</f>
        <v>0</v>
      </c>
      <c r="AG1822" s="11">
        <v>1822</v>
      </c>
    </row>
    <row r="1823" spans="32:33" ht="13.5" hidden="1">
      <c r="AF1823" s="43">
        <f>+'水洗化人口等'!B51</f>
        <v>0</v>
      </c>
      <c r="AG1823" s="11">
        <v>1823</v>
      </c>
    </row>
    <row r="1824" spans="32:33" ht="13.5" hidden="1">
      <c r="AF1824" s="43">
        <f>+'水洗化人口等'!B52</f>
        <v>0</v>
      </c>
      <c r="AG1824" s="11">
        <v>1824</v>
      </c>
    </row>
    <row r="1825" spans="32:33" ht="13.5" hidden="1">
      <c r="AF1825" s="43">
        <f>+'水洗化人口等'!B53</f>
        <v>0</v>
      </c>
      <c r="AG1825" s="11">
        <v>1825</v>
      </c>
    </row>
    <row r="1826" spans="32:33" ht="13.5" hidden="1">
      <c r="AF1826" s="43">
        <f>+'水洗化人口等'!B54</f>
        <v>0</v>
      </c>
      <c r="AG1826" s="11">
        <v>1826</v>
      </c>
    </row>
    <row r="1827" spans="32:33" ht="13.5" hidden="1">
      <c r="AF1827" s="43">
        <f>+'水洗化人口等'!B55</f>
        <v>0</v>
      </c>
      <c r="AG1827" s="11">
        <v>1827</v>
      </c>
    </row>
    <row r="1828" spans="32:33" ht="13.5" hidden="1">
      <c r="AF1828" s="43">
        <f>+'水洗化人口等'!B56</f>
        <v>0</v>
      </c>
      <c r="AG1828" s="11">
        <v>1828</v>
      </c>
    </row>
    <row r="1829" spans="32:33" ht="13.5" hidden="1">
      <c r="AF1829" s="43">
        <f>+'水洗化人口等'!B57</f>
        <v>0</v>
      </c>
      <c r="AG1829" s="11">
        <v>1829</v>
      </c>
    </row>
    <row r="1830" spans="32:33" ht="13.5" hidden="1">
      <c r="AF1830" s="43">
        <f>+'水洗化人口等'!B58</f>
        <v>0</v>
      </c>
      <c r="AG1830" s="11">
        <v>1830</v>
      </c>
    </row>
    <row r="1831" spans="32:33" ht="13.5" hidden="1">
      <c r="AF1831" s="43">
        <f>+'水洗化人口等'!B59</f>
        <v>0</v>
      </c>
      <c r="AG1831" s="11">
        <v>1831</v>
      </c>
    </row>
    <row r="1832" spans="32:33" ht="13.5" hidden="1">
      <c r="AF1832" s="43">
        <f>+'水洗化人口等'!B60</f>
        <v>0</v>
      </c>
      <c r="AG1832" s="11">
        <v>1832</v>
      </c>
    </row>
    <row r="1833" spans="32:33" ht="13.5" hidden="1">
      <c r="AF1833" s="43">
        <f>+'水洗化人口等'!B61</f>
        <v>0</v>
      </c>
      <c r="AG1833" s="11">
        <v>1833</v>
      </c>
    </row>
    <row r="1834" spans="32:33" ht="13.5" hidden="1">
      <c r="AF1834" s="43">
        <f>+'水洗化人口等'!B62</f>
        <v>0</v>
      </c>
      <c r="AG1834" s="11">
        <v>1834</v>
      </c>
    </row>
    <row r="1835" spans="32:33" ht="13.5" hidden="1">
      <c r="AF1835" s="43">
        <f>+'水洗化人口等'!B63</f>
        <v>0</v>
      </c>
      <c r="AG1835" s="11">
        <v>1835</v>
      </c>
    </row>
    <row r="1836" spans="32:33" ht="13.5" hidden="1">
      <c r="AF1836" s="43">
        <f>+'水洗化人口等'!B64</f>
        <v>0</v>
      </c>
      <c r="AG1836" s="11">
        <v>1836</v>
      </c>
    </row>
    <row r="1837" spans="32:33" ht="13.5" hidden="1">
      <c r="AF1837" s="43">
        <f>+'水洗化人口等'!B65</f>
        <v>0</v>
      </c>
      <c r="AG1837" s="11">
        <v>1837</v>
      </c>
    </row>
    <row r="1838" spans="32:33" ht="13.5" hidden="1">
      <c r="AF1838" s="43">
        <f>+'水洗化人口等'!B66</f>
        <v>0</v>
      </c>
      <c r="AG1838" s="11">
        <v>1838</v>
      </c>
    </row>
    <row r="1839" spans="32:33" ht="13.5" hidden="1">
      <c r="AF1839" s="43">
        <f>+'水洗化人口等'!B67</f>
        <v>0</v>
      </c>
      <c r="AG1839" s="11">
        <v>1839</v>
      </c>
    </row>
    <row r="1840" spans="32:33" ht="13.5" hidden="1">
      <c r="AF1840" s="43">
        <f>+'水洗化人口等'!B68</f>
        <v>0</v>
      </c>
      <c r="AG1840" s="11">
        <v>1840</v>
      </c>
    </row>
    <row r="1841" spans="32:33" ht="13.5" hidden="1">
      <c r="AF1841" s="43">
        <f>+'水洗化人口等'!B69</f>
        <v>0</v>
      </c>
      <c r="AG1841" s="11">
        <v>1841</v>
      </c>
    </row>
    <row r="1842" spans="32:33" ht="13.5" hidden="1">
      <c r="AF1842" s="43">
        <f>+'水洗化人口等'!B70</f>
        <v>0</v>
      </c>
      <c r="AG1842" s="11">
        <v>1842</v>
      </c>
    </row>
    <row r="1843" spans="32:33" ht="13.5" hidden="1">
      <c r="AF1843" s="43">
        <f>+'水洗化人口等'!B71</f>
        <v>0</v>
      </c>
      <c r="AG1843" s="11">
        <v>1843</v>
      </c>
    </row>
    <row r="1844" spans="32:33" ht="13.5" hidden="1">
      <c r="AF1844" s="43">
        <f>+'水洗化人口等'!B72</f>
        <v>0</v>
      </c>
      <c r="AG1844" s="11">
        <v>1844</v>
      </c>
    </row>
    <row r="1845" spans="32:33" ht="13.5" hidden="1">
      <c r="AF1845" s="43">
        <f>+'水洗化人口等'!B73</f>
        <v>0</v>
      </c>
      <c r="AG1845" s="11">
        <v>1845</v>
      </c>
    </row>
    <row r="1846" spans="32:33" ht="13.5" hidden="1">
      <c r="AF1846" s="43">
        <f>+'水洗化人口等'!B74</f>
        <v>0</v>
      </c>
      <c r="AG1846" s="11">
        <v>1846</v>
      </c>
    </row>
    <row r="1847" spans="32:33" ht="13.5" hidden="1">
      <c r="AF1847" s="43">
        <f>+'水洗化人口等'!B75</f>
        <v>0</v>
      </c>
      <c r="AG1847" s="11">
        <v>1847</v>
      </c>
    </row>
    <row r="1848" spans="32:33" ht="13.5" hidden="1">
      <c r="AF1848" s="43">
        <f>+'水洗化人口等'!B76</f>
        <v>0</v>
      </c>
      <c r="AG1848" s="11">
        <v>1848</v>
      </c>
    </row>
    <row r="1849" spans="32:33" ht="13.5" hidden="1">
      <c r="AF1849" s="43">
        <f>+'水洗化人口等'!B77</f>
        <v>0</v>
      </c>
      <c r="AG1849" s="11">
        <v>1849</v>
      </c>
    </row>
    <row r="1850" spans="32:33" ht="13.5" hidden="1">
      <c r="AF1850" s="43">
        <f>+'水洗化人口等'!B78</f>
        <v>0</v>
      </c>
      <c r="AG1850" s="11">
        <v>1850</v>
      </c>
    </row>
    <row r="1851" spans="32:33" ht="13.5" hidden="1">
      <c r="AF1851" s="43">
        <f>+'水洗化人口等'!B79</f>
        <v>0</v>
      </c>
      <c r="AG1851" s="11">
        <v>1851</v>
      </c>
    </row>
    <row r="1852" spans="32:33" ht="13.5" hidden="1">
      <c r="AF1852" s="43">
        <f>+'水洗化人口等'!B80</f>
        <v>0</v>
      </c>
      <c r="AG1852" s="11">
        <v>1852</v>
      </c>
    </row>
    <row r="1853" spans="32:33" ht="13.5" hidden="1">
      <c r="AF1853" s="43">
        <f>+'水洗化人口等'!B81</f>
        <v>0</v>
      </c>
      <c r="AG1853" s="11">
        <v>1853</v>
      </c>
    </row>
    <row r="1854" spans="32:33" ht="13.5" hidden="1">
      <c r="AF1854" s="43">
        <f>+'水洗化人口等'!B82</f>
        <v>0</v>
      </c>
      <c r="AG1854" s="11">
        <v>1854</v>
      </c>
    </row>
    <row r="1855" spans="32:33" ht="13.5" hidden="1">
      <c r="AF1855" s="43">
        <f>+'水洗化人口等'!B83</f>
        <v>0</v>
      </c>
      <c r="AG1855" s="11">
        <v>1855</v>
      </c>
    </row>
    <row r="1856" spans="32:33" ht="13.5" hidden="1">
      <c r="AF1856" s="43">
        <f>+'水洗化人口等'!B84</f>
        <v>0</v>
      </c>
      <c r="AG1856" s="11">
        <v>1856</v>
      </c>
    </row>
    <row r="1857" spans="32:33" ht="13.5" hidden="1">
      <c r="AF1857" s="43">
        <f>+'水洗化人口等'!B85</f>
        <v>0</v>
      </c>
      <c r="AG1857" s="11">
        <v>1857</v>
      </c>
    </row>
    <row r="1858" spans="32:33" ht="13.5" hidden="1">
      <c r="AF1858" s="43">
        <f>+'水洗化人口等'!B86</f>
        <v>0</v>
      </c>
      <c r="AG1858" s="11">
        <v>1858</v>
      </c>
    </row>
    <row r="1859" spans="32:33" ht="13.5" hidden="1">
      <c r="AF1859" s="43">
        <f>+'水洗化人口等'!B87</f>
        <v>0</v>
      </c>
      <c r="AG1859" s="11">
        <v>1859</v>
      </c>
    </row>
    <row r="1860" spans="32:33" ht="13.5" hidden="1">
      <c r="AF1860" s="43">
        <f>+'水洗化人口等'!B88</f>
        <v>0</v>
      </c>
      <c r="AG1860" s="11">
        <v>1860</v>
      </c>
    </row>
    <row r="1861" spans="32:33" ht="13.5" hidden="1">
      <c r="AF1861" s="43">
        <f>+'水洗化人口等'!B89</f>
        <v>0</v>
      </c>
      <c r="AG1861" s="11">
        <v>1861</v>
      </c>
    </row>
    <row r="1862" spans="32:33" ht="13.5" hidden="1">
      <c r="AF1862" s="43">
        <f>+'水洗化人口等'!B90</f>
        <v>0</v>
      </c>
      <c r="AG1862" s="11">
        <v>1862</v>
      </c>
    </row>
    <row r="1863" spans="32:33" ht="13.5" hidden="1">
      <c r="AF1863" s="43">
        <f>+'水洗化人口等'!B91</f>
        <v>0</v>
      </c>
      <c r="AG1863" s="11">
        <v>1863</v>
      </c>
    </row>
    <row r="1864" spans="32:33" ht="13.5" hidden="1">
      <c r="AF1864" s="43">
        <f>+'水洗化人口等'!B92</f>
        <v>0</v>
      </c>
      <c r="AG1864" s="11">
        <v>1864</v>
      </c>
    </row>
    <row r="1865" spans="32:33" ht="13.5" hidden="1">
      <c r="AF1865" s="43">
        <f>+'水洗化人口等'!B93</f>
        <v>0</v>
      </c>
      <c r="AG1865" s="11">
        <v>1865</v>
      </c>
    </row>
    <row r="1866" spans="32:33" ht="13.5" hidden="1">
      <c r="AF1866" s="43">
        <f>+'水洗化人口等'!B94</f>
        <v>0</v>
      </c>
      <c r="AG1866" s="11">
        <v>1866</v>
      </c>
    </row>
    <row r="1867" spans="32:33" ht="13.5" hidden="1">
      <c r="AF1867" s="43">
        <f>+'水洗化人口等'!B95</f>
        <v>0</v>
      </c>
      <c r="AG1867" s="11">
        <v>1867</v>
      </c>
    </row>
    <row r="1868" spans="32:33" ht="13.5" hidden="1">
      <c r="AF1868" s="43">
        <f>+'水洗化人口等'!B96</f>
        <v>0</v>
      </c>
      <c r="AG1868" s="11">
        <v>1868</v>
      </c>
    </row>
    <row r="1869" spans="32:33" ht="13.5" hidden="1">
      <c r="AF1869" s="43">
        <f>+'水洗化人口等'!B97</f>
        <v>0</v>
      </c>
      <c r="AG1869" s="11">
        <v>1869</v>
      </c>
    </row>
    <row r="1870" spans="32:33" ht="13.5" hidden="1">
      <c r="AF1870" s="43">
        <f>+'水洗化人口等'!B98</f>
        <v>0</v>
      </c>
      <c r="AG1870" s="11">
        <v>1870</v>
      </c>
    </row>
    <row r="1871" spans="32:33" ht="13.5" hidden="1">
      <c r="AF1871" s="43">
        <f>+'水洗化人口等'!B99</f>
        <v>0</v>
      </c>
      <c r="AG1871" s="11">
        <v>1871</v>
      </c>
    </row>
    <row r="1872" spans="32:33" ht="13.5" hidden="1">
      <c r="AF1872" s="43">
        <f>+'水洗化人口等'!B100</f>
        <v>0</v>
      </c>
      <c r="AG1872" s="11">
        <v>1872</v>
      </c>
    </row>
    <row r="1873" spans="32:33" ht="13.5" hidden="1">
      <c r="AF1873" s="43">
        <f>+'水洗化人口等'!B101</f>
        <v>0</v>
      </c>
      <c r="AG1873" s="11">
        <v>1873</v>
      </c>
    </row>
    <row r="1874" spans="32:33" ht="13.5" hidden="1">
      <c r="AF1874" s="43">
        <f>+'水洗化人口等'!B102</f>
        <v>0</v>
      </c>
      <c r="AG1874" s="11">
        <v>1874</v>
      </c>
    </row>
    <row r="1875" spans="32:33" ht="13.5" hidden="1">
      <c r="AF1875" s="43">
        <f>+'水洗化人口等'!B103</f>
        <v>0</v>
      </c>
      <c r="AG1875" s="11">
        <v>1875</v>
      </c>
    </row>
    <row r="1876" spans="32:33" ht="13.5" hidden="1">
      <c r="AF1876" s="43">
        <f>+'水洗化人口等'!B104</f>
        <v>0</v>
      </c>
      <c r="AG1876" s="11">
        <v>1876</v>
      </c>
    </row>
    <row r="1877" spans="32:33" ht="13.5" hidden="1">
      <c r="AF1877" s="43">
        <f>+'水洗化人口等'!B105</f>
        <v>0</v>
      </c>
      <c r="AG1877" s="11">
        <v>1877</v>
      </c>
    </row>
    <row r="1878" spans="32:33" ht="13.5" hidden="1">
      <c r="AF1878" s="43">
        <f>+'水洗化人口等'!B106</f>
        <v>0</v>
      </c>
      <c r="AG1878" s="11">
        <v>1878</v>
      </c>
    </row>
    <row r="1879" spans="32:33" ht="13.5" hidden="1">
      <c r="AF1879" s="43">
        <f>+'水洗化人口等'!B107</f>
        <v>0</v>
      </c>
      <c r="AG1879" s="11">
        <v>1879</v>
      </c>
    </row>
    <row r="1880" spans="32:33" ht="13.5" hidden="1">
      <c r="AF1880" s="43">
        <f>+'水洗化人口等'!B108</f>
        <v>0</v>
      </c>
      <c r="AG1880" s="11">
        <v>1880</v>
      </c>
    </row>
    <row r="1881" spans="32:33" ht="13.5" hidden="1">
      <c r="AF1881" s="43">
        <f>+'水洗化人口等'!B109</f>
        <v>0</v>
      </c>
      <c r="AG1881" s="11">
        <v>1881</v>
      </c>
    </row>
    <row r="1882" spans="32:33" ht="13.5" hidden="1">
      <c r="AF1882" s="43">
        <f>+'水洗化人口等'!B110</f>
        <v>0</v>
      </c>
      <c r="AG1882" s="11">
        <v>1882</v>
      </c>
    </row>
    <row r="1883" spans="32:33" ht="13.5" hidden="1">
      <c r="AF1883" s="43">
        <f>+'水洗化人口等'!B111</f>
        <v>0</v>
      </c>
      <c r="AG1883" s="11">
        <v>1883</v>
      </c>
    </row>
    <row r="1884" spans="32:33" ht="13.5" hidden="1">
      <c r="AF1884" s="43">
        <f>+'水洗化人口等'!B112</f>
        <v>0</v>
      </c>
      <c r="AG1884" s="11">
        <v>1884</v>
      </c>
    </row>
    <row r="1885" spans="32:33" ht="13.5" hidden="1">
      <c r="AF1885" s="43">
        <f>+'水洗化人口等'!B113</f>
        <v>0</v>
      </c>
      <c r="AG1885" s="11">
        <v>1885</v>
      </c>
    </row>
    <row r="1886" spans="32:33" ht="13.5" hidden="1">
      <c r="AF1886" s="43">
        <f>+'水洗化人口等'!B114</f>
        <v>0</v>
      </c>
      <c r="AG1886" s="11">
        <v>1886</v>
      </c>
    </row>
    <row r="1887" spans="32:33" ht="13.5" hidden="1">
      <c r="AF1887" s="43">
        <f>+'水洗化人口等'!B115</f>
        <v>0</v>
      </c>
      <c r="AG1887" s="11">
        <v>1887</v>
      </c>
    </row>
    <row r="1888" spans="32:33" ht="13.5" hidden="1">
      <c r="AF1888" s="43">
        <f>+'水洗化人口等'!B116</f>
        <v>0</v>
      </c>
      <c r="AG1888" s="11">
        <v>1888</v>
      </c>
    </row>
    <row r="1889" spans="32:33" ht="13.5" hidden="1">
      <c r="AF1889" s="43">
        <f>+'水洗化人口等'!B117</f>
        <v>0</v>
      </c>
      <c r="AG1889" s="11">
        <v>1889</v>
      </c>
    </row>
    <row r="1890" spans="32:33" ht="13.5" hidden="1">
      <c r="AF1890" s="43">
        <f>+'水洗化人口等'!B118</f>
        <v>0</v>
      </c>
      <c r="AG1890" s="11">
        <v>1890</v>
      </c>
    </row>
    <row r="1891" spans="32:33" ht="13.5" hidden="1">
      <c r="AF1891" s="43">
        <f>+'水洗化人口等'!B119</f>
        <v>0</v>
      </c>
      <c r="AG1891" s="11">
        <v>1891</v>
      </c>
    </row>
    <row r="1892" spans="32:33" ht="13.5" hidden="1">
      <c r="AF1892" s="43">
        <f>+'水洗化人口等'!B120</f>
        <v>0</v>
      </c>
      <c r="AG1892" s="11">
        <v>1892</v>
      </c>
    </row>
    <row r="1893" spans="32:33" ht="13.5" hidden="1">
      <c r="AF1893" s="43">
        <f>+'水洗化人口等'!B121</f>
        <v>0</v>
      </c>
      <c r="AG1893" s="11">
        <v>1893</v>
      </c>
    </row>
    <row r="1894" spans="32:33" ht="13.5" hidden="1">
      <c r="AF1894" s="43">
        <f>+'水洗化人口等'!B122</f>
        <v>0</v>
      </c>
      <c r="AG1894" s="11">
        <v>1894</v>
      </c>
    </row>
    <row r="1895" spans="32:33" ht="13.5" hidden="1">
      <c r="AF1895" s="43">
        <f>+'水洗化人口等'!B123</f>
        <v>0</v>
      </c>
      <c r="AG1895" s="11">
        <v>1895</v>
      </c>
    </row>
    <row r="1896" spans="32:33" ht="13.5" hidden="1">
      <c r="AF1896" s="43">
        <f>+'水洗化人口等'!B124</f>
        <v>0</v>
      </c>
      <c r="AG1896" s="11">
        <v>1896</v>
      </c>
    </row>
    <row r="1897" spans="32:33" ht="13.5" hidden="1">
      <c r="AF1897" s="43">
        <f>+'水洗化人口等'!B125</f>
        <v>0</v>
      </c>
      <c r="AG1897" s="11">
        <v>1897</v>
      </c>
    </row>
    <row r="1898" spans="32:33" ht="13.5" hidden="1">
      <c r="AF1898" s="43">
        <f>+'水洗化人口等'!B126</f>
        <v>0</v>
      </c>
      <c r="AG1898" s="11">
        <v>1898</v>
      </c>
    </row>
    <row r="1899" spans="32:33" ht="13.5" hidden="1">
      <c r="AF1899" s="43">
        <f>+'水洗化人口等'!B127</f>
        <v>0</v>
      </c>
      <c r="AG1899" s="11">
        <v>1899</v>
      </c>
    </row>
    <row r="1900" spans="32:33" ht="13.5" hidden="1">
      <c r="AF1900" s="43">
        <f>+'水洗化人口等'!B128</f>
        <v>0</v>
      </c>
      <c r="AG1900" s="11">
        <v>1900</v>
      </c>
    </row>
    <row r="1901" spans="32:33" ht="13.5" hidden="1">
      <c r="AF1901" s="43">
        <f>+'水洗化人口等'!B129</f>
        <v>0</v>
      </c>
      <c r="AG1901" s="11">
        <v>1901</v>
      </c>
    </row>
    <row r="1902" spans="32:33" ht="13.5" hidden="1">
      <c r="AF1902" s="43">
        <f>+'水洗化人口等'!B130</f>
        <v>0</v>
      </c>
      <c r="AG1902" s="11">
        <v>1902</v>
      </c>
    </row>
    <row r="1903" spans="32:33" ht="13.5" hidden="1">
      <c r="AF1903" s="43">
        <f>+'水洗化人口等'!B131</f>
        <v>0</v>
      </c>
      <c r="AG1903" s="11">
        <v>1903</v>
      </c>
    </row>
    <row r="1904" spans="32:33" ht="13.5" hidden="1">
      <c r="AF1904" s="43">
        <f>+'水洗化人口等'!B132</f>
        <v>0</v>
      </c>
      <c r="AG1904" s="11">
        <v>1904</v>
      </c>
    </row>
    <row r="1905" spans="32:33" ht="13.5" hidden="1">
      <c r="AF1905" s="43">
        <f>+'水洗化人口等'!B133</f>
        <v>0</v>
      </c>
      <c r="AG1905" s="11">
        <v>1905</v>
      </c>
    </row>
    <row r="1906" spans="32:33" ht="13.5" hidden="1">
      <c r="AF1906" s="43">
        <f>+'水洗化人口等'!B134</f>
        <v>0</v>
      </c>
      <c r="AG1906" s="11">
        <v>1906</v>
      </c>
    </row>
    <row r="1907" spans="32:33" ht="13.5" hidden="1">
      <c r="AF1907" s="43">
        <f>+'水洗化人口等'!B135</f>
        <v>0</v>
      </c>
      <c r="AG1907" s="11">
        <v>1907</v>
      </c>
    </row>
    <row r="1908" spans="32:33" ht="13.5" hidden="1">
      <c r="AF1908" s="43">
        <f>+'水洗化人口等'!B136</f>
        <v>0</v>
      </c>
      <c r="AG1908" s="11">
        <v>1908</v>
      </c>
    </row>
    <row r="1909" spans="32:33" ht="13.5" hidden="1">
      <c r="AF1909" s="43">
        <f>+'水洗化人口等'!B137</f>
        <v>0</v>
      </c>
      <c r="AG1909" s="11">
        <v>1909</v>
      </c>
    </row>
    <row r="1910" spans="32:33" ht="13.5" hidden="1">
      <c r="AF1910" s="43">
        <f>+'水洗化人口等'!B138</f>
        <v>0</v>
      </c>
      <c r="AG1910" s="11">
        <v>1910</v>
      </c>
    </row>
    <row r="1911" spans="32:33" ht="13.5" hidden="1">
      <c r="AF1911" s="43">
        <f>+'水洗化人口等'!B139</f>
        <v>0</v>
      </c>
      <c r="AG1911" s="11">
        <v>1911</v>
      </c>
    </row>
    <row r="1912" spans="32:33" ht="13.5" hidden="1">
      <c r="AF1912" s="43">
        <f>+'水洗化人口等'!B140</f>
        <v>0</v>
      </c>
      <c r="AG1912" s="11">
        <v>1912</v>
      </c>
    </row>
    <row r="1913" spans="32:33" ht="13.5" hidden="1">
      <c r="AF1913" s="43">
        <f>+'水洗化人口等'!B141</f>
        <v>0</v>
      </c>
      <c r="AG1913" s="11">
        <v>1913</v>
      </c>
    </row>
    <row r="1914" spans="32:33" ht="13.5" hidden="1">
      <c r="AF1914" s="43">
        <f>+'水洗化人口等'!B142</f>
        <v>0</v>
      </c>
      <c r="AG1914" s="11">
        <v>1914</v>
      </c>
    </row>
    <row r="1915" spans="32:33" ht="13.5" hidden="1">
      <c r="AF1915" s="43">
        <f>+'水洗化人口等'!B143</f>
        <v>0</v>
      </c>
      <c r="AG1915" s="11">
        <v>1915</v>
      </c>
    </row>
    <row r="1916" spans="32:33" ht="13.5" hidden="1">
      <c r="AF1916" s="43">
        <f>+'水洗化人口等'!B144</f>
        <v>0</v>
      </c>
      <c r="AG1916" s="11">
        <v>1916</v>
      </c>
    </row>
    <row r="1917" spans="32:33" ht="13.5" hidden="1">
      <c r="AF1917" s="43">
        <f>+'水洗化人口等'!B145</f>
        <v>0</v>
      </c>
      <c r="AG1917" s="11">
        <v>1917</v>
      </c>
    </row>
    <row r="1918" spans="32:33" ht="13.5" hidden="1">
      <c r="AF1918" s="43">
        <f>+'水洗化人口等'!B146</f>
        <v>0</v>
      </c>
      <c r="AG1918" s="11">
        <v>1918</v>
      </c>
    </row>
    <row r="1919" spans="32:33" ht="13.5" hidden="1">
      <c r="AF1919" s="43">
        <f>+'水洗化人口等'!B147</f>
        <v>0</v>
      </c>
      <c r="AG1919" s="11">
        <v>1919</v>
      </c>
    </row>
    <row r="1920" spans="32:33" ht="13.5" hidden="1">
      <c r="AF1920" s="43">
        <f>+'水洗化人口等'!B148</f>
        <v>0</v>
      </c>
      <c r="AG1920" s="11">
        <v>1920</v>
      </c>
    </row>
    <row r="1921" spans="32:33" ht="13.5" hidden="1">
      <c r="AF1921" s="43">
        <f>+'水洗化人口等'!B149</f>
        <v>0</v>
      </c>
      <c r="AG1921" s="11">
        <v>1921</v>
      </c>
    </row>
    <row r="1922" spans="32:33" ht="13.5" hidden="1">
      <c r="AF1922" s="43">
        <f>+'水洗化人口等'!B150</f>
        <v>0</v>
      </c>
      <c r="AG1922" s="11">
        <v>1922</v>
      </c>
    </row>
    <row r="1923" spans="32:33" ht="13.5" hidden="1">
      <c r="AF1923" s="43">
        <f>+'水洗化人口等'!B151</f>
        <v>0</v>
      </c>
      <c r="AG1923" s="11">
        <v>1923</v>
      </c>
    </row>
    <row r="1924" spans="32:33" ht="13.5" hidden="1">
      <c r="AF1924" s="43">
        <f>+'水洗化人口等'!B152</f>
        <v>0</v>
      </c>
      <c r="AG1924" s="11">
        <v>1924</v>
      </c>
    </row>
    <row r="1925" spans="32:33" ht="13.5" hidden="1">
      <c r="AF1925" s="43">
        <f>+'水洗化人口等'!B153</f>
        <v>0</v>
      </c>
      <c r="AG1925" s="11">
        <v>1925</v>
      </c>
    </row>
    <row r="1926" spans="32:33" ht="13.5" hidden="1">
      <c r="AF1926" s="43">
        <f>+'水洗化人口等'!B154</f>
        <v>0</v>
      </c>
      <c r="AG1926" s="11">
        <v>1926</v>
      </c>
    </row>
    <row r="1927" spans="32:33" ht="13.5" hidden="1">
      <c r="AF1927" s="43">
        <f>+'水洗化人口等'!B155</f>
        <v>0</v>
      </c>
      <c r="AG1927" s="11">
        <v>1927</v>
      </c>
    </row>
    <row r="1928" spans="32:33" ht="13.5" hidden="1">
      <c r="AF1928" s="43">
        <f>+'水洗化人口等'!B156</f>
        <v>0</v>
      </c>
      <c r="AG1928" s="11">
        <v>1928</v>
      </c>
    </row>
    <row r="1929" spans="32:33" ht="13.5" hidden="1">
      <c r="AF1929" s="43">
        <f>+'水洗化人口等'!B157</f>
        <v>0</v>
      </c>
      <c r="AG1929" s="11">
        <v>1929</v>
      </c>
    </row>
    <row r="1930" spans="32:33" ht="13.5" hidden="1">
      <c r="AF1930" s="43">
        <f>+'水洗化人口等'!B158</f>
        <v>0</v>
      </c>
      <c r="AG1930" s="11">
        <v>1930</v>
      </c>
    </row>
    <row r="1931" spans="32:33" ht="13.5" hidden="1">
      <c r="AF1931" s="43">
        <f>+'水洗化人口等'!B159</f>
        <v>0</v>
      </c>
      <c r="AG1931" s="11">
        <v>1931</v>
      </c>
    </row>
    <row r="1932" spans="32:33" ht="13.5" hidden="1">
      <c r="AF1932" s="43">
        <f>+'水洗化人口等'!B160</f>
        <v>0</v>
      </c>
      <c r="AG1932" s="11">
        <v>1932</v>
      </c>
    </row>
    <row r="1933" spans="32:33" ht="13.5" hidden="1">
      <c r="AF1933" s="43">
        <f>+'水洗化人口等'!B161</f>
        <v>0</v>
      </c>
      <c r="AG1933" s="11">
        <v>1933</v>
      </c>
    </row>
    <row r="1934" spans="32:33" ht="13.5" hidden="1">
      <c r="AF1934" s="43">
        <f>+'水洗化人口等'!B162</f>
        <v>0</v>
      </c>
      <c r="AG1934" s="11">
        <v>1934</v>
      </c>
    </row>
    <row r="1935" spans="32:33" ht="13.5" hidden="1">
      <c r="AF1935" s="43">
        <f>+'水洗化人口等'!B163</f>
        <v>0</v>
      </c>
      <c r="AG1935" s="11">
        <v>1935</v>
      </c>
    </row>
    <row r="1936" spans="32:33" ht="13.5" hidden="1">
      <c r="AF1936" s="43">
        <f>+'水洗化人口等'!B164</f>
        <v>0</v>
      </c>
      <c r="AG1936" s="11">
        <v>1936</v>
      </c>
    </row>
    <row r="1937" spans="32:33" ht="13.5" hidden="1">
      <c r="AF1937" s="43">
        <f>+'水洗化人口等'!B165</f>
        <v>0</v>
      </c>
      <c r="AG1937" s="11">
        <v>1937</v>
      </c>
    </row>
    <row r="1938" spans="32:33" ht="13.5" hidden="1">
      <c r="AF1938" s="43">
        <f>+'水洗化人口等'!B166</f>
        <v>0</v>
      </c>
      <c r="AG1938" s="11">
        <v>1938</v>
      </c>
    </row>
    <row r="1939" spans="32:33" ht="13.5" hidden="1">
      <c r="AF1939" s="43">
        <f>+'水洗化人口等'!B167</f>
        <v>0</v>
      </c>
      <c r="AG1939" s="11">
        <v>1939</v>
      </c>
    </row>
    <row r="1940" spans="32:33" ht="13.5" hidden="1">
      <c r="AF1940" s="43">
        <f>+'水洗化人口等'!B168</f>
        <v>0</v>
      </c>
      <c r="AG1940" s="11">
        <v>1940</v>
      </c>
    </row>
    <row r="1941" spans="32:33" ht="13.5" hidden="1">
      <c r="AF1941" s="43">
        <f>+'水洗化人口等'!B169</f>
        <v>0</v>
      </c>
      <c r="AG1941" s="11">
        <v>1941</v>
      </c>
    </row>
    <row r="1942" spans="32:33" ht="13.5" hidden="1">
      <c r="AF1942" s="43">
        <f>+'水洗化人口等'!B170</f>
        <v>0</v>
      </c>
      <c r="AG1942" s="11">
        <v>1942</v>
      </c>
    </row>
    <row r="1943" spans="32:33" ht="13.5" hidden="1">
      <c r="AF1943" s="43">
        <f>+'水洗化人口等'!B171</f>
        <v>0</v>
      </c>
      <c r="AG1943" s="11">
        <v>1943</v>
      </c>
    </row>
    <row r="1944" spans="32:33" ht="13.5" hidden="1">
      <c r="AF1944" s="43">
        <f>+'水洗化人口等'!B172</f>
        <v>0</v>
      </c>
      <c r="AG1944" s="11">
        <v>1944</v>
      </c>
    </row>
    <row r="1945" spans="32:33" ht="13.5" hidden="1">
      <c r="AF1945" s="43">
        <f>+'水洗化人口等'!B173</f>
        <v>0</v>
      </c>
      <c r="AG1945" s="11">
        <v>1945</v>
      </c>
    </row>
    <row r="1946" spans="32:33" ht="13.5" hidden="1">
      <c r="AF1946" s="43">
        <f>+'水洗化人口等'!B174</f>
        <v>0</v>
      </c>
      <c r="AG1946" s="11">
        <v>1946</v>
      </c>
    </row>
    <row r="1947" spans="32:33" ht="13.5" hidden="1">
      <c r="AF1947" s="43">
        <f>+'水洗化人口等'!B175</f>
        <v>0</v>
      </c>
      <c r="AG1947" s="11">
        <v>1947</v>
      </c>
    </row>
    <row r="1948" spans="32:33" ht="13.5" hidden="1">
      <c r="AF1948" s="43">
        <f>+'水洗化人口等'!B176</f>
        <v>0</v>
      </c>
      <c r="AG1948" s="11">
        <v>1948</v>
      </c>
    </row>
    <row r="1949" spans="32:33" ht="13.5" hidden="1">
      <c r="AF1949" s="43">
        <f>+'水洗化人口等'!B177</f>
        <v>0</v>
      </c>
      <c r="AG1949" s="11">
        <v>1949</v>
      </c>
    </row>
    <row r="1950" spans="32:33" ht="13.5" hidden="1">
      <c r="AF1950" s="43">
        <f>+'水洗化人口等'!B178</f>
        <v>0</v>
      </c>
      <c r="AG1950" s="11">
        <v>1950</v>
      </c>
    </row>
    <row r="1951" spans="32:33" ht="13.5" hidden="1">
      <c r="AF1951" s="43">
        <f>+'水洗化人口等'!B179</f>
        <v>0</v>
      </c>
      <c r="AG1951" s="11">
        <v>1951</v>
      </c>
    </row>
    <row r="1952" spans="32:33" ht="13.5" hidden="1">
      <c r="AF1952" s="43">
        <f>+'水洗化人口等'!B180</f>
        <v>0</v>
      </c>
      <c r="AG1952" s="11">
        <v>1952</v>
      </c>
    </row>
    <row r="1953" spans="32:33" ht="13.5" hidden="1">
      <c r="AF1953" s="43">
        <f>+'水洗化人口等'!B181</f>
        <v>0</v>
      </c>
      <c r="AG1953" s="11">
        <v>1953</v>
      </c>
    </row>
    <row r="1954" spans="32:33" ht="13.5" hidden="1">
      <c r="AF1954" s="43">
        <f>+'水洗化人口等'!B182</f>
        <v>0</v>
      </c>
      <c r="AG1954" s="11">
        <v>1954</v>
      </c>
    </row>
    <row r="1955" spans="32:33" ht="13.5" hidden="1">
      <c r="AF1955" s="43">
        <f>+'水洗化人口等'!B183</f>
        <v>0</v>
      </c>
      <c r="AG1955" s="11">
        <v>1955</v>
      </c>
    </row>
    <row r="1956" spans="32:33" ht="13.5" hidden="1">
      <c r="AF1956" s="43">
        <f>+'水洗化人口等'!B184</f>
        <v>0</v>
      </c>
      <c r="AG1956" s="11">
        <v>1956</v>
      </c>
    </row>
    <row r="1957" spans="32:33" ht="13.5" hidden="1">
      <c r="AF1957" s="43">
        <f>+'水洗化人口等'!B185</f>
        <v>0</v>
      </c>
      <c r="AG1957" s="11">
        <v>1957</v>
      </c>
    </row>
    <row r="1958" spans="32:33" ht="13.5" hidden="1">
      <c r="AF1958" s="43">
        <f>+'水洗化人口等'!B186</f>
        <v>0</v>
      </c>
      <c r="AG1958" s="11">
        <v>1958</v>
      </c>
    </row>
    <row r="1959" spans="32:33" ht="13.5" hidden="1">
      <c r="AF1959" s="43">
        <f>+'水洗化人口等'!B187</f>
        <v>0</v>
      </c>
      <c r="AG1959" s="11">
        <v>1959</v>
      </c>
    </row>
    <row r="1960" spans="32:33" ht="13.5" hidden="1">
      <c r="AF1960" s="43">
        <f>+'水洗化人口等'!B188</f>
        <v>0</v>
      </c>
      <c r="AG1960" s="11">
        <v>1960</v>
      </c>
    </row>
    <row r="1961" spans="32:33" ht="13.5" hidden="1">
      <c r="AF1961" s="43">
        <f>+'水洗化人口等'!B189</f>
        <v>0</v>
      </c>
      <c r="AG1961" s="11">
        <v>1961</v>
      </c>
    </row>
    <row r="1962" spans="32:33" ht="13.5" hidden="1">
      <c r="AF1962" s="43">
        <f>+'水洗化人口等'!B190</f>
        <v>0</v>
      </c>
      <c r="AG1962" s="11">
        <v>1962</v>
      </c>
    </row>
    <row r="1963" spans="32:33" ht="13.5" hidden="1">
      <c r="AF1963" s="43">
        <f>+'水洗化人口等'!B191</f>
        <v>0</v>
      </c>
      <c r="AG1963" s="11">
        <v>1963</v>
      </c>
    </row>
    <row r="1964" spans="32:33" ht="13.5" hidden="1">
      <c r="AF1964" s="43">
        <f>+'水洗化人口等'!B192</f>
        <v>0</v>
      </c>
      <c r="AG1964" s="11">
        <v>1964</v>
      </c>
    </row>
    <row r="1965" spans="32:33" ht="13.5" hidden="1">
      <c r="AF1965" s="43">
        <f>+'水洗化人口等'!B193</f>
        <v>0</v>
      </c>
      <c r="AG1965" s="11">
        <v>1965</v>
      </c>
    </row>
    <row r="1966" spans="32:33" ht="13.5" hidden="1">
      <c r="AF1966" s="43">
        <f>+'水洗化人口等'!B194</f>
        <v>0</v>
      </c>
      <c r="AG1966" s="11">
        <v>1966</v>
      </c>
    </row>
    <row r="1967" spans="32:33" ht="13.5" hidden="1">
      <c r="AF1967" s="43">
        <f>+'水洗化人口等'!B195</f>
        <v>0</v>
      </c>
      <c r="AG1967" s="11">
        <v>1967</v>
      </c>
    </row>
    <row r="1968" spans="32:33" ht="13.5" hidden="1">
      <c r="AF1968" s="43">
        <f>+'水洗化人口等'!B196</f>
        <v>0</v>
      </c>
      <c r="AG1968" s="11">
        <v>1968</v>
      </c>
    </row>
    <row r="1969" spans="32:33" ht="13.5" hidden="1">
      <c r="AF1969" s="43">
        <f>+'水洗化人口等'!B197</f>
        <v>0</v>
      </c>
      <c r="AG1969" s="11">
        <v>1969</v>
      </c>
    </row>
    <row r="1970" spans="32:33" ht="13.5" hidden="1">
      <c r="AF1970" s="43">
        <f>+'水洗化人口等'!B198</f>
        <v>0</v>
      </c>
      <c r="AG1970" s="11">
        <v>1970</v>
      </c>
    </row>
    <row r="1971" spans="32:33" ht="13.5" hidden="1">
      <c r="AF1971" s="43">
        <f>+'水洗化人口等'!B199</f>
        <v>0</v>
      </c>
      <c r="AG1971" s="11">
        <v>1971</v>
      </c>
    </row>
    <row r="1972" spans="32:33" ht="13.5" hidden="1">
      <c r="AF1972" s="43">
        <f>+'水洗化人口等'!B200</f>
        <v>0</v>
      </c>
      <c r="AG1972" s="11">
        <v>1972</v>
      </c>
    </row>
    <row r="1973" spans="32:33" ht="13.5" hidden="1">
      <c r="AF1973" s="43">
        <f>+'水洗化人口等'!B201</f>
        <v>0</v>
      </c>
      <c r="AG1973" s="11">
        <v>1973</v>
      </c>
    </row>
    <row r="1974" spans="32:33" ht="13.5" hidden="1">
      <c r="AF1974" s="43">
        <f>+'水洗化人口等'!B202</f>
        <v>0</v>
      </c>
      <c r="AG1974" s="11">
        <v>1974</v>
      </c>
    </row>
    <row r="1975" spans="32:33" ht="13.5" hidden="1">
      <c r="AF1975" s="43">
        <f>+'水洗化人口等'!B203</f>
        <v>0</v>
      </c>
      <c r="AG1975" s="11">
        <v>1975</v>
      </c>
    </row>
    <row r="1976" spans="32:33" ht="13.5" hidden="1">
      <c r="AF1976" s="43">
        <f>+'水洗化人口等'!B204</f>
        <v>0</v>
      </c>
      <c r="AG1976" s="11">
        <v>1976</v>
      </c>
    </row>
    <row r="1977" spans="32:33" ht="13.5" hidden="1">
      <c r="AF1977" s="43">
        <f>+'水洗化人口等'!B205</f>
        <v>0</v>
      </c>
      <c r="AG1977" s="11">
        <v>1977</v>
      </c>
    </row>
    <row r="1978" spans="32:33" ht="13.5" hidden="1">
      <c r="AF1978" s="43">
        <f>+'水洗化人口等'!B206</f>
        <v>0</v>
      </c>
      <c r="AG1978" s="11">
        <v>1978</v>
      </c>
    </row>
    <row r="1979" spans="32:33" ht="13.5" hidden="1">
      <c r="AF1979" s="43">
        <f>+'水洗化人口等'!B207</f>
        <v>0</v>
      </c>
      <c r="AG1979" s="11">
        <v>1979</v>
      </c>
    </row>
    <row r="1980" spans="32:33" ht="13.5" hidden="1">
      <c r="AF1980" s="43">
        <f>+'水洗化人口等'!B208</f>
        <v>0</v>
      </c>
      <c r="AG1980" s="11">
        <v>1980</v>
      </c>
    </row>
    <row r="1981" spans="32:33" ht="13.5" hidden="1">
      <c r="AF1981" s="43">
        <f>+'水洗化人口等'!B209</f>
        <v>0</v>
      </c>
      <c r="AG1981" s="11">
        <v>1981</v>
      </c>
    </row>
    <row r="1982" spans="32:33" ht="13.5" hidden="1">
      <c r="AF1982" s="43">
        <f>+'水洗化人口等'!B210</f>
        <v>0</v>
      </c>
      <c r="AG1982" s="11">
        <v>1982</v>
      </c>
    </row>
    <row r="1983" spans="32:33" ht="13.5" hidden="1">
      <c r="AF1983" s="43">
        <f>+'水洗化人口等'!B211</f>
        <v>0</v>
      </c>
      <c r="AG1983" s="11">
        <v>1983</v>
      </c>
    </row>
    <row r="1984" spans="32:33" ht="13.5" hidden="1">
      <c r="AF1984" s="43">
        <f>+'水洗化人口等'!B212</f>
        <v>0</v>
      </c>
      <c r="AG1984" s="11">
        <v>1984</v>
      </c>
    </row>
    <row r="1985" spans="32:33" ht="13.5" hidden="1">
      <c r="AF1985" s="43">
        <f>+'水洗化人口等'!B213</f>
        <v>0</v>
      </c>
      <c r="AG1985" s="11">
        <v>1985</v>
      </c>
    </row>
    <row r="1986" spans="32:33" ht="13.5" hidden="1">
      <c r="AF1986" s="43">
        <f>+'水洗化人口等'!B214</f>
        <v>0</v>
      </c>
      <c r="AG1986" s="11">
        <v>1986</v>
      </c>
    </row>
    <row r="1987" spans="32:33" ht="13.5" hidden="1">
      <c r="AF1987" s="43">
        <f>+'水洗化人口等'!B215</f>
        <v>0</v>
      </c>
      <c r="AG1987" s="11">
        <v>1987</v>
      </c>
    </row>
    <row r="1988" spans="32:33" ht="13.5" hidden="1">
      <c r="AF1988" s="43">
        <f>+'水洗化人口等'!B216</f>
        <v>0</v>
      </c>
      <c r="AG1988" s="11">
        <v>1988</v>
      </c>
    </row>
    <row r="1989" spans="32:33" ht="13.5" hidden="1">
      <c r="AF1989" s="43">
        <f>+'水洗化人口等'!B217</f>
        <v>0</v>
      </c>
      <c r="AG1989" s="11">
        <v>1989</v>
      </c>
    </row>
    <row r="1990" spans="32:33" ht="13.5" hidden="1">
      <c r="AF1990" s="43">
        <f>+'水洗化人口等'!B218</f>
        <v>0</v>
      </c>
      <c r="AG1990" s="11">
        <v>1990</v>
      </c>
    </row>
    <row r="1991" spans="32:33" ht="13.5" hidden="1">
      <c r="AF1991" s="43">
        <f>+'水洗化人口等'!B219</f>
        <v>0</v>
      </c>
      <c r="AG1991" s="11">
        <v>1991</v>
      </c>
    </row>
    <row r="1992" spans="32:33" ht="13.5" hidden="1">
      <c r="AF1992" s="43">
        <f>+'水洗化人口等'!B220</f>
        <v>0</v>
      </c>
      <c r="AG1992" s="11">
        <v>1992</v>
      </c>
    </row>
    <row r="1993" spans="32:33" ht="13.5" hidden="1">
      <c r="AF1993" s="43">
        <f>+'水洗化人口等'!B221</f>
        <v>0</v>
      </c>
      <c r="AG1993" s="11">
        <v>1993</v>
      </c>
    </row>
    <row r="1994" spans="32:33" ht="13.5" hidden="1">
      <c r="AF1994" s="43">
        <f>+'水洗化人口等'!B222</f>
        <v>0</v>
      </c>
      <c r="AG1994" s="11">
        <v>1994</v>
      </c>
    </row>
    <row r="1995" spans="32:33" ht="13.5" hidden="1">
      <c r="AF1995" s="43">
        <f>+'水洗化人口等'!B223</f>
        <v>0</v>
      </c>
      <c r="AG1995" s="11">
        <v>1995</v>
      </c>
    </row>
    <row r="1996" spans="32:33" ht="13.5" hidden="1">
      <c r="AF1996" s="43">
        <f>+'水洗化人口等'!B224</f>
        <v>0</v>
      </c>
      <c r="AG1996" s="11">
        <v>1996</v>
      </c>
    </row>
    <row r="1997" spans="32:33" ht="13.5" hidden="1">
      <c r="AF1997" s="43">
        <f>+'水洗化人口等'!B225</f>
        <v>0</v>
      </c>
      <c r="AG1997" s="11">
        <v>1997</v>
      </c>
    </row>
    <row r="1998" spans="32:33" ht="13.5" hidden="1">
      <c r="AF1998" s="43">
        <f>+'水洗化人口等'!B226</f>
        <v>0</v>
      </c>
      <c r="AG1998" s="11">
        <v>1998</v>
      </c>
    </row>
    <row r="1999" spans="32:33" ht="13.5" hidden="1">
      <c r="AF1999" s="43">
        <f>+'水洗化人口等'!B227</f>
        <v>0</v>
      </c>
      <c r="AG1999" s="11">
        <v>1999</v>
      </c>
    </row>
    <row r="2000" spans="32:33" ht="13.5" hidden="1">
      <c r="AF2000" s="43">
        <f>+'水洗化人口等'!B228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2012-04-02T04:32:14Z</dcterms:modified>
  <cp:category/>
  <cp:version/>
  <cp:contentType/>
  <cp:contentStatus/>
</cp:coreProperties>
</file>