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'し尿処理状況'!$2:$52</definedName>
    <definedName name="_xlnm.Print_Area" localSheetId="0">'水洗化人口等'!$2:$52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<sst xmlns="http://schemas.openxmlformats.org/spreadsheetml/2006/main" count="847" uniqueCount="444">
  <si>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</si>
  <si>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</si>
  <si>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</si>
  <si>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</si>
  <si>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</si>
  <si>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</si>
  <si>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</si>
  <si>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</si>
  <si>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</si>
  <si>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</si>
  <si>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</si>
  <si>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</si>
  <si>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</si>
  <si>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</si>
  <si>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</si>
  <si>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</si>
  <si>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</si>
  <si>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</si>
  <si>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</si>
  <si>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</si>
  <si>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</si>
  <si>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</si>
  <si>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</si>
  <si>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</si>
  <si>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</si>
  <si>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</si>
  <si>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</si>
  <si>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</si>
  <si>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</si>
  <si>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</si>
  <si>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</si>
  <si>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</si>
  <si>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</si>
  <si>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</si>
  <si>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</si>
  <si>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</si>
  <si>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</si>
  <si>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</si>
  <si>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</si>
  <si>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</si>
  <si>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</si>
  <si>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</si>
  <si>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</si>
  <si>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</si>
  <si>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</si>
  <si>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</si>
  <si>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</si>
  <si>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</si>
  <si>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</si>
  <si>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</si>
  <si>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</si>
  <si>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</si>
  <si>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</si>
  <si>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</si>
  <si>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</si>
  <si>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</si>
  <si>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</si>
  <si>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</si>
  <si>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</si>
  <si>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</si>
  <si>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</si>
  <si>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</si>
  <si>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</si>
  <si>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</si>
  <si>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</si>
  <si>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</si>
  <si>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</si>
  <si>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</si>
  <si>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</si>
  <si>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</si>
  <si>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</si>
  <si>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</si>
  <si>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</si>
  <si>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</si>
  <si>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</si>
  <si>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</si>
  <si>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</si>
  <si>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</si>
  <si>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</si>
  <si>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</si>
  <si>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</si>
  <si>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</si>
  <si>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</si>
  <si>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</si>
  <si>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</si>
  <si>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熊本県</t>
  </si>
  <si>
    <t>43000</t>
  </si>
  <si>
    <t>43000</t>
  </si>
  <si>
    <t>43201</t>
  </si>
  <si>
    <t>熊本市</t>
  </si>
  <si>
    <t>○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</si>
  <si>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</si>
  <si>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</si>
  <si>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</si>
  <si>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</si>
  <si>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</si>
  <si>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</si>
  <si>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</si>
  <si>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</si>
  <si>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</si>
  <si>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</si>
  <si>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</si>
  <si>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</si>
  <si>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</si>
  <si>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</si>
  <si>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</si>
  <si>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</si>
  <si>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</si>
  <si>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</si>
  <si>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</si>
  <si>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</si>
  <si>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</si>
  <si>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</si>
  <si>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</si>
  <si>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</si>
  <si>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</si>
  <si>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</si>
  <si>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</si>
  <si>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</si>
  <si>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</si>
  <si>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</si>
  <si>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</si>
  <si>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</si>
  <si>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</si>
  <si>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</si>
  <si>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</si>
  <si>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</si>
  <si>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</si>
  <si>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</si>
  <si>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</si>
  <si>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</si>
  <si>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</si>
  <si>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</si>
  <si>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</si>
  <si>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</si>
  <si>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</si>
  <si>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</si>
  <si>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</si>
  <si>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</si>
  <si>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</si>
  <si>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</si>
  <si>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</si>
  <si>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</si>
  <si>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</si>
  <si>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</si>
  <si>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</si>
  <si>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</si>
  <si>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</si>
  <si>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</si>
  <si>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</si>
  <si>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</si>
  <si>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</si>
  <si>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</si>
  <si>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</si>
  <si>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</si>
  <si>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</si>
  <si>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</si>
  <si>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</si>
  <si>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</si>
  <si>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</si>
  <si>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</si>
  <si>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</si>
  <si>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</si>
  <si>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</si>
  <si>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</si>
  <si>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</si>
  <si>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</si>
  <si>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</si>
  <si>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</si>
  <si>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</si>
  <si>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</si>
  <si>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</si>
  <si>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</si>
  <si>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</si>
  <si>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</si>
  <si>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</si>
  <si>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</si>
  <si>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</si>
  <si>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</si>
  <si>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</si>
  <si>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</si>
  <si>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</si>
  <si>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</si>
  <si>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</si>
  <si>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</si>
  <si>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</si>
  <si>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</si>
  <si>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</si>
  <si>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</si>
  <si>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</si>
  <si>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</si>
  <si>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</si>
  <si>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</si>
  <si>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</si>
  <si>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</si>
  <si>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</si>
  <si>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</si>
  <si>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</si>
  <si>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</si>
  <si>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</si>
  <si>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</si>
  <si>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</si>
  <si>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</si>
  <si>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</si>
  <si>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</si>
  <si>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ごみ堆肥化施設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</si>
  <si>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</si>
  <si>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</si>
  <si>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</si>
  <si>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</si>
  <si>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</si>
  <si>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</si>
  <si>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</si>
  <si>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</si>
  <si>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</si>
  <si>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</si>
  <si>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</si>
  <si>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</si>
  <si>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</si>
  <si>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</si>
  <si>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</si>
  <si>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</si>
  <si>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熊本県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</si>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</sst>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SUM(D8:D52)</f>
        <v>1840241</v>
      </c>
      <c r="E7" s="74">
        <f>SUM(E8:E52)</f>
        <v>321786</v>
      </c>
      <c r="F7" s="78">
        <f>IF(D7&gt;0,E7/D7*100,"-")</f>
        <v>17.486079268965316</v>
      </c>
      <c r="G7" s="74">
        <f>SUM(G8:G52)</f>
        <v>317591</v>
      </c>
      <c r="H7" s="74">
        <f>SUM(H8:H52)</f>
        <v>4195</v>
      </c>
      <c r="I7" s="74">
        <f>SUM(I8:I52)</f>
        <v>1518455</v>
      </c>
      <c r="J7" s="78">
        <f>IF($D7&gt;0,I7/$D7*100,"-")</f>
        <v>82.51392073103469</v>
      </c>
      <c r="K7" s="74">
        <f>SUM(K8:K52)</f>
        <v>1010681</v>
      </c>
      <c r="L7" s="78">
        <f>IF($D7&gt;0,K7/$D7*100,"-")</f>
        <v>54.921121744380216</v>
      </c>
      <c r="M7" s="74">
        <f>SUM(M8:M52)</f>
        <v>5093</v>
      </c>
      <c r="N7" s="78">
        <f>IF($D7&gt;0,M7/$D7*100,"-")</f>
        <v>0.2767572290803216</v>
      </c>
      <c r="O7" s="74">
        <f>SUM(O8:O52)</f>
        <v>502681</v>
      </c>
      <c r="P7" s="74">
        <f>SUM(P8:P52)</f>
        <v>277729</v>
      </c>
      <c r="Q7" s="78">
        <f>IF($D7&gt;0,O7/$D7*100,"-")</f>
        <v>27.316041757574144</v>
      </c>
      <c r="R7" s="74">
        <f>SUM(R8:R52)</f>
        <v>8879</v>
      </c>
      <c r="S7" s="112">
        <f>COUNTIF(S8:S52,"○")</f>
        <v>39</v>
      </c>
      <c r="T7" s="112">
        <f>COUNTIF(T8:T52,"○")</f>
        <v>2</v>
      </c>
      <c r="U7" s="112">
        <f>COUNTIF(U8:U52,"○")</f>
        <v>1</v>
      </c>
      <c r="V7" s="112">
        <f>COUNTIF(V8:V52,"○")</f>
        <v>3</v>
      </c>
      <c r="W7" s="112">
        <f>COUNTIF(W8:W52,"○")</f>
        <v>28</v>
      </c>
      <c r="X7" s="112">
        <f>COUNTIF(X8:X52,"○")</f>
        <v>11</v>
      </c>
      <c r="Y7" s="112">
        <f>COUNTIF(Y8:Y52,"○")</f>
        <v>1</v>
      </c>
      <c r="Z7" s="112">
        <f>COUNTIF(Z8:Z52,"○")</f>
        <v>5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724067</v>
      </c>
      <c r="E8" s="75">
        <f>+SUM(G8,+H8)</f>
        <v>25766</v>
      </c>
      <c r="F8" s="79">
        <f>IF(D8&gt;0,E8/D8*100,"-")</f>
        <v>3.5585104693350202</v>
      </c>
      <c r="G8" s="75">
        <v>25706</v>
      </c>
      <c r="H8" s="75">
        <v>60</v>
      </c>
      <c r="I8" s="75">
        <f>+SUM(K8,+M8,+O8)</f>
        <v>698301</v>
      </c>
      <c r="J8" s="79">
        <f>IF($D8&gt;0,I8/$D8*100,"-")</f>
        <v>96.44148953066498</v>
      </c>
      <c r="K8" s="75">
        <v>569362</v>
      </c>
      <c r="L8" s="79">
        <f>IF($D8&gt;0,K8/$D8*100,"-")</f>
        <v>78.6338833284765</v>
      </c>
      <c r="M8" s="75">
        <v>4558</v>
      </c>
      <c r="N8" s="79">
        <f>IF($D8&gt;0,M8/$D8*100,"-")</f>
        <v>0.6294997562380277</v>
      </c>
      <c r="O8" s="75">
        <v>124381</v>
      </c>
      <c r="P8" s="75">
        <v>50441</v>
      </c>
      <c r="Q8" s="79">
        <f>IF($D8&gt;0,O8/$D8*100,"-")</f>
        <v>17.178106445950444</v>
      </c>
      <c r="R8" s="75">
        <v>4138</v>
      </c>
      <c r="S8" s="68"/>
      <c r="T8" s="68" t="s">
        <v>90</v>
      </c>
      <c r="U8" s="68"/>
      <c r="V8" s="68"/>
      <c r="W8" s="69" t="s">
        <v>90</v>
      </c>
      <c r="X8" s="69"/>
      <c r="Y8" s="69"/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136296</v>
      </c>
      <c r="E9" s="75">
        <f>+SUM(G9,+H9)</f>
        <v>75561</v>
      </c>
      <c r="F9" s="79">
        <f>IF(D9&gt;0,E9/D9*100,"-")</f>
        <v>55.43889769325585</v>
      </c>
      <c r="G9" s="75">
        <v>75561</v>
      </c>
      <c r="H9" s="75">
        <v>0</v>
      </c>
      <c r="I9" s="75">
        <f>+SUM(K9,+M9,+O9)</f>
        <v>60735</v>
      </c>
      <c r="J9" s="79">
        <f>IF($D9&gt;0,I9/$D9*100,"-")</f>
        <v>44.56110230674415</v>
      </c>
      <c r="K9" s="75">
        <v>40122</v>
      </c>
      <c r="L9" s="79">
        <f>IF($D9&gt;0,K9/$D9*100,"-")</f>
        <v>29.437400950871634</v>
      </c>
      <c r="M9" s="75">
        <v>0</v>
      </c>
      <c r="N9" s="79">
        <f>IF($D9&gt;0,M9/$D9*100,"-")</f>
        <v>0</v>
      </c>
      <c r="O9" s="75">
        <v>20613</v>
      </c>
      <c r="P9" s="75">
        <v>20613</v>
      </c>
      <c r="Q9" s="79">
        <f>IF($D9&gt;0,O9/$D9*100,"-")</f>
        <v>15.123701355872512</v>
      </c>
      <c r="R9" s="75">
        <v>919</v>
      </c>
      <c r="S9" s="68" t="s">
        <v>90</v>
      </c>
      <c r="T9" s="68"/>
      <c r="U9" s="68"/>
      <c r="V9" s="68"/>
      <c r="W9" s="68" t="s">
        <v>90</v>
      </c>
      <c r="X9" s="68"/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36118</v>
      </c>
      <c r="E10" s="75">
        <f>+SUM(G10,+H10)</f>
        <v>6998</v>
      </c>
      <c r="F10" s="79">
        <f>IF(D10&gt;0,E10/D10*100,"-")</f>
        <v>19.37538069660557</v>
      </c>
      <c r="G10" s="75">
        <v>6905</v>
      </c>
      <c r="H10" s="75">
        <v>93</v>
      </c>
      <c r="I10" s="75">
        <f>+SUM(K10,+M10,+O10)</f>
        <v>29120</v>
      </c>
      <c r="J10" s="79">
        <f>IF($D10&gt;0,I10/$D10*100,"-")</f>
        <v>80.62461930339443</v>
      </c>
      <c r="K10" s="75">
        <v>23253</v>
      </c>
      <c r="L10" s="79">
        <f>IF($D10&gt;0,K10/$D10*100,"-")</f>
        <v>64.38064123151891</v>
      </c>
      <c r="M10" s="75">
        <v>0</v>
      </c>
      <c r="N10" s="79">
        <f>IF($D10&gt;0,M10/$D10*100,"-")</f>
        <v>0</v>
      </c>
      <c r="O10" s="75">
        <v>5867</v>
      </c>
      <c r="P10" s="75">
        <v>2540</v>
      </c>
      <c r="Q10" s="79">
        <f>IF($D10&gt;0,O10/$D10*100,"-")</f>
        <v>16.24397807187552</v>
      </c>
      <c r="R10" s="75">
        <v>138</v>
      </c>
      <c r="S10" s="68" t="s">
        <v>90</v>
      </c>
      <c r="T10" s="68"/>
      <c r="U10" s="68"/>
      <c r="V10" s="68"/>
      <c r="W10" s="69"/>
      <c r="X10" s="69" t="s">
        <v>90</v>
      </c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56909</v>
      </c>
      <c r="E11" s="75">
        <f>+SUM(G11,+H11)</f>
        <v>16713</v>
      </c>
      <c r="F11" s="79">
        <f>IF(D11&gt;0,E11/D11*100,"-")</f>
        <v>29.367938287441355</v>
      </c>
      <c r="G11" s="75">
        <v>16713</v>
      </c>
      <c r="H11" s="75">
        <v>0</v>
      </c>
      <c r="I11" s="75">
        <f>+SUM(K11,+M11,+O11)</f>
        <v>40196</v>
      </c>
      <c r="J11" s="79">
        <f>IF($D11&gt;0,I11/$D11*100,"-")</f>
        <v>70.63206171255865</v>
      </c>
      <c r="K11" s="75">
        <v>33616</v>
      </c>
      <c r="L11" s="79">
        <f>IF($D11&gt;0,K11/$D11*100,"-")</f>
        <v>59.06974292291201</v>
      </c>
      <c r="M11" s="75">
        <v>0</v>
      </c>
      <c r="N11" s="79">
        <f>IF($D11&gt;0,M11/$D11*100,"-")</f>
        <v>0</v>
      </c>
      <c r="O11" s="75">
        <v>6580</v>
      </c>
      <c r="P11" s="75">
        <v>4992</v>
      </c>
      <c r="Q11" s="79">
        <f>IF($D11&gt;0,O11/$D11*100,"-")</f>
        <v>11.562318789646628</v>
      </c>
      <c r="R11" s="75">
        <v>220</v>
      </c>
      <c r="S11" s="68"/>
      <c r="T11" s="68" t="s">
        <v>90</v>
      </c>
      <c r="U11" s="68"/>
      <c r="V11" s="68"/>
      <c r="W11" s="69"/>
      <c r="X11" s="69"/>
      <c r="Y11" s="69"/>
      <c r="Z11" s="69" t="s">
        <v>90</v>
      </c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28183</v>
      </c>
      <c r="E12" s="76">
        <f>+SUM(G12,+H12)</f>
        <v>7925</v>
      </c>
      <c r="F12" s="96">
        <f>IF(D12&gt;0,E12/D12*100,"-")</f>
        <v>28.11978852499734</v>
      </c>
      <c r="G12" s="76">
        <v>7375</v>
      </c>
      <c r="H12" s="76">
        <v>550</v>
      </c>
      <c r="I12" s="76">
        <f>+SUM(K12,+M12,+O12)</f>
        <v>20258</v>
      </c>
      <c r="J12" s="96">
        <f>IF($D12&gt;0,I12/$D12*100,"-")</f>
        <v>71.88021147500267</v>
      </c>
      <c r="K12" s="76">
        <v>11289</v>
      </c>
      <c r="L12" s="96">
        <f>IF($D12&gt;0,K12/$D12*100,"-")</f>
        <v>40.05606216513501</v>
      </c>
      <c r="M12" s="76">
        <v>0</v>
      </c>
      <c r="N12" s="96">
        <f>IF($D12&gt;0,M12/$D12*100,"-")</f>
        <v>0</v>
      </c>
      <c r="O12" s="76">
        <v>8969</v>
      </c>
      <c r="P12" s="76">
        <v>3337</v>
      </c>
      <c r="Q12" s="96">
        <f>IF($D12&gt;0,O12/$D12*100,"-")</f>
        <v>31.82414930986765</v>
      </c>
      <c r="R12" s="76">
        <v>78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71142</v>
      </c>
      <c r="E13" s="76">
        <f>+SUM(G13,+H13)</f>
        <v>15241</v>
      </c>
      <c r="F13" s="96">
        <f>IF(D13&gt;0,E13/D13*100,"-")</f>
        <v>21.423350482134325</v>
      </c>
      <c r="G13" s="76">
        <v>15054</v>
      </c>
      <c r="H13" s="76">
        <v>187</v>
      </c>
      <c r="I13" s="76">
        <f>+SUM(K13,+M13,+O13)</f>
        <v>55901</v>
      </c>
      <c r="J13" s="96">
        <f>IF($D13&gt;0,I13/$D13*100,"-")</f>
        <v>78.57664951786568</v>
      </c>
      <c r="K13" s="76">
        <v>28584</v>
      </c>
      <c r="L13" s="96">
        <f>IF($D13&gt;0,K13/$D13*100,"-")</f>
        <v>40.17879733490765</v>
      </c>
      <c r="M13" s="76">
        <v>0</v>
      </c>
      <c r="N13" s="96">
        <f>IF($D13&gt;0,M13/$D13*100,"-")</f>
        <v>0</v>
      </c>
      <c r="O13" s="76">
        <v>27317</v>
      </c>
      <c r="P13" s="76">
        <v>18892</v>
      </c>
      <c r="Q13" s="96">
        <f>IF($D13&gt;0,O13/$D13*100,"-")</f>
        <v>38.397852182958026</v>
      </c>
      <c r="R13" s="76">
        <v>363</v>
      </c>
      <c r="S13" s="70" t="s">
        <v>90</v>
      </c>
      <c r="T13" s="70"/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57757</v>
      </c>
      <c r="E14" s="76">
        <f>+SUM(G14,+H14)</f>
        <v>8190</v>
      </c>
      <c r="F14" s="96">
        <f>IF(D14&gt;0,E14/D14*100,"-")</f>
        <v>14.180099381893104</v>
      </c>
      <c r="G14" s="76">
        <v>8043</v>
      </c>
      <c r="H14" s="76">
        <v>147</v>
      </c>
      <c r="I14" s="76">
        <f>+SUM(K14,+M14,+O14)</f>
        <v>49567</v>
      </c>
      <c r="J14" s="96">
        <f>IF($D14&gt;0,I14/$D14*100,"-")</f>
        <v>85.81990061810689</v>
      </c>
      <c r="K14" s="76">
        <v>20659</v>
      </c>
      <c r="L14" s="96">
        <f>IF($D14&gt;0,K14/$D14*100,"-")</f>
        <v>35.76882455806223</v>
      </c>
      <c r="M14" s="76">
        <v>0</v>
      </c>
      <c r="N14" s="96">
        <f>IF($D14&gt;0,M14/$D14*100,"-")</f>
        <v>0</v>
      </c>
      <c r="O14" s="76">
        <v>28908</v>
      </c>
      <c r="P14" s="76">
        <v>21415</v>
      </c>
      <c r="Q14" s="96">
        <f>IF($D14&gt;0,O14/$D14*100,"-")</f>
        <v>50.05107606004467</v>
      </c>
      <c r="R14" s="76">
        <v>227</v>
      </c>
      <c r="S14" s="70"/>
      <c r="T14" s="70"/>
      <c r="U14" s="70"/>
      <c r="V14" s="70" t="s">
        <v>90</v>
      </c>
      <c r="W14" s="70"/>
      <c r="X14" s="70"/>
      <c r="Y14" s="70"/>
      <c r="Z14" s="70" t="s">
        <v>90</v>
      </c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52078</v>
      </c>
      <c r="E15" s="76">
        <f>+SUM(G15,+H15)</f>
        <v>10304</v>
      </c>
      <c r="F15" s="96">
        <f>IF(D15&gt;0,E15/D15*100,"-")</f>
        <v>19.785706056300164</v>
      </c>
      <c r="G15" s="76">
        <v>9096</v>
      </c>
      <c r="H15" s="76">
        <v>1208</v>
      </c>
      <c r="I15" s="76">
        <f>+SUM(K15,+M15,+O15)</f>
        <v>41774</v>
      </c>
      <c r="J15" s="96">
        <f>IF($D15&gt;0,I15/$D15*100,"-")</f>
        <v>80.21429394369983</v>
      </c>
      <c r="K15" s="76">
        <v>19766</v>
      </c>
      <c r="L15" s="96">
        <f>IF($D15&gt;0,K15/$D15*100,"-")</f>
        <v>37.954606551710896</v>
      </c>
      <c r="M15" s="76">
        <v>0</v>
      </c>
      <c r="N15" s="96">
        <f>IF($D15&gt;0,M15/$D15*100,"-")</f>
        <v>0</v>
      </c>
      <c r="O15" s="76">
        <v>22008</v>
      </c>
      <c r="P15" s="76">
        <v>6967</v>
      </c>
      <c r="Q15" s="96">
        <f>IF($D15&gt;0,O15/$D15*100,"-")</f>
        <v>42.25968739198894</v>
      </c>
      <c r="R15" s="76">
        <v>238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38351</v>
      </c>
      <c r="E16" s="76">
        <f>+SUM(G16,+H16)</f>
        <v>4270</v>
      </c>
      <c r="F16" s="96">
        <f>IF(D16&gt;0,E16/D16*100,"-")</f>
        <v>11.133999113452061</v>
      </c>
      <c r="G16" s="76">
        <v>4270</v>
      </c>
      <c r="H16" s="76">
        <v>0</v>
      </c>
      <c r="I16" s="76">
        <f>+SUM(K16,+M16,+O16)</f>
        <v>34081</v>
      </c>
      <c r="J16" s="96">
        <f>IF($D16&gt;0,I16/$D16*100,"-")</f>
        <v>88.86600088654794</v>
      </c>
      <c r="K16" s="76">
        <v>23129</v>
      </c>
      <c r="L16" s="96">
        <f>IF($D16&gt;0,K16/$D16*100,"-")</f>
        <v>60.30872728220908</v>
      </c>
      <c r="M16" s="76">
        <v>0</v>
      </c>
      <c r="N16" s="96">
        <f>IF($D16&gt;0,M16/$D16*100,"-")</f>
        <v>0</v>
      </c>
      <c r="O16" s="76">
        <v>10952</v>
      </c>
      <c r="P16" s="76">
        <v>3429</v>
      </c>
      <c r="Q16" s="96">
        <f>IF($D16&gt;0,O16/$D16*100,"-")</f>
        <v>28.557273604338867</v>
      </c>
      <c r="R16" s="76">
        <v>85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32101</v>
      </c>
      <c r="E17" s="76">
        <f>+SUM(G17,+H17)</f>
        <v>13117</v>
      </c>
      <c r="F17" s="96">
        <f>IF(D17&gt;0,E17/D17*100,"-")</f>
        <v>40.8616554001433</v>
      </c>
      <c r="G17" s="76">
        <v>12963</v>
      </c>
      <c r="H17" s="76">
        <v>154</v>
      </c>
      <c r="I17" s="76">
        <f>+SUM(K17,+M17,+O17)</f>
        <v>18984</v>
      </c>
      <c r="J17" s="96">
        <f>IF($D17&gt;0,I17/$D17*100,"-")</f>
        <v>59.13834459985671</v>
      </c>
      <c r="K17" s="76">
        <v>3868</v>
      </c>
      <c r="L17" s="96">
        <f>IF($D17&gt;0,K17/$D17*100,"-")</f>
        <v>12.049468863898321</v>
      </c>
      <c r="M17" s="76">
        <v>535</v>
      </c>
      <c r="N17" s="96">
        <f>IF($D17&gt;0,M17/$D17*100,"-")</f>
        <v>1.666614747204137</v>
      </c>
      <c r="O17" s="76">
        <v>14581</v>
      </c>
      <c r="P17" s="76">
        <v>6555</v>
      </c>
      <c r="Q17" s="96">
        <f>IF($D17&gt;0,O17/$D17*100,"-")</f>
        <v>45.422260988754246</v>
      </c>
      <c r="R17" s="76">
        <v>99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63377</v>
      </c>
      <c r="E18" s="76">
        <f>+SUM(G18,+H18)</f>
        <v>11626</v>
      </c>
      <c r="F18" s="96">
        <f>IF(D18&gt;0,E18/D18*100,"-")</f>
        <v>18.344194266058665</v>
      </c>
      <c r="G18" s="76">
        <v>11515</v>
      </c>
      <c r="H18" s="76">
        <v>111</v>
      </c>
      <c r="I18" s="76">
        <f>+SUM(K18,+M18,+O18)</f>
        <v>51751</v>
      </c>
      <c r="J18" s="96">
        <f>IF($D18&gt;0,I18/$D18*100,"-")</f>
        <v>81.65580573394134</v>
      </c>
      <c r="K18" s="76">
        <v>19365</v>
      </c>
      <c r="L18" s="96">
        <f>IF($D18&gt;0,K18/$D18*100,"-")</f>
        <v>30.555248749546365</v>
      </c>
      <c r="M18" s="76">
        <v>0</v>
      </c>
      <c r="N18" s="96">
        <f>IF($D18&gt;0,M18/$D18*100,"-")</f>
        <v>0</v>
      </c>
      <c r="O18" s="76">
        <v>32386</v>
      </c>
      <c r="P18" s="76">
        <v>12120</v>
      </c>
      <c r="Q18" s="96">
        <f>IF($D18&gt;0,O18/$D18*100,"-")</f>
        <v>51.10055698439497</v>
      </c>
      <c r="R18" s="76">
        <v>194</v>
      </c>
      <c r="S18" s="70" t="s">
        <v>90</v>
      </c>
      <c r="T18" s="70"/>
      <c r="U18" s="70"/>
      <c r="V18" s="70"/>
      <c r="W18" s="70"/>
      <c r="X18" s="70" t="s">
        <v>90</v>
      </c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29181</v>
      </c>
      <c r="E19" s="76">
        <f>+SUM(G19,+H19)</f>
        <v>5044</v>
      </c>
      <c r="F19" s="96">
        <f>IF(D19&gt;0,E19/D19*100,"-")</f>
        <v>17.285219834824026</v>
      </c>
      <c r="G19" s="76">
        <v>5044</v>
      </c>
      <c r="H19" s="76">
        <v>0</v>
      </c>
      <c r="I19" s="76">
        <f>+SUM(K19,+M19,+O19)</f>
        <v>24137</v>
      </c>
      <c r="J19" s="96">
        <f>IF($D19&gt;0,I19/$D19*100,"-")</f>
        <v>82.71478016517597</v>
      </c>
      <c r="K19" s="76">
        <v>4416</v>
      </c>
      <c r="L19" s="96">
        <f>IF($D19&gt;0,K19/$D19*100,"-")</f>
        <v>15.133134573866558</v>
      </c>
      <c r="M19" s="76">
        <v>0</v>
      </c>
      <c r="N19" s="96">
        <f>IF($D19&gt;0,M19/$D19*100,"-")</f>
        <v>0</v>
      </c>
      <c r="O19" s="76">
        <v>19721</v>
      </c>
      <c r="P19" s="76">
        <v>9127</v>
      </c>
      <c r="Q19" s="96">
        <f>IF($D19&gt;0,O19/$D19*100,"-")</f>
        <v>67.58164559130941</v>
      </c>
      <c r="R19" s="76">
        <v>223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94061</v>
      </c>
      <c r="E20" s="76">
        <f>+SUM(G20,+H20)</f>
        <v>31211</v>
      </c>
      <c r="F20" s="96">
        <f>IF(D20&gt;0,E20/D20*100,"-")</f>
        <v>33.18165871083659</v>
      </c>
      <c r="G20" s="76">
        <v>31103</v>
      </c>
      <c r="H20" s="76">
        <v>108</v>
      </c>
      <c r="I20" s="76">
        <f>+SUM(K20,+M20,+O20)</f>
        <v>62850</v>
      </c>
      <c r="J20" s="96">
        <f>IF($D20&gt;0,I20/$D20*100,"-")</f>
        <v>66.81834128916341</v>
      </c>
      <c r="K20" s="76">
        <v>25927</v>
      </c>
      <c r="L20" s="96">
        <f>IF($D20&gt;0,K20/$D20*100,"-")</f>
        <v>27.564027599111213</v>
      </c>
      <c r="M20" s="76">
        <v>0</v>
      </c>
      <c r="N20" s="96">
        <f>IF($D20&gt;0,M20/$D20*100,"-")</f>
        <v>0</v>
      </c>
      <c r="O20" s="76">
        <v>36923</v>
      </c>
      <c r="P20" s="76">
        <v>20765</v>
      </c>
      <c r="Q20" s="96">
        <f>IF($D20&gt;0,O20/$D20*100,"-")</f>
        <v>39.2543136900522</v>
      </c>
      <c r="R20" s="76">
        <v>251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54699</v>
      </c>
      <c r="E21" s="76">
        <f>+SUM(G21,+H21)</f>
        <v>2258</v>
      </c>
      <c r="F21" s="96">
        <f>IF(D21&gt;0,E21/D21*100,"-")</f>
        <v>4.12804621656703</v>
      </c>
      <c r="G21" s="76">
        <v>2258</v>
      </c>
      <c r="H21" s="76">
        <v>0</v>
      </c>
      <c r="I21" s="76">
        <f>+SUM(K21,+M21,+O21)</f>
        <v>52441</v>
      </c>
      <c r="J21" s="96">
        <f>IF($D21&gt;0,I21/$D21*100,"-")</f>
        <v>95.87195378343297</v>
      </c>
      <c r="K21" s="76">
        <v>51722</v>
      </c>
      <c r="L21" s="96">
        <f>IF($D21&gt;0,K21/$D21*100,"-")</f>
        <v>94.5574873398051</v>
      </c>
      <c r="M21" s="76">
        <v>0</v>
      </c>
      <c r="N21" s="96">
        <f>IF($D21&gt;0,M21/$D21*100,"-")</f>
        <v>0</v>
      </c>
      <c r="O21" s="76">
        <v>719</v>
      </c>
      <c r="P21" s="76">
        <v>130</v>
      </c>
      <c r="Q21" s="96">
        <f>IF($D21&gt;0,O21/$D21*100,"-")</f>
        <v>1.3144664436278544</v>
      </c>
      <c r="R21" s="76">
        <v>155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12111</v>
      </c>
      <c r="E22" s="76">
        <f>+SUM(G22,+H22)</f>
        <v>4267</v>
      </c>
      <c r="F22" s="96">
        <f>IF(D22&gt;0,E22/D22*100,"-")</f>
        <v>35.23243332507638</v>
      </c>
      <c r="G22" s="76">
        <v>4147</v>
      </c>
      <c r="H22" s="76">
        <v>120</v>
      </c>
      <c r="I22" s="76">
        <f>+SUM(K22,+M22,+O22)</f>
        <v>7844</v>
      </c>
      <c r="J22" s="96">
        <f>IF($D22&gt;0,I22/$D22*100,"-")</f>
        <v>64.76756667492363</v>
      </c>
      <c r="K22" s="76">
        <v>0</v>
      </c>
      <c r="L22" s="96">
        <f>IF($D22&gt;0,K22/$D22*100,"-")</f>
        <v>0</v>
      </c>
      <c r="M22" s="76">
        <v>0</v>
      </c>
      <c r="N22" s="96">
        <f>IF($D22&gt;0,M22/$D22*100,"-")</f>
        <v>0</v>
      </c>
      <c r="O22" s="76">
        <v>7844</v>
      </c>
      <c r="P22" s="76">
        <v>4929</v>
      </c>
      <c r="Q22" s="96">
        <f>IF($D22&gt;0,O22/$D22*100,"-")</f>
        <v>64.76756667492363</v>
      </c>
      <c r="R22" s="76">
        <v>42</v>
      </c>
      <c r="S22" s="70" t="s">
        <v>90</v>
      </c>
      <c r="T22" s="70"/>
      <c r="U22" s="70"/>
      <c r="V22" s="70"/>
      <c r="W22" s="70"/>
      <c r="X22" s="70" t="s">
        <v>90</v>
      </c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5691</v>
      </c>
      <c r="E23" s="76">
        <f>+SUM(G23,+H23)</f>
        <v>1019</v>
      </c>
      <c r="F23" s="96">
        <f>IF(D23&gt;0,E23/D23*100,"-")</f>
        <v>17.905464768933406</v>
      </c>
      <c r="G23" s="76">
        <v>978</v>
      </c>
      <c r="H23" s="76">
        <v>41</v>
      </c>
      <c r="I23" s="76">
        <f>+SUM(K23,+M23,+O23)</f>
        <v>4672</v>
      </c>
      <c r="J23" s="96">
        <f>IF($D23&gt;0,I23/$D23*100,"-")</f>
        <v>82.0945352310666</v>
      </c>
      <c r="K23" s="76">
        <v>0</v>
      </c>
      <c r="L23" s="96">
        <f>IF($D23&gt;0,K23/$D23*100,"-")</f>
        <v>0</v>
      </c>
      <c r="M23" s="76">
        <v>0</v>
      </c>
      <c r="N23" s="96">
        <f>IF($D23&gt;0,M23/$D23*100,"-")</f>
        <v>0</v>
      </c>
      <c r="O23" s="76">
        <v>4672</v>
      </c>
      <c r="P23" s="76">
        <v>2428</v>
      </c>
      <c r="Q23" s="96">
        <f>IF($D23&gt;0,O23/$D23*100,"-")</f>
        <v>82.0945352310666</v>
      </c>
      <c r="R23" s="76">
        <v>19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11032</v>
      </c>
      <c r="E24" s="76">
        <f>+SUM(G24,+H24)</f>
        <v>5637</v>
      </c>
      <c r="F24" s="96">
        <f>IF(D24&gt;0,E24/D24*100,"-")</f>
        <v>51.09680928208847</v>
      </c>
      <c r="G24" s="76">
        <v>5528</v>
      </c>
      <c r="H24" s="76">
        <v>109</v>
      </c>
      <c r="I24" s="76">
        <f>+SUM(K24,+M24,+O24)</f>
        <v>5395</v>
      </c>
      <c r="J24" s="96">
        <f>IF($D24&gt;0,I24/$D24*100,"-")</f>
        <v>48.903190717911535</v>
      </c>
      <c r="K24" s="76">
        <v>1350</v>
      </c>
      <c r="L24" s="96">
        <f>IF($D24&gt;0,K24/$D24*100,"-")</f>
        <v>12.237128353879623</v>
      </c>
      <c r="M24" s="76">
        <v>0</v>
      </c>
      <c r="N24" s="96">
        <f>IF($D24&gt;0,M24/$D24*100,"-")</f>
        <v>0</v>
      </c>
      <c r="O24" s="76">
        <v>4045</v>
      </c>
      <c r="P24" s="76">
        <v>3266</v>
      </c>
      <c r="Q24" s="96">
        <f>IF($D24&gt;0,O24/$D24*100,"-")</f>
        <v>36.66606236403191</v>
      </c>
      <c r="R24" s="76">
        <v>67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17170</v>
      </c>
      <c r="E25" s="76">
        <f>+SUM(G25,+H25)</f>
        <v>2784</v>
      </c>
      <c r="F25" s="96">
        <f>IF(D25&gt;0,E25/D25*100,"-")</f>
        <v>16.21432731508445</v>
      </c>
      <c r="G25" s="76">
        <v>2772</v>
      </c>
      <c r="H25" s="76">
        <v>12</v>
      </c>
      <c r="I25" s="76">
        <f>+SUM(K25,+M25,+O25)</f>
        <v>14386</v>
      </c>
      <c r="J25" s="96">
        <f>IF($D25&gt;0,I25/$D25*100,"-")</f>
        <v>83.78567268491554</v>
      </c>
      <c r="K25" s="76">
        <v>13712</v>
      </c>
      <c r="L25" s="96">
        <f>IF($D25&gt;0,K25/$D25*100,"-")</f>
        <v>79.86022131624927</v>
      </c>
      <c r="M25" s="76">
        <v>0</v>
      </c>
      <c r="N25" s="96">
        <f>IF($D25&gt;0,M25/$D25*100,"-")</f>
        <v>0</v>
      </c>
      <c r="O25" s="76">
        <v>674</v>
      </c>
      <c r="P25" s="76">
        <v>248</v>
      </c>
      <c r="Q25" s="96">
        <f>IF($D25&gt;0,O25/$D25*100,"-")</f>
        <v>3.9254513686662786</v>
      </c>
      <c r="R25" s="76">
        <v>164</v>
      </c>
      <c r="S25" s="70" t="s">
        <v>90</v>
      </c>
      <c r="T25" s="70"/>
      <c r="U25" s="70"/>
      <c r="V25" s="70"/>
      <c r="W25" s="70"/>
      <c r="X25" s="70"/>
      <c r="Y25" s="70"/>
      <c r="Z25" s="70" t="s">
        <v>90</v>
      </c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11799</v>
      </c>
      <c r="E26" s="76">
        <f>+SUM(G26,+H26)</f>
        <v>2317</v>
      </c>
      <c r="F26" s="96">
        <f>IF(D26&gt;0,E26/D26*100,"-")</f>
        <v>19.637257394694466</v>
      </c>
      <c r="G26" s="76">
        <v>2270</v>
      </c>
      <c r="H26" s="76">
        <v>47</v>
      </c>
      <c r="I26" s="76">
        <f>+SUM(K26,+M26,+O26)</f>
        <v>9482</v>
      </c>
      <c r="J26" s="96">
        <f>IF($D26&gt;0,I26/$D26*100,"-")</f>
        <v>80.36274260530554</v>
      </c>
      <c r="K26" s="76">
        <v>849</v>
      </c>
      <c r="L26" s="96">
        <f>IF($D26&gt;0,K26/$D26*100,"-")</f>
        <v>7.195525044495296</v>
      </c>
      <c r="M26" s="76">
        <v>0</v>
      </c>
      <c r="N26" s="96">
        <f>IF($D26&gt;0,M26/$D26*100,"-")</f>
        <v>0</v>
      </c>
      <c r="O26" s="76">
        <v>8633</v>
      </c>
      <c r="P26" s="76">
        <v>7679</v>
      </c>
      <c r="Q26" s="96">
        <f>IF($D26&gt;0,O26/$D26*100,"-")</f>
        <v>73.16721756081024</v>
      </c>
      <c r="R26" s="76">
        <v>47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31158</v>
      </c>
      <c r="E27" s="76">
        <f>+SUM(G27,+H27)</f>
        <v>3341</v>
      </c>
      <c r="F27" s="96">
        <f>IF(D27&gt;0,E27/D27*100,"-")</f>
        <v>10.722767828487067</v>
      </c>
      <c r="G27" s="76">
        <v>3274</v>
      </c>
      <c r="H27" s="76">
        <v>67</v>
      </c>
      <c r="I27" s="76">
        <f>+SUM(K27,+M27,+O27)</f>
        <v>27817</v>
      </c>
      <c r="J27" s="96">
        <f>IF($D27&gt;0,I27/$D27*100,"-")</f>
        <v>89.27723217151294</v>
      </c>
      <c r="K27" s="76">
        <v>19119</v>
      </c>
      <c r="L27" s="96">
        <f>IF($D27&gt;0,K27/$D27*100,"-")</f>
        <v>61.361448103215864</v>
      </c>
      <c r="M27" s="76">
        <v>0</v>
      </c>
      <c r="N27" s="96">
        <f>IF($D27&gt;0,M27/$D27*100,"-")</f>
        <v>0</v>
      </c>
      <c r="O27" s="76">
        <v>8698</v>
      </c>
      <c r="P27" s="76">
        <v>5155</v>
      </c>
      <c r="Q27" s="96">
        <f>IF($D27&gt;0,O27/$D27*100,"-")</f>
        <v>27.915784068297068</v>
      </c>
      <c r="R27" s="76">
        <v>132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35930</v>
      </c>
      <c r="E28" s="76">
        <f>+SUM(G28,+H28)</f>
        <v>1194</v>
      </c>
      <c r="F28" s="96">
        <f>IF(D28&gt;0,E28/D28*100,"-")</f>
        <v>3.323128305037573</v>
      </c>
      <c r="G28" s="76">
        <v>1060</v>
      </c>
      <c r="H28" s="76">
        <v>134</v>
      </c>
      <c r="I28" s="76">
        <f>+SUM(K28,+M28,+O28)</f>
        <v>34736</v>
      </c>
      <c r="J28" s="96">
        <f>IF($D28&gt;0,I28/$D28*100,"-")</f>
        <v>96.67687169496243</v>
      </c>
      <c r="K28" s="76">
        <v>32410</v>
      </c>
      <c r="L28" s="96">
        <f>IF($D28&gt;0,K28/$D28*100,"-")</f>
        <v>90.20317283607014</v>
      </c>
      <c r="M28" s="76">
        <v>0</v>
      </c>
      <c r="N28" s="96">
        <f>IF($D28&gt;0,M28/$D28*100,"-")</f>
        <v>0</v>
      </c>
      <c r="O28" s="76">
        <v>2326</v>
      </c>
      <c r="P28" s="76">
        <v>1087</v>
      </c>
      <c r="Q28" s="96">
        <f>IF($D28&gt;0,O28/$D28*100,"-")</f>
        <v>6.47369885889229</v>
      </c>
      <c r="R28" s="76">
        <v>187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4633</v>
      </c>
      <c r="E29" s="76">
        <f>+SUM(G29,+H29)</f>
        <v>1289</v>
      </c>
      <c r="F29" s="96">
        <f>IF(D29&gt;0,E29/D29*100,"-")</f>
        <v>27.822145478091947</v>
      </c>
      <c r="G29" s="76">
        <v>1289</v>
      </c>
      <c r="H29" s="76">
        <v>0</v>
      </c>
      <c r="I29" s="76">
        <f>+SUM(K29,+M29,+O29)</f>
        <v>3344</v>
      </c>
      <c r="J29" s="96">
        <f>IF($D29&gt;0,I29/$D29*100,"-")</f>
        <v>72.17785452190805</v>
      </c>
      <c r="K29" s="76">
        <v>936</v>
      </c>
      <c r="L29" s="96">
        <f>IF($D29&gt;0,K29/$D29*100,"-")</f>
        <v>20.20289229440967</v>
      </c>
      <c r="M29" s="76">
        <v>0</v>
      </c>
      <c r="N29" s="96">
        <f>IF($D29&gt;0,M29/$D29*100,"-")</f>
        <v>0</v>
      </c>
      <c r="O29" s="76">
        <v>2408</v>
      </c>
      <c r="P29" s="76">
        <v>1512</v>
      </c>
      <c r="Q29" s="96">
        <f>IF($D29&gt;0,O29/$D29*100,"-")</f>
        <v>51.97496222749838</v>
      </c>
      <c r="R29" s="76">
        <v>41</v>
      </c>
      <c r="S29" s="70" t="s">
        <v>90</v>
      </c>
      <c r="T29" s="70"/>
      <c r="U29" s="70"/>
      <c r="V29" s="70"/>
      <c r="W29" s="70" t="s">
        <v>90</v>
      </c>
      <c r="X29" s="70"/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8477</v>
      </c>
      <c r="E30" s="76">
        <f>+SUM(G30,+H30)</f>
        <v>1466</v>
      </c>
      <c r="F30" s="96">
        <f>IF(D30&gt;0,E30/D30*100,"-")</f>
        <v>17.29385395776808</v>
      </c>
      <c r="G30" s="76">
        <v>1466</v>
      </c>
      <c r="H30" s="76">
        <v>0</v>
      </c>
      <c r="I30" s="76">
        <f>+SUM(K30,+M30,+O30)</f>
        <v>7011</v>
      </c>
      <c r="J30" s="96">
        <f>IF($D30&gt;0,I30/$D30*100,"-")</f>
        <v>82.70614604223192</v>
      </c>
      <c r="K30" s="76">
        <v>0</v>
      </c>
      <c r="L30" s="96">
        <f>IF($D30&gt;0,K30/$D30*100,"-")</f>
        <v>0</v>
      </c>
      <c r="M30" s="76">
        <v>0</v>
      </c>
      <c r="N30" s="96">
        <f>IF($D30&gt;0,M30/$D30*100,"-")</f>
        <v>0</v>
      </c>
      <c r="O30" s="76">
        <v>7011</v>
      </c>
      <c r="P30" s="76">
        <v>3818</v>
      </c>
      <c r="Q30" s="96">
        <f>IF($D30&gt;0,O30/$D30*100,"-")</f>
        <v>82.70614604223192</v>
      </c>
      <c r="R30" s="76">
        <v>40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1698</v>
      </c>
      <c r="E31" s="76">
        <f>+SUM(G31,+H31)</f>
        <v>1142</v>
      </c>
      <c r="F31" s="96">
        <f>IF(D31&gt;0,E31/D31*100,"-")</f>
        <v>67.25559481743227</v>
      </c>
      <c r="G31" s="76">
        <v>1142</v>
      </c>
      <c r="H31" s="76">
        <v>0</v>
      </c>
      <c r="I31" s="76">
        <f>+SUM(K31,+M31,+O31)</f>
        <v>556</v>
      </c>
      <c r="J31" s="96">
        <f>IF($D31&gt;0,I31/$D31*100,"-")</f>
        <v>32.744405182567725</v>
      </c>
      <c r="K31" s="76">
        <v>0</v>
      </c>
      <c r="L31" s="96">
        <f>IF($D31&gt;0,K31/$D31*100,"-")</f>
        <v>0</v>
      </c>
      <c r="M31" s="76">
        <v>0</v>
      </c>
      <c r="N31" s="96">
        <f>IF($D31&gt;0,M31/$D31*100,"-")</f>
        <v>0</v>
      </c>
      <c r="O31" s="76">
        <v>556</v>
      </c>
      <c r="P31" s="76">
        <v>476</v>
      </c>
      <c r="Q31" s="96">
        <f>IF($D31&gt;0,O31/$D31*100,"-")</f>
        <v>32.744405182567725</v>
      </c>
      <c r="R31" s="76">
        <v>18</v>
      </c>
      <c r="S31" s="70" t="s">
        <v>90</v>
      </c>
      <c r="T31" s="70"/>
      <c r="U31" s="70"/>
      <c r="V31" s="70"/>
      <c r="W31" s="70" t="s">
        <v>90</v>
      </c>
      <c r="X31" s="70"/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7241</v>
      </c>
      <c r="E32" s="76">
        <f>+SUM(G32,+H32)</f>
        <v>4396</v>
      </c>
      <c r="F32" s="96">
        <f>IF(D32&gt;0,E32/D32*100,"-")</f>
        <v>60.709846706256045</v>
      </c>
      <c r="G32" s="76">
        <v>4396</v>
      </c>
      <c r="H32" s="76"/>
      <c r="I32" s="76">
        <f>+SUM(K32,+M32,+O32)</f>
        <v>2845</v>
      </c>
      <c r="J32" s="96">
        <f>IF($D32&gt;0,I32/$D32*100,"-")</f>
        <v>39.290153293743955</v>
      </c>
      <c r="K32" s="76">
        <v>0</v>
      </c>
      <c r="L32" s="96">
        <f>IF($D32&gt;0,K32/$D32*100,"-")</f>
        <v>0</v>
      </c>
      <c r="M32" s="76">
        <v>0</v>
      </c>
      <c r="N32" s="96">
        <f>IF($D32&gt;0,M32/$D32*100,"-")</f>
        <v>0</v>
      </c>
      <c r="O32" s="76">
        <v>2845</v>
      </c>
      <c r="P32" s="76">
        <v>2362</v>
      </c>
      <c r="Q32" s="96">
        <f>IF($D32&gt;0,O32/$D32*100,"-")</f>
        <v>39.290153293743955</v>
      </c>
      <c r="R32" s="76">
        <v>40</v>
      </c>
      <c r="S32" s="70" t="s">
        <v>90</v>
      </c>
      <c r="T32" s="70"/>
      <c r="U32" s="70"/>
      <c r="V32" s="70"/>
      <c r="W32" s="70" t="s">
        <v>90</v>
      </c>
      <c r="X32" s="70"/>
      <c r="Y32" s="70"/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6892</v>
      </c>
      <c r="E33" s="76">
        <f>+SUM(G33,+H33)</f>
        <v>1523</v>
      </c>
      <c r="F33" s="96">
        <f>IF(D33&gt;0,E33/D33*100,"-")</f>
        <v>22.09808473592571</v>
      </c>
      <c r="G33" s="76">
        <v>1523</v>
      </c>
      <c r="H33" s="76">
        <v>0</v>
      </c>
      <c r="I33" s="76">
        <f>+SUM(K33,+M33,+O33)</f>
        <v>5369</v>
      </c>
      <c r="J33" s="96">
        <f>IF($D33&gt;0,I33/$D33*100,"-")</f>
        <v>77.90191526407429</v>
      </c>
      <c r="K33" s="76">
        <v>0</v>
      </c>
      <c r="L33" s="96">
        <f>IF($D33&gt;0,K33/$D33*100,"-")</f>
        <v>0</v>
      </c>
      <c r="M33" s="76">
        <v>0</v>
      </c>
      <c r="N33" s="96">
        <f>IF($D33&gt;0,M33/$D33*100,"-")</f>
        <v>0</v>
      </c>
      <c r="O33" s="76">
        <v>5369</v>
      </c>
      <c r="P33" s="76">
        <v>3661</v>
      </c>
      <c r="Q33" s="96">
        <f>IF($D33&gt;0,O33/$D33*100,"-")</f>
        <v>77.90191526407429</v>
      </c>
      <c r="R33" s="76">
        <v>37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12049</v>
      </c>
      <c r="E34" s="76">
        <f>+SUM(G34,+H34)</f>
        <v>4522</v>
      </c>
      <c r="F34" s="96">
        <f>IF(D34&gt;0,E34/D34*100,"-")</f>
        <v>37.530085484272554</v>
      </c>
      <c r="G34" s="76">
        <v>4522</v>
      </c>
      <c r="H34" s="76">
        <v>0</v>
      </c>
      <c r="I34" s="76">
        <f>+SUM(K34,+M34,+O34)</f>
        <v>7527</v>
      </c>
      <c r="J34" s="96">
        <f>IF($D34&gt;0,I34/$D34*100,"-")</f>
        <v>62.469914515727446</v>
      </c>
      <c r="K34" s="76">
        <v>934</v>
      </c>
      <c r="L34" s="96">
        <f>IF($D34&gt;0,K34/$D34*100,"-")</f>
        <v>7.751680637397294</v>
      </c>
      <c r="M34" s="76">
        <v>0</v>
      </c>
      <c r="N34" s="96">
        <f>IF($D34&gt;0,M34/$D34*100,"-")</f>
        <v>0</v>
      </c>
      <c r="O34" s="76">
        <v>6593</v>
      </c>
      <c r="P34" s="76">
        <v>6458</v>
      </c>
      <c r="Q34" s="96">
        <f>IF($D34&gt;0,O34/$D34*100,"-")</f>
        <v>54.718233878330146</v>
      </c>
      <c r="R34" s="76">
        <v>40</v>
      </c>
      <c r="S34" s="70" t="s">
        <v>90</v>
      </c>
      <c r="T34" s="70"/>
      <c r="U34" s="70"/>
      <c r="V34" s="70"/>
      <c r="W34" s="70" t="s">
        <v>90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18264</v>
      </c>
      <c r="E35" s="76">
        <f>+SUM(G35,+H35)</f>
        <v>4229</v>
      </c>
      <c r="F35" s="96">
        <f>IF(D35&gt;0,E35/D35*100,"-")</f>
        <v>23.15484012264564</v>
      </c>
      <c r="G35" s="76">
        <v>4229</v>
      </c>
      <c r="H35" s="76">
        <v>0</v>
      </c>
      <c r="I35" s="76">
        <f>+SUM(K35,+M35,+O35)</f>
        <v>14035</v>
      </c>
      <c r="J35" s="96">
        <f>IF($D35&gt;0,I35/$D35*100,"-")</f>
        <v>76.84515987735436</v>
      </c>
      <c r="K35" s="76">
        <v>6623</v>
      </c>
      <c r="L35" s="96">
        <f>IF($D35&gt;0,K35/$D35*100,"-")</f>
        <v>36.26259307928164</v>
      </c>
      <c r="M35" s="76">
        <v>0</v>
      </c>
      <c r="N35" s="96">
        <f>IF($D35&gt;0,M35/$D35*100,"-")</f>
        <v>0</v>
      </c>
      <c r="O35" s="76">
        <v>7412</v>
      </c>
      <c r="P35" s="76">
        <v>3988</v>
      </c>
      <c r="Q35" s="96">
        <f>IF($D35&gt;0,O35/$D35*100,"-")</f>
        <v>40.58256679807271</v>
      </c>
      <c r="R35" s="76">
        <v>41</v>
      </c>
      <c r="S35" s="70"/>
      <c r="T35" s="70"/>
      <c r="U35" s="70" t="s">
        <v>90</v>
      </c>
      <c r="V35" s="70"/>
      <c r="W35" s="70"/>
      <c r="X35" s="70"/>
      <c r="Y35" s="70" t="s">
        <v>90</v>
      </c>
      <c r="Z35" s="70"/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8782</v>
      </c>
      <c r="E36" s="76">
        <f>+SUM(G36,+H36)</f>
        <v>1170</v>
      </c>
      <c r="F36" s="96">
        <f>IF(D36&gt;0,E36/D36*100,"-")</f>
        <v>13.322705534046914</v>
      </c>
      <c r="G36" s="76">
        <v>1170</v>
      </c>
      <c r="H36" s="76">
        <v>0</v>
      </c>
      <c r="I36" s="76">
        <f>+SUM(K36,+M36,+O36)</f>
        <v>7612</v>
      </c>
      <c r="J36" s="96">
        <f>IF($D36&gt;0,I36/$D36*100,"-")</f>
        <v>86.67729446595308</v>
      </c>
      <c r="K36" s="76">
        <v>1048</v>
      </c>
      <c r="L36" s="96">
        <f>IF($D36&gt;0,K36/$D36*100,"-")</f>
        <v>11.933500341607834</v>
      </c>
      <c r="M36" s="76">
        <v>0</v>
      </c>
      <c r="N36" s="96">
        <f>IF($D36&gt;0,M36/$D36*100,"-")</f>
        <v>0</v>
      </c>
      <c r="O36" s="76">
        <v>6564</v>
      </c>
      <c r="P36" s="76">
        <v>3828</v>
      </c>
      <c r="Q36" s="96">
        <f>IF($D36&gt;0,O36/$D36*100,"-")</f>
        <v>74.74379412434526</v>
      </c>
      <c r="R36" s="76">
        <v>36</v>
      </c>
      <c r="S36" s="70" t="s">
        <v>90</v>
      </c>
      <c r="T36" s="70"/>
      <c r="U36" s="70"/>
      <c r="V36" s="70"/>
      <c r="W36" s="70" t="s">
        <v>90</v>
      </c>
      <c r="X36" s="70"/>
      <c r="Y36" s="70"/>
      <c r="Z36" s="70"/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33349</v>
      </c>
      <c r="E37" s="76">
        <f>+SUM(G37,+H37)</f>
        <v>1993</v>
      </c>
      <c r="F37" s="96">
        <f>IF(D37&gt;0,E37/D37*100,"-")</f>
        <v>5.976191190140634</v>
      </c>
      <c r="G37" s="76">
        <v>1993</v>
      </c>
      <c r="H37" s="76">
        <v>0</v>
      </c>
      <c r="I37" s="76">
        <f>+SUM(K37,+M37,+O37)</f>
        <v>31356</v>
      </c>
      <c r="J37" s="96">
        <f>IF($D37&gt;0,I37/$D37*100,"-")</f>
        <v>94.02380880985936</v>
      </c>
      <c r="K37" s="76">
        <v>23350</v>
      </c>
      <c r="L37" s="96">
        <f>IF($D37&gt;0,K37/$D37*100,"-")</f>
        <v>70.01709196677561</v>
      </c>
      <c r="M37" s="76">
        <v>0</v>
      </c>
      <c r="N37" s="96">
        <f>IF($D37&gt;0,M37/$D37*100,"-")</f>
        <v>0</v>
      </c>
      <c r="O37" s="76">
        <v>8006</v>
      </c>
      <c r="P37" s="76">
        <v>3122</v>
      </c>
      <c r="Q37" s="96">
        <f>IF($D37&gt;0,O37/$D37*100,"-")</f>
        <v>24.00671684308375</v>
      </c>
      <c r="R37" s="76">
        <v>91</v>
      </c>
      <c r="S37" s="70" t="s">
        <v>90</v>
      </c>
      <c r="T37" s="70"/>
      <c r="U37" s="70"/>
      <c r="V37" s="70"/>
      <c r="W37" s="70" t="s">
        <v>90</v>
      </c>
      <c r="X37" s="70"/>
      <c r="Y37" s="70"/>
      <c r="Z37" s="70"/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11482</v>
      </c>
      <c r="E38" s="76">
        <f>+SUM(G38,+H38)</f>
        <v>4291</v>
      </c>
      <c r="F38" s="96">
        <f>IF(D38&gt;0,E38/D38*100,"-")</f>
        <v>37.3715380595715</v>
      </c>
      <c r="G38" s="76">
        <v>4291</v>
      </c>
      <c r="H38" s="76"/>
      <c r="I38" s="76">
        <f>+SUM(K38,+M38,+O38)</f>
        <v>7191</v>
      </c>
      <c r="J38" s="96">
        <f>IF($D38&gt;0,I38/$D38*100,"-")</f>
        <v>62.628461940428494</v>
      </c>
      <c r="K38" s="76">
        <v>0</v>
      </c>
      <c r="L38" s="96">
        <f>IF($D38&gt;0,K38/$D38*100,"-")</f>
        <v>0</v>
      </c>
      <c r="M38" s="76">
        <v>0</v>
      </c>
      <c r="N38" s="96">
        <f>IF($D38&gt;0,M38/$D38*100,"-")</f>
        <v>0</v>
      </c>
      <c r="O38" s="76">
        <v>7191</v>
      </c>
      <c r="P38" s="76">
        <v>4451</v>
      </c>
      <c r="Q38" s="96">
        <f>IF($D38&gt;0,O38/$D38*100,"-")</f>
        <v>62.628461940428494</v>
      </c>
      <c r="R38" s="76">
        <v>41</v>
      </c>
      <c r="S38" s="70" t="s">
        <v>90</v>
      </c>
      <c r="T38" s="70"/>
      <c r="U38" s="70"/>
      <c r="V38" s="70"/>
      <c r="W38" s="70" t="s">
        <v>90</v>
      </c>
      <c r="X38" s="70"/>
      <c r="Y38" s="70"/>
      <c r="Z38" s="70"/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18573</v>
      </c>
      <c r="E39" s="76">
        <f>+SUM(G39,+H39)</f>
        <v>8647</v>
      </c>
      <c r="F39" s="96">
        <f>IF(D39&gt;0,E39/D39*100,"-")</f>
        <v>46.55682980670866</v>
      </c>
      <c r="G39" s="76">
        <v>8647</v>
      </c>
      <c r="H39" s="76">
        <v>0</v>
      </c>
      <c r="I39" s="76">
        <f>+SUM(K39,+M39,+O39)</f>
        <v>9926</v>
      </c>
      <c r="J39" s="96">
        <f>IF($D39&gt;0,I39/$D39*100,"-")</f>
        <v>53.44317019329134</v>
      </c>
      <c r="K39" s="76">
        <v>0</v>
      </c>
      <c r="L39" s="96">
        <f>IF($D39&gt;0,K39/$D39*100,"-")</f>
        <v>0</v>
      </c>
      <c r="M39" s="76">
        <v>0</v>
      </c>
      <c r="N39" s="96">
        <f>IF($D39&gt;0,M39/$D39*100,"-")</f>
        <v>0</v>
      </c>
      <c r="O39" s="76">
        <v>9926</v>
      </c>
      <c r="P39" s="76">
        <v>8047</v>
      </c>
      <c r="Q39" s="96">
        <f>IF($D39&gt;0,O39/$D39*100,"-")</f>
        <v>53.44317019329134</v>
      </c>
      <c r="R39" s="76">
        <v>67</v>
      </c>
      <c r="S39" s="70"/>
      <c r="T39" s="70"/>
      <c r="U39" s="70"/>
      <c r="V39" s="70" t="s">
        <v>90</v>
      </c>
      <c r="W39" s="70"/>
      <c r="X39" s="70"/>
      <c r="Y39" s="70"/>
      <c r="Z39" s="70" t="s">
        <v>90</v>
      </c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13217</v>
      </c>
      <c r="E40" s="76">
        <f>+SUM(G40,+H40)</f>
        <v>2236</v>
      </c>
      <c r="F40" s="96">
        <f>IF(D40&gt;0,E40/D40*100,"-")</f>
        <v>16.91760611333888</v>
      </c>
      <c r="G40" s="76">
        <v>2236</v>
      </c>
      <c r="H40" s="76">
        <v>0</v>
      </c>
      <c r="I40" s="76">
        <f>+SUM(K40,+M40,+O40)</f>
        <v>10981</v>
      </c>
      <c r="J40" s="96">
        <f>IF($D40&gt;0,I40/$D40*100,"-")</f>
        <v>83.08239388666112</v>
      </c>
      <c r="K40" s="76">
        <v>7159</v>
      </c>
      <c r="L40" s="96">
        <f>IF($D40&gt;0,K40/$D40*100,"-")</f>
        <v>54.16509041386094</v>
      </c>
      <c r="M40" s="76">
        <v>0</v>
      </c>
      <c r="N40" s="96">
        <f>IF($D40&gt;0,M40/$D40*100,"-")</f>
        <v>0</v>
      </c>
      <c r="O40" s="76">
        <v>3822</v>
      </c>
      <c r="P40" s="76">
        <v>1261</v>
      </c>
      <c r="Q40" s="96">
        <f>IF($D40&gt;0,O40/$D40*100,"-")</f>
        <v>28.91730347280018</v>
      </c>
      <c r="R40" s="76">
        <v>37</v>
      </c>
      <c r="S40" s="70" t="s">
        <v>90</v>
      </c>
      <c r="T40" s="70"/>
      <c r="U40" s="70"/>
      <c r="V40" s="70"/>
      <c r="W40" s="70" t="s">
        <v>90</v>
      </c>
      <c r="X40" s="70"/>
      <c r="Y40" s="70"/>
      <c r="Z40" s="70"/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>+SUM(E41,+I41)</f>
        <v>20484</v>
      </c>
      <c r="E41" s="76">
        <f>+SUM(G41,+H41)</f>
        <v>5904</v>
      </c>
      <c r="F41" s="96">
        <f>IF(D41&gt;0,E41/D41*100,"-")</f>
        <v>28.822495606326886</v>
      </c>
      <c r="G41" s="76">
        <v>5840</v>
      </c>
      <c r="H41" s="76">
        <v>64</v>
      </c>
      <c r="I41" s="76">
        <f>+SUM(K41,+M41,+O41)</f>
        <v>14580</v>
      </c>
      <c r="J41" s="96">
        <f>IF($D41&gt;0,I41/$D41*100,"-")</f>
        <v>71.1775043936731</v>
      </c>
      <c r="K41" s="76">
        <v>0</v>
      </c>
      <c r="L41" s="96">
        <f>IF($D41&gt;0,K41/$D41*100,"-")</f>
        <v>0</v>
      </c>
      <c r="M41" s="76">
        <v>0</v>
      </c>
      <c r="N41" s="96">
        <f>IF($D41&gt;0,M41/$D41*100,"-")</f>
        <v>0</v>
      </c>
      <c r="O41" s="76">
        <v>14580</v>
      </c>
      <c r="P41" s="76">
        <v>10978</v>
      </c>
      <c r="Q41" s="96">
        <f>IF($D41&gt;0,O41/$D41*100,"-")</f>
        <v>71.1775043936731</v>
      </c>
      <c r="R41" s="76">
        <v>37</v>
      </c>
      <c r="S41" s="70"/>
      <c r="T41" s="70"/>
      <c r="U41" s="70"/>
      <c r="V41" s="70" t="s">
        <v>90</v>
      </c>
      <c r="W41" s="70"/>
      <c r="X41" s="70"/>
      <c r="Y41" s="70"/>
      <c r="Z41" s="70" t="s">
        <v>90</v>
      </c>
    </row>
    <row r="42" spans="1:26" s="61" customFormat="1" ht="12" customHeight="1">
      <c r="A42" s="62" t="s">
        <v>85</v>
      </c>
      <c r="B42" s="63" t="s">
        <v>157</v>
      </c>
      <c r="C42" s="62" t="s">
        <v>158</v>
      </c>
      <c r="D42" s="76">
        <f>+SUM(E42,+I42)</f>
        <v>5326</v>
      </c>
      <c r="E42" s="76">
        <f>+SUM(G42,+H42)</f>
        <v>1588</v>
      </c>
      <c r="F42" s="96">
        <f>IF(D42&gt;0,E42/D42*100,"-")</f>
        <v>29.81599699586932</v>
      </c>
      <c r="G42" s="76">
        <v>1552</v>
      </c>
      <c r="H42" s="76">
        <v>36</v>
      </c>
      <c r="I42" s="76">
        <f>+SUM(K42,+M42,+O42)</f>
        <v>3738</v>
      </c>
      <c r="J42" s="96">
        <f>IF($D42&gt;0,I42/$D42*100,"-")</f>
        <v>70.18400300413067</v>
      </c>
      <c r="K42" s="76">
        <v>0</v>
      </c>
      <c r="L42" s="96">
        <f>IF($D42&gt;0,K42/$D42*100,"-")</f>
        <v>0</v>
      </c>
      <c r="M42" s="76">
        <v>0</v>
      </c>
      <c r="N42" s="96">
        <f>IF($D42&gt;0,M42/$D42*100,"-")</f>
        <v>0</v>
      </c>
      <c r="O42" s="76">
        <v>3738</v>
      </c>
      <c r="P42" s="76">
        <v>3443</v>
      </c>
      <c r="Q42" s="96">
        <f>IF($D42&gt;0,O42/$D42*100,"-")</f>
        <v>70.18400300413067</v>
      </c>
      <c r="R42" s="76">
        <v>11</v>
      </c>
      <c r="S42" s="70" t="s">
        <v>90</v>
      </c>
      <c r="T42" s="70"/>
      <c r="U42" s="70"/>
      <c r="V42" s="70"/>
      <c r="W42" s="70" t="s">
        <v>90</v>
      </c>
      <c r="X42" s="70"/>
      <c r="Y42" s="70"/>
      <c r="Z42" s="70"/>
    </row>
    <row r="43" spans="1:26" s="61" customFormat="1" ht="12" customHeight="1">
      <c r="A43" s="62" t="s">
        <v>85</v>
      </c>
      <c r="B43" s="63" t="s">
        <v>159</v>
      </c>
      <c r="C43" s="62" t="s">
        <v>160</v>
      </c>
      <c r="D43" s="76">
        <f>+SUM(E43,+I43)</f>
        <v>11668</v>
      </c>
      <c r="E43" s="76">
        <f>+SUM(G43,+H43)</f>
        <v>4049</v>
      </c>
      <c r="F43" s="96">
        <f>IF(D43&gt;0,E43/D43*100,"-")</f>
        <v>34.70174837161467</v>
      </c>
      <c r="G43" s="76">
        <v>3969</v>
      </c>
      <c r="H43" s="76">
        <v>80</v>
      </c>
      <c r="I43" s="76">
        <f>+SUM(K43,+M43,+O43)</f>
        <v>7619</v>
      </c>
      <c r="J43" s="96">
        <f>IF($D43&gt;0,I43/$D43*100,"-")</f>
        <v>65.29825162838533</v>
      </c>
      <c r="K43" s="76">
        <v>3687</v>
      </c>
      <c r="L43" s="96">
        <f>IF($D43&gt;0,K43/$D43*100,"-")</f>
        <v>31.59924580047995</v>
      </c>
      <c r="M43" s="76">
        <v>0</v>
      </c>
      <c r="N43" s="96">
        <f>IF($D43&gt;0,M43/$D43*100,"-")</f>
        <v>0</v>
      </c>
      <c r="O43" s="76">
        <v>3932</v>
      </c>
      <c r="P43" s="76">
        <v>2232</v>
      </c>
      <c r="Q43" s="96">
        <f>IF($D43&gt;0,O43/$D43*100,"-")</f>
        <v>33.69900582790538</v>
      </c>
      <c r="R43" s="76">
        <v>32</v>
      </c>
      <c r="S43" s="70" t="s">
        <v>90</v>
      </c>
      <c r="T43" s="70"/>
      <c r="U43" s="70"/>
      <c r="V43" s="70"/>
      <c r="W43" s="70"/>
      <c r="X43" s="70" t="s">
        <v>90</v>
      </c>
      <c r="Y43" s="70"/>
      <c r="Z43" s="70"/>
    </row>
    <row r="44" spans="1:26" s="61" customFormat="1" ht="12" customHeight="1">
      <c r="A44" s="62" t="s">
        <v>85</v>
      </c>
      <c r="B44" s="63" t="s">
        <v>161</v>
      </c>
      <c r="C44" s="62" t="s">
        <v>162</v>
      </c>
      <c r="D44" s="76">
        <f>+SUM(E44,+I44)</f>
        <v>11100</v>
      </c>
      <c r="E44" s="76">
        <f>+SUM(G44,+H44)</f>
        <v>4790</v>
      </c>
      <c r="F44" s="96">
        <f>IF(D44&gt;0,E44/D44*100,"-")</f>
        <v>43.15315315315315</v>
      </c>
      <c r="G44" s="76">
        <v>4745</v>
      </c>
      <c r="H44" s="76">
        <v>45</v>
      </c>
      <c r="I44" s="76">
        <f>+SUM(K44,+M44,+O44)</f>
        <v>6310</v>
      </c>
      <c r="J44" s="96">
        <f>IF($D44&gt;0,I44/$D44*100,"-")</f>
        <v>56.846846846846844</v>
      </c>
      <c r="K44" s="76">
        <v>3842</v>
      </c>
      <c r="L44" s="96">
        <f>IF($D44&gt;0,K44/$D44*100,"-")</f>
        <v>34.612612612612615</v>
      </c>
      <c r="M44" s="76">
        <v>0</v>
      </c>
      <c r="N44" s="96">
        <f>IF($D44&gt;0,M44/$D44*100,"-")</f>
        <v>0</v>
      </c>
      <c r="O44" s="76">
        <v>2468</v>
      </c>
      <c r="P44" s="76">
        <v>1780</v>
      </c>
      <c r="Q44" s="96">
        <f>IF($D44&gt;0,O44/$D44*100,"-")</f>
        <v>22.234234234234236</v>
      </c>
      <c r="R44" s="76">
        <v>24</v>
      </c>
      <c r="S44" s="70" t="s">
        <v>90</v>
      </c>
      <c r="T44" s="70"/>
      <c r="U44" s="70"/>
      <c r="V44" s="70"/>
      <c r="W44" s="70"/>
      <c r="X44" s="70" t="s">
        <v>90</v>
      </c>
      <c r="Y44" s="70"/>
      <c r="Z44" s="70"/>
    </row>
    <row r="45" spans="1:26" s="61" customFormat="1" ht="12" customHeight="1">
      <c r="A45" s="62" t="s">
        <v>85</v>
      </c>
      <c r="B45" s="63" t="s">
        <v>163</v>
      </c>
      <c r="C45" s="62" t="s">
        <v>164</v>
      </c>
      <c r="D45" s="76">
        <f>+SUM(E45,+I45)</f>
        <v>4581</v>
      </c>
      <c r="E45" s="76">
        <f>+SUM(G45,+H45)</f>
        <v>1449</v>
      </c>
      <c r="F45" s="96">
        <f>IF(D45&gt;0,E45/D45*100,"-")</f>
        <v>31.630648330058943</v>
      </c>
      <c r="G45" s="76">
        <v>1314</v>
      </c>
      <c r="H45" s="76">
        <v>135</v>
      </c>
      <c r="I45" s="76">
        <f>+SUM(K45,+M45,+O45)</f>
        <v>3132</v>
      </c>
      <c r="J45" s="96">
        <f>IF($D45&gt;0,I45/$D45*100,"-")</f>
        <v>68.36935166994105</v>
      </c>
      <c r="K45" s="76">
        <v>2197</v>
      </c>
      <c r="L45" s="96">
        <f>IF($D45&gt;0,K45/$D45*100,"-")</f>
        <v>47.9589609255621</v>
      </c>
      <c r="M45" s="76">
        <v>0</v>
      </c>
      <c r="N45" s="96">
        <f>IF($D45&gt;0,M45/$D45*100,"-")</f>
        <v>0</v>
      </c>
      <c r="O45" s="76">
        <v>935</v>
      </c>
      <c r="P45" s="76">
        <v>618</v>
      </c>
      <c r="Q45" s="96">
        <f>IF($D45&gt;0,O45/$D45*100,"-")</f>
        <v>20.410390744378955</v>
      </c>
      <c r="R45" s="76">
        <v>4</v>
      </c>
      <c r="S45" s="70" t="s">
        <v>90</v>
      </c>
      <c r="T45" s="70"/>
      <c r="U45" s="70"/>
      <c r="V45" s="70"/>
      <c r="W45" s="70"/>
      <c r="X45" s="70" t="s">
        <v>90</v>
      </c>
      <c r="Y45" s="70"/>
      <c r="Z45" s="70"/>
    </row>
    <row r="46" spans="1:26" s="61" customFormat="1" ht="12" customHeight="1">
      <c r="A46" s="62" t="s">
        <v>85</v>
      </c>
      <c r="B46" s="63" t="s">
        <v>165</v>
      </c>
      <c r="C46" s="62" t="s">
        <v>166</v>
      </c>
      <c r="D46" s="76">
        <f>+SUM(E46,+I46)</f>
        <v>2558</v>
      </c>
      <c r="E46" s="76">
        <f>+SUM(G46,+H46)</f>
        <v>694</v>
      </c>
      <c r="F46" s="96">
        <f>IF(D46&gt;0,E46/D46*100,"-")</f>
        <v>27.130570758405003</v>
      </c>
      <c r="G46" s="76">
        <v>621</v>
      </c>
      <c r="H46" s="76">
        <v>73</v>
      </c>
      <c r="I46" s="76">
        <f>+SUM(K46,+M46,+O46)</f>
        <v>1864</v>
      </c>
      <c r="J46" s="96">
        <f>IF($D46&gt;0,I46/$D46*100,"-")</f>
        <v>72.869429241595</v>
      </c>
      <c r="K46" s="76">
        <v>898</v>
      </c>
      <c r="L46" s="96">
        <f>IF($D46&gt;0,K46/$D46*100,"-")</f>
        <v>35.10555121188428</v>
      </c>
      <c r="M46" s="76">
        <v>0</v>
      </c>
      <c r="N46" s="96">
        <f>IF($D46&gt;0,M46/$D46*100,"-")</f>
        <v>0</v>
      </c>
      <c r="O46" s="76">
        <v>966</v>
      </c>
      <c r="P46" s="76">
        <v>895</v>
      </c>
      <c r="Q46" s="96">
        <f>IF($D46&gt;0,O46/$D46*100,"-")</f>
        <v>37.76387802971071</v>
      </c>
      <c r="R46" s="76">
        <v>8</v>
      </c>
      <c r="S46" s="70" t="s">
        <v>90</v>
      </c>
      <c r="T46" s="70"/>
      <c r="U46" s="70"/>
      <c r="V46" s="70"/>
      <c r="W46" s="70"/>
      <c r="X46" s="70" t="s">
        <v>90</v>
      </c>
      <c r="Y46" s="70"/>
      <c r="Z46" s="70"/>
    </row>
    <row r="47" spans="1:26" s="61" customFormat="1" ht="12" customHeight="1">
      <c r="A47" s="62" t="s">
        <v>85</v>
      </c>
      <c r="B47" s="63" t="s">
        <v>167</v>
      </c>
      <c r="C47" s="62" t="s">
        <v>168</v>
      </c>
      <c r="D47" s="76">
        <f>+SUM(E47,+I47)</f>
        <v>5171</v>
      </c>
      <c r="E47" s="76">
        <f>+SUM(G47,+H47)</f>
        <v>2524</v>
      </c>
      <c r="F47" s="96">
        <f>IF(D47&gt;0,E47/D47*100,"-")</f>
        <v>48.81067491781087</v>
      </c>
      <c r="G47" s="76">
        <v>2412</v>
      </c>
      <c r="H47" s="76">
        <v>112</v>
      </c>
      <c r="I47" s="76">
        <f>+SUM(K47,+M47,+O47)</f>
        <v>2647</v>
      </c>
      <c r="J47" s="96">
        <f>IF($D47&gt;0,I47/$D47*100,"-")</f>
        <v>51.18932508218913</v>
      </c>
      <c r="K47" s="76">
        <v>0</v>
      </c>
      <c r="L47" s="96">
        <f>IF($D47&gt;0,K47/$D47*100,"-")</f>
        <v>0</v>
      </c>
      <c r="M47" s="76">
        <v>0</v>
      </c>
      <c r="N47" s="96">
        <f>IF($D47&gt;0,M47/$D47*100,"-")</f>
        <v>0</v>
      </c>
      <c r="O47" s="76">
        <v>2647</v>
      </c>
      <c r="P47" s="76">
        <v>2661</v>
      </c>
      <c r="Q47" s="96">
        <f>IF($D47&gt;0,O47/$D47*100,"-")</f>
        <v>51.18932508218913</v>
      </c>
      <c r="R47" s="76">
        <v>10</v>
      </c>
      <c r="S47" s="70" t="s">
        <v>90</v>
      </c>
      <c r="T47" s="70"/>
      <c r="U47" s="70"/>
      <c r="V47" s="70"/>
      <c r="W47" s="70"/>
      <c r="X47" s="70" t="s">
        <v>90</v>
      </c>
      <c r="Y47" s="70"/>
      <c r="Z47" s="70"/>
    </row>
    <row r="48" spans="1:26" s="61" customFormat="1" ht="12" customHeight="1">
      <c r="A48" s="62" t="s">
        <v>85</v>
      </c>
      <c r="B48" s="63" t="s">
        <v>169</v>
      </c>
      <c r="C48" s="62" t="s">
        <v>170</v>
      </c>
      <c r="D48" s="76">
        <f>+SUM(E48,+I48)</f>
        <v>1354</v>
      </c>
      <c r="E48" s="76">
        <f>+SUM(G48,+H48)</f>
        <v>235</v>
      </c>
      <c r="F48" s="96">
        <f>IF(D48&gt;0,E48/D48*100,"-")</f>
        <v>17.355982274741507</v>
      </c>
      <c r="G48" s="76">
        <v>190</v>
      </c>
      <c r="H48" s="76">
        <v>45</v>
      </c>
      <c r="I48" s="76">
        <f>+SUM(K48,+M48,+O48)</f>
        <v>1119</v>
      </c>
      <c r="J48" s="96">
        <f>IF($D48&gt;0,I48/$D48*100,"-")</f>
        <v>82.6440177252585</v>
      </c>
      <c r="K48" s="76">
        <v>0</v>
      </c>
      <c r="L48" s="96">
        <f>IF($D48&gt;0,K48/$D48*100,"-")</f>
        <v>0</v>
      </c>
      <c r="M48" s="76">
        <v>0</v>
      </c>
      <c r="N48" s="96">
        <f>IF($D48&gt;0,M48/$D48*100,"-")</f>
        <v>0</v>
      </c>
      <c r="O48" s="76">
        <v>1119</v>
      </c>
      <c r="P48" s="76">
        <v>531</v>
      </c>
      <c r="Q48" s="96">
        <f>IF($D48&gt;0,O48/$D48*100,"-")</f>
        <v>82.6440177252585</v>
      </c>
      <c r="R48" s="76">
        <v>2</v>
      </c>
      <c r="S48" s="70" t="s">
        <v>90</v>
      </c>
      <c r="T48" s="70"/>
      <c r="U48" s="70"/>
      <c r="V48" s="70"/>
      <c r="W48" s="70"/>
      <c r="X48" s="70" t="s">
        <v>90</v>
      </c>
      <c r="Y48" s="70"/>
      <c r="Z48" s="70"/>
    </row>
    <row r="49" spans="1:26" s="61" customFormat="1" ht="12" customHeight="1">
      <c r="A49" s="62" t="s">
        <v>85</v>
      </c>
      <c r="B49" s="63" t="s">
        <v>171</v>
      </c>
      <c r="C49" s="62" t="s">
        <v>172</v>
      </c>
      <c r="D49" s="76">
        <f>+SUM(E49,+I49)</f>
        <v>3862</v>
      </c>
      <c r="E49" s="76">
        <f>+SUM(G49,+H49)</f>
        <v>1012</v>
      </c>
      <c r="F49" s="96">
        <f>IF(D49&gt;0,E49/D49*100,"-")</f>
        <v>26.204039357845677</v>
      </c>
      <c r="G49" s="76">
        <v>913</v>
      </c>
      <c r="H49" s="76">
        <v>99</v>
      </c>
      <c r="I49" s="76">
        <f>+SUM(K49,+M49,+O49)</f>
        <v>2850</v>
      </c>
      <c r="J49" s="96">
        <f>IF($D49&gt;0,I49/$D49*100,"-")</f>
        <v>73.79596064215433</v>
      </c>
      <c r="K49" s="76">
        <v>2332</v>
      </c>
      <c r="L49" s="96">
        <f>IF($D49&gt;0,K49/$D49*100,"-")</f>
        <v>60.383221128948726</v>
      </c>
      <c r="M49" s="76">
        <v>0</v>
      </c>
      <c r="N49" s="96">
        <f>IF($D49&gt;0,M49/$D49*100,"-")</f>
        <v>0</v>
      </c>
      <c r="O49" s="76">
        <v>518</v>
      </c>
      <c r="P49" s="76">
        <v>147</v>
      </c>
      <c r="Q49" s="96">
        <f>IF($D49&gt;0,O49/$D49*100,"-")</f>
        <v>13.412739513205594</v>
      </c>
      <c r="R49" s="76">
        <v>6</v>
      </c>
      <c r="S49" s="70" t="s">
        <v>90</v>
      </c>
      <c r="T49" s="70"/>
      <c r="U49" s="70"/>
      <c r="V49" s="70"/>
      <c r="W49" s="70" t="s">
        <v>90</v>
      </c>
      <c r="X49" s="70"/>
      <c r="Y49" s="70"/>
      <c r="Z49" s="70"/>
    </row>
    <row r="50" spans="1:26" s="61" customFormat="1" ht="12" customHeight="1">
      <c r="A50" s="62" t="s">
        <v>85</v>
      </c>
      <c r="B50" s="63" t="s">
        <v>173</v>
      </c>
      <c r="C50" s="62" t="s">
        <v>174</v>
      </c>
      <c r="D50" s="76">
        <f>+SUM(E50,+I50)</f>
        <v>4551</v>
      </c>
      <c r="E50" s="76">
        <f>+SUM(G50,+H50)</f>
        <v>2451</v>
      </c>
      <c r="F50" s="96">
        <f>IF(D50&gt;0,E50/D50*100,"-")</f>
        <v>53.85629531970996</v>
      </c>
      <c r="G50" s="76">
        <v>2183</v>
      </c>
      <c r="H50" s="76">
        <v>268</v>
      </c>
      <c r="I50" s="76">
        <f>+SUM(K50,+M50,+O50)</f>
        <v>2100</v>
      </c>
      <c r="J50" s="96">
        <f>IF($D50&gt;0,I50/$D50*100,"-")</f>
        <v>46.14370468029005</v>
      </c>
      <c r="K50" s="76">
        <v>0</v>
      </c>
      <c r="L50" s="96">
        <f>IF($D50&gt;0,K50/$D50*100,"-")</f>
        <v>0</v>
      </c>
      <c r="M50" s="76">
        <v>0</v>
      </c>
      <c r="N50" s="96">
        <f>IF($D50&gt;0,M50/$D50*100,"-")</f>
        <v>0</v>
      </c>
      <c r="O50" s="76">
        <v>2100</v>
      </c>
      <c r="P50" s="76">
        <v>1962</v>
      </c>
      <c r="Q50" s="96">
        <f>IF($D50&gt;0,O50/$D50*100,"-")</f>
        <v>46.14370468029005</v>
      </c>
      <c r="R50" s="76">
        <v>3</v>
      </c>
      <c r="S50" s="70" t="s">
        <v>90</v>
      </c>
      <c r="T50" s="70"/>
      <c r="U50" s="70"/>
      <c r="V50" s="70"/>
      <c r="W50" s="70"/>
      <c r="X50" s="70" t="s">
        <v>90</v>
      </c>
      <c r="Y50" s="70"/>
      <c r="Z50" s="70"/>
    </row>
    <row r="51" spans="1:26" s="61" customFormat="1" ht="12" customHeight="1">
      <c r="A51" s="62" t="s">
        <v>85</v>
      </c>
      <c r="B51" s="63" t="s">
        <v>175</v>
      </c>
      <c r="C51" s="62" t="s">
        <v>176</v>
      </c>
      <c r="D51" s="76">
        <f>+SUM(E51,+I51)</f>
        <v>17363</v>
      </c>
      <c r="E51" s="76">
        <f>+SUM(G51,+H51)</f>
        <v>3968</v>
      </c>
      <c r="F51" s="96">
        <f>IF(D51&gt;0,E51/D51*100,"-")</f>
        <v>22.853193572539308</v>
      </c>
      <c r="G51" s="76">
        <v>3878</v>
      </c>
      <c r="H51" s="76">
        <v>90</v>
      </c>
      <c r="I51" s="76">
        <f>+SUM(K51,+M51,+O51)</f>
        <v>13395</v>
      </c>
      <c r="J51" s="96">
        <f>IF($D51&gt;0,I51/$D51*100,"-")</f>
        <v>77.14680642746069</v>
      </c>
      <c r="K51" s="76">
        <v>9915</v>
      </c>
      <c r="L51" s="96">
        <f>IF($D51&gt;0,K51/$D51*100,"-")</f>
        <v>57.10418706444739</v>
      </c>
      <c r="M51" s="76">
        <v>0</v>
      </c>
      <c r="N51" s="96">
        <f>IF($D51&gt;0,M51/$D51*100,"-")</f>
        <v>0</v>
      </c>
      <c r="O51" s="76">
        <v>3480</v>
      </c>
      <c r="P51" s="76">
        <v>1938</v>
      </c>
      <c r="Q51" s="96">
        <f>IF($D51&gt;0,O51/$D51*100,"-")</f>
        <v>20.0426193630133</v>
      </c>
      <c r="R51" s="76">
        <v>167</v>
      </c>
      <c r="S51" s="70" t="s">
        <v>90</v>
      </c>
      <c r="T51" s="70"/>
      <c r="U51" s="70"/>
      <c r="V51" s="70"/>
      <c r="W51" s="70"/>
      <c r="X51" s="70" t="s">
        <v>90</v>
      </c>
      <c r="Y51" s="70"/>
      <c r="Z51" s="70"/>
    </row>
    <row r="52" spans="1:26" s="61" customFormat="1" ht="12" customHeight="1">
      <c r="A52" s="62" t="s">
        <v>85</v>
      </c>
      <c r="B52" s="63" t="s">
        <v>177</v>
      </c>
      <c r="C52" s="62" t="s">
        <v>178</v>
      </c>
      <c r="D52" s="76">
        <f>+SUM(E52,+I52)</f>
        <v>8355</v>
      </c>
      <c r="E52" s="76">
        <f>+SUM(G52,+H52)</f>
        <v>1435</v>
      </c>
      <c r="F52" s="96">
        <f>IF(D52&gt;0,E52/D52*100,"-")</f>
        <v>17.17534410532615</v>
      </c>
      <c r="G52" s="76">
        <v>1435</v>
      </c>
      <c r="H52" s="76"/>
      <c r="I52" s="76">
        <f>+SUM(K52,+M52,+O52)</f>
        <v>6920</v>
      </c>
      <c r="J52" s="96">
        <f>IF($D52&gt;0,I52/$D52*100,"-")</f>
        <v>82.82465589467385</v>
      </c>
      <c r="K52" s="76">
        <v>5242</v>
      </c>
      <c r="L52" s="96">
        <f>IF($D52&gt;0,K52/$D52*100,"-")</f>
        <v>62.740873728306404</v>
      </c>
      <c r="M52" s="76">
        <v>0</v>
      </c>
      <c r="N52" s="96">
        <f>IF($D52&gt;0,M52/$D52*100,"-")</f>
        <v>0</v>
      </c>
      <c r="O52" s="76">
        <v>1678</v>
      </c>
      <c r="P52" s="76">
        <v>1445</v>
      </c>
      <c r="Q52" s="96">
        <f>IF($D52&gt;0,O52/$D52*100,"-")</f>
        <v>20.083782166367445</v>
      </c>
      <c r="R52" s="76">
        <v>60</v>
      </c>
      <c r="S52" s="70" t="s">
        <v>90</v>
      </c>
      <c r="T52" s="70"/>
      <c r="U52" s="70"/>
      <c r="V52" s="70"/>
      <c r="W52" s="70" t="s">
        <v>90</v>
      </c>
      <c r="X52" s="70"/>
      <c r="Y52" s="70"/>
      <c r="Z52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179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180</v>
      </c>
      <c r="B2" s="136" t="s">
        <v>181</v>
      </c>
      <c r="C2" s="136" t="s">
        <v>182</v>
      </c>
      <c r="D2" s="183" t="s">
        <v>183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184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185</v>
      </c>
      <c r="AG2" s="143"/>
      <c r="AH2" s="143"/>
      <c r="AI2" s="144"/>
      <c r="AJ2" s="142" t="s">
        <v>186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187</v>
      </c>
      <c r="AU2" s="136"/>
      <c r="AV2" s="136"/>
      <c r="AW2" s="136"/>
      <c r="AX2" s="136"/>
      <c r="AY2" s="136"/>
      <c r="AZ2" s="142" t="s">
        <v>188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189</v>
      </c>
      <c r="E3" s="184" t="s">
        <v>190</v>
      </c>
      <c r="F3" s="143"/>
      <c r="G3" s="144"/>
      <c r="H3" s="185" t="s">
        <v>191</v>
      </c>
      <c r="I3" s="147"/>
      <c r="J3" s="148"/>
      <c r="K3" s="184" t="s">
        <v>192</v>
      </c>
      <c r="L3" s="147"/>
      <c r="M3" s="148"/>
      <c r="N3" s="89" t="s">
        <v>189</v>
      </c>
      <c r="O3" s="184" t="s">
        <v>193</v>
      </c>
      <c r="P3" s="145"/>
      <c r="Q3" s="145"/>
      <c r="R3" s="145"/>
      <c r="S3" s="145"/>
      <c r="T3" s="145"/>
      <c r="U3" s="146"/>
      <c r="V3" s="184" t="s">
        <v>194</v>
      </c>
      <c r="W3" s="145"/>
      <c r="X3" s="145"/>
      <c r="Y3" s="145"/>
      <c r="Z3" s="145"/>
      <c r="AA3" s="145"/>
      <c r="AB3" s="146"/>
      <c r="AC3" s="186" t="s">
        <v>195</v>
      </c>
      <c r="AD3" s="87"/>
      <c r="AE3" s="88"/>
      <c r="AF3" s="138" t="s">
        <v>189</v>
      </c>
      <c r="AG3" s="136" t="s">
        <v>197</v>
      </c>
      <c r="AH3" s="136" t="s">
        <v>199</v>
      </c>
      <c r="AI3" s="136" t="s">
        <v>200</v>
      </c>
      <c r="AJ3" s="137" t="s">
        <v>64</v>
      </c>
      <c r="AK3" s="136" t="s">
        <v>202</v>
      </c>
      <c r="AL3" s="136" t="s">
        <v>203</v>
      </c>
      <c r="AM3" s="136" t="s">
        <v>204</v>
      </c>
      <c r="AN3" s="136" t="s">
        <v>205</v>
      </c>
      <c r="AO3" s="136" t="s">
        <v>206</v>
      </c>
      <c r="AP3" s="136" t="s">
        <v>207</v>
      </c>
      <c r="AQ3" s="136" t="s">
        <v>208</v>
      </c>
      <c r="AR3" s="136" t="s">
        <v>209</v>
      </c>
      <c r="AS3" s="136" t="s">
        <v>210</v>
      </c>
      <c r="AT3" s="138" t="s">
        <v>64</v>
      </c>
      <c r="AU3" s="136" t="s">
        <v>202</v>
      </c>
      <c r="AV3" s="136" t="s">
        <v>203</v>
      </c>
      <c r="AW3" s="136" t="s">
        <v>204</v>
      </c>
      <c r="AX3" s="136" t="s">
        <v>205</v>
      </c>
      <c r="AY3" s="136" t="s">
        <v>206</v>
      </c>
      <c r="AZ3" s="138" t="s">
        <v>64</v>
      </c>
      <c r="BA3" s="136" t="s">
        <v>211</v>
      </c>
      <c r="BB3" s="136" t="s">
        <v>205</v>
      </c>
      <c r="BC3" s="136" t="s">
        <v>206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212</v>
      </c>
      <c r="G4" s="120" t="s">
        <v>213</v>
      </c>
      <c r="H4" s="89" t="s">
        <v>64</v>
      </c>
      <c r="I4" s="120" t="s">
        <v>212</v>
      </c>
      <c r="J4" s="120" t="s">
        <v>213</v>
      </c>
      <c r="K4" s="89" t="s">
        <v>64</v>
      </c>
      <c r="L4" s="120" t="s">
        <v>212</v>
      </c>
      <c r="M4" s="120" t="s">
        <v>213</v>
      </c>
      <c r="N4" s="89"/>
      <c r="O4" s="89" t="s">
        <v>64</v>
      </c>
      <c r="P4" s="120" t="s">
        <v>211</v>
      </c>
      <c r="Q4" s="120" t="s">
        <v>205</v>
      </c>
      <c r="R4" s="120" t="s">
        <v>206</v>
      </c>
      <c r="S4" s="120" t="s">
        <v>215</v>
      </c>
      <c r="T4" s="120" t="s">
        <v>217</v>
      </c>
      <c r="U4" s="120" t="s">
        <v>219</v>
      </c>
      <c r="V4" s="89" t="s">
        <v>64</v>
      </c>
      <c r="W4" s="120" t="s">
        <v>211</v>
      </c>
      <c r="X4" s="120" t="s">
        <v>205</v>
      </c>
      <c r="Y4" s="120" t="s">
        <v>206</v>
      </c>
      <c r="Z4" s="120" t="s">
        <v>215</v>
      </c>
      <c r="AA4" s="120" t="s">
        <v>217</v>
      </c>
      <c r="AB4" s="120" t="s">
        <v>219</v>
      </c>
      <c r="AC4" s="89" t="s">
        <v>64</v>
      </c>
      <c r="AD4" s="120" t="s">
        <v>212</v>
      </c>
      <c r="AE4" s="120" t="s">
        <v>213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220</v>
      </c>
      <c r="E6" s="94" t="s">
        <v>220</v>
      </c>
      <c r="F6" s="94" t="s">
        <v>220</v>
      </c>
      <c r="G6" s="94" t="s">
        <v>220</v>
      </c>
      <c r="H6" s="94" t="s">
        <v>220</v>
      </c>
      <c r="I6" s="94" t="s">
        <v>220</v>
      </c>
      <c r="J6" s="94" t="s">
        <v>220</v>
      </c>
      <c r="K6" s="94" t="s">
        <v>220</v>
      </c>
      <c r="L6" s="94" t="s">
        <v>220</v>
      </c>
      <c r="M6" s="94" t="s">
        <v>220</v>
      </c>
      <c r="N6" s="94" t="s">
        <v>220</v>
      </c>
      <c r="O6" s="94" t="s">
        <v>220</v>
      </c>
      <c r="P6" s="94" t="s">
        <v>220</v>
      </c>
      <c r="Q6" s="94" t="s">
        <v>220</v>
      </c>
      <c r="R6" s="94" t="s">
        <v>220</v>
      </c>
      <c r="S6" s="94" t="s">
        <v>220</v>
      </c>
      <c r="T6" s="94" t="s">
        <v>220</v>
      </c>
      <c r="U6" s="94" t="s">
        <v>220</v>
      </c>
      <c r="V6" s="94" t="s">
        <v>220</v>
      </c>
      <c r="W6" s="94" t="s">
        <v>220</v>
      </c>
      <c r="X6" s="94" t="s">
        <v>220</v>
      </c>
      <c r="Y6" s="94" t="s">
        <v>220</v>
      </c>
      <c r="Z6" s="94" t="s">
        <v>220</v>
      </c>
      <c r="AA6" s="94" t="s">
        <v>220</v>
      </c>
      <c r="AB6" s="94" t="s">
        <v>220</v>
      </c>
      <c r="AC6" s="94" t="s">
        <v>220</v>
      </c>
      <c r="AD6" s="94" t="s">
        <v>220</v>
      </c>
      <c r="AE6" s="94" t="s">
        <v>220</v>
      </c>
      <c r="AF6" s="95" t="s">
        <v>221</v>
      </c>
      <c r="AG6" s="95" t="s">
        <v>221</v>
      </c>
      <c r="AH6" s="95" t="s">
        <v>221</v>
      </c>
      <c r="AI6" s="95" t="s">
        <v>221</v>
      </c>
      <c r="AJ6" s="95" t="s">
        <v>221</v>
      </c>
      <c r="AK6" s="95" t="s">
        <v>221</v>
      </c>
      <c r="AL6" s="95" t="s">
        <v>221</v>
      </c>
      <c r="AM6" s="95" t="s">
        <v>221</v>
      </c>
      <c r="AN6" s="95" t="s">
        <v>221</v>
      </c>
      <c r="AO6" s="95" t="s">
        <v>221</v>
      </c>
      <c r="AP6" s="95" t="s">
        <v>221</v>
      </c>
      <c r="AQ6" s="95" t="s">
        <v>221</v>
      </c>
      <c r="AR6" s="95" t="s">
        <v>221</v>
      </c>
      <c r="AS6" s="95" t="s">
        <v>221</v>
      </c>
      <c r="AT6" s="95" t="s">
        <v>221</v>
      </c>
      <c r="AU6" s="95" t="s">
        <v>221</v>
      </c>
      <c r="AV6" s="95" t="s">
        <v>221</v>
      </c>
      <c r="AW6" s="95" t="s">
        <v>221</v>
      </c>
      <c r="AX6" s="95" t="s">
        <v>221</v>
      </c>
      <c r="AY6" s="95" t="s">
        <v>221</v>
      </c>
      <c r="AZ6" s="95" t="s">
        <v>221</v>
      </c>
      <c r="BA6" s="95" t="s">
        <v>221</v>
      </c>
      <c r="BB6" s="95" t="s">
        <v>221</v>
      </c>
      <c r="BC6" s="95" t="s">
        <v>221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SUM(D8:D52)</f>
        <v>547736</v>
      </c>
      <c r="E7" s="81">
        <f>SUM(E8:E52)</f>
        <v>1044</v>
      </c>
      <c r="F7" s="81">
        <f>SUM(F8:F52)</f>
        <v>1044</v>
      </c>
      <c r="G7" s="81">
        <f>SUM(G8:G52)</f>
        <v>0</v>
      </c>
      <c r="H7" s="81">
        <f>SUM(H8:H52)</f>
        <v>30260</v>
      </c>
      <c r="I7" s="81">
        <f>SUM(I8:I52)</f>
        <v>26172</v>
      </c>
      <c r="J7" s="81">
        <f>SUM(J8:J52)</f>
        <v>4088</v>
      </c>
      <c r="K7" s="81">
        <f>SUM(K8:K52)</f>
        <v>516432</v>
      </c>
      <c r="L7" s="81">
        <f>SUM(L8:L52)</f>
        <v>163454</v>
      </c>
      <c r="M7" s="81">
        <f>SUM(M8:M52)</f>
        <v>352978</v>
      </c>
      <c r="N7" s="81">
        <f>SUM(N8:N52)</f>
        <v>610319</v>
      </c>
      <c r="O7" s="81">
        <f>SUM(O8:O52)</f>
        <v>190861</v>
      </c>
      <c r="P7" s="81">
        <f>SUM(P8:P52)</f>
        <v>181369</v>
      </c>
      <c r="Q7" s="81">
        <f>SUM(Q8:Q52)</f>
        <v>0</v>
      </c>
      <c r="R7" s="81">
        <f>SUM(R8:R52)</f>
        <v>0</v>
      </c>
      <c r="S7" s="81">
        <f>SUM(S8:S52)</f>
        <v>8939</v>
      </c>
      <c r="T7" s="81">
        <f>SUM(T8:T52)</f>
        <v>40</v>
      </c>
      <c r="U7" s="81">
        <f>SUM(U8:U52)</f>
        <v>513</v>
      </c>
      <c r="V7" s="81">
        <f>SUM(V8:V52)</f>
        <v>413764</v>
      </c>
      <c r="W7" s="81">
        <f>SUM(W8:W52)</f>
        <v>281585</v>
      </c>
      <c r="X7" s="81">
        <f>SUM(X8:X52)</f>
        <v>442</v>
      </c>
      <c r="Y7" s="81">
        <f>SUM(Y8:Y52)</f>
        <v>0</v>
      </c>
      <c r="Z7" s="81">
        <f>SUM(Z8:Z52)</f>
        <v>130521</v>
      </c>
      <c r="AA7" s="81">
        <f>SUM(AA8:AA52)</f>
        <v>0</v>
      </c>
      <c r="AB7" s="81">
        <f>SUM(AB8:AB52)</f>
        <v>1216</v>
      </c>
      <c r="AC7" s="81">
        <f>SUM(AC8:AC52)</f>
        <v>5694</v>
      </c>
      <c r="AD7" s="81">
        <f>SUM(AD8:AD52)</f>
        <v>5274</v>
      </c>
      <c r="AE7" s="81">
        <f>SUM(AE8:AE52)</f>
        <v>420</v>
      </c>
      <c r="AF7" s="81">
        <f>SUM(AF8:AF52)</f>
        <v>18198</v>
      </c>
      <c r="AG7" s="81">
        <f>SUM(AG8:AG52)</f>
        <v>18197</v>
      </c>
      <c r="AH7" s="81">
        <f>SUM(AH8:AH52)</f>
        <v>1</v>
      </c>
      <c r="AI7" s="81">
        <f>SUM(AI8:AI52)</f>
        <v>0</v>
      </c>
      <c r="AJ7" s="81">
        <f>SUM(AJ8:AJ52)</f>
        <v>19285</v>
      </c>
      <c r="AK7" s="81">
        <f>SUM(AK8:AK52)</f>
        <v>8356</v>
      </c>
      <c r="AL7" s="81">
        <f>SUM(AL8:AL52)</f>
        <v>0</v>
      </c>
      <c r="AM7" s="81">
        <f>SUM(AM8:AM52)</f>
        <v>1776</v>
      </c>
      <c r="AN7" s="81">
        <f>SUM(AN8:AN52)</f>
        <v>164</v>
      </c>
      <c r="AO7" s="81">
        <f>SUM(AO8:AO52)</f>
        <v>0</v>
      </c>
      <c r="AP7" s="81">
        <f>SUM(AP8:AP52)</f>
        <v>7705</v>
      </c>
      <c r="AQ7" s="81">
        <f>SUM(AQ8:AQ52)</f>
        <v>387</v>
      </c>
      <c r="AR7" s="81">
        <f>SUM(AR8:AR52)</f>
        <v>18</v>
      </c>
      <c r="AS7" s="81">
        <f>SUM(AS8:AS52)</f>
        <v>879</v>
      </c>
      <c r="AT7" s="81">
        <f>SUM(AT8:AT52)</f>
        <v>872</v>
      </c>
      <c r="AU7" s="81">
        <f>SUM(AU8:AU52)</f>
        <v>604</v>
      </c>
      <c r="AV7" s="81">
        <f>SUM(AV8:AV52)</f>
        <v>13</v>
      </c>
      <c r="AW7" s="81">
        <f>SUM(AW8:AW52)</f>
        <v>229</v>
      </c>
      <c r="AX7" s="81">
        <f>SUM(AX8:AX52)</f>
        <v>26</v>
      </c>
      <c r="AY7" s="81">
        <f>SUM(AY8:AY52)</f>
        <v>0</v>
      </c>
      <c r="AZ7" s="81">
        <f>SUM(AZ8:AZ52)</f>
        <v>1150</v>
      </c>
      <c r="BA7" s="81">
        <f>SUM(BA8:BA52)</f>
        <v>1150</v>
      </c>
      <c r="BB7" s="81">
        <f>SUM(BB8:BB52)</f>
        <v>0</v>
      </c>
      <c r="BC7" s="81">
        <f>SUM(BC8:BC52)</f>
        <v>0</v>
      </c>
    </row>
    <row r="8" spans="1:55" s="61" customFormat="1" ht="12" customHeight="1">
      <c r="A8" s="115" t="s">
        <v>222</v>
      </c>
      <c r="B8" s="116" t="s">
        <v>223</v>
      </c>
      <c r="C8" s="115" t="s">
        <v>224</v>
      </c>
      <c r="D8" s="75">
        <f>SUM(E8,+H8,+K8)</f>
        <v>88221</v>
      </c>
      <c r="E8" s="75">
        <f>SUM(F8:G8)</f>
        <v>0</v>
      </c>
      <c r="F8" s="75">
        <v>0</v>
      </c>
      <c r="G8" s="75">
        <v>0</v>
      </c>
      <c r="H8" s="75">
        <f>SUM(I8:J8)</f>
        <v>0</v>
      </c>
      <c r="I8" s="75">
        <v>0</v>
      </c>
      <c r="J8" s="75">
        <v>0</v>
      </c>
      <c r="K8" s="75">
        <f>SUM(L8:M8)</f>
        <v>88221</v>
      </c>
      <c r="L8" s="75">
        <v>18788</v>
      </c>
      <c r="M8" s="75">
        <v>69433</v>
      </c>
      <c r="N8" s="75">
        <f>SUM(O8,+V8,+AC8)</f>
        <v>88281</v>
      </c>
      <c r="O8" s="75">
        <f>SUM(P8:U8)</f>
        <v>18788</v>
      </c>
      <c r="P8" s="75">
        <v>10406</v>
      </c>
      <c r="Q8" s="75">
        <v>0</v>
      </c>
      <c r="R8" s="75">
        <v>0</v>
      </c>
      <c r="S8" s="75">
        <v>8382</v>
      </c>
      <c r="T8" s="75">
        <v>0</v>
      </c>
      <c r="U8" s="75">
        <v>0</v>
      </c>
      <c r="V8" s="75">
        <f>SUM(W8:AB8)</f>
        <v>69433</v>
      </c>
      <c r="W8" s="75">
        <v>38140</v>
      </c>
      <c r="X8" s="75">
        <v>0</v>
      </c>
      <c r="Y8" s="75">
        <v>0</v>
      </c>
      <c r="Z8" s="75">
        <v>31293</v>
      </c>
      <c r="AA8" s="75">
        <v>0</v>
      </c>
      <c r="AB8" s="75">
        <v>0</v>
      </c>
      <c r="AC8" s="75">
        <f>SUM(AD8:AE8)</f>
        <v>60</v>
      </c>
      <c r="AD8" s="75">
        <v>60</v>
      </c>
      <c r="AE8" s="75">
        <v>0</v>
      </c>
      <c r="AF8" s="75">
        <f>SUM(AG8:AI8)</f>
        <v>849</v>
      </c>
      <c r="AG8" s="75">
        <v>849</v>
      </c>
      <c r="AH8" s="75">
        <v>0</v>
      </c>
      <c r="AI8" s="75">
        <v>0</v>
      </c>
      <c r="AJ8" s="75">
        <f>SUM(AK8:AS8)</f>
        <v>849</v>
      </c>
      <c r="AK8" s="75">
        <v>0</v>
      </c>
      <c r="AL8" s="75">
        <v>0</v>
      </c>
      <c r="AM8" s="75">
        <v>753</v>
      </c>
      <c r="AN8" s="75">
        <v>0</v>
      </c>
      <c r="AO8" s="75">
        <v>0</v>
      </c>
      <c r="AP8" s="75">
        <v>0</v>
      </c>
      <c r="AQ8" s="75">
        <v>96</v>
      </c>
      <c r="AR8" s="75">
        <v>0</v>
      </c>
      <c r="AS8" s="75">
        <v>0</v>
      </c>
      <c r="AT8" s="75">
        <f>SUM(AU8:AY8)</f>
        <v>95</v>
      </c>
      <c r="AU8" s="75">
        <v>0</v>
      </c>
      <c r="AV8" s="75">
        <v>0</v>
      </c>
      <c r="AW8" s="75">
        <v>95</v>
      </c>
      <c r="AX8" s="75">
        <v>0</v>
      </c>
      <c r="AY8" s="75">
        <v>0</v>
      </c>
      <c r="AZ8" s="75">
        <f>SUM(BA8:BC8)</f>
        <v>34</v>
      </c>
      <c r="BA8" s="75">
        <v>34</v>
      </c>
      <c r="BB8" s="75">
        <v>0</v>
      </c>
      <c r="BC8" s="75">
        <v>0</v>
      </c>
    </row>
    <row r="9" spans="1:55" s="61" customFormat="1" ht="12" customHeight="1">
      <c r="A9" s="115" t="s">
        <v>222</v>
      </c>
      <c r="B9" s="116" t="s">
        <v>225</v>
      </c>
      <c r="C9" s="115" t="s">
        <v>226</v>
      </c>
      <c r="D9" s="75">
        <f>SUM(E9,+H9,+K9)</f>
        <v>57845</v>
      </c>
      <c r="E9" s="75">
        <f>SUM(F9:G9)</f>
        <v>0</v>
      </c>
      <c r="F9" s="75">
        <v>0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57845</v>
      </c>
      <c r="L9" s="75">
        <v>15786</v>
      </c>
      <c r="M9" s="75">
        <v>42059</v>
      </c>
      <c r="N9" s="75">
        <f>SUM(O9,+V9,+AC9)</f>
        <v>114424</v>
      </c>
      <c r="O9" s="75">
        <f>SUM(P9:U9)</f>
        <v>15786</v>
      </c>
      <c r="P9" s="75">
        <v>15786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98638</v>
      </c>
      <c r="W9" s="75">
        <v>10001</v>
      </c>
      <c r="X9" s="75">
        <v>0</v>
      </c>
      <c r="Y9" s="75">
        <v>0</v>
      </c>
      <c r="Z9" s="75">
        <v>88637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870</v>
      </c>
      <c r="AG9" s="75">
        <v>870</v>
      </c>
      <c r="AH9" s="75">
        <v>0</v>
      </c>
      <c r="AI9" s="75">
        <v>0</v>
      </c>
      <c r="AJ9" s="75">
        <f>SUM(AK9:AS9)</f>
        <v>870</v>
      </c>
      <c r="AK9" s="75">
        <v>0</v>
      </c>
      <c r="AL9" s="75">
        <v>0</v>
      </c>
      <c r="AM9" s="75">
        <v>84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786</v>
      </c>
      <c r="AT9" s="75">
        <f>SUM(AU9:AY9)</f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222</v>
      </c>
      <c r="B10" s="116" t="s">
        <v>227</v>
      </c>
      <c r="C10" s="115" t="s">
        <v>228</v>
      </c>
      <c r="D10" s="75">
        <f>SUM(E10,+H10,+K10)</f>
        <v>9421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9421</v>
      </c>
      <c r="L10" s="75">
        <v>3915</v>
      </c>
      <c r="M10" s="75">
        <v>5506</v>
      </c>
      <c r="N10" s="75">
        <f>SUM(O10,+V10,+AC10)</f>
        <v>9548</v>
      </c>
      <c r="O10" s="75">
        <f>SUM(P10:U10)</f>
        <v>3915</v>
      </c>
      <c r="P10" s="75">
        <v>3915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5506</v>
      </c>
      <c r="W10" s="75">
        <v>5506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127</v>
      </c>
      <c r="AD10" s="75">
        <v>127</v>
      </c>
      <c r="AE10" s="75">
        <v>0</v>
      </c>
      <c r="AF10" s="75">
        <f>SUM(AG10:AI10)</f>
        <v>6</v>
      </c>
      <c r="AG10" s="75">
        <v>6</v>
      </c>
      <c r="AH10" s="75">
        <v>0</v>
      </c>
      <c r="AI10" s="75">
        <v>0</v>
      </c>
      <c r="AJ10" s="75">
        <f>SUM(AK10:AS10)</f>
        <v>6</v>
      </c>
      <c r="AK10" s="75">
        <v>0</v>
      </c>
      <c r="AL10" s="75">
        <v>0</v>
      </c>
      <c r="AM10" s="75">
        <v>6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69</v>
      </c>
      <c r="BA10" s="75">
        <v>69</v>
      </c>
      <c r="BB10" s="75">
        <v>0</v>
      </c>
      <c r="BC10" s="75">
        <v>0</v>
      </c>
    </row>
    <row r="11" spans="1:55" s="61" customFormat="1" ht="12" customHeight="1">
      <c r="A11" s="115" t="s">
        <v>222</v>
      </c>
      <c r="B11" s="116" t="s">
        <v>229</v>
      </c>
      <c r="C11" s="115" t="s">
        <v>230</v>
      </c>
      <c r="D11" s="75">
        <f>SUM(E11,+H11,+K11)</f>
        <v>29579</v>
      </c>
      <c r="E11" s="75">
        <f>SUM(F11:G11)</f>
        <v>0</v>
      </c>
      <c r="F11" s="75">
        <v>0</v>
      </c>
      <c r="G11" s="75">
        <v>0</v>
      </c>
      <c r="H11" s="75">
        <f>SUM(I11:J11)</f>
        <v>23350</v>
      </c>
      <c r="I11" s="75">
        <v>23350</v>
      </c>
      <c r="J11" s="75">
        <v>0</v>
      </c>
      <c r="K11" s="75">
        <f>SUM(L11:M11)</f>
        <v>6229</v>
      </c>
      <c r="L11" s="75">
        <v>0</v>
      </c>
      <c r="M11" s="75">
        <v>6229</v>
      </c>
      <c r="N11" s="75">
        <f>SUM(O11,+V11,+AC11)</f>
        <v>29579</v>
      </c>
      <c r="O11" s="75">
        <f>SUM(P11:U11)</f>
        <v>23350</v>
      </c>
      <c r="P11" s="75">
        <v>23350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6229</v>
      </c>
      <c r="W11" s="75">
        <v>0</v>
      </c>
      <c r="X11" s="75">
        <v>0</v>
      </c>
      <c r="Y11" s="75">
        <v>0</v>
      </c>
      <c r="Z11" s="75">
        <v>6229</v>
      </c>
      <c r="AA11" s="75">
        <v>0</v>
      </c>
      <c r="AB11" s="75">
        <v>0</v>
      </c>
      <c r="AC11" s="75">
        <f>SUM(AD11:AE11)</f>
        <v>0</v>
      </c>
      <c r="AD11" s="75">
        <v>0</v>
      </c>
      <c r="AE11" s="75">
        <v>0</v>
      </c>
      <c r="AF11" s="75">
        <f>SUM(AG11:AI11)</f>
        <v>38</v>
      </c>
      <c r="AG11" s="75">
        <v>38</v>
      </c>
      <c r="AH11" s="75">
        <v>0</v>
      </c>
      <c r="AI11" s="75">
        <v>0</v>
      </c>
      <c r="AJ11" s="75">
        <f>SUM(AK11:AS11)</f>
        <v>38</v>
      </c>
      <c r="AK11" s="75">
        <v>38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38</v>
      </c>
      <c r="AU11" s="75">
        <v>38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222</v>
      </c>
      <c r="B12" s="117" t="s">
        <v>231</v>
      </c>
      <c r="C12" s="70" t="s">
        <v>232</v>
      </c>
      <c r="D12" s="76">
        <f>SUM(E12,+H12,+K12)</f>
        <v>13667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13667</v>
      </c>
      <c r="L12" s="76">
        <v>7323</v>
      </c>
      <c r="M12" s="76">
        <v>6344</v>
      </c>
      <c r="N12" s="76">
        <f>SUM(O12,+V12,+AC12)</f>
        <v>14167</v>
      </c>
      <c r="O12" s="76">
        <f>SUM(P12:U12)</f>
        <v>7323</v>
      </c>
      <c r="P12" s="76">
        <v>7323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6344</v>
      </c>
      <c r="W12" s="76">
        <v>6344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500</v>
      </c>
      <c r="AD12" s="76">
        <v>500</v>
      </c>
      <c r="AE12" s="76">
        <v>0</v>
      </c>
      <c r="AF12" s="76">
        <f>SUM(AG12:AI12)</f>
        <v>0</v>
      </c>
      <c r="AG12" s="76">
        <v>0</v>
      </c>
      <c r="AH12" s="76">
        <v>0</v>
      </c>
      <c r="AI12" s="76">
        <v>0</v>
      </c>
      <c r="AJ12" s="76">
        <f>SUM(AK12:AS12)</f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222</v>
      </c>
      <c r="B13" s="117" t="s">
        <v>233</v>
      </c>
      <c r="C13" s="70" t="s">
        <v>234</v>
      </c>
      <c r="D13" s="76">
        <f>SUM(E13,+H13,+K13)</f>
        <v>24850</v>
      </c>
      <c r="E13" s="76">
        <f>SUM(F13:G13)</f>
        <v>0</v>
      </c>
      <c r="F13" s="76">
        <v>0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24850</v>
      </c>
      <c r="L13" s="76">
        <v>8585</v>
      </c>
      <c r="M13" s="76">
        <v>16265</v>
      </c>
      <c r="N13" s="76">
        <f>SUM(O13,+V13,+AC13)</f>
        <v>24945</v>
      </c>
      <c r="O13" s="76">
        <f>SUM(P13:U13)</f>
        <v>8585</v>
      </c>
      <c r="P13" s="76">
        <v>8585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16265</v>
      </c>
      <c r="W13" s="76">
        <v>16265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95</v>
      </c>
      <c r="AD13" s="76">
        <v>95</v>
      </c>
      <c r="AE13" s="76">
        <v>0</v>
      </c>
      <c r="AF13" s="76">
        <f>SUM(AG13:AI13)</f>
        <v>45</v>
      </c>
      <c r="AG13" s="76">
        <v>45</v>
      </c>
      <c r="AH13" s="76">
        <v>0</v>
      </c>
      <c r="AI13" s="76">
        <v>0</v>
      </c>
      <c r="AJ13" s="76">
        <f>SUM(AK13:AS13)</f>
        <v>45</v>
      </c>
      <c r="AK13" s="76">
        <v>0</v>
      </c>
      <c r="AL13" s="76">
        <v>0</v>
      </c>
      <c r="AM13" s="76">
        <v>45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222</v>
      </c>
      <c r="B14" s="117" t="s">
        <v>235</v>
      </c>
      <c r="C14" s="70" t="s">
        <v>236</v>
      </c>
      <c r="D14" s="76">
        <f>SUM(E14,+H14,+K14)</f>
        <v>18212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18212</v>
      </c>
      <c r="L14" s="76">
        <v>4991</v>
      </c>
      <c r="M14" s="76">
        <v>13221</v>
      </c>
      <c r="N14" s="76">
        <f>SUM(O14,+V14,+AC14)</f>
        <v>18312</v>
      </c>
      <c r="O14" s="76">
        <f>SUM(P14:U14)</f>
        <v>4991</v>
      </c>
      <c r="P14" s="76">
        <v>4478</v>
      </c>
      <c r="Q14" s="76">
        <v>0</v>
      </c>
      <c r="R14" s="76">
        <v>0</v>
      </c>
      <c r="S14" s="76">
        <v>0</v>
      </c>
      <c r="T14" s="76">
        <v>0</v>
      </c>
      <c r="U14" s="76">
        <v>513</v>
      </c>
      <c r="V14" s="76">
        <f>SUM(W14:AB14)</f>
        <v>13230</v>
      </c>
      <c r="W14" s="76">
        <v>12014</v>
      </c>
      <c r="X14" s="76">
        <v>0</v>
      </c>
      <c r="Y14" s="76">
        <v>0</v>
      </c>
      <c r="Z14" s="76">
        <v>0</v>
      </c>
      <c r="AA14" s="76">
        <v>0</v>
      </c>
      <c r="AB14" s="76">
        <v>1216</v>
      </c>
      <c r="AC14" s="76">
        <f>SUM(AD14:AE14)</f>
        <v>91</v>
      </c>
      <c r="AD14" s="76">
        <v>91</v>
      </c>
      <c r="AE14" s="76">
        <v>0</v>
      </c>
      <c r="AF14" s="76">
        <f>SUM(AG14:AI14)</f>
        <v>8063</v>
      </c>
      <c r="AG14" s="76">
        <v>8063</v>
      </c>
      <c r="AH14" s="76">
        <v>0</v>
      </c>
      <c r="AI14" s="76">
        <v>0</v>
      </c>
      <c r="AJ14" s="76">
        <f>SUM(AK14:AS14)</f>
        <v>8063</v>
      </c>
      <c r="AK14" s="76">
        <v>0</v>
      </c>
      <c r="AL14" s="76">
        <v>0</v>
      </c>
      <c r="AM14" s="76">
        <v>358</v>
      </c>
      <c r="AN14" s="76">
        <v>0</v>
      </c>
      <c r="AO14" s="76">
        <v>0</v>
      </c>
      <c r="AP14" s="76">
        <v>7705</v>
      </c>
      <c r="AQ14" s="76">
        <v>0</v>
      </c>
      <c r="AR14" s="76">
        <v>0</v>
      </c>
      <c r="AS14" s="76">
        <v>0</v>
      </c>
      <c r="AT14" s="76">
        <f>SUM(AU14:AY14)</f>
        <v>47</v>
      </c>
      <c r="AU14" s="76">
        <v>0</v>
      </c>
      <c r="AV14" s="76">
        <v>0</v>
      </c>
      <c r="AW14" s="76">
        <v>47</v>
      </c>
      <c r="AX14" s="76">
        <v>0</v>
      </c>
      <c r="AY14" s="76">
        <v>0</v>
      </c>
      <c r="AZ14" s="76">
        <f>SUM(BA14:BC14)</f>
        <v>15</v>
      </c>
      <c r="BA14" s="76">
        <v>15</v>
      </c>
      <c r="BB14" s="76">
        <v>0</v>
      </c>
      <c r="BC14" s="76">
        <v>0</v>
      </c>
    </row>
    <row r="15" spans="1:55" s="61" customFormat="1" ht="12" customHeight="1">
      <c r="A15" s="70" t="s">
        <v>222</v>
      </c>
      <c r="B15" s="117" t="s">
        <v>237</v>
      </c>
      <c r="C15" s="70" t="s">
        <v>238</v>
      </c>
      <c r="D15" s="76">
        <f>SUM(E15,+H15,+K15)</f>
        <v>20029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20029</v>
      </c>
      <c r="L15" s="76">
        <v>5846</v>
      </c>
      <c r="M15" s="76">
        <v>14183</v>
      </c>
      <c r="N15" s="76">
        <f>SUM(O15,+V15,+AC15)</f>
        <v>20645</v>
      </c>
      <c r="O15" s="76">
        <f>SUM(P15:U15)</f>
        <v>5846</v>
      </c>
      <c r="P15" s="76">
        <v>5846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14183</v>
      </c>
      <c r="W15" s="76">
        <v>14183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616</v>
      </c>
      <c r="AD15" s="76">
        <v>616</v>
      </c>
      <c r="AE15" s="76">
        <v>0</v>
      </c>
      <c r="AF15" s="76">
        <f>SUM(AG15:AI15)</f>
        <v>73</v>
      </c>
      <c r="AG15" s="76">
        <v>73</v>
      </c>
      <c r="AH15" s="76">
        <v>0</v>
      </c>
      <c r="AI15" s="76">
        <v>0</v>
      </c>
      <c r="AJ15" s="76">
        <f>SUM(AK15:AS15)</f>
        <v>73</v>
      </c>
      <c r="AK15" s="76">
        <v>0</v>
      </c>
      <c r="AL15" s="76">
        <v>0</v>
      </c>
      <c r="AM15" s="76">
        <v>29</v>
      </c>
      <c r="AN15" s="76">
        <v>0</v>
      </c>
      <c r="AO15" s="76">
        <v>0</v>
      </c>
      <c r="AP15" s="76">
        <v>0</v>
      </c>
      <c r="AQ15" s="76">
        <v>0</v>
      </c>
      <c r="AR15" s="76">
        <v>2</v>
      </c>
      <c r="AS15" s="76">
        <v>42</v>
      </c>
      <c r="AT15" s="76">
        <f>SUM(AU15:AY15)</f>
        <v>4</v>
      </c>
      <c r="AU15" s="76">
        <v>0</v>
      </c>
      <c r="AV15" s="76">
        <v>0</v>
      </c>
      <c r="AW15" s="76">
        <v>4</v>
      </c>
      <c r="AX15" s="76">
        <v>0</v>
      </c>
      <c r="AY15" s="76">
        <v>0</v>
      </c>
      <c r="AZ15" s="76">
        <f>SUM(BA15:BC15)</f>
        <v>138</v>
      </c>
      <c r="BA15" s="76">
        <v>138</v>
      </c>
      <c r="BB15" s="76">
        <v>0</v>
      </c>
      <c r="BC15" s="76">
        <v>0</v>
      </c>
    </row>
    <row r="16" spans="1:55" s="61" customFormat="1" ht="12" customHeight="1">
      <c r="A16" s="70" t="s">
        <v>222</v>
      </c>
      <c r="B16" s="117" t="s">
        <v>239</v>
      </c>
      <c r="C16" s="70" t="s">
        <v>240</v>
      </c>
      <c r="D16" s="76">
        <f>SUM(E16,+H16,+K16)</f>
        <v>6983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6983</v>
      </c>
      <c r="L16" s="76">
        <v>2098</v>
      </c>
      <c r="M16" s="76">
        <v>4885</v>
      </c>
      <c r="N16" s="76">
        <f>SUM(O16,+V16,+AC16)</f>
        <v>6983</v>
      </c>
      <c r="O16" s="76">
        <f>SUM(P16:U16)</f>
        <v>2098</v>
      </c>
      <c r="P16" s="76">
        <v>2098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4885</v>
      </c>
      <c r="W16" s="76">
        <v>4885</v>
      </c>
      <c r="X16" s="76">
        <v>0</v>
      </c>
      <c r="Y16" s="76">
        <v>0</v>
      </c>
      <c r="Z16" s="76">
        <v>0</v>
      </c>
      <c r="AA16" s="76"/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36</v>
      </c>
      <c r="AG16" s="76">
        <v>36</v>
      </c>
      <c r="AH16" s="76">
        <v>0</v>
      </c>
      <c r="AI16" s="76">
        <v>0</v>
      </c>
      <c r="AJ16" s="76">
        <f>SUM(AK16:AS16)</f>
        <v>35</v>
      </c>
      <c r="AK16" s="76"/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35</v>
      </c>
      <c r="AR16" s="76">
        <v>0</v>
      </c>
      <c r="AS16" s="76">
        <v>0</v>
      </c>
      <c r="AT16" s="76">
        <f>SUM(AU16:AY16)</f>
        <v>1</v>
      </c>
      <c r="AU16" s="76">
        <v>1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222</v>
      </c>
      <c r="B17" s="117" t="s">
        <v>241</v>
      </c>
      <c r="C17" s="70" t="s">
        <v>242</v>
      </c>
      <c r="D17" s="76">
        <f>SUM(E17,+H17,+K17)</f>
        <v>22129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22129</v>
      </c>
      <c r="L17" s="76">
        <v>9579</v>
      </c>
      <c r="M17" s="76">
        <v>12550</v>
      </c>
      <c r="N17" s="76">
        <f>SUM(O17,+V17,+AC17)</f>
        <v>22159</v>
      </c>
      <c r="O17" s="76">
        <f>SUM(P17:U17)</f>
        <v>9579</v>
      </c>
      <c r="P17" s="76">
        <v>9579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12550</v>
      </c>
      <c r="W17" s="76">
        <v>12550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30</v>
      </c>
      <c r="AD17" s="76">
        <v>30</v>
      </c>
      <c r="AE17" s="76">
        <v>0</v>
      </c>
      <c r="AF17" s="76">
        <f>SUM(AG17:AI17)</f>
        <v>15</v>
      </c>
      <c r="AG17" s="76">
        <v>15</v>
      </c>
      <c r="AH17" s="76">
        <v>0</v>
      </c>
      <c r="AI17" s="76">
        <v>0</v>
      </c>
      <c r="AJ17" s="76">
        <f>SUM(AK17:AS17)</f>
        <v>15</v>
      </c>
      <c r="AK17" s="76">
        <v>0</v>
      </c>
      <c r="AL17" s="76">
        <v>0</v>
      </c>
      <c r="AM17" s="76">
        <v>0</v>
      </c>
      <c r="AN17" s="76">
        <v>15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132</v>
      </c>
      <c r="BA17" s="76">
        <v>132</v>
      </c>
      <c r="BB17" s="76">
        <v>0</v>
      </c>
      <c r="BC17" s="76">
        <v>0</v>
      </c>
    </row>
    <row r="18" spans="1:55" s="61" customFormat="1" ht="12" customHeight="1">
      <c r="A18" s="70" t="s">
        <v>222</v>
      </c>
      <c r="B18" s="117" t="s">
        <v>243</v>
      </c>
      <c r="C18" s="70" t="s">
        <v>244</v>
      </c>
      <c r="D18" s="76">
        <f>SUM(E18,+H18,+K18)</f>
        <v>29738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29738</v>
      </c>
      <c r="L18" s="76">
        <v>9139</v>
      </c>
      <c r="M18" s="76">
        <v>20599</v>
      </c>
      <c r="N18" s="76">
        <f>SUM(O18,+V18,+AC18)</f>
        <v>29820</v>
      </c>
      <c r="O18" s="76">
        <f>SUM(P18:U18)</f>
        <v>9139</v>
      </c>
      <c r="P18" s="76">
        <v>9139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20599</v>
      </c>
      <c r="W18" s="76">
        <v>20599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82</v>
      </c>
      <c r="AD18" s="76">
        <v>82</v>
      </c>
      <c r="AE18" s="76">
        <v>0</v>
      </c>
      <c r="AF18" s="76">
        <f>SUM(AG18:AI18)</f>
        <v>206</v>
      </c>
      <c r="AG18" s="76">
        <v>206</v>
      </c>
      <c r="AH18" s="76">
        <v>0</v>
      </c>
      <c r="AI18" s="76">
        <v>0</v>
      </c>
      <c r="AJ18" s="76">
        <f>SUM(AK18:AS18)</f>
        <v>206</v>
      </c>
      <c r="AK18" s="76">
        <v>0</v>
      </c>
      <c r="AL18" s="76">
        <v>0</v>
      </c>
      <c r="AM18" s="76">
        <v>51</v>
      </c>
      <c r="AN18" s="76">
        <v>0</v>
      </c>
      <c r="AO18" s="76">
        <v>0</v>
      </c>
      <c r="AP18" s="76">
        <v>0</v>
      </c>
      <c r="AQ18" s="76">
        <v>155</v>
      </c>
      <c r="AR18" s="76">
        <v>0</v>
      </c>
      <c r="AS18" s="76">
        <v>0</v>
      </c>
      <c r="AT18" s="76">
        <f>SUM(AU18:AY18)</f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222</v>
      </c>
      <c r="B19" s="117" t="s">
        <v>245</v>
      </c>
      <c r="C19" s="70" t="s">
        <v>246</v>
      </c>
      <c r="D19" s="76">
        <f>SUM(E19,+H19,+K19)</f>
        <v>13539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13539</v>
      </c>
      <c r="L19" s="76">
        <v>4487</v>
      </c>
      <c r="M19" s="76">
        <v>9052</v>
      </c>
      <c r="N19" s="76">
        <f>SUM(O19,+V19,+AC19)</f>
        <v>13539</v>
      </c>
      <c r="O19" s="76">
        <f>SUM(P19:U19)</f>
        <v>4487</v>
      </c>
      <c r="P19" s="76">
        <v>4487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9052</v>
      </c>
      <c r="W19" s="76">
        <v>9052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3</v>
      </c>
      <c r="AG19" s="76">
        <v>3</v>
      </c>
      <c r="AH19" s="76">
        <v>0</v>
      </c>
      <c r="AI19" s="76">
        <v>0</v>
      </c>
      <c r="AJ19" s="76">
        <f>SUM(AK19:AS19)</f>
        <v>0</v>
      </c>
      <c r="AK19" s="76"/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/>
      <c r="AT19" s="76">
        <f>SUM(AU19:AY19)</f>
        <v>3</v>
      </c>
      <c r="AU19" s="76">
        <v>3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104</v>
      </c>
      <c r="BA19" s="76">
        <v>104</v>
      </c>
      <c r="BB19" s="76">
        <v>0</v>
      </c>
      <c r="BC19" s="76">
        <v>0</v>
      </c>
    </row>
    <row r="20" spans="1:55" s="61" customFormat="1" ht="12" customHeight="1">
      <c r="A20" s="70" t="s">
        <v>222</v>
      </c>
      <c r="B20" s="117" t="s">
        <v>247</v>
      </c>
      <c r="C20" s="70" t="s">
        <v>248</v>
      </c>
      <c r="D20" s="76">
        <f>SUM(E20,+H20,+K20)</f>
        <v>49223</v>
      </c>
      <c r="E20" s="76">
        <f>SUM(F20:G20)</f>
        <v>0</v>
      </c>
      <c r="F20" s="76">
        <v>0</v>
      </c>
      <c r="G20" s="76">
        <v>0</v>
      </c>
      <c r="H20" s="76">
        <f>SUM(I20:J20)</f>
        <v>86</v>
      </c>
      <c r="I20" s="76">
        <v>0</v>
      </c>
      <c r="J20" s="76">
        <v>86</v>
      </c>
      <c r="K20" s="76">
        <f>SUM(L20:M20)</f>
        <v>49137</v>
      </c>
      <c r="L20" s="76">
        <v>18827</v>
      </c>
      <c r="M20" s="76">
        <v>30310</v>
      </c>
      <c r="N20" s="76">
        <f>SUM(O20,+V20,+AC20)</f>
        <v>49276</v>
      </c>
      <c r="O20" s="76">
        <f>SUM(P20:U20)</f>
        <v>18827</v>
      </c>
      <c r="P20" s="76">
        <v>18827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30396</v>
      </c>
      <c r="W20" s="76">
        <v>27476</v>
      </c>
      <c r="X20" s="76">
        <v>0</v>
      </c>
      <c r="Y20" s="76">
        <v>0</v>
      </c>
      <c r="Z20" s="76">
        <v>2920</v>
      </c>
      <c r="AA20" s="76">
        <v>0</v>
      </c>
      <c r="AB20" s="76">
        <v>0</v>
      </c>
      <c r="AC20" s="76">
        <f>SUM(AD20:AE20)</f>
        <v>53</v>
      </c>
      <c r="AD20" s="76">
        <v>53</v>
      </c>
      <c r="AE20" s="76">
        <v>0</v>
      </c>
      <c r="AF20" s="76">
        <f>SUM(AG20:AI20)</f>
        <v>809</v>
      </c>
      <c r="AG20" s="76">
        <v>809</v>
      </c>
      <c r="AH20" s="76">
        <v>0</v>
      </c>
      <c r="AI20" s="76">
        <v>0</v>
      </c>
      <c r="AJ20" s="76">
        <f>SUM(AK20:AS20)</f>
        <v>7500</v>
      </c>
      <c r="AK20" s="76">
        <v>7087</v>
      </c>
      <c r="AL20" s="76">
        <v>0</v>
      </c>
      <c r="AM20" s="76">
        <v>413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477</v>
      </c>
      <c r="AU20" s="76">
        <v>396</v>
      </c>
      <c r="AV20" s="76">
        <v>0</v>
      </c>
      <c r="AW20" s="76">
        <v>81</v>
      </c>
      <c r="AX20" s="76">
        <v>0</v>
      </c>
      <c r="AY20" s="76">
        <v>0</v>
      </c>
      <c r="AZ20" s="76">
        <f>SUM(BA20:BC20)</f>
        <v>262</v>
      </c>
      <c r="BA20" s="76">
        <v>262</v>
      </c>
      <c r="BB20" s="76">
        <v>0</v>
      </c>
      <c r="BC20" s="76">
        <v>0</v>
      </c>
    </row>
    <row r="21" spans="1:55" s="61" customFormat="1" ht="12" customHeight="1">
      <c r="A21" s="70" t="s">
        <v>222</v>
      </c>
      <c r="B21" s="117" t="s">
        <v>249</v>
      </c>
      <c r="C21" s="70" t="s">
        <v>250</v>
      </c>
      <c r="D21" s="76">
        <f>SUM(E21,+H21,+K21)</f>
        <v>3204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3204</v>
      </c>
      <c r="L21" s="76">
        <v>1431</v>
      </c>
      <c r="M21" s="76">
        <v>1773</v>
      </c>
      <c r="N21" s="76">
        <f>SUM(O21,+V21,+AC21)</f>
        <v>3204</v>
      </c>
      <c r="O21" s="76">
        <f>SUM(P21:U21)</f>
        <v>1431</v>
      </c>
      <c r="P21" s="76">
        <v>1431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1773</v>
      </c>
      <c r="W21" s="76">
        <v>1773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13</v>
      </c>
      <c r="AG21" s="76">
        <v>13</v>
      </c>
      <c r="AH21" s="76">
        <v>0</v>
      </c>
      <c r="AI21" s="76">
        <v>0</v>
      </c>
      <c r="AJ21" s="76">
        <f>SUM(AK21:AS21)</f>
        <v>13</v>
      </c>
      <c r="AK21" s="76">
        <v>0</v>
      </c>
      <c r="AL21" s="76">
        <v>0</v>
      </c>
      <c r="AM21" s="76">
        <v>5</v>
      </c>
      <c r="AN21" s="76">
        <v>0</v>
      </c>
      <c r="AO21" s="76">
        <v>0</v>
      </c>
      <c r="AP21" s="76">
        <v>0</v>
      </c>
      <c r="AQ21" s="76">
        <v>0</v>
      </c>
      <c r="AR21" s="76">
        <v>1</v>
      </c>
      <c r="AS21" s="76">
        <v>7</v>
      </c>
      <c r="AT21" s="76">
        <f>SUM(AU21:AY21)</f>
        <v>1</v>
      </c>
      <c r="AU21" s="76">
        <v>0</v>
      </c>
      <c r="AV21" s="76">
        <v>0</v>
      </c>
      <c r="AW21" s="76">
        <v>1</v>
      </c>
      <c r="AX21" s="76">
        <v>0</v>
      </c>
      <c r="AY21" s="76">
        <v>0</v>
      </c>
      <c r="AZ21" s="76">
        <f>SUM(BA21:BC21)</f>
        <v>22</v>
      </c>
      <c r="BA21" s="76">
        <v>22</v>
      </c>
      <c r="BB21" s="76">
        <v>0</v>
      </c>
      <c r="BC21" s="76">
        <v>0</v>
      </c>
    </row>
    <row r="22" spans="1:55" s="61" customFormat="1" ht="12" customHeight="1">
      <c r="A22" s="70" t="s">
        <v>222</v>
      </c>
      <c r="B22" s="117" t="s">
        <v>251</v>
      </c>
      <c r="C22" s="70" t="s">
        <v>252</v>
      </c>
      <c r="D22" s="76">
        <f>SUM(E22,+H22,+K22)</f>
        <v>7867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7867</v>
      </c>
      <c r="L22" s="76">
        <v>2234</v>
      </c>
      <c r="M22" s="76">
        <v>5633</v>
      </c>
      <c r="N22" s="76">
        <f>SUM(O22,+V22,+AC22)</f>
        <v>7947</v>
      </c>
      <c r="O22" s="76">
        <f>SUM(P22:U22)</f>
        <v>2274</v>
      </c>
      <c r="P22" s="76">
        <v>2234</v>
      </c>
      <c r="Q22" s="76">
        <v>0</v>
      </c>
      <c r="R22" s="76">
        <v>0</v>
      </c>
      <c r="S22" s="76">
        <v>0</v>
      </c>
      <c r="T22" s="76">
        <v>40</v>
      </c>
      <c r="U22" s="76">
        <v>0</v>
      </c>
      <c r="V22" s="76">
        <f>SUM(W22:AB22)</f>
        <v>5633</v>
      </c>
      <c r="W22" s="76">
        <v>5633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40</v>
      </c>
      <c r="AD22" s="76">
        <v>40</v>
      </c>
      <c r="AE22" s="76">
        <v>0</v>
      </c>
      <c r="AF22" s="76">
        <f>SUM(AG22:AI22)</f>
        <v>55</v>
      </c>
      <c r="AG22" s="76">
        <v>55</v>
      </c>
      <c r="AH22" s="76">
        <v>0</v>
      </c>
      <c r="AI22" s="76">
        <v>0</v>
      </c>
      <c r="AJ22" s="76">
        <f>SUM(AK22:AS22)</f>
        <v>55</v>
      </c>
      <c r="AK22" s="76">
        <v>0</v>
      </c>
      <c r="AL22" s="76">
        <v>0</v>
      </c>
      <c r="AM22" s="76">
        <v>14</v>
      </c>
      <c r="AN22" s="76">
        <v>0</v>
      </c>
      <c r="AO22" s="76">
        <v>0</v>
      </c>
      <c r="AP22" s="76">
        <v>0</v>
      </c>
      <c r="AQ22" s="76">
        <v>41</v>
      </c>
      <c r="AR22" s="76">
        <v>0</v>
      </c>
      <c r="AS22" s="76">
        <v>0</v>
      </c>
      <c r="AT22" s="76">
        <f>SUM(AU22:AY22)</f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222</v>
      </c>
      <c r="B23" s="117" t="s">
        <v>253</v>
      </c>
      <c r="C23" s="70" t="s">
        <v>254</v>
      </c>
      <c r="D23" s="76">
        <f>SUM(E23,+H23,+K23)</f>
        <v>3921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3921</v>
      </c>
      <c r="L23" s="76">
        <v>979</v>
      </c>
      <c r="M23" s="76">
        <v>2942</v>
      </c>
      <c r="N23" s="76">
        <f>SUM(O23,+V23,+AC23)</f>
        <v>3940</v>
      </c>
      <c r="O23" s="76">
        <f>SUM(P23:U23)</f>
        <v>979</v>
      </c>
      <c r="P23" s="76">
        <v>979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2942</v>
      </c>
      <c r="W23" s="76">
        <v>2942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19</v>
      </c>
      <c r="AD23" s="76">
        <v>19</v>
      </c>
      <c r="AE23" s="76">
        <v>0</v>
      </c>
      <c r="AF23" s="76">
        <f>SUM(AG23:AI23)</f>
        <v>11</v>
      </c>
      <c r="AG23" s="76">
        <v>11</v>
      </c>
      <c r="AH23" s="76">
        <v>0</v>
      </c>
      <c r="AI23" s="76">
        <v>0</v>
      </c>
      <c r="AJ23" s="76">
        <f>SUM(AK23:AS23)</f>
        <v>11</v>
      </c>
      <c r="AK23" s="76">
        <v>0</v>
      </c>
      <c r="AL23" s="76">
        <v>0</v>
      </c>
      <c r="AM23" s="76">
        <v>0</v>
      </c>
      <c r="AN23" s="76">
        <v>11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222</v>
      </c>
      <c r="B24" s="117" t="s">
        <v>255</v>
      </c>
      <c r="C24" s="70" t="s">
        <v>256</v>
      </c>
      <c r="D24" s="76">
        <f>SUM(E24,+H24,+K24)</f>
        <v>8769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8769</v>
      </c>
      <c r="L24" s="76">
        <v>4916</v>
      </c>
      <c r="M24" s="76">
        <v>3853</v>
      </c>
      <c r="N24" s="76">
        <f>SUM(O24,+V24,+AC24)</f>
        <v>8816</v>
      </c>
      <c r="O24" s="76">
        <f>SUM(P24:U24)</f>
        <v>4916</v>
      </c>
      <c r="P24" s="76">
        <v>4916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3853</v>
      </c>
      <c r="W24" s="76">
        <v>3853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47</v>
      </c>
      <c r="AD24" s="76">
        <v>47</v>
      </c>
      <c r="AE24" s="76">
        <v>0</v>
      </c>
      <c r="AF24" s="76">
        <f>SUM(AG24:AI24)</f>
        <v>69</v>
      </c>
      <c r="AG24" s="76">
        <v>69</v>
      </c>
      <c r="AH24" s="76">
        <v>0</v>
      </c>
      <c r="AI24" s="76">
        <v>0</v>
      </c>
      <c r="AJ24" s="76">
        <f>SUM(AK24:AS24)</f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69</v>
      </c>
      <c r="AU24" s="76">
        <v>69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222</v>
      </c>
      <c r="B25" s="117" t="s">
        <v>257</v>
      </c>
      <c r="C25" s="70" t="s">
        <v>258</v>
      </c>
      <c r="D25" s="76">
        <f>SUM(E25,+H25,+K25)</f>
        <v>4416</v>
      </c>
      <c r="E25" s="76">
        <f>SUM(F25:G25)</f>
        <v>0</v>
      </c>
      <c r="F25" s="76">
        <v>0</v>
      </c>
      <c r="G25" s="76">
        <v>0</v>
      </c>
      <c r="H25" s="76">
        <f>SUM(I25:J25)</f>
        <v>2822</v>
      </c>
      <c r="I25" s="76">
        <v>2822</v>
      </c>
      <c r="J25" s="76">
        <v>0</v>
      </c>
      <c r="K25" s="76">
        <f>SUM(L25:M25)</f>
        <v>1594</v>
      </c>
      <c r="L25" s="76">
        <v>0</v>
      </c>
      <c r="M25" s="76">
        <v>1594</v>
      </c>
      <c r="N25" s="76">
        <f>SUM(O25,+V25,+AC25)</f>
        <v>4422</v>
      </c>
      <c r="O25" s="76">
        <f>SUM(P25:U25)</f>
        <v>2822</v>
      </c>
      <c r="P25" s="76">
        <v>2822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1594</v>
      </c>
      <c r="W25" s="76">
        <v>1594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6</v>
      </c>
      <c r="AD25" s="76">
        <v>6</v>
      </c>
      <c r="AE25" s="76">
        <v>0</v>
      </c>
      <c r="AF25" s="76">
        <f>SUM(AG25:AI25)</f>
        <v>13</v>
      </c>
      <c r="AG25" s="76">
        <v>13</v>
      </c>
      <c r="AH25" s="76">
        <v>0</v>
      </c>
      <c r="AI25" s="76">
        <v>0</v>
      </c>
      <c r="AJ25" s="76">
        <f>SUM(AK25:AS25)</f>
        <v>0</v>
      </c>
      <c r="AK25" s="76">
        <v>0</v>
      </c>
      <c r="AL25" s="76"/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13</v>
      </c>
      <c r="AU25" s="76">
        <v>0</v>
      </c>
      <c r="AV25" s="76">
        <v>13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222</v>
      </c>
      <c r="B26" s="117" t="s">
        <v>259</v>
      </c>
      <c r="C26" s="70" t="s">
        <v>260</v>
      </c>
      <c r="D26" s="76">
        <f>SUM(E26,+H26,+K26)</f>
        <v>7057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7057</v>
      </c>
      <c r="L26" s="76">
        <v>2181</v>
      </c>
      <c r="M26" s="76">
        <v>4876</v>
      </c>
      <c r="N26" s="76">
        <f>SUM(O26,+V26,+AC26)</f>
        <v>7076</v>
      </c>
      <c r="O26" s="76">
        <f>SUM(P26:U26)</f>
        <v>2181</v>
      </c>
      <c r="P26" s="76">
        <v>2181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4876</v>
      </c>
      <c r="W26" s="76">
        <v>4876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19</v>
      </c>
      <c r="AD26" s="76">
        <v>19</v>
      </c>
      <c r="AE26" s="76">
        <v>0</v>
      </c>
      <c r="AF26" s="76">
        <f>SUM(AG26:AI26)</f>
        <v>55</v>
      </c>
      <c r="AG26" s="76">
        <v>55</v>
      </c>
      <c r="AH26" s="76">
        <v>0</v>
      </c>
      <c r="AI26" s="76">
        <v>0</v>
      </c>
      <c r="AJ26" s="76">
        <f>SUM(AK26:AS26)</f>
        <v>0</v>
      </c>
      <c r="AK26" s="76"/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55</v>
      </c>
      <c r="AU26" s="76">
        <v>55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222</v>
      </c>
      <c r="B27" s="117" t="s">
        <v>261</v>
      </c>
      <c r="C27" s="70" t="s">
        <v>262</v>
      </c>
      <c r="D27" s="76">
        <f>SUM(E27,+H27,+K27)</f>
        <v>7907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7907</v>
      </c>
      <c r="L27" s="76">
        <v>2733</v>
      </c>
      <c r="M27" s="76">
        <v>5174</v>
      </c>
      <c r="N27" s="76">
        <f>SUM(O27,+V27,+AC27)</f>
        <v>7967</v>
      </c>
      <c r="O27" s="76">
        <f>SUM(P27:U27)</f>
        <v>2733</v>
      </c>
      <c r="P27" s="76">
        <v>2733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5174</v>
      </c>
      <c r="W27" s="76">
        <v>5174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60</v>
      </c>
      <c r="AD27" s="76">
        <v>60</v>
      </c>
      <c r="AE27" s="76">
        <v>0</v>
      </c>
      <c r="AF27" s="76">
        <f>SUM(AG27:AI27)</f>
        <v>30</v>
      </c>
      <c r="AG27" s="76">
        <v>30</v>
      </c>
      <c r="AH27" s="76">
        <v>0</v>
      </c>
      <c r="AI27" s="76">
        <v>0</v>
      </c>
      <c r="AJ27" s="76">
        <f>SUM(AK27:AS27)</f>
        <v>30</v>
      </c>
      <c r="AK27" s="76">
        <v>0</v>
      </c>
      <c r="AL27" s="76">
        <v>0</v>
      </c>
      <c r="AM27" s="76">
        <v>12</v>
      </c>
      <c r="AN27" s="76">
        <v>0</v>
      </c>
      <c r="AO27" s="76">
        <v>0</v>
      </c>
      <c r="AP27" s="76">
        <v>0</v>
      </c>
      <c r="AQ27" s="76">
        <v>0</v>
      </c>
      <c r="AR27" s="76">
        <v>1</v>
      </c>
      <c r="AS27" s="76">
        <v>17</v>
      </c>
      <c r="AT27" s="76">
        <f>SUM(AU27:AY27)</f>
        <v>1</v>
      </c>
      <c r="AU27" s="76">
        <v>0</v>
      </c>
      <c r="AV27" s="76">
        <v>0</v>
      </c>
      <c r="AW27" s="76">
        <v>1</v>
      </c>
      <c r="AX27" s="76">
        <v>0</v>
      </c>
      <c r="AY27" s="76">
        <v>0</v>
      </c>
      <c r="AZ27" s="76">
        <f>SUM(BA27:BC27)</f>
        <v>55</v>
      </c>
      <c r="BA27" s="76">
        <v>55</v>
      </c>
      <c r="BB27" s="76">
        <v>0</v>
      </c>
      <c r="BC27" s="76">
        <v>0</v>
      </c>
    </row>
    <row r="28" spans="1:55" s="61" customFormat="1" ht="12" customHeight="1">
      <c r="A28" s="70" t="s">
        <v>222</v>
      </c>
      <c r="B28" s="117" t="s">
        <v>263</v>
      </c>
      <c r="C28" s="70" t="s">
        <v>264</v>
      </c>
      <c r="D28" s="76">
        <f>SUM(E28,+H28,+K28)</f>
        <v>2861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2861</v>
      </c>
      <c r="L28" s="76">
        <v>1145</v>
      </c>
      <c r="M28" s="76">
        <v>1716</v>
      </c>
      <c r="N28" s="76">
        <f>SUM(O28,+V28,+AC28)</f>
        <v>2932</v>
      </c>
      <c r="O28" s="76">
        <f>SUM(P28:U28)</f>
        <v>1145</v>
      </c>
      <c r="P28" s="76">
        <v>1145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1716</v>
      </c>
      <c r="W28" s="76">
        <v>1716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71</v>
      </c>
      <c r="AD28" s="76">
        <v>71</v>
      </c>
      <c r="AE28" s="76">
        <v>0</v>
      </c>
      <c r="AF28" s="76">
        <f>SUM(AG28:AI28)</f>
        <v>10</v>
      </c>
      <c r="AG28" s="76">
        <v>10</v>
      </c>
      <c r="AH28" s="76">
        <v>0</v>
      </c>
      <c r="AI28" s="76">
        <v>0</v>
      </c>
      <c r="AJ28" s="76">
        <f>SUM(AK28:AS28)</f>
        <v>10</v>
      </c>
      <c r="AK28" s="76">
        <v>0</v>
      </c>
      <c r="AL28" s="76">
        <v>0</v>
      </c>
      <c r="AM28" s="76">
        <v>4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6</v>
      </c>
      <c r="AT28" s="76">
        <f>SUM(AU28:AY28)</f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20</v>
      </c>
      <c r="BA28" s="76">
        <v>20</v>
      </c>
      <c r="BB28" s="76">
        <v>0</v>
      </c>
      <c r="BC28" s="76">
        <v>0</v>
      </c>
    </row>
    <row r="29" spans="1:55" s="61" customFormat="1" ht="12" customHeight="1">
      <c r="A29" s="70" t="s">
        <v>222</v>
      </c>
      <c r="B29" s="117" t="s">
        <v>265</v>
      </c>
      <c r="C29" s="70" t="s">
        <v>266</v>
      </c>
      <c r="D29" s="76">
        <f>SUM(E29,+H29,+K29)</f>
        <v>2134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2134</v>
      </c>
      <c r="L29" s="76">
        <v>727</v>
      </c>
      <c r="M29" s="76">
        <v>1407</v>
      </c>
      <c r="N29" s="76">
        <f>SUM(O29,+V29,+AC29)</f>
        <v>2134</v>
      </c>
      <c r="O29" s="76">
        <f>SUM(P29:U29)</f>
        <v>727</v>
      </c>
      <c r="P29" s="76">
        <v>727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1407</v>
      </c>
      <c r="W29" s="76">
        <v>1407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4</v>
      </c>
      <c r="AG29" s="76">
        <v>4</v>
      </c>
      <c r="AH29" s="76">
        <v>0</v>
      </c>
      <c r="AI29" s="76">
        <v>0</v>
      </c>
      <c r="AJ29" s="76">
        <f>SUM(AK29:AS29)</f>
        <v>4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4</v>
      </c>
      <c r="AT29" s="76">
        <f>SUM(AU29:AY29)</f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24</v>
      </c>
      <c r="BA29" s="76">
        <v>24</v>
      </c>
      <c r="BB29" s="76">
        <v>0</v>
      </c>
      <c r="BC29" s="76">
        <v>0</v>
      </c>
    </row>
    <row r="30" spans="1:55" s="61" customFormat="1" ht="12" customHeight="1">
      <c r="A30" s="70" t="s">
        <v>222</v>
      </c>
      <c r="B30" s="117" t="s">
        <v>267</v>
      </c>
      <c r="C30" s="70" t="s">
        <v>268</v>
      </c>
      <c r="D30" s="76">
        <f>SUM(E30,+H30,+K30)</f>
        <v>4389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4389</v>
      </c>
      <c r="L30" s="76">
        <v>1730</v>
      </c>
      <c r="M30" s="76">
        <v>2659</v>
      </c>
      <c r="N30" s="76">
        <f>SUM(O30,+V30,+AC30)</f>
        <v>4389</v>
      </c>
      <c r="O30" s="76">
        <f>SUM(P30:U30)</f>
        <v>1730</v>
      </c>
      <c r="P30" s="76">
        <v>1730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2659</v>
      </c>
      <c r="W30" s="76">
        <v>2659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7</v>
      </c>
      <c r="AG30" s="76">
        <v>7</v>
      </c>
      <c r="AH30" s="76">
        <v>0</v>
      </c>
      <c r="AI30" s="76">
        <v>0</v>
      </c>
      <c r="AJ30" s="76">
        <f>SUM(AK30:AS30)</f>
        <v>7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7</v>
      </c>
      <c r="AT30" s="76">
        <f>SUM(AU30:AY30)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53</v>
      </c>
      <c r="BA30" s="76">
        <v>53</v>
      </c>
      <c r="BB30" s="76">
        <v>0</v>
      </c>
      <c r="BC30" s="76">
        <v>0</v>
      </c>
    </row>
    <row r="31" spans="1:55" s="61" customFormat="1" ht="12" customHeight="1">
      <c r="A31" s="70" t="s">
        <v>222</v>
      </c>
      <c r="B31" s="117" t="s">
        <v>269</v>
      </c>
      <c r="C31" s="70" t="s">
        <v>270</v>
      </c>
      <c r="D31" s="76">
        <f>SUM(E31,+H31,+K31)</f>
        <v>431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431</v>
      </c>
      <c r="L31" s="76">
        <v>156</v>
      </c>
      <c r="M31" s="76">
        <v>275</v>
      </c>
      <c r="N31" s="76">
        <f>SUM(O31,+V31,+AC31)</f>
        <v>431</v>
      </c>
      <c r="O31" s="76">
        <f>SUM(P31:U31)</f>
        <v>156</v>
      </c>
      <c r="P31" s="76">
        <v>156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275</v>
      </c>
      <c r="W31" s="76">
        <v>275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0</v>
      </c>
      <c r="AG31" s="76"/>
      <c r="AH31" s="76">
        <v>0</v>
      </c>
      <c r="AI31" s="76">
        <v>0</v>
      </c>
      <c r="AJ31" s="76">
        <f>SUM(AK31:AS31)</f>
        <v>0</v>
      </c>
      <c r="AK31" s="76">
        <v>0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>SUM(AU31:AY31)</f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8</v>
      </c>
      <c r="BA31" s="76">
        <v>8</v>
      </c>
      <c r="BB31" s="76">
        <v>0</v>
      </c>
      <c r="BC31" s="76">
        <v>0</v>
      </c>
    </row>
    <row r="32" spans="1:55" s="61" customFormat="1" ht="12" customHeight="1">
      <c r="A32" s="70" t="s">
        <v>222</v>
      </c>
      <c r="B32" s="117" t="s">
        <v>271</v>
      </c>
      <c r="C32" s="70" t="s">
        <v>272</v>
      </c>
      <c r="D32" s="76">
        <f>SUM(E32,+H32,+K32)</f>
        <v>4273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4273</v>
      </c>
      <c r="L32" s="76">
        <v>1802</v>
      </c>
      <c r="M32" s="76">
        <v>2471</v>
      </c>
      <c r="N32" s="76">
        <f>SUM(O32,+V32,+AC32)</f>
        <v>4273</v>
      </c>
      <c r="O32" s="76">
        <f>SUM(P32:U32)</f>
        <v>1802</v>
      </c>
      <c r="P32" s="76">
        <v>1802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2471</v>
      </c>
      <c r="W32" s="76">
        <v>2471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1</v>
      </c>
      <c r="AG32" s="76">
        <v>1</v>
      </c>
      <c r="AH32" s="76">
        <v>0</v>
      </c>
      <c r="AI32" s="76">
        <v>0</v>
      </c>
      <c r="AJ32" s="76">
        <f>SUM(AK32:AS32)</f>
        <v>0</v>
      </c>
      <c r="AK32" s="76"/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/>
      <c r="AT32" s="76">
        <f>SUM(AU32:AY32)</f>
        <v>1</v>
      </c>
      <c r="AU32" s="76">
        <v>1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30</v>
      </c>
      <c r="BA32" s="76">
        <v>30</v>
      </c>
      <c r="BB32" s="76">
        <v>0</v>
      </c>
      <c r="BC32" s="76">
        <v>0</v>
      </c>
    </row>
    <row r="33" spans="1:55" s="61" customFormat="1" ht="12" customHeight="1">
      <c r="A33" s="70" t="s">
        <v>222</v>
      </c>
      <c r="B33" s="117" t="s">
        <v>273</v>
      </c>
      <c r="C33" s="70" t="s">
        <v>274</v>
      </c>
      <c r="D33" s="76">
        <f>SUM(E33,+H33,+K33)</f>
        <v>4099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4099</v>
      </c>
      <c r="L33" s="76">
        <v>723</v>
      </c>
      <c r="M33" s="76">
        <v>3376</v>
      </c>
      <c r="N33" s="76">
        <f>SUM(O33,+V33,+AC33)</f>
        <v>4099</v>
      </c>
      <c r="O33" s="76">
        <f>SUM(P33:U33)</f>
        <v>723</v>
      </c>
      <c r="P33" s="76">
        <v>723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3376</v>
      </c>
      <c r="W33" s="76">
        <v>3376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0</v>
      </c>
      <c r="AG33" s="76">
        <v>0</v>
      </c>
      <c r="AH33" s="76">
        <v>0</v>
      </c>
      <c r="AI33" s="76">
        <v>0</v>
      </c>
      <c r="AJ33" s="76">
        <f>SUM(AK33:AS33)</f>
        <v>0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>SUM(AU33:AY33)</f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5</v>
      </c>
      <c r="BA33" s="76">
        <v>5</v>
      </c>
      <c r="BB33" s="76">
        <v>0</v>
      </c>
      <c r="BC33" s="76">
        <v>0</v>
      </c>
    </row>
    <row r="34" spans="1:55" s="61" customFormat="1" ht="12" customHeight="1">
      <c r="A34" s="70" t="s">
        <v>222</v>
      </c>
      <c r="B34" s="117" t="s">
        <v>275</v>
      </c>
      <c r="C34" s="70" t="s">
        <v>276</v>
      </c>
      <c r="D34" s="76">
        <f>SUM(E34,+H34,+K34)</f>
        <v>7867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7867</v>
      </c>
      <c r="L34" s="76">
        <v>1858</v>
      </c>
      <c r="M34" s="76">
        <v>6009</v>
      </c>
      <c r="N34" s="76">
        <f>SUM(O34,+V34,+AC34)</f>
        <v>7867</v>
      </c>
      <c r="O34" s="76">
        <f>SUM(P34:U34)</f>
        <v>1858</v>
      </c>
      <c r="P34" s="76">
        <v>1858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6009</v>
      </c>
      <c r="W34" s="76">
        <v>6009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1</v>
      </c>
      <c r="AG34" s="76">
        <v>1</v>
      </c>
      <c r="AH34" s="76">
        <v>0</v>
      </c>
      <c r="AI34" s="76">
        <v>0</v>
      </c>
      <c r="AJ34" s="76">
        <f>SUM(AK34:AS34)</f>
        <v>1</v>
      </c>
      <c r="AK34" s="76">
        <v>1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>SUM(AU34:AY34)</f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f>SUM(BA34:BC34)</f>
        <v>0</v>
      </c>
      <c r="BA34" s="76">
        <v>0</v>
      </c>
      <c r="BB34" s="76">
        <v>0</v>
      </c>
      <c r="BC34" s="76">
        <v>0</v>
      </c>
    </row>
    <row r="35" spans="1:55" s="61" customFormat="1" ht="12" customHeight="1">
      <c r="A35" s="70" t="s">
        <v>222</v>
      </c>
      <c r="B35" s="117" t="s">
        <v>277</v>
      </c>
      <c r="C35" s="70" t="s">
        <v>278</v>
      </c>
      <c r="D35" s="76">
        <f>SUM(E35,+H35,+K35)</f>
        <v>7102</v>
      </c>
      <c r="E35" s="76">
        <f>SUM(F35:G35)</f>
        <v>0</v>
      </c>
      <c r="F35" s="76">
        <v>0</v>
      </c>
      <c r="G35" s="76">
        <v>0</v>
      </c>
      <c r="H35" s="76">
        <f>SUM(I35:J35)</f>
        <v>0</v>
      </c>
      <c r="I35" s="76">
        <v>0</v>
      </c>
      <c r="J35" s="76">
        <v>0</v>
      </c>
      <c r="K35" s="76">
        <f>SUM(L35:M35)</f>
        <v>7102</v>
      </c>
      <c r="L35" s="76">
        <v>3299</v>
      </c>
      <c r="M35" s="76">
        <v>3803</v>
      </c>
      <c r="N35" s="76">
        <f>SUM(O35,+V35,+AC35)</f>
        <v>7102</v>
      </c>
      <c r="O35" s="76">
        <f>SUM(P35:U35)</f>
        <v>3299</v>
      </c>
      <c r="P35" s="76">
        <v>3299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3803</v>
      </c>
      <c r="W35" s="76">
        <v>3803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f>SUM(AD35:AE35)</f>
        <v>0</v>
      </c>
      <c r="AD35" s="76">
        <v>0</v>
      </c>
      <c r="AE35" s="76">
        <v>0</v>
      </c>
      <c r="AF35" s="76">
        <f>SUM(AG35:AI35)</f>
        <v>74</v>
      </c>
      <c r="AG35" s="76">
        <v>74</v>
      </c>
      <c r="AH35" s="76">
        <v>0</v>
      </c>
      <c r="AI35" s="76">
        <v>0</v>
      </c>
      <c r="AJ35" s="76">
        <f>SUM(AK35:AS35)</f>
        <v>74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60</v>
      </c>
      <c r="AR35" s="76">
        <v>14</v>
      </c>
      <c r="AS35" s="76">
        <v>0</v>
      </c>
      <c r="AT35" s="76">
        <f>SUM(AU35:AY35)</f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f>SUM(BA35:BC35)</f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222</v>
      </c>
      <c r="B36" s="117" t="s">
        <v>279</v>
      </c>
      <c r="C36" s="70" t="s">
        <v>280</v>
      </c>
      <c r="D36" s="76">
        <f>SUM(E36,+H36,+K36)</f>
        <v>4948</v>
      </c>
      <c r="E36" s="76">
        <f>SUM(F36:G36)</f>
        <v>0</v>
      </c>
      <c r="F36" s="76">
        <v>0</v>
      </c>
      <c r="G36" s="76">
        <v>0</v>
      </c>
      <c r="H36" s="76">
        <f>SUM(I36:J36)</f>
        <v>0</v>
      </c>
      <c r="I36" s="76">
        <v>0</v>
      </c>
      <c r="J36" s="76">
        <v>0</v>
      </c>
      <c r="K36" s="76">
        <f>SUM(L36:M36)</f>
        <v>4948</v>
      </c>
      <c r="L36" s="76">
        <v>1130</v>
      </c>
      <c r="M36" s="76">
        <v>3818</v>
      </c>
      <c r="N36" s="76">
        <f>SUM(O36,+V36,+AC36)</f>
        <v>4948</v>
      </c>
      <c r="O36" s="76">
        <f>SUM(P36:U36)</f>
        <v>1130</v>
      </c>
      <c r="P36" s="76">
        <v>1130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3818</v>
      </c>
      <c r="W36" s="76">
        <v>3818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10</v>
      </c>
      <c r="AG36" s="76">
        <v>10</v>
      </c>
      <c r="AH36" s="76">
        <v>0</v>
      </c>
      <c r="AI36" s="76">
        <v>0</v>
      </c>
      <c r="AJ36" s="76">
        <f>SUM(AK36:AS36)</f>
        <v>10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10</v>
      </c>
      <c r="AT36" s="76">
        <f>SUM(AU36:AY36)</f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f>SUM(BA36:BC36)</f>
        <v>42</v>
      </c>
      <c r="BA36" s="76">
        <v>42</v>
      </c>
      <c r="BB36" s="76">
        <v>0</v>
      </c>
      <c r="BC36" s="76">
        <v>0</v>
      </c>
    </row>
    <row r="37" spans="1:55" s="61" customFormat="1" ht="12" customHeight="1">
      <c r="A37" s="70" t="s">
        <v>222</v>
      </c>
      <c r="B37" s="117" t="s">
        <v>281</v>
      </c>
      <c r="C37" s="70" t="s">
        <v>282</v>
      </c>
      <c r="D37" s="76">
        <f>SUM(E37,+H37,+K37)</f>
        <v>7006</v>
      </c>
      <c r="E37" s="76">
        <f>SUM(F37:G37)</f>
        <v>0</v>
      </c>
      <c r="F37" s="76">
        <v>0</v>
      </c>
      <c r="G37" s="76">
        <v>0</v>
      </c>
      <c r="H37" s="76">
        <f>SUM(I37:J37)</f>
        <v>0</v>
      </c>
      <c r="I37" s="76">
        <v>0</v>
      </c>
      <c r="J37" s="76">
        <v>0</v>
      </c>
      <c r="K37" s="76">
        <f>SUM(L37:M37)</f>
        <v>7006</v>
      </c>
      <c r="L37" s="76">
        <v>2062</v>
      </c>
      <c r="M37" s="76">
        <v>4944</v>
      </c>
      <c r="N37" s="76">
        <f>SUM(O37,+V37,+AC37)</f>
        <v>7006</v>
      </c>
      <c r="O37" s="76">
        <f>SUM(P37:U37)</f>
        <v>2062</v>
      </c>
      <c r="P37" s="76">
        <v>2062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f>SUM(W37:AB37)</f>
        <v>4944</v>
      </c>
      <c r="W37" s="76">
        <v>4944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73</v>
      </c>
      <c r="AG37" s="76">
        <v>73</v>
      </c>
      <c r="AH37" s="76">
        <v>0</v>
      </c>
      <c r="AI37" s="76">
        <v>0</v>
      </c>
      <c r="AJ37" s="76">
        <f>SUM(AK37:AS37)</f>
        <v>73</v>
      </c>
      <c r="AK37" s="76">
        <v>0</v>
      </c>
      <c r="AL37" s="76">
        <v>0</v>
      </c>
      <c r="AM37" s="76">
        <v>0</v>
      </c>
      <c r="AN37" s="76">
        <v>73</v>
      </c>
      <c r="AO37" s="76">
        <v>0</v>
      </c>
      <c r="AP37" s="76">
        <v>0</v>
      </c>
      <c r="AQ37" s="76">
        <v>0</v>
      </c>
      <c r="AR37" s="76">
        <v>0</v>
      </c>
      <c r="AS37" s="76"/>
      <c r="AT37" s="76">
        <f>SUM(AU37:AY37)</f>
        <v>14</v>
      </c>
      <c r="AU37" s="76">
        <v>0</v>
      </c>
      <c r="AV37" s="76">
        <v>0</v>
      </c>
      <c r="AW37" s="76">
        <v>0</v>
      </c>
      <c r="AX37" s="76">
        <v>14</v>
      </c>
      <c r="AY37" s="76">
        <v>0</v>
      </c>
      <c r="AZ37" s="76">
        <f>SUM(BA37:BC37)</f>
        <v>0</v>
      </c>
      <c r="BA37" s="76"/>
      <c r="BB37" s="76">
        <v>0</v>
      </c>
      <c r="BC37" s="76">
        <v>0</v>
      </c>
    </row>
    <row r="38" spans="1:55" s="61" customFormat="1" ht="12" customHeight="1">
      <c r="A38" s="70" t="s">
        <v>222</v>
      </c>
      <c r="B38" s="117" t="s">
        <v>283</v>
      </c>
      <c r="C38" s="70" t="s">
        <v>284</v>
      </c>
      <c r="D38" s="76">
        <f>SUM(E38,+H38,+K38)</f>
        <v>6237</v>
      </c>
      <c r="E38" s="76">
        <f>SUM(F38:G38)</f>
        <v>0</v>
      </c>
      <c r="F38" s="76">
        <v>0</v>
      </c>
      <c r="G38" s="76">
        <v>0</v>
      </c>
      <c r="H38" s="76">
        <f>SUM(I38:J38)</f>
        <v>0</v>
      </c>
      <c r="I38" s="76">
        <v>0</v>
      </c>
      <c r="J38" s="76">
        <v>0</v>
      </c>
      <c r="K38" s="76">
        <f>SUM(L38:M38)</f>
        <v>6237</v>
      </c>
      <c r="L38" s="76">
        <v>2496</v>
      </c>
      <c r="M38" s="76">
        <v>3741</v>
      </c>
      <c r="N38" s="76">
        <f>SUM(O38,+V38,+AC38)</f>
        <v>6237</v>
      </c>
      <c r="O38" s="76">
        <f>SUM(P38:U38)</f>
        <v>2496</v>
      </c>
      <c r="P38" s="76">
        <v>2496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f>SUM(W38:AB38)</f>
        <v>3741</v>
      </c>
      <c r="W38" s="76">
        <v>3741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>SUM(AD38:AE38)</f>
        <v>0</v>
      </c>
      <c r="AD38" s="76">
        <v>0</v>
      </c>
      <c r="AE38" s="76">
        <v>0</v>
      </c>
      <c r="AF38" s="76">
        <f>SUM(AG38:AI38)</f>
        <v>65</v>
      </c>
      <c r="AG38" s="76">
        <v>65</v>
      </c>
      <c r="AH38" s="76">
        <v>0</v>
      </c>
      <c r="AI38" s="76">
        <v>0</v>
      </c>
      <c r="AJ38" s="76">
        <f>SUM(AK38:AS38)</f>
        <v>65</v>
      </c>
      <c r="AK38" s="76">
        <v>0</v>
      </c>
      <c r="AL38" s="76">
        <v>0</v>
      </c>
      <c r="AM38" s="76">
        <v>0</v>
      </c>
      <c r="AN38" s="76">
        <v>65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f>SUM(AU38:AY38)</f>
        <v>12</v>
      </c>
      <c r="AU38" s="76">
        <v>0</v>
      </c>
      <c r="AV38" s="76">
        <v>0</v>
      </c>
      <c r="AW38" s="76">
        <v>0</v>
      </c>
      <c r="AX38" s="76">
        <v>12</v>
      </c>
      <c r="AY38" s="76">
        <v>0</v>
      </c>
      <c r="AZ38" s="76">
        <f>SUM(BA38:BC38)</f>
        <v>0</v>
      </c>
      <c r="BA38" s="76">
        <v>0</v>
      </c>
      <c r="BB38" s="76">
        <v>0</v>
      </c>
      <c r="BC38" s="76">
        <v>0</v>
      </c>
    </row>
    <row r="39" spans="1:55" s="61" customFormat="1" ht="12" customHeight="1">
      <c r="A39" s="70" t="s">
        <v>222</v>
      </c>
      <c r="B39" s="117" t="s">
        <v>285</v>
      </c>
      <c r="C39" s="70" t="s">
        <v>286</v>
      </c>
      <c r="D39" s="76">
        <f>SUM(E39,+H39,+K39)</f>
        <v>14454</v>
      </c>
      <c r="E39" s="76">
        <f>SUM(F39:G39)</f>
        <v>0</v>
      </c>
      <c r="F39" s="76">
        <v>0</v>
      </c>
      <c r="G39" s="76">
        <v>0</v>
      </c>
      <c r="H39" s="76">
        <f>SUM(I39:J39)</f>
        <v>0</v>
      </c>
      <c r="I39" s="76">
        <v>0</v>
      </c>
      <c r="J39" s="76">
        <v>0</v>
      </c>
      <c r="K39" s="76">
        <f>SUM(L39:M39)</f>
        <v>14454</v>
      </c>
      <c r="L39" s="76">
        <v>5139</v>
      </c>
      <c r="M39" s="76">
        <v>9315</v>
      </c>
      <c r="N39" s="76">
        <f>SUM(O39,+V39,+AC39)</f>
        <v>14454</v>
      </c>
      <c r="O39" s="76">
        <f>SUM(P39:U39)</f>
        <v>5139</v>
      </c>
      <c r="P39" s="76">
        <v>5139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9315</v>
      </c>
      <c r="W39" s="76">
        <v>9315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f>SUM(AD39:AE39)</f>
        <v>0</v>
      </c>
      <c r="AD39" s="76">
        <v>0</v>
      </c>
      <c r="AE39" s="76">
        <v>0</v>
      </c>
      <c r="AF39" s="76">
        <f>SUM(AG39:AI39)</f>
        <v>780</v>
      </c>
      <c r="AG39" s="76">
        <v>780</v>
      </c>
      <c r="AH39" s="76">
        <v>0</v>
      </c>
      <c r="AI39" s="76">
        <v>0</v>
      </c>
      <c r="AJ39" s="76">
        <f>SUM(AK39:AS39)</f>
        <v>780</v>
      </c>
      <c r="AK39" s="76">
        <v>780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0</v>
      </c>
      <c r="AT39" s="76">
        <f>SUM(AU39:AY39)</f>
        <v>37</v>
      </c>
      <c r="AU39" s="76">
        <v>37</v>
      </c>
      <c r="AV39" s="76">
        <v>0</v>
      </c>
      <c r="AW39" s="76">
        <v>0</v>
      </c>
      <c r="AX39" s="76">
        <v>0</v>
      </c>
      <c r="AY39" s="76">
        <v>0</v>
      </c>
      <c r="AZ39" s="76">
        <f>SUM(BA39:BC39)</f>
        <v>0</v>
      </c>
      <c r="BA39" s="76">
        <v>0</v>
      </c>
      <c r="BB39" s="76">
        <v>0</v>
      </c>
      <c r="BC39" s="76">
        <v>0</v>
      </c>
    </row>
    <row r="40" spans="1:55" s="61" customFormat="1" ht="12" customHeight="1">
      <c r="A40" s="70" t="s">
        <v>222</v>
      </c>
      <c r="B40" s="117" t="s">
        <v>287</v>
      </c>
      <c r="C40" s="70" t="s">
        <v>288</v>
      </c>
      <c r="D40" s="76">
        <f>SUM(E40,+H40,+K40)</f>
        <v>3083</v>
      </c>
      <c r="E40" s="76">
        <f>SUM(F40:G40)</f>
        <v>0</v>
      </c>
      <c r="F40" s="76">
        <v>0</v>
      </c>
      <c r="G40" s="76">
        <v>0</v>
      </c>
      <c r="H40" s="76">
        <f>SUM(I40:J40)</f>
        <v>0</v>
      </c>
      <c r="I40" s="76">
        <v>0</v>
      </c>
      <c r="J40" s="76">
        <v>0</v>
      </c>
      <c r="K40" s="76">
        <f>SUM(L40:M40)</f>
        <v>3083</v>
      </c>
      <c r="L40" s="76">
        <v>1605</v>
      </c>
      <c r="M40" s="76">
        <v>1478</v>
      </c>
      <c r="N40" s="76">
        <f>SUM(O40,+V40,+AC40)</f>
        <v>3083</v>
      </c>
      <c r="O40" s="76">
        <f>SUM(P40:U40)</f>
        <v>1605</v>
      </c>
      <c r="P40" s="76">
        <v>1605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f>SUM(W40:AB40)</f>
        <v>1478</v>
      </c>
      <c r="W40" s="76">
        <v>1478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f>SUM(AD40:AE40)</f>
        <v>0</v>
      </c>
      <c r="AD40" s="76">
        <v>0</v>
      </c>
      <c r="AE40" s="76">
        <v>0</v>
      </c>
      <c r="AF40" s="76">
        <f>SUM(AG40:AI40)</f>
        <v>0</v>
      </c>
      <c r="AG40" s="76">
        <v>0</v>
      </c>
      <c r="AH40" s="76">
        <v>0</v>
      </c>
      <c r="AI40" s="76">
        <v>0</v>
      </c>
      <c r="AJ40" s="76">
        <f>SUM(AK40:AS40)</f>
        <v>0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f>SUM(AU40:AY40)</f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0</v>
      </c>
      <c r="AZ40" s="76">
        <f>SUM(BA40:BC40)</f>
        <v>0</v>
      </c>
      <c r="BA40" s="76">
        <v>0</v>
      </c>
      <c r="BB40" s="76">
        <v>0</v>
      </c>
      <c r="BC40" s="76">
        <v>0</v>
      </c>
    </row>
    <row r="41" spans="1:55" s="61" customFormat="1" ht="12" customHeight="1">
      <c r="A41" s="70" t="s">
        <v>222</v>
      </c>
      <c r="B41" s="117" t="s">
        <v>289</v>
      </c>
      <c r="C41" s="70" t="s">
        <v>290</v>
      </c>
      <c r="D41" s="76">
        <f>SUM(E41,+H41,+K41)</f>
        <v>13818</v>
      </c>
      <c r="E41" s="76">
        <f>SUM(F41:G41)</f>
        <v>0</v>
      </c>
      <c r="F41" s="76">
        <v>0</v>
      </c>
      <c r="G41" s="76">
        <v>0</v>
      </c>
      <c r="H41" s="76">
        <f>SUM(I41:J41)</f>
        <v>442</v>
      </c>
      <c r="I41" s="76">
        <v>0</v>
      </c>
      <c r="J41" s="76">
        <v>442</v>
      </c>
      <c r="K41" s="76">
        <f>SUM(L41:M41)</f>
        <v>13376</v>
      </c>
      <c r="L41" s="76">
        <v>3095</v>
      </c>
      <c r="M41" s="76">
        <v>10281</v>
      </c>
      <c r="N41" s="76">
        <f>SUM(O41,+V41,+AC41)</f>
        <v>13857</v>
      </c>
      <c r="O41" s="76">
        <f>SUM(P41:U41)</f>
        <v>3095</v>
      </c>
      <c r="P41" s="76">
        <v>3095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f>SUM(W41:AB41)</f>
        <v>10723</v>
      </c>
      <c r="W41" s="76">
        <v>10281</v>
      </c>
      <c r="X41" s="76">
        <v>442</v>
      </c>
      <c r="Y41" s="76">
        <v>0</v>
      </c>
      <c r="Z41" s="76">
        <v>0</v>
      </c>
      <c r="AA41" s="76">
        <v>0</v>
      </c>
      <c r="AB41" s="76">
        <v>0</v>
      </c>
      <c r="AC41" s="76">
        <f>SUM(AD41:AE41)</f>
        <v>39</v>
      </c>
      <c r="AD41" s="76">
        <v>39</v>
      </c>
      <c r="AE41" s="76">
        <v>0</v>
      </c>
      <c r="AF41" s="76">
        <f>SUM(AG41:AI41)</f>
        <v>1</v>
      </c>
      <c r="AG41" s="76">
        <v>0</v>
      </c>
      <c r="AH41" s="76">
        <v>1</v>
      </c>
      <c r="AI41" s="76">
        <v>0</v>
      </c>
      <c r="AJ41" s="76">
        <f>SUM(AK41:AS41)</f>
        <v>0</v>
      </c>
      <c r="AK41" s="76">
        <v>0</v>
      </c>
      <c r="AL41" s="76">
        <v>0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f>SUM(AU41:AY41)</f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f>SUM(BA41:BC41)</f>
        <v>0</v>
      </c>
      <c r="BA41" s="76">
        <v>0</v>
      </c>
      <c r="BB41" s="76">
        <v>0</v>
      </c>
      <c r="BC41" s="76">
        <v>0</v>
      </c>
    </row>
    <row r="42" spans="1:55" s="61" customFormat="1" ht="12" customHeight="1">
      <c r="A42" s="70" t="s">
        <v>222</v>
      </c>
      <c r="B42" s="117" t="s">
        <v>291</v>
      </c>
      <c r="C42" s="70" t="s">
        <v>292</v>
      </c>
      <c r="D42" s="76">
        <f>SUM(E42,+H42,+K42)</f>
        <v>4604</v>
      </c>
      <c r="E42" s="76">
        <f>SUM(F42:G42)</f>
        <v>1044</v>
      </c>
      <c r="F42" s="76">
        <v>1044</v>
      </c>
      <c r="G42" s="76">
        <v>0</v>
      </c>
      <c r="H42" s="76">
        <f>SUM(I42:J42)</f>
        <v>3560</v>
      </c>
      <c r="I42" s="76">
        <v>0</v>
      </c>
      <c r="J42" s="76">
        <v>3560</v>
      </c>
      <c r="K42" s="76">
        <f>SUM(L42:M42)</f>
        <v>0</v>
      </c>
      <c r="L42" s="76">
        <v>0</v>
      </c>
      <c r="M42" s="76">
        <v>0</v>
      </c>
      <c r="N42" s="76">
        <f>SUM(O42,+V42,+AC42)</f>
        <v>4526</v>
      </c>
      <c r="O42" s="76">
        <f>SUM(P42:U42)</f>
        <v>1195</v>
      </c>
      <c r="P42" s="76">
        <v>1195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f>SUM(W42:AB42)</f>
        <v>3313</v>
      </c>
      <c r="W42" s="76">
        <v>3313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f>SUM(AD42:AE42)</f>
        <v>18</v>
      </c>
      <c r="AD42" s="76">
        <v>18</v>
      </c>
      <c r="AE42" s="76">
        <v>0</v>
      </c>
      <c r="AF42" s="76">
        <f>SUM(AG42:AI42)</f>
        <v>0</v>
      </c>
      <c r="AG42" s="76">
        <v>0</v>
      </c>
      <c r="AH42" s="76">
        <v>0</v>
      </c>
      <c r="AI42" s="76">
        <v>0</v>
      </c>
      <c r="AJ42" s="76">
        <f>SUM(AK42:AS42)</f>
        <v>0</v>
      </c>
      <c r="AK42" s="76">
        <v>0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f>SUM(AU42:AY42)</f>
        <v>0</v>
      </c>
      <c r="AU42" s="76">
        <v>0</v>
      </c>
      <c r="AV42" s="76">
        <v>0</v>
      </c>
      <c r="AW42" s="76">
        <v>0</v>
      </c>
      <c r="AX42" s="76">
        <v>0</v>
      </c>
      <c r="AY42" s="76">
        <v>0</v>
      </c>
      <c r="AZ42" s="76">
        <f>SUM(BA42:BC42)</f>
        <v>0</v>
      </c>
      <c r="BA42" s="76">
        <v>0</v>
      </c>
      <c r="BB42" s="76">
        <v>0</v>
      </c>
      <c r="BC42" s="76">
        <v>0</v>
      </c>
    </row>
    <row r="43" spans="1:55" s="61" customFormat="1" ht="12" customHeight="1">
      <c r="A43" s="70" t="s">
        <v>222</v>
      </c>
      <c r="B43" s="117" t="s">
        <v>293</v>
      </c>
      <c r="C43" s="70" t="s">
        <v>294</v>
      </c>
      <c r="D43" s="76">
        <f>SUM(E43,+H43,+K43)</f>
        <v>8560</v>
      </c>
      <c r="E43" s="76">
        <f>SUM(F43:G43)</f>
        <v>0</v>
      </c>
      <c r="F43" s="76">
        <v>0</v>
      </c>
      <c r="G43" s="76">
        <v>0</v>
      </c>
      <c r="H43" s="76">
        <f>SUM(I43:J43)</f>
        <v>0</v>
      </c>
      <c r="I43" s="76">
        <v>0</v>
      </c>
      <c r="J43" s="76">
        <v>0</v>
      </c>
      <c r="K43" s="76">
        <f>SUM(L43:M43)</f>
        <v>8560</v>
      </c>
      <c r="L43" s="76">
        <v>3283</v>
      </c>
      <c r="M43" s="76">
        <v>5277</v>
      </c>
      <c r="N43" s="76">
        <f>SUM(O43,+V43,+AC43)</f>
        <v>8666</v>
      </c>
      <c r="O43" s="76">
        <f>SUM(P43:U43)</f>
        <v>3283</v>
      </c>
      <c r="P43" s="76">
        <v>3283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f>SUM(W43:AB43)</f>
        <v>5277</v>
      </c>
      <c r="W43" s="76">
        <v>5277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f>SUM(AD43:AE43)</f>
        <v>106</v>
      </c>
      <c r="AD43" s="76">
        <v>106</v>
      </c>
      <c r="AE43" s="76">
        <v>0</v>
      </c>
      <c r="AF43" s="76">
        <f>SUM(AG43:AI43)</f>
        <v>442</v>
      </c>
      <c r="AG43" s="76">
        <v>442</v>
      </c>
      <c r="AH43" s="76">
        <v>0</v>
      </c>
      <c r="AI43" s="76">
        <v>0</v>
      </c>
      <c r="AJ43" s="76">
        <f>SUM(AK43:AS43)</f>
        <v>442</v>
      </c>
      <c r="AK43" s="76">
        <v>442</v>
      </c>
      <c r="AL43" s="76">
        <v>0</v>
      </c>
      <c r="AM43" s="76">
        <v>0</v>
      </c>
      <c r="AN43" s="76">
        <v>0</v>
      </c>
      <c r="AO43" s="76">
        <v>0</v>
      </c>
      <c r="AP43" s="76">
        <v>0</v>
      </c>
      <c r="AQ43" s="76">
        <v>0</v>
      </c>
      <c r="AR43" s="76">
        <v>0</v>
      </c>
      <c r="AS43" s="76">
        <v>0</v>
      </c>
      <c r="AT43" s="76">
        <f>SUM(AU43:AY43)</f>
        <v>0</v>
      </c>
      <c r="AU43" s="76">
        <v>0</v>
      </c>
      <c r="AV43" s="76">
        <v>0</v>
      </c>
      <c r="AW43" s="76">
        <v>0</v>
      </c>
      <c r="AX43" s="76">
        <v>0</v>
      </c>
      <c r="AY43" s="76">
        <v>0</v>
      </c>
      <c r="AZ43" s="76">
        <f>SUM(BA43:BC43)</f>
        <v>32</v>
      </c>
      <c r="BA43" s="76">
        <v>32</v>
      </c>
      <c r="BB43" s="76">
        <v>0</v>
      </c>
      <c r="BC43" s="76">
        <v>0</v>
      </c>
    </row>
    <row r="44" spans="1:55" s="61" customFormat="1" ht="12" customHeight="1">
      <c r="A44" s="70" t="s">
        <v>222</v>
      </c>
      <c r="B44" s="117" t="s">
        <v>295</v>
      </c>
      <c r="C44" s="70" t="s">
        <v>296</v>
      </c>
      <c r="D44" s="76">
        <f>SUM(E44,+H44,+K44)</f>
        <v>5458</v>
      </c>
      <c r="E44" s="76">
        <f>SUM(F44:G44)</f>
        <v>0</v>
      </c>
      <c r="F44" s="76">
        <v>0</v>
      </c>
      <c r="G44" s="76">
        <v>0</v>
      </c>
      <c r="H44" s="76">
        <f>SUM(I44:J44)</f>
        <v>0</v>
      </c>
      <c r="I44" s="76">
        <v>0</v>
      </c>
      <c r="J44" s="76">
        <v>0</v>
      </c>
      <c r="K44" s="76">
        <f>SUM(L44:M44)</f>
        <v>5458</v>
      </c>
      <c r="L44" s="76">
        <v>2333</v>
      </c>
      <c r="M44" s="76">
        <v>3125</v>
      </c>
      <c r="N44" s="76">
        <f>SUM(O44,+V44,+AC44)</f>
        <v>8678</v>
      </c>
      <c r="O44" s="76">
        <f>SUM(P44:U44)</f>
        <v>2333</v>
      </c>
      <c r="P44" s="76">
        <v>2333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f>SUM(W44:AB44)</f>
        <v>3125</v>
      </c>
      <c r="W44" s="76">
        <v>3125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f>SUM(AD44:AE44)</f>
        <v>3220</v>
      </c>
      <c r="AD44" s="76">
        <v>2800</v>
      </c>
      <c r="AE44" s="76">
        <v>420</v>
      </c>
      <c r="AF44" s="76">
        <f>SUM(AG44:AI44)</f>
        <v>5458</v>
      </c>
      <c r="AG44" s="76">
        <v>5458</v>
      </c>
      <c r="AH44" s="76">
        <v>0</v>
      </c>
      <c r="AI44" s="76">
        <v>0</v>
      </c>
      <c r="AJ44" s="76">
        <f>SUM(AK44:AS44)</f>
        <v>2</v>
      </c>
      <c r="AK44" s="76">
        <v>2</v>
      </c>
      <c r="AL44" s="76">
        <v>0</v>
      </c>
      <c r="AM44" s="76">
        <v>0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76">
        <f>SUM(AU44:AY44)</f>
        <v>0</v>
      </c>
      <c r="AU44" s="76">
        <v>0</v>
      </c>
      <c r="AV44" s="76">
        <v>0</v>
      </c>
      <c r="AW44" s="76">
        <v>0</v>
      </c>
      <c r="AX44" s="76">
        <v>0</v>
      </c>
      <c r="AY44" s="76">
        <v>0</v>
      </c>
      <c r="AZ44" s="76">
        <f>SUM(BA44:BC44)</f>
        <v>20</v>
      </c>
      <c r="BA44" s="76">
        <v>20</v>
      </c>
      <c r="BB44" s="76">
        <v>0</v>
      </c>
      <c r="BC44" s="76">
        <v>0</v>
      </c>
    </row>
    <row r="45" spans="1:55" s="61" customFormat="1" ht="12" customHeight="1">
      <c r="A45" s="70" t="s">
        <v>222</v>
      </c>
      <c r="B45" s="117" t="s">
        <v>297</v>
      </c>
      <c r="C45" s="70" t="s">
        <v>298</v>
      </c>
      <c r="D45" s="76">
        <f>SUM(E45,+H45,+K45)</f>
        <v>1851</v>
      </c>
      <c r="E45" s="76">
        <f>SUM(F45:G45)</f>
        <v>0</v>
      </c>
      <c r="F45" s="76">
        <v>0</v>
      </c>
      <c r="G45" s="76">
        <v>0</v>
      </c>
      <c r="H45" s="76">
        <f>SUM(I45:J45)</f>
        <v>0</v>
      </c>
      <c r="I45" s="76">
        <v>0</v>
      </c>
      <c r="J45" s="76">
        <v>0</v>
      </c>
      <c r="K45" s="76">
        <f>SUM(L45:M45)</f>
        <v>1851</v>
      </c>
      <c r="L45" s="76">
        <v>817</v>
      </c>
      <c r="M45" s="76">
        <v>1034</v>
      </c>
      <c r="N45" s="76">
        <f>SUM(O45,+V45,+AC45)</f>
        <v>1886</v>
      </c>
      <c r="O45" s="76">
        <f>SUM(P45:U45)</f>
        <v>817</v>
      </c>
      <c r="P45" s="76">
        <v>817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f>SUM(W45:AB45)</f>
        <v>1034</v>
      </c>
      <c r="W45" s="76">
        <v>1034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f>SUM(AD45:AE45)</f>
        <v>35</v>
      </c>
      <c r="AD45" s="76">
        <v>35</v>
      </c>
      <c r="AE45" s="76">
        <v>0</v>
      </c>
      <c r="AF45" s="76">
        <f>SUM(AG45:AI45)</f>
        <v>1</v>
      </c>
      <c r="AG45" s="76">
        <v>1</v>
      </c>
      <c r="AH45" s="76">
        <v>0</v>
      </c>
      <c r="AI45" s="76">
        <v>0</v>
      </c>
      <c r="AJ45" s="76">
        <f>SUM(AK45:AS45)</f>
        <v>1</v>
      </c>
      <c r="AK45" s="76">
        <v>1</v>
      </c>
      <c r="AL45" s="76">
        <v>0</v>
      </c>
      <c r="AM45" s="76">
        <v>0</v>
      </c>
      <c r="AN45" s="76">
        <v>0</v>
      </c>
      <c r="AO45" s="76">
        <v>0</v>
      </c>
      <c r="AP45" s="76">
        <v>0</v>
      </c>
      <c r="AQ45" s="76">
        <v>0</v>
      </c>
      <c r="AR45" s="76">
        <v>0</v>
      </c>
      <c r="AS45" s="76">
        <v>0</v>
      </c>
      <c r="AT45" s="76">
        <f>SUM(AU45:AY45)</f>
        <v>1</v>
      </c>
      <c r="AU45" s="76">
        <v>1</v>
      </c>
      <c r="AV45" s="76">
        <v>0</v>
      </c>
      <c r="AW45" s="76">
        <v>0</v>
      </c>
      <c r="AX45" s="76">
        <v>0</v>
      </c>
      <c r="AY45" s="76">
        <v>0</v>
      </c>
      <c r="AZ45" s="76">
        <f>SUM(BA45:BC45)</f>
        <v>7</v>
      </c>
      <c r="BA45" s="76">
        <v>7</v>
      </c>
      <c r="BB45" s="76">
        <v>0</v>
      </c>
      <c r="BC45" s="76">
        <v>0</v>
      </c>
    </row>
    <row r="46" spans="1:55" s="61" customFormat="1" ht="12" customHeight="1">
      <c r="A46" s="70" t="s">
        <v>222</v>
      </c>
      <c r="B46" s="117" t="s">
        <v>299</v>
      </c>
      <c r="C46" s="70" t="s">
        <v>300</v>
      </c>
      <c r="D46" s="76">
        <f>SUM(E46,+H46,+K46)</f>
        <v>1165</v>
      </c>
      <c r="E46" s="76">
        <f>SUM(F46:G46)</f>
        <v>0</v>
      </c>
      <c r="F46" s="76">
        <v>0</v>
      </c>
      <c r="G46" s="76">
        <v>0</v>
      </c>
      <c r="H46" s="76">
        <f>SUM(I46:J46)</f>
        <v>0</v>
      </c>
      <c r="I46" s="76">
        <v>0</v>
      </c>
      <c r="J46" s="76">
        <v>0</v>
      </c>
      <c r="K46" s="76">
        <f>SUM(L46:M46)</f>
        <v>1165</v>
      </c>
      <c r="L46" s="76">
        <v>338</v>
      </c>
      <c r="M46" s="76">
        <v>827</v>
      </c>
      <c r="N46" s="76">
        <f>SUM(O46,+V46,+AC46)</f>
        <v>1177</v>
      </c>
      <c r="O46" s="76">
        <f>SUM(P46:U46)</f>
        <v>338</v>
      </c>
      <c r="P46" s="76">
        <v>338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f>SUM(W46:AB46)</f>
        <v>827</v>
      </c>
      <c r="W46" s="76">
        <v>827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f>SUM(AD46:AE46)</f>
        <v>12</v>
      </c>
      <c r="AD46" s="76">
        <v>12</v>
      </c>
      <c r="AE46" s="76">
        <v>0</v>
      </c>
      <c r="AF46" s="76">
        <f>SUM(AG46:AI46)</f>
        <v>1</v>
      </c>
      <c r="AG46" s="76">
        <v>1</v>
      </c>
      <c r="AH46" s="76">
        <v>0</v>
      </c>
      <c r="AI46" s="76">
        <v>0</v>
      </c>
      <c r="AJ46" s="76">
        <f>SUM(AK46:AS46)</f>
        <v>1</v>
      </c>
      <c r="AK46" s="76">
        <v>1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f>SUM(AU46:AY46)</f>
        <v>0</v>
      </c>
      <c r="AU46" s="76">
        <v>0</v>
      </c>
      <c r="AV46" s="76">
        <v>0</v>
      </c>
      <c r="AW46" s="76">
        <v>0</v>
      </c>
      <c r="AX46" s="76">
        <v>0</v>
      </c>
      <c r="AY46" s="76">
        <v>0</v>
      </c>
      <c r="AZ46" s="76">
        <f>SUM(BA46:BC46)</f>
        <v>2</v>
      </c>
      <c r="BA46" s="76">
        <v>2</v>
      </c>
      <c r="BB46" s="76">
        <v>0</v>
      </c>
      <c r="BC46" s="76">
        <v>0</v>
      </c>
    </row>
    <row r="47" spans="1:55" s="61" customFormat="1" ht="12" customHeight="1">
      <c r="A47" s="70" t="s">
        <v>222</v>
      </c>
      <c r="B47" s="117" t="s">
        <v>301</v>
      </c>
      <c r="C47" s="70" t="s">
        <v>302</v>
      </c>
      <c r="D47" s="76">
        <f>SUM(E47,+H47,+K47)</f>
        <v>3438</v>
      </c>
      <c r="E47" s="76">
        <f>SUM(F47:G47)</f>
        <v>0</v>
      </c>
      <c r="F47" s="76">
        <v>0</v>
      </c>
      <c r="G47" s="76">
        <v>0</v>
      </c>
      <c r="H47" s="76">
        <f>SUM(I47:J47)</f>
        <v>0</v>
      </c>
      <c r="I47" s="76">
        <v>0</v>
      </c>
      <c r="J47" s="76">
        <v>0</v>
      </c>
      <c r="K47" s="76">
        <f>SUM(L47:M47)</f>
        <v>3438</v>
      </c>
      <c r="L47" s="76">
        <v>1050</v>
      </c>
      <c r="M47" s="76">
        <v>2388</v>
      </c>
      <c r="N47" s="76">
        <f>SUM(O47,+V47,+AC47)</f>
        <v>3512</v>
      </c>
      <c r="O47" s="76">
        <f>SUM(P47:U47)</f>
        <v>1050</v>
      </c>
      <c r="P47" s="76">
        <v>1050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f>SUM(W47:AB47)</f>
        <v>2388</v>
      </c>
      <c r="W47" s="76">
        <v>2388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f>SUM(AD47:AE47)</f>
        <v>74</v>
      </c>
      <c r="AD47" s="76">
        <v>74</v>
      </c>
      <c r="AE47" s="76">
        <v>0</v>
      </c>
      <c r="AF47" s="76">
        <f>SUM(AG47:AI47)</f>
        <v>5</v>
      </c>
      <c r="AG47" s="76">
        <v>5</v>
      </c>
      <c r="AH47" s="76">
        <v>0</v>
      </c>
      <c r="AI47" s="76">
        <v>0</v>
      </c>
      <c r="AJ47" s="76">
        <f>SUM(AK47:AS47)</f>
        <v>0</v>
      </c>
      <c r="AK47" s="76">
        <v>0</v>
      </c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f>SUM(AU47:AY47)</f>
        <v>0</v>
      </c>
      <c r="AU47" s="76">
        <v>0</v>
      </c>
      <c r="AV47" s="76">
        <v>0</v>
      </c>
      <c r="AW47" s="76">
        <v>0</v>
      </c>
      <c r="AX47" s="76">
        <v>0</v>
      </c>
      <c r="AY47" s="76">
        <v>0</v>
      </c>
      <c r="AZ47" s="76">
        <f>SUM(BA47:BC47)</f>
        <v>23</v>
      </c>
      <c r="BA47" s="76">
        <v>23</v>
      </c>
      <c r="BB47" s="76">
        <v>0</v>
      </c>
      <c r="BC47" s="76">
        <v>0</v>
      </c>
    </row>
    <row r="48" spans="1:55" s="61" customFormat="1" ht="12" customHeight="1">
      <c r="A48" s="70" t="s">
        <v>222</v>
      </c>
      <c r="B48" s="117" t="s">
        <v>303</v>
      </c>
      <c r="C48" s="70" t="s">
        <v>304</v>
      </c>
      <c r="D48" s="76">
        <f>SUM(E48,+H48,+K48)</f>
        <v>1373</v>
      </c>
      <c r="E48" s="76">
        <f>SUM(F48:G48)</f>
        <v>0</v>
      </c>
      <c r="F48" s="76">
        <v>0</v>
      </c>
      <c r="G48" s="76">
        <v>0</v>
      </c>
      <c r="H48" s="76">
        <f>SUM(I48:J48)</f>
        <v>0</v>
      </c>
      <c r="I48" s="76">
        <v>0</v>
      </c>
      <c r="J48" s="76">
        <v>0</v>
      </c>
      <c r="K48" s="76">
        <f>SUM(L48:M48)</f>
        <v>1373</v>
      </c>
      <c r="L48" s="76">
        <v>174</v>
      </c>
      <c r="M48" s="76">
        <v>1199</v>
      </c>
      <c r="N48" s="76">
        <f>SUM(O48,+V48,+AC48)</f>
        <v>1379</v>
      </c>
      <c r="O48" s="76">
        <f>SUM(P48:U48)</f>
        <v>174</v>
      </c>
      <c r="P48" s="76">
        <v>174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f>SUM(W48:AB48)</f>
        <v>1199</v>
      </c>
      <c r="W48" s="76">
        <v>1199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f>SUM(AD48:AE48)</f>
        <v>6</v>
      </c>
      <c r="AD48" s="76">
        <v>6</v>
      </c>
      <c r="AE48" s="76">
        <v>0</v>
      </c>
      <c r="AF48" s="76">
        <f>SUM(AG48:AI48)</f>
        <v>1</v>
      </c>
      <c r="AG48" s="76">
        <v>1</v>
      </c>
      <c r="AH48" s="76">
        <v>0</v>
      </c>
      <c r="AI48" s="76">
        <v>0</v>
      </c>
      <c r="AJ48" s="76">
        <f>SUM(AK48:AS48)</f>
        <v>1</v>
      </c>
      <c r="AK48" s="76">
        <v>1</v>
      </c>
      <c r="AL48" s="76">
        <v>0</v>
      </c>
      <c r="AM48" s="76">
        <v>0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f>SUM(AU48:AY48)</f>
        <v>1</v>
      </c>
      <c r="AU48" s="76">
        <v>1</v>
      </c>
      <c r="AV48" s="76">
        <v>0</v>
      </c>
      <c r="AW48" s="76">
        <v>0</v>
      </c>
      <c r="AX48" s="76">
        <v>0</v>
      </c>
      <c r="AY48" s="76">
        <v>0</v>
      </c>
      <c r="AZ48" s="76">
        <f>SUM(BA48:BC48)</f>
        <v>10</v>
      </c>
      <c r="BA48" s="76">
        <v>10</v>
      </c>
      <c r="BB48" s="76">
        <v>0</v>
      </c>
      <c r="BC48" s="76">
        <v>0</v>
      </c>
    </row>
    <row r="49" spans="1:55" s="61" customFormat="1" ht="12" customHeight="1">
      <c r="A49" s="70" t="s">
        <v>222</v>
      </c>
      <c r="B49" s="117" t="s">
        <v>305</v>
      </c>
      <c r="C49" s="70" t="s">
        <v>306</v>
      </c>
      <c r="D49" s="76">
        <f>SUM(E49,+H49,+K49)</f>
        <v>1312</v>
      </c>
      <c r="E49" s="76">
        <f>SUM(F49:G49)</f>
        <v>0</v>
      </c>
      <c r="F49" s="76">
        <v>0</v>
      </c>
      <c r="G49" s="76">
        <v>0</v>
      </c>
      <c r="H49" s="76">
        <f>SUM(I49:J49)</f>
        <v>0</v>
      </c>
      <c r="I49" s="76"/>
      <c r="J49" s="76"/>
      <c r="K49" s="76">
        <f>SUM(L49:M49)</f>
        <v>1312</v>
      </c>
      <c r="L49" s="76">
        <v>517</v>
      </c>
      <c r="M49" s="76">
        <v>795</v>
      </c>
      <c r="N49" s="76">
        <f>SUM(O49,+V49,+AC49)</f>
        <v>1674</v>
      </c>
      <c r="O49" s="76">
        <f>SUM(P49:U49)</f>
        <v>517</v>
      </c>
      <c r="P49" s="76">
        <v>517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f>SUM(W49:AB49)</f>
        <v>1152</v>
      </c>
      <c r="W49" s="76">
        <v>1152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f>SUM(AD49:AE49)</f>
        <v>5</v>
      </c>
      <c r="AD49" s="76">
        <v>5</v>
      </c>
      <c r="AE49" s="76">
        <v>0</v>
      </c>
      <c r="AF49" s="76">
        <f>SUM(AG49:AI49)</f>
        <v>0</v>
      </c>
      <c r="AG49" s="76">
        <v>0</v>
      </c>
      <c r="AH49" s="76">
        <v>0</v>
      </c>
      <c r="AI49" s="76">
        <v>0</v>
      </c>
      <c r="AJ49" s="76">
        <f>SUM(AK49:AS49)</f>
        <v>0</v>
      </c>
      <c r="AK49" s="76">
        <v>0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>
        <v>0</v>
      </c>
      <c r="AR49" s="76">
        <v>0</v>
      </c>
      <c r="AS49" s="76">
        <v>0</v>
      </c>
      <c r="AT49" s="76">
        <f>SUM(AU49:AY49)</f>
        <v>0</v>
      </c>
      <c r="AU49" s="76">
        <v>0</v>
      </c>
      <c r="AV49" s="76">
        <v>0</v>
      </c>
      <c r="AW49" s="76">
        <v>0</v>
      </c>
      <c r="AX49" s="76">
        <v>0</v>
      </c>
      <c r="AY49" s="76">
        <v>0</v>
      </c>
      <c r="AZ49" s="76">
        <f>SUM(BA49:BC49)</f>
        <v>0</v>
      </c>
      <c r="BA49" s="76">
        <v>0</v>
      </c>
      <c r="BB49" s="76">
        <v>0</v>
      </c>
      <c r="BC49" s="76">
        <v>0</v>
      </c>
    </row>
    <row r="50" spans="1:55" s="61" customFormat="1" ht="12" customHeight="1">
      <c r="A50" s="70" t="s">
        <v>222</v>
      </c>
      <c r="B50" s="117" t="s">
        <v>307</v>
      </c>
      <c r="C50" s="70" t="s">
        <v>308</v>
      </c>
      <c r="D50" s="76">
        <f>SUM(E50,+H50,+K50)</f>
        <v>3135</v>
      </c>
      <c r="E50" s="76">
        <f>SUM(F50:G50)</f>
        <v>0</v>
      </c>
      <c r="F50" s="76">
        <v>0</v>
      </c>
      <c r="G50" s="76">
        <v>0</v>
      </c>
      <c r="H50" s="76">
        <f>SUM(I50:J50)</f>
        <v>0</v>
      </c>
      <c r="I50" s="76">
        <v>0</v>
      </c>
      <c r="J50" s="76">
        <v>0</v>
      </c>
      <c r="K50" s="76">
        <f>SUM(L50:M50)</f>
        <v>3135</v>
      </c>
      <c r="L50" s="76">
        <v>1243</v>
      </c>
      <c r="M50" s="76">
        <v>1892</v>
      </c>
      <c r="N50" s="76">
        <f>SUM(O50,+V50,+AC50)</f>
        <v>3308</v>
      </c>
      <c r="O50" s="76">
        <f>SUM(P50:U50)</f>
        <v>1243</v>
      </c>
      <c r="P50" s="76">
        <v>1243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f>SUM(W50:AB50)</f>
        <v>1892</v>
      </c>
      <c r="W50" s="76">
        <v>1892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f>SUM(AD50:AE50)</f>
        <v>173</v>
      </c>
      <c r="AD50" s="76">
        <v>173</v>
      </c>
      <c r="AE50" s="76">
        <v>0</v>
      </c>
      <c r="AF50" s="76">
        <f>SUM(AG50:AI50)</f>
        <v>2</v>
      </c>
      <c r="AG50" s="76">
        <v>2</v>
      </c>
      <c r="AH50" s="76">
        <v>0</v>
      </c>
      <c r="AI50" s="76">
        <v>0</v>
      </c>
      <c r="AJ50" s="76">
        <f>SUM(AK50:AS50)</f>
        <v>2</v>
      </c>
      <c r="AK50" s="76">
        <v>0</v>
      </c>
      <c r="AL50" s="76">
        <v>0</v>
      </c>
      <c r="AM50" s="76">
        <v>2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0</v>
      </c>
      <c r="AT50" s="76">
        <f>SUM(AU50:AY50)</f>
        <v>0</v>
      </c>
      <c r="AU50" s="76">
        <v>0</v>
      </c>
      <c r="AV50" s="76">
        <v>0</v>
      </c>
      <c r="AW50" s="76">
        <v>0</v>
      </c>
      <c r="AX50" s="76">
        <v>0</v>
      </c>
      <c r="AY50" s="76">
        <v>0</v>
      </c>
      <c r="AZ50" s="76">
        <f>SUM(BA50:BC50)</f>
        <v>23</v>
      </c>
      <c r="BA50" s="76">
        <v>23</v>
      </c>
      <c r="BB50" s="76">
        <v>0</v>
      </c>
      <c r="BC50" s="76">
        <v>0</v>
      </c>
    </row>
    <row r="51" spans="1:55" s="61" customFormat="1" ht="12" customHeight="1">
      <c r="A51" s="70" t="s">
        <v>222</v>
      </c>
      <c r="B51" s="117" t="s">
        <v>309</v>
      </c>
      <c r="C51" s="70" t="s">
        <v>310</v>
      </c>
      <c r="D51" s="76">
        <f>SUM(E51,+H51,+K51)</f>
        <v>5562</v>
      </c>
      <c r="E51" s="76">
        <f>SUM(F51:G51)</f>
        <v>0</v>
      </c>
      <c r="F51" s="76">
        <v>0</v>
      </c>
      <c r="G51" s="76">
        <v>0</v>
      </c>
      <c r="H51" s="76">
        <f>SUM(I51:J51)</f>
        <v>0</v>
      </c>
      <c r="I51" s="76">
        <v>0</v>
      </c>
      <c r="J51" s="76">
        <v>0</v>
      </c>
      <c r="K51" s="76">
        <f>SUM(L51:M51)</f>
        <v>5562</v>
      </c>
      <c r="L51" s="76">
        <v>2337</v>
      </c>
      <c r="M51" s="76">
        <v>3225</v>
      </c>
      <c r="N51" s="76">
        <f>SUM(O51,+V51,+AC51)</f>
        <v>5652</v>
      </c>
      <c r="O51" s="76">
        <f>SUM(P51:U51)</f>
        <v>2337</v>
      </c>
      <c r="P51" s="76">
        <v>2337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f>SUM(W51:AB51)</f>
        <v>3225</v>
      </c>
      <c r="W51" s="76">
        <v>3225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f>SUM(AD51:AE51)</f>
        <v>90</v>
      </c>
      <c r="AD51" s="76">
        <v>90</v>
      </c>
      <c r="AE51" s="76">
        <v>0</v>
      </c>
      <c r="AF51" s="76">
        <f>SUM(AG51:AI51)</f>
        <v>3</v>
      </c>
      <c r="AG51" s="76">
        <v>3</v>
      </c>
      <c r="AH51" s="76">
        <v>0</v>
      </c>
      <c r="AI51" s="76">
        <v>0</v>
      </c>
      <c r="AJ51" s="76">
        <f>SUM(AK51:AS51)</f>
        <v>3</v>
      </c>
      <c r="AK51" s="76">
        <v>3</v>
      </c>
      <c r="AL51" s="76">
        <v>0</v>
      </c>
      <c r="AM51" s="76">
        <v>0</v>
      </c>
      <c r="AN51" s="76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0</v>
      </c>
      <c r="AT51" s="76">
        <f>SUM(AU51:AY51)</f>
        <v>2</v>
      </c>
      <c r="AU51" s="76">
        <v>2</v>
      </c>
      <c r="AV51" s="76">
        <v>0</v>
      </c>
      <c r="AW51" s="76">
        <v>0</v>
      </c>
      <c r="AX51" s="76">
        <v>0</v>
      </c>
      <c r="AY51" s="76">
        <v>0</v>
      </c>
      <c r="AZ51" s="76">
        <f>SUM(BA51:BC51)</f>
        <v>20</v>
      </c>
      <c r="BA51" s="76">
        <v>20</v>
      </c>
      <c r="BB51" s="76">
        <v>0</v>
      </c>
      <c r="BC51" s="76">
        <v>0</v>
      </c>
    </row>
    <row r="52" spans="1:55" s="61" customFormat="1" ht="12" customHeight="1">
      <c r="A52" s="70" t="s">
        <v>222</v>
      </c>
      <c r="B52" s="117" t="s">
        <v>311</v>
      </c>
      <c r="C52" s="70" t="s">
        <v>312</v>
      </c>
      <c r="D52" s="76">
        <f>SUM(E52,+H52,+K52)</f>
        <v>1999</v>
      </c>
      <c r="E52" s="76">
        <f>SUM(F52:G52)</f>
        <v>0</v>
      </c>
      <c r="F52" s="76">
        <v>0</v>
      </c>
      <c r="G52" s="76">
        <v>0</v>
      </c>
      <c r="H52" s="76">
        <f>SUM(I52:J52)</f>
        <v>0</v>
      </c>
      <c r="I52" s="76">
        <v>0</v>
      </c>
      <c r="J52" s="76">
        <v>0</v>
      </c>
      <c r="K52" s="76">
        <f>SUM(L52:M52)</f>
        <v>1999</v>
      </c>
      <c r="L52" s="76">
        <v>557</v>
      </c>
      <c r="M52" s="76">
        <v>1442</v>
      </c>
      <c r="N52" s="76">
        <f>SUM(O52,+V52,+AC52)</f>
        <v>1999</v>
      </c>
      <c r="O52" s="76">
        <f>SUM(P52:U52)</f>
        <v>557</v>
      </c>
      <c r="P52" s="76">
        <v>0</v>
      </c>
      <c r="Q52" s="76">
        <v>0</v>
      </c>
      <c r="R52" s="76">
        <v>0</v>
      </c>
      <c r="S52" s="76">
        <v>557</v>
      </c>
      <c r="T52" s="76">
        <v>0</v>
      </c>
      <c r="U52" s="76">
        <v>0</v>
      </c>
      <c r="V52" s="76">
        <f>SUM(W52:AB52)</f>
        <v>1442</v>
      </c>
      <c r="W52" s="76">
        <v>0</v>
      </c>
      <c r="X52" s="76">
        <v>0</v>
      </c>
      <c r="Y52" s="76">
        <v>0</v>
      </c>
      <c r="Z52" s="76">
        <v>1442</v>
      </c>
      <c r="AA52" s="76">
        <v>0</v>
      </c>
      <c r="AB52" s="76">
        <v>0</v>
      </c>
      <c r="AC52" s="76">
        <f>SUM(AD52:AE52)</f>
        <v>0</v>
      </c>
      <c r="AD52" s="76">
        <v>0</v>
      </c>
      <c r="AE52" s="76">
        <v>0</v>
      </c>
      <c r="AF52" s="76">
        <f>SUM(AG52:AI52)</f>
        <v>0</v>
      </c>
      <c r="AG52" s="76">
        <v>0</v>
      </c>
      <c r="AH52" s="76">
        <v>0</v>
      </c>
      <c r="AI52" s="76">
        <v>0</v>
      </c>
      <c r="AJ52" s="76">
        <f>SUM(AK52:AS52)</f>
        <v>0</v>
      </c>
      <c r="AK52" s="76">
        <v>0</v>
      </c>
      <c r="AL52" s="76">
        <v>0</v>
      </c>
      <c r="AM52" s="76">
        <v>0</v>
      </c>
      <c r="AN52" s="76">
        <v>0</v>
      </c>
      <c r="AO52" s="76">
        <v>0</v>
      </c>
      <c r="AP52" s="76">
        <v>0</v>
      </c>
      <c r="AQ52" s="76">
        <v>0</v>
      </c>
      <c r="AR52" s="76">
        <v>0</v>
      </c>
      <c r="AS52" s="76">
        <v>0</v>
      </c>
      <c r="AT52" s="76">
        <f>SUM(AU52:AY52)</f>
        <v>0</v>
      </c>
      <c r="AU52" s="76">
        <v>0</v>
      </c>
      <c r="AV52" s="76">
        <v>0</v>
      </c>
      <c r="AW52" s="76">
        <v>0</v>
      </c>
      <c r="AX52" s="76">
        <v>0</v>
      </c>
      <c r="AY52" s="76">
        <v>0</v>
      </c>
      <c r="AZ52" s="76">
        <f>SUM(BA52:BC52)</f>
        <v>0</v>
      </c>
      <c r="BA52" s="76">
        <v>0</v>
      </c>
      <c r="BB52" s="76">
        <v>0</v>
      </c>
      <c r="BC52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313</v>
      </c>
      <c r="C2" s="46" t="s">
        <v>86</v>
      </c>
      <c r="D2" s="187" t="s">
        <v>314</v>
      </c>
      <c r="E2" s="3"/>
      <c r="F2" s="3"/>
      <c r="G2" s="3"/>
      <c r="H2" s="3"/>
      <c r="I2" s="3"/>
      <c r="J2" s="3"/>
      <c r="K2" s="3"/>
      <c r="L2" s="3" t="str">
        <f>LEFT(C2,2)</f>
        <v>43</v>
      </c>
      <c r="M2" s="3" t="str">
        <f>IF(L2&lt;&gt;"",VLOOKUP(L2,$AI$6:$AJ$52,2,FALSE),"-")</f>
        <v>熊本県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315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316</v>
      </c>
      <c r="G6" s="150"/>
      <c r="H6" s="39" t="s">
        <v>317</v>
      </c>
      <c r="I6" s="39" t="s">
        <v>318</v>
      </c>
      <c r="J6" s="39" t="s">
        <v>319</v>
      </c>
      <c r="K6" s="5" t="s">
        <v>320</v>
      </c>
      <c r="L6" s="16" t="s">
        <v>321</v>
      </c>
      <c r="M6" s="40" t="s">
        <v>322</v>
      </c>
      <c r="AF6" s="11">
        <f>+'水洗化人口等'!B6</f>
        <v>0</v>
      </c>
      <c r="AG6" s="11">
        <v>6</v>
      </c>
      <c r="AI6" s="43" t="s">
        <v>323</v>
      </c>
      <c r="AJ6" s="3" t="s">
        <v>53</v>
      </c>
    </row>
    <row r="7" spans="2:36" ht="16.5" customHeight="1">
      <c r="B7" s="151" t="s">
        <v>324</v>
      </c>
      <c r="C7" s="6" t="s">
        <v>325</v>
      </c>
      <c r="D7" s="17">
        <f>AD7</f>
        <v>317591</v>
      </c>
      <c r="F7" s="188" t="s">
        <v>326</v>
      </c>
      <c r="G7" s="7" t="s">
        <v>196</v>
      </c>
      <c r="H7" s="18">
        <f>AD14</f>
        <v>181369</v>
      </c>
      <c r="I7" s="18">
        <f>AD24</f>
        <v>281585</v>
      </c>
      <c r="J7" s="18">
        <f>SUM(H7:I7)</f>
        <v>462954</v>
      </c>
      <c r="K7" s="19">
        <f>IF(J$13&gt;0,J7/J$13,0)</f>
        <v>0.7656878230308042</v>
      </c>
      <c r="L7" s="20">
        <f>AD34</f>
        <v>18197</v>
      </c>
      <c r="M7" s="21">
        <f>AD37</f>
        <v>1150</v>
      </c>
      <c r="AA7" s="4" t="s">
        <v>325</v>
      </c>
      <c r="AB7" s="47" t="s">
        <v>327</v>
      </c>
      <c r="AC7" s="47" t="s">
        <v>328</v>
      </c>
      <c r="AD7" s="11">
        <f ca="1">IF(AD$2=0,INDIRECT(AB7&amp;"!"&amp;AC7&amp;$AG$2),0)</f>
        <v>317591</v>
      </c>
      <c r="AF7" s="43" t="str">
        <f>+'水洗化人口等'!B7</f>
        <v>43000</v>
      </c>
      <c r="AG7" s="11">
        <v>7</v>
      </c>
      <c r="AI7" s="43" t="s">
        <v>329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4195</v>
      </c>
      <c r="F8" s="159"/>
      <c r="G8" s="7" t="s">
        <v>198</v>
      </c>
      <c r="H8" s="18">
        <f>AD15</f>
        <v>0</v>
      </c>
      <c r="I8" s="18">
        <f>AD25</f>
        <v>442</v>
      </c>
      <c r="J8" s="18">
        <f>SUM(H8:I8)</f>
        <v>442</v>
      </c>
      <c r="K8" s="19">
        <f>IF(J$13&gt;0,J8/J$13,0)</f>
        <v>0.000731031631176349</v>
      </c>
      <c r="L8" s="20">
        <f>AD35</f>
        <v>1</v>
      </c>
      <c r="M8" s="21">
        <f>AD38</f>
        <v>0</v>
      </c>
      <c r="AA8" s="4" t="s">
        <v>69</v>
      </c>
      <c r="AB8" s="47" t="s">
        <v>327</v>
      </c>
      <c r="AC8" s="47" t="s">
        <v>330</v>
      </c>
      <c r="AD8" s="11">
        <f ca="1">IF(AD$2=0,INDIRECT(AB8&amp;"!"&amp;AC8&amp;$AG$2),0)</f>
        <v>4195</v>
      </c>
      <c r="AF8" s="43" t="str">
        <f>+'水洗化人口等'!B8</f>
        <v>43201</v>
      </c>
      <c r="AG8" s="11">
        <v>8</v>
      </c>
      <c r="AI8" s="43" t="s">
        <v>331</v>
      </c>
      <c r="AJ8" s="3" t="s">
        <v>51</v>
      </c>
    </row>
    <row r="9" spans="2:36" ht="16.5" customHeight="1">
      <c r="B9" s="153"/>
      <c r="C9" s="8" t="s">
        <v>332</v>
      </c>
      <c r="D9" s="23">
        <f>SUM(D7:D8)</f>
        <v>321786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333</v>
      </c>
      <c r="AB9" s="47" t="s">
        <v>327</v>
      </c>
      <c r="AC9" s="47" t="s">
        <v>334</v>
      </c>
      <c r="AD9" s="11">
        <f ca="1">IF(AD$2=0,INDIRECT(AB9&amp;"!"&amp;AC9&amp;$AG$2),0)</f>
        <v>1010681</v>
      </c>
      <c r="AF9" s="43" t="str">
        <f>+'水洗化人口等'!B9</f>
        <v>43202</v>
      </c>
      <c r="AG9" s="11">
        <v>9</v>
      </c>
      <c r="AI9" s="43" t="s">
        <v>335</v>
      </c>
      <c r="AJ9" s="3" t="s">
        <v>50</v>
      </c>
    </row>
    <row r="10" spans="2:36" ht="16.5" customHeight="1">
      <c r="B10" s="154" t="s">
        <v>336</v>
      </c>
      <c r="C10" s="189" t="s">
        <v>333</v>
      </c>
      <c r="D10" s="22">
        <f>AD9</f>
        <v>1010681</v>
      </c>
      <c r="F10" s="159"/>
      <c r="G10" s="7" t="s">
        <v>214</v>
      </c>
      <c r="H10" s="18">
        <f>AD17</f>
        <v>8939</v>
      </c>
      <c r="I10" s="18">
        <f>AD27</f>
        <v>130521</v>
      </c>
      <c r="J10" s="18">
        <f>SUM(H10:I10)</f>
        <v>139460</v>
      </c>
      <c r="K10" s="19">
        <f>IF(J$13&gt;0,J10/J$13,0)</f>
        <v>0.23065536489559643</v>
      </c>
      <c r="L10" s="24" t="s">
        <v>337</v>
      </c>
      <c r="M10" s="25" t="s">
        <v>337</v>
      </c>
      <c r="AA10" s="4" t="s">
        <v>338</v>
      </c>
      <c r="AB10" s="47" t="s">
        <v>327</v>
      </c>
      <c r="AC10" s="47" t="s">
        <v>339</v>
      </c>
      <c r="AD10" s="11">
        <f ca="1">IF(AD$2=0,INDIRECT(AB10&amp;"!"&amp;AC10&amp;$AG$2),0)</f>
        <v>5093</v>
      </c>
      <c r="AF10" s="43" t="str">
        <f>+'水洗化人口等'!B10</f>
        <v>43203</v>
      </c>
      <c r="AG10" s="11">
        <v>10</v>
      </c>
      <c r="AI10" s="43" t="s">
        <v>340</v>
      </c>
      <c r="AJ10" s="3" t="s">
        <v>49</v>
      </c>
    </row>
    <row r="11" spans="2:36" ht="16.5" customHeight="1">
      <c r="B11" s="155"/>
      <c r="C11" s="7" t="s">
        <v>338</v>
      </c>
      <c r="D11" s="22">
        <f>AD10</f>
        <v>5093</v>
      </c>
      <c r="F11" s="159"/>
      <c r="G11" s="7" t="s">
        <v>216</v>
      </c>
      <c r="H11" s="18">
        <f>AD18</f>
        <v>40</v>
      </c>
      <c r="I11" s="18">
        <f>AD28</f>
        <v>0</v>
      </c>
      <c r="J11" s="18">
        <f>SUM(H11:I11)</f>
        <v>40</v>
      </c>
      <c r="K11" s="19">
        <f>IF(J$13&gt;0,J11/J$13,0)</f>
        <v>6.6156708703742E-05</v>
      </c>
      <c r="L11" s="24" t="s">
        <v>337</v>
      </c>
      <c r="M11" s="25" t="s">
        <v>337</v>
      </c>
      <c r="AA11" s="4" t="s">
        <v>341</v>
      </c>
      <c r="AB11" s="47" t="s">
        <v>327</v>
      </c>
      <c r="AC11" s="47" t="s">
        <v>342</v>
      </c>
      <c r="AD11" s="11">
        <f ca="1">IF(AD$2=0,INDIRECT(AB11&amp;"!"&amp;AC11&amp;$AG$2),0)</f>
        <v>502681</v>
      </c>
      <c r="AF11" s="43" t="str">
        <f>+'水洗化人口等'!B11</f>
        <v>43204</v>
      </c>
      <c r="AG11" s="11">
        <v>11</v>
      </c>
      <c r="AI11" s="43" t="s">
        <v>343</v>
      </c>
      <c r="AJ11" s="3" t="s">
        <v>48</v>
      </c>
    </row>
    <row r="12" spans="2:36" ht="16.5" customHeight="1">
      <c r="B12" s="155"/>
      <c r="C12" s="7" t="s">
        <v>341</v>
      </c>
      <c r="D12" s="22">
        <f>AD11</f>
        <v>502681</v>
      </c>
      <c r="F12" s="159"/>
      <c r="G12" s="7" t="s">
        <v>218</v>
      </c>
      <c r="H12" s="18">
        <f>AD19</f>
        <v>513</v>
      </c>
      <c r="I12" s="18">
        <f>AD29</f>
        <v>1216</v>
      </c>
      <c r="J12" s="18">
        <f>SUM(H12:I12)</f>
        <v>1729</v>
      </c>
      <c r="K12" s="19">
        <f>IF(J$13&gt;0,J12/J$13,0)</f>
        <v>0.0028596237337192476</v>
      </c>
      <c r="L12" s="24" t="s">
        <v>337</v>
      </c>
      <c r="M12" s="25" t="s">
        <v>337</v>
      </c>
      <c r="AA12" s="4" t="s">
        <v>344</v>
      </c>
      <c r="AB12" s="47" t="s">
        <v>327</v>
      </c>
      <c r="AC12" s="47" t="s">
        <v>345</v>
      </c>
      <c r="AD12" s="11">
        <f ca="1">IF(AD$2=0,INDIRECT(AB12&amp;"!"&amp;AC12&amp;$AG$2),0)</f>
        <v>277729</v>
      </c>
      <c r="AF12" s="43" t="str">
        <f>+'水洗化人口等'!B12</f>
        <v>43205</v>
      </c>
      <c r="AG12" s="11">
        <v>12</v>
      </c>
      <c r="AI12" s="43" t="s">
        <v>346</v>
      </c>
      <c r="AJ12" s="3" t="s">
        <v>47</v>
      </c>
    </row>
    <row r="13" spans="2:36" ht="16.5" customHeight="1">
      <c r="B13" s="156"/>
      <c r="C13" s="8" t="s">
        <v>332</v>
      </c>
      <c r="D13" s="23">
        <f>SUM(D10:D12)</f>
        <v>1518455</v>
      </c>
      <c r="F13" s="160"/>
      <c r="G13" s="7" t="s">
        <v>332</v>
      </c>
      <c r="H13" s="18">
        <f>SUM(H7:H12)</f>
        <v>190861</v>
      </c>
      <c r="I13" s="18">
        <f>SUM(I7:I12)</f>
        <v>413764</v>
      </c>
      <c r="J13" s="18">
        <f>SUM(J7:J12)</f>
        <v>604625</v>
      </c>
      <c r="K13" s="19">
        <v>1</v>
      </c>
      <c r="L13" s="24" t="s">
        <v>337</v>
      </c>
      <c r="M13" s="25" t="s">
        <v>337</v>
      </c>
      <c r="AA13" s="4" t="s">
        <v>60</v>
      </c>
      <c r="AB13" s="47" t="s">
        <v>327</v>
      </c>
      <c r="AC13" s="47" t="s">
        <v>347</v>
      </c>
      <c r="AD13" s="11">
        <f ca="1">IF(AD$2=0,INDIRECT(AB13&amp;"!"&amp;AC13&amp;$AG$2),0)</f>
        <v>8879</v>
      </c>
      <c r="AF13" s="43" t="str">
        <f>+'水洗化人口等'!B13</f>
        <v>43206</v>
      </c>
      <c r="AG13" s="11">
        <v>13</v>
      </c>
      <c r="AI13" s="43" t="s">
        <v>348</v>
      </c>
      <c r="AJ13" s="3" t="s">
        <v>46</v>
      </c>
    </row>
    <row r="14" spans="2:36" ht="16.5" customHeight="1" thickBot="1">
      <c r="B14" s="157" t="s">
        <v>349</v>
      </c>
      <c r="C14" s="158"/>
      <c r="D14" s="26">
        <f>SUM(D9,D13)</f>
        <v>1840241</v>
      </c>
      <c r="F14" s="161" t="s">
        <v>350</v>
      </c>
      <c r="G14" s="162"/>
      <c r="H14" s="18">
        <f>AD20</f>
        <v>5274</v>
      </c>
      <c r="I14" s="18">
        <f>AD30</f>
        <v>420</v>
      </c>
      <c r="J14" s="18">
        <f>SUM(H14:I14)</f>
        <v>5694</v>
      </c>
      <c r="K14" s="27" t="s">
        <v>337</v>
      </c>
      <c r="L14" s="24" t="s">
        <v>337</v>
      </c>
      <c r="M14" s="25" t="s">
        <v>337</v>
      </c>
      <c r="AA14" s="4" t="s">
        <v>196</v>
      </c>
      <c r="AB14" s="47" t="s">
        <v>351</v>
      </c>
      <c r="AC14" s="47" t="s">
        <v>345</v>
      </c>
      <c r="AD14" s="11">
        <f ca="1">IF(AD$2=0,INDIRECT(AB14&amp;"!"&amp;AC14&amp;$AG$2),0)</f>
        <v>181369</v>
      </c>
      <c r="AF14" s="43" t="str">
        <f>+'水洗化人口等'!B14</f>
        <v>43208</v>
      </c>
      <c r="AG14" s="11">
        <v>14</v>
      </c>
      <c r="AI14" s="43" t="s">
        <v>352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8879</v>
      </c>
      <c r="F15" s="157" t="s">
        <v>54</v>
      </c>
      <c r="G15" s="158"/>
      <c r="H15" s="28">
        <f>SUM(H13:H14)</f>
        <v>196135</v>
      </c>
      <c r="I15" s="28">
        <f>SUM(I13:I14)</f>
        <v>414184</v>
      </c>
      <c r="J15" s="28">
        <f>SUM(J13:J14)</f>
        <v>610319</v>
      </c>
      <c r="K15" s="29" t="s">
        <v>337</v>
      </c>
      <c r="L15" s="30">
        <f>SUM(L7:L9)</f>
        <v>18198</v>
      </c>
      <c r="M15" s="31">
        <f>SUM(M7:M9)</f>
        <v>1150</v>
      </c>
      <c r="AA15" s="4" t="s">
        <v>198</v>
      </c>
      <c r="AB15" s="47" t="s">
        <v>351</v>
      </c>
      <c r="AC15" s="47" t="s">
        <v>353</v>
      </c>
      <c r="AD15" s="11">
        <f ca="1">IF(AD$2=0,INDIRECT(AB15&amp;"!"&amp;AC15&amp;$AG$2),0)</f>
        <v>0</v>
      </c>
      <c r="AF15" s="43" t="str">
        <f>+'水洗化人口等'!B15</f>
        <v>43210</v>
      </c>
      <c r="AG15" s="11">
        <v>15</v>
      </c>
      <c r="AI15" s="43" t="s">
        <v>354</v>
      </c>
      <c r="AJ15" s="3" t="s">
        <v>44</v>
      </c>
    </row>
    <row r="16" spans="2:36" ht="16.5" customHeight="1" thickBot="1">
      <c r="B16" s="190" t="s">
        <v>355</v>
      </c>
      <c r="AA16" s="4" t="s">
        <v>1</v>
      </c>
      <c r="AB16" s="47" t="s">
        <v>351</v>
      </c>
      <c r="AC16" s="47" t="s">
        <v>347</v>
      </c>
      <c r="AD16" s="11">
        <f ca="1">IF(AD$2=0,INDIRECT(AB16&amp;"!"&amp;AC16&amp;$AG$2),0)</f>
        <v>0</v>
      </c>
      <c r="AF16" s="43" t="str">
        <f>+'水洗化人口等'!B16</f>
        <v>43211</v>
      </c>
      <c r="AG16" s="11">
        <v>16</v>
      </c>
      <c r="AI16" s="43" t="s">
        <v>356</v>
      </c>
      <c r="AJ16" s="3" t="s">
        <v>43</v>
      </c>
    </row>
    <row r="17" spans="3:36" ht="16.5" customHeight="1" thickBot="1">
      <c r="C17" s="32">
        <f>AD12</f>
        <v>277729</v>
      </c>
      <c r="D17" s="4" t="s">
        <v>357</v>
      </c>
      <c r="J17" s="15"/>
      <c r="AA17" s="4" t="s">
        <v>214</v>
      </c>
      <c r="AB17" s="47" t="s">
        <v>351</v>
      </c>
      <c r="AC17" s="47" t="s">
        <v>358</v>
      </c>
      <c r="AD17" s="11">
        <f ca="1">IF(AD$2=0,INDIRECT(AB17&amp;"!"&amp;AC17&amp;$AG$2),0)</f>
        <v>8939</v>
      </c>
      <c r="AF17" s="43" t="str">
        <f>+'水洗化人口等'!B17</f>
        <v>43212</v>
      </c>
      <c r="AG17" s="11">
        <v>17</v>
      </c>
      <c r="AI17" s="43" t="s">
        <v>359</v>
      </c>
      <c r="AJ17" s="3" t="s">
        <v>42</v>
      </c>
    </row>
    <row r="18" spans="6:36" ht="30" customHeight="1">
      <c r="F18" s="149" t="s">
        <v>360</v>
      </c>
      <c r="G18" s="150"/>
      <c r="H18" s="39" t="s">
        <v>317</v>
      </c>
      <c r="I18" s="39" t="s">
        <v>318</v>
      </c>
      <c r="J18" s="42" t="s">
        <v>319</v>
      </c>
      <c r="AA18" s="4" t="s">
        <v>216</v>
      </c>
      <c r="AB18" s="47" t="s">
        <v>351</v>
      </c>
      <c r="AC18" s="47" t="s">
        <v>361</v>
      </c>
      <c r="AD18" s="11">
        <f ca="1">IF(AD$2=0,INDIRECT(AB18&amp;"!"&amp;AC18&amp;$AG$2),0)</f>
        <v>40</v>
      </c>
      <c r="AF18" s="43" t="str">
        <f>+'水洗化人口等'!B18</f>
        <v>43213</v>
      </c>
      <c r="AG18" s="11">
        <v>18</v>
      </c>
      <c r="AI18" s="43" t="s">
        <v>362</v>
      </c>
      <c r="AJ18" s="3" t="s">
        <v>41</v>
      </c>
    </row>
    <row r="19" spans="3:36" ht="16.5" customHeight="1">
      <c r="C19" s="41" t="s">
        <v>363</v>
      </c>
      <c r="D19" s="10">
        <f>IF(D$14&gt;0,D13/D$14,0)</f>
        <v>0.8251392073103468</v>
      </c>
      <c r="F19" s="161" t="s">
        <v>364</v>
      </c>
      <c r="G19" s="162"/>
      <c r="H19" s="18">
        <f>AD21</f>
        <v>1044</v>
      </c>
      <c r="I19" s="18">
        <f>AD31</f>
        <v>0</v>
      </c>
      <c r="J19" s="22">
        <f>SUM(H19:I19)</f>
        <v>1044</v>
      </c>
      <c r="AA19" s="4" t="s">
        <v>218</v>
      </c>
      <c r="AB19" s="47" t="s">
        <v>351</v>
      </c>
      <c r="AC19" s="47" t="s">
        <v>365</v>
      </c>
      <c r="AD19" s="11">
        <f ca="1">IF(AD$2=0,INDIRECT(AB19&amp;"!"&amp;AC19&amp;$AG$2),0)</f>
        <v>513</v>
      </c>
      <c r="AF19" s="43" t="str">
        <f>+'水洗化人口等'!B19</f>
        <v>43214</v>
      </c>
      <c r="AG19" s="11">
        <v>19</v>
      </c>
      <c r="AI19" s="43" t="s">
        <v>366</v>
      </c>
      <c r="AJ19" s="3" t="s">
        <v>40</v>
      </c>
    </row>
    <row r="20" spans="3:36" ht="16.5" customHeight="1">
      <c r="C20" s="41" t="s">
        <v>367</v>
      </c>
      <c r="D20" s="10">
        <f>IF(D$14&gt;0,D9/D$14,0)</f>
        <v>0.17486079268965316</v>
      </c>
      <c r="F20" s="161" t="s">
        <v>368</v>
      </c>
      <c r="G20" s="162"/>
      <c r="H20" s="18">
        <f>AD22</f>
        <v>26172</v>
      </c>
      <c r="I20" s="18">
        <f>AD32</f>
        <v>4088</v>
      </c>
      <c r="J20" s="22">
        <f>SUM(H20:I20)</f>
        <v>30260</v>
      </c>
      <c r="AA20" s="4" t="s">
        <v>350</v>
      </c>
      <c r="AB20" s="47" t="s">
        <v>351</v>
      </c>
      <c r="AC20" s="47" t="s">
        <v>369</v>
      </c>
      <c r="AD20" s="11">
        <f ca="1">IF(AD$2=0,INDIRECT(AB20&amp;"!"&amp;AC20&amp;$AG$2),0)</f>
        <v>5274</v>
      </c>
      <c r="AF20" s="43" t="str">
        <f>+'水洗化人口等'!B20</f>
        <v>43215</v>
      </c>
      <c r="AG20" s="11">
        <v>20</v>
      </c>
      <c r="AI20" s="43" t="s">
        <v>370</v>
      </c>
      <c r="AJ20" s="3" t="s">
        <v>39</v>
      </c>
    </row>
    <row r="21" spans="3:36" ht="16.5" customHeight="1">
      <c r="C21" s="41" t="s">
        <v>371</v>
      </c>
      <c r="D21" s="10">
        <f>IF(D$14&gt;0,D10/D$14,0)</f>
        <v>0.5492112174438022</v>
      </c>
      <c r="F21" s="161" t="s">
        <v>372</v>
      </c>
      <c r="G21" s="162"/>
      <c r="H21" s="18">
        <f>AD23</f>
        <v>163454</v>
      </c>
      <c r="I21" s="18">
        <f>AD33</f>
        <v>352978</v>
      </c>
      <c r="J21" s="22">
        <f>SUM(H21:I21)</f>
        <v>516432</v>
      </c>
      <c r="AA21" s="4" t="s">
        <v>364</v>
      </c>
      <c r="AB21" s="47" t="s">
        <v>351</v>
      </c>
      <c r="AC21" s="47" t="s">
        <v>373</v>
      </c>
      <c r="AD21" s="11">
        <f ca="1">IF(AD$2=0,INDIRECT(AB21&amp;"!"&amp;AC21&amp;$AG$2),0)</f>
        <v>1044</v>
      </c>
      <c r="AF21" s="43" t="str">
        <f>+'水洗化人口等'!B21</f>
        <v>43216</v>
      </c>
      <c r="AG21" s="11">
        <v>21</v>
      </c>
      <c r="AI21" s="43" t="s">
        <v>374</v>
      </c>
      <c r="AJ21" s="3" t="s">
        <v>38</v>
      </c>
    </row>
    <row r="22" spans="3:36" ht="16.5" customHeight="1" thickBot="1">
      <c r="C22" s="41" t="s">
        <v>375</v>
      </c>
      <c r="D22" s="10">
        <f>IF(D$14&gt;0,D12/D$14,0)</f>
        <v>0.27316041757574144</v>
      </c>
      <c r="F22" s="157" t="s">
        <v>54</v>
      </c>
      <c r="G22" s="158"/>
      <c r="H22" s="28">
        <f>SUM(H19:H21)</f>
        <v>190670</v>
      </c>
      <c r="I22" s="28">
        <f>SUM(I19:I21)</f>
        <v>357066</v>
      </c>
      <c r="J22" s="33">
        <f>SUM(J19:J21)</f>
        <v>547736</v>
      </c>
      <c r="AA22" s="4" t="s">
        <v>368</v>
      </c>
      <c r="AB22" s="47" t="s">
        <v>351</v>
      </c>
      <c r="AC22" s="47" t="s">
        <v>376</v>
      </c>
      <c r="AD22" s="11">
        <f ca="1">IF(AD$2=0,INDIRECT(AB22&amp;"!"&amp;AC22&amp;$AG$2),0)</f>
        <v>26172</v>
      </c>
      <c r="AF22" s="43" t="str">
        <f>+'水洗化人口等'!B22</f>
        <v>43348</v>
      </c>
      <c r="AG22" s="11">
        <v>22</v>
      </c>
      <c r="AI22" s="43" t="s">
        <v>377</v>
      </c>
      <c r="AJ22" s="3" t="s">
        <v>37</v>
      </c>
    </row>
    <row r="23" spans="3:36" ht="16.5" customHeight="1">
      <c r="C23" s="41" t="s">
        <v>378</v>
      </c>
      <c r="D23" s="10">
        <f>IF(D$14&gt;0,C17/D$14,0)</f>
        <v>0.15091990668613514</v>
      </c>
      <c r="F23" s="9"/>
      <c r="J23" s="34"/>
      <c r="AA23" s="4" t="s">
        <v>372</v>
      </c>
      <c r="AB23" s="47" t="s">
        <v>351</v>
      </c>
      <c r="AC23" s="47" t="s">
        <v>379</v>
      </c>
      <c r="AD23" s="11">
        <f ca="1">IF(AD$2=0,INDIRECT(AB23&amp;"!"&amp;AC23&amp;$AG$2),0)</f>
        <v>163454</v>
      </c>
      <c r="AF23" s="43" t="str">
        <f>+'水洗化人口等'!B23</f>
        <v>43364</v>
      </c>
      <c r="AG23" s="11">
        <v>23</v>
      </c>
      <c r="AI23" s="43" t="s">
        <v>380</v>
      </c>
      <c r="AJ23" s="3" t="s">
        <v>36</v>
      </c>
    </row>
    <row r="24" spans="3:36" ht="16.5" customHeight="1" thickBot="1">
      <c r="C24" s="41" t="s">
        <v>381</v>
      </c>
      <c r="D24" s="10">
        <f>IF(D$9&gt;0,D7/D$9,0)</f>
        <v>0.9869633856040971</v>
      </c>
      <c r="J24" s="35" t="s">
        <v>382</v>
      </c>
      <c r="AA24" s="4" t="s">
        <v>196</v>
      </c>
      <c r="AB24" s="47" t="s">
        <v>351</v>
      </c>
      <c r="AC24" s="47" t="s">
        <v>383</v>
      </c>
      <c r="AD24" s="11">
        <f ca="1">IF(AD$2=0,INDIRECT(AB24&amp;"!"&amp;AC24&amp;$AG$2),0)</f>
        <v>281585</v>
      </c>
      <c r="AF24" s="43" t="str">
        <f>+'水洗化人口等'!B24</f>
        <v>43367</v>
      </c>
      <c r="AG24" s="11">
        <v>24</v>
      </c>
      <c r="AI24" s="43" t="s">
        <v>384</v>
      </c>
      <c r="AJ24" s="3" t="s">
        <v>35</v>
      </c>
    </row>
    <row r="25" spans="3:36" ht="16.5" customHeight="1">
      <c r="C25" s="41" t="s">
        <v>385</v>
      </c>
      <c r="D25" s="10">
        <f>IF(D$9&gt;0,D8/D$9,0)</f>
        <v>0.013036614395902868</v>
      </c>
      <c r="F25" s="176" t="s">
        <v>6</v>
      </c>
      <c r="G25" s="177"/>
      <c r="H25" s="177"/>
      <c r="I25" s="169" t="s">
        <v>386</v>
      </c>
      <c r="J25" s="171" t="s">
        <v>387</v>
      </c>
      <c r="AA25" s="4" t="s">
        <v>198</v>
      </c>
      <c r="AB25" s="47" t="s">
        <v>351</v>
      </c>
      <c r="AC25" s="47" t="s">
        <v>388</v>
      </c>
      <c r="AD25" s="11">
        <f ca="1">IF(AD$2=0,INDIRECT(AB25&amp;"!"&amp;AC25&amp;$AG$2),0)</f>
        <v>442</v>
      </c>
      <c r="AF25" s="43" t="str">
        <f>+'水洗化人口等'!B25</f>
        <v>43368</v>
      </c>
      <c r="AG25" s="11">
        <v>25</v>
      </c>
      <c r="AI25" s="43" t="s">
        <v>389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351</v>
      </c>
      <c r="AC26" s="47" t="s">
        <v>390</v>
      </c>
      <c r="AD26" s="11">
        <f ca="1">IF(AD$2=0,INDIRECT(AB26&amp;"!"&amp;AC26&amp;$AG$2),0)</f>
        <v>0</v>
      </c>
      <c r="AF26" s="43" t="str">
        <f>+'水洗化人口等'!B26</f>
        <v>43369</v>
      </c>
      <c r="AG26" s="11">
        <v>26</v>
      </c>
      <c r="AI26" s="43" t="s">
        <v>391</v>
      </c>
      <c r="AJ26" s="3" t="s">
        <v>33</v>
      </c>
    </row>
    <row r="27" spans="6:36" ht="16.5" customHeight="1">
      <c r="F27" s="166" t="s">
        <v>201</v>
      </c>
      <c r="G27" s="167"/>
      <c r="H27" s="168"/>
      <c r="I27" s="20">
        <f>AD40</f>
        <v>8356</v>
      </c>
      <c r="J27" s="36">
        <f>AD49</f>
        <v>604</v>
      </c>
      <c r="AA27" s="4" t="s">
        <v>214</v>
      </c>
      <c r="AB27" s="47" t="s">
        <v>351</v>
      </c>
      <c r="AC27" s="47" t="s">
        <v>392</v>
      </c>
      <c r="AD27" s="11">
        <f ca="1">IF(AD$2=0,INDIRECT(AB27&amp;"!"&amp;AC27&amp;$AG$2),0)</f>
        <v>130521</v>
      </c>
      <c r="AF27" s="43" t="str">
        <f>+'水洗化人口等'!B27</f>
        <v>43403</v>
      </c>
      <c r="AG27" s="11">
        <v>27</v>
      </c>
      <c r="AI27" s="43" t="s">
        <v>393</v>
      </c>
      <c r="AJ27" s="3" t="s">
        <v>32</v>
      </c>
    </row>
    <row r="28" spans="6:36" ht="16.5" customHeight="1">
      <c r="F28" s="173" t="s">
        <v>394</v>
      </c>
      <c r="G28" s="174"/>
      <c r="H28" s="175"/>
      <c r="I28" s="20">
        <f>AD41</f>
        <v>0</v>
      </c>
      <c r="J28" s="36">
        <f>AD50</f>
        <v>13</v>
      </c>
      <c r="AA28" s="4" t="s">
        <v>216</v>
      </c>
      <c r="AB28" s="47" t="s">
        <v>351</v>
      </c>
      <c r="AC28" s="47" t="s">
        <v>395</v>
      </c>
      <c r="AD28" s="11">
        <f ca="1">IF(AD$2=0,INDIRECT(AB28&amp;"!"&amp;AC28&amp;$AG$2),0)</f>
        <v>0</v>
      </c>
      <c r="AF28" s="43" t="str">
        <f>+'水洗化人口等'!B28</f>
        <v>43404</v>
      </c>
      <c r="AG28" s="11">
        <v>28</v>
      </c>
      <c r="AI28" s="43" t="s">
        <v>396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1776</v>
      </c>
      <c r="J29" s="36">
        <f>AD51</f>
        <v>229</v>
      </c>
      <c r="AA29" s="4" t="s">
        <v>218</v>
      </c>
      <c r="AB29" s="47" t="s">
        <v>351</v>
      </c>
      <c r="AC29" s="47" t="s">
        <v>397</v>
      </c>
      <c r="AD29" s="11">
        <f ca="1">IF(AD$2=0,INDIRECT(AB29&amp;"!"&amp;AC29&amp;$AG$2),0)</f>
        <v>1216</v>
      </c>
      <c r="AF29" s="43" t="str">
        <f>+'水洗化人口等'!B29</f>
        <v>43423</v>
      </c>
      <c r="AG29" s="11">
        <v>29</v>
      </c>
      <c r="AI29" s="43" t="s">
        <v>398</v>
      </c>
      <c r="AJ29" s="3" t="s">
        <v>30</v>
      </c>
    </row>
    <row r="30" spans="6:36" ht="16.5" customHeight="1">
      <c r="F30" s="166" t="s">
        <v>198</v>
      </c>
      <c r="G30" s="167"/>
      <c r="H30" s="168"/>
      <c r="I30" s="20">
        <f>AD43</f>
        <v>164</v>
      </c>
      <c r="J30" s="36">
        <f>AD52</f>
        <v>26</v>
      </c>
      <c r="AA30" s="4" t="s">
        <v>350</v>
      </c>
      <c r="AB30" s="47" t="s">
        <v>351</v>
      </c>
      <c r="AC30" s="47" t="s">
        <v>399</v>
      </c>
      <c r="AD30" s="11">
        <f ca="1">IF(AD$2=0,INDIRECT(AB30&amp;"!"&amp;AC30&amp;$AG$2),0)</f>
        <v>420</v>
      </c>
      <c r="AF30" s="43" t="str">
        <f>+'水洗化人口等'!B30</f>
        <v>43424</v>
      </c>
      <c r="AG30" s="11">
        <v>30</v>
      </c>
      <c r="AI30" s="43" t="s">
        <v>400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364</v>
      </c>
      <c r="AB31" s="47" t="s">
        <v>351</v>
      </c>
      <c r="AC31" s="47" t="s">
        <v>328</v>
      </c>
      <c r="AD31" s="11">
        <f ca="1">IF(AD$2=0,INDIRECT(AB31&amp;"!"&amp;AC31&amp;$AG$2),0)</f>
        <v>0</v>
      </c>
      <c r="AF31" s="43" t="str">
        <f>+'水洗化人口等'!B31</f>
        <v>43425</v>
      </c>
      <c r="AG31" s="11">
        <v>31</v>
      </c>
      <c r="AI31" s="43" t="s">
        <v>401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7705</v>
      </c>
      <c r="J32" s="25" t="s">
        <v>337</v>
      </c>
      <c r="AA32" s="4" t="s">
        <v>368</v>
      </c>
      <c r="AB32" s="47" t="s">
        <v>351</v>
      </c>
      <c r="AC32" s="47" t="s">
        <v>402</v>
      </c>
      <c r="AD32" s="11">
        <f ca="1">IF(AD$2=0,INDIRECT(AB32&amp;"!"&amp;AC32&amp;$AG$2),0)</f>
        <v>4088</v>
      </c>
      <c r="AF32" s="43" t="str">
        <f>+'水洗化人口等'!B32</f>
        <v>43428</v>
      </c>
      <c r="AG32" s="11">
        <v>32</v>
      </c>
      <c r="AI32" s="43" t="s">
        <v>403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387</v>
      </c>
      <c r="J33" s="25" t="s">
        <v>337</v>
      </c>
      <c r="AA33" s="4" t="s">
        <v>372</v>
      </c>
      <c r="AB33" s="47" t="s">
        <v>351</v>
      </c>
      <c r="AC33" s="47" t="s">
        <v>339</v>
      </c>
      <c r="AD33" s="11">
        <f ca="1">IF(AD$2=0,INDIRECT(AB33&amp;"!"&amp;AC33&amp;$AG$2),0)</f>
        <v>352978</v>
      </c>
      <c r="AF33" s="43" t="str">
        <f>+'水洗化人口等'!B33</f>
        <v>43432</v>
      </c>
      <c r="AG33" s="11">
        <v>33</v>
      </c>
      <c r="AI33" s="43" t="s">
        <v>404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18</v>
      </c>
      <c r="J34" s="25" t="s">
        <v>337</v>
      </c>
      <c r="AA34" s="4" t="s">
        <v>196</v>
      </c>
      <c r="AB34" s="47" t="s">
        <v>351</v>
      </c>
      <c r="AC34" s="47" t="s">
        <v>405</v>
      </c>
      <c r="AD34" s="47">
        <f ca="1">IF(AD$2=0,INDIRECT(AB34&amp;"!"&amp;AC34&amp;$AG$2),0)</f>
        <v>18197</v>
      </c>
      <c r="AF34" s="43" t="str">
        <f>+'水洗化人口等'!B34</f>
        <v>43433</v>
      </c>
      <c r="AG34" s="11">
        <v>34</v>
      </c>
      <c r="AI34" s="43" t="s">
        <v>406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879</v>
      </c>
      <c r="J35" s="25" t="s">
        <v>337</v>
      </c>
      <c r="AA35" s="4" t="s">
        <v>198</v>
      </c>
      <c r="AB35" s="47" t="s">
        <v>351</v>
      </c>
      <c r="AC35" s="47" t="s">
        <v>407</v>
      </c>
      <c r="AD35" s="47">
        <f ca="1">IF(AD$2=0,INDIRECT(AB35&amp;"!"&amp;AC35&amp;$AG$2),0)</f>
        <v>1</v>
      </c>
      <c r="AF35" s="43" t="str">
        <f>+'水洗化人口等'!B35</f>
        <v>43441</v>
      </c>
      <c r="AG35" s="11">
        <v>35</v>
      </c>
      <c r="AI35" s="43" t="s">
        <v>408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19285</v>
      </c>
      <c r="J36" s="38">
        <f>SUM(J27:J31)</f>
        <v>872</v>
      </c>
      <c r="AA36" s="4" t="s">
        <v>1</v>
      </c>
      <c r="AB36" s="47" t="s">
        <v>351</v>
      </c>
      <c r="AC36" s="47" t="s">
        <v>409</v>
      </c>
      <c r="AD36" s="47">
        <f ca="1">IF(AD$2=0,INDIRECT(AB36&amp;"!"&amp;AC36&amp;$AG$2),0)</f>
        <v>0</v>
      </c>
      <c r="AF36" s="43" t="str">
        <f>+'水洗化人口等'!B36</f>
        <v>43442</v>
      </c>
      <c r="AG36" s="11">
        <v>36</v>
      </c>
      <c r="AI36" s="43" t="s">
        <v>410</v>
      </c>
      <c r="AJ36" s="3" t="s">
        <v>23</v>
      </c>
    </row>
    <row r="37" spans="27:36" ht="13.5">
      <c r="AA37" s="4" t="s">
        <v>196</v>
      </c>
      <c r="AB37" s="47" t="s">
        <v>351</v>
      </c>
      <c r="AC37" s="47" t="s">
        <v>411</v>
      </c>
      <c r="AD37" s="47">
        <f ca="1">IF(AD$2=0,INDIRECT(AB37&amp;"!"&amp;AC37&amp;$AG$2),0)</f>
        <v>1150</v>
      </c>
      <c r="AF37" s="43" t="str">
        <f>+'水洗化人口等'!B37</f>
        <v>43443</v>
      </c>
      <c r="AG37" s="11">
        <v>37</v>
      </c>
      <c r="AI37" s="43" t="s">
        <v>412</v>
      </c>
      <c r="AJ37" s="3" t="s">
        <v>22</v>
      </c>
    </row>
    <row r="38" spans="27:36" ht="13.5" hidden="1">
      <c r="AA38" s="4" t="s">
        <v>198</v>
      </c>
      <c r="AB38" s="47" t="s">
        <v>351</v>
      </c>
      <c r="AC38" s="47" t="s">
        <v>413</v>
      </c>
      <c r="AD38" s="47">
        <f ca="1">IF(AD$2=0,INDIRECT(AB38&amp;"!"&amp;AC38&amp;$AG$2),0)</f>
        <v>0</v>
      </c>
      <c r="AF38" s="43" t="str">
        <f>+'水洗化人口等'!B38</f>
        <v>43444</v>
      </c>
      <c r="AG38" s="11">
        <v>38</v>
      </c>
      <c r="AI38" s="43" t="s">
        <v>414</v>
      </c>
      <c r="AJ38" s="3" t="s">
        <v>21</v>
      </c>
    </row>
    <row r="39" spans="27:36" ht="13.5" hidden="1">
      <c r="AA39" s="4" t="s">
        <v>1</v>
      </c>
      <c r="AB39" s="47" t="s">
        <v>351</v>
      </c>
      <c r="AC39" s="47" t="s">
        <v>415</v>
      </c>
      <c r="AD39" s="47">
        <f ca="1">IF(AD$2=0,INDIRECT(AB39&amp;"!"&amp;AC39&amp;$AG$2),0)</f>
        <v>0</v>
      </c>
      <c r="AF39" s="43" t="str">
        <f>+'水洗化人口等'!B39</f>
        <v>43447</v>
      </c>
      <c r="AG39" s="11">
        <v>39</v>
      </c>
      <c r="AI39" s="43" t="s">
        <v>416</v>
      </c>
      <c r="AJ39" s="3" t="s">
        <v>20</v>
      </c>
    </row>
    <row r="40" spans="27:36" ht="13.5" hidden="1">
      <c r="AA40" s="4" t="s">
        <v>201</v>
      </c>
      <c r="AB40" s="47" t="s">
        <v>351</v>
      </c>
      <c r="AC40" s="47" t="s">
        <v>417</v>
      </c>
      <c r="AD40" s="47">
        <f ca="1">IF(AD$2=0,INDIRECT(AB40&amp;"!"&amp;AC40&amp;$AG$2),0)</f>
        <v>8356</v>
      </c>
      <c r="AF40" s="43" t="str">
        <f>+'水洗化人口等'!B40</f>
        <v>43468</v>
      </c>
      <c r="AG40" s="11">
        <v>40</v>
      </c>
      <c r="AI40" s="43" t="s">
        <v>418</v>
      </c>
      <c r="AJ40" s="3" t="s">
        <v>19</v>
      </c>
    </row>
    <row r="41" spans="27:36" ht="13.5" hidden="1">
      <c r="AA41" s="4" t="s">
        <v>394</v>
      </c>
      <c r="AB41" s="47" t="s">
        <v>351</v>
      </c>
      <c r="AC41" s="47" t="s">
        <v>419</v>
      </c>
      <c r="AD41" s="47">
        <f ca="1">IF(AD$2=0,INDIRECT(AB41&amp;"!"&amp;AC41&amp;$AG$2),0)</f>
        <v>0</v>
      </c>
      <c r="AF41" s="43" t="str">
        <f>+'水洗化人口等'!B41</f>
        <v>43482</v>
      </c>
      <c r="AG41" s="11">
        <v>41</v>
      </c>
      <c r="AI41" s="43" t="s">
        <v>420</v>
      </c>
      <c r="AJ41" s="3" t="s">
        <v>18</v>
      </c>
    </row>
    <row r="42" spans="27:36" ht="13.5" hidden="1">
      <c r="AA42" s="4" t="s">
        <v>0</v>
      </c>
      <c r="AB42" s="47" t="s">
        <v>351</v>
      </c>
      <c r="AC42" s="47" t="s">
        <v>421</v>
      </c>
      <c r="AD42" s="47">
        <f ca="1">IF(AD$2=0,INDIRECT(AB42&amp;"!"&amp;AC42&amp;$AG$2),0)</f>
        <v>1776</v>
      </c>
      <c r="AF42" s="43" t="str">
        <f>+'水洗化人口等'!B42</f>
        <v>43484</v>
      </c>
      <c r="AG42" s="11">
        <v>42</v>
      </c>
      <c r="AI42" s="43" t="s">
        <v>422</v>
      </c>
      <c r="AJ42" s="3" t="s">
        <v>17</v>
      </c>
    </row>
    <row r="43" spans="27:36" ht="13.5" hidden="1">
      <c r="AA43" s="4" t="s">
        <v>198</v>
      </c>
      <c r="AB43" s="47" t="s">
        <v>351</v>
      </c>
      <c r="AC43" s="47" t="s">
        <v>423</v>
      </c>
      <c r="AD43" s="47">
        <f ca="1">IF(AD$2=0,INDIRECT(AB43&amp;"!"&amp;AC43&amp;$AG$2),0)</f>
        <v>164</v>
      </c>
      <c r="AF43" s="43" t="str">
        <f>+'水洗化人口等'!B43</f>
        <v>43501</v>
      </c>
      <c r="AG43" s="11">
        <v>43</v>
      </c>
      <c r="AI43" s="43" t="s">
        <v>424</v>
      </c>
      <c r="AJ43" s="3" t="s">
        <v>16</v>
      </c>
    </row>
    <row r="44" spans="27:36" ht="13.5" hidden="1">
      <c r="AA44" s="4" t="s">
        <v>1</v>
      </c>
      <c r="AB44" s="47" t="s">
        <v>351</v>
      </c>
      <c r="AC44" s="47" t="s">
        <v>425</v>
      </c>
      <c r="AD44" s="47">
        <f ca="1">IF(AD$2=0,INDIRECT(AB44&amp;"!"&amp;AC44&amp;$AG$2),0)</f>
        <v>0</v>
      </c>
      <c r="AF44" s="43" t="str">
        <f>+'水洗化人口等'!B44</f>
        <v>43505</v>
      </c>
      <c r="AG44" s="11">
        <v>44</v>
      </c>
      <c r="AI44" s="43" t="s">
        <v>426</v>
      </c>
      <c r="AJ44" s="3" t="s">
        <v>15</v>
      </c>
    </row>
    <row r="45" spans="27:36" ht="13.5" hidden="1">
      <c r="AA45" s="4" t="s">
        <v>2</v>
      </c>
      <c r="AB45" s="47" t="s">
        <v>351</v>
      </c>
      <c r="AC45" s="47" t="s">
        <v>427</v>
      </c>
      <c r="AD45" s="47">
        <f ca="1">IF(AD$2=0,INDIRECT(AB45&amp;"!"&amp;AC45&amp;$AG$2),0)</f>
        <v>7705</v>
      </c>
      <c r="AF45" s="43" t="str">
        <f>+'水洗化人口等'!B45</f>
        <v>43506</v>
      </c>
      <c r="AG45" s="11">
        <v>45</v>
      </c>
      <c r="AI45" s="43" t="s">
        <v>428</v>
      </c>
      <c r="AJ45" s="3" t="s">
        <v>14</v>
      </c>
    </row>
    <row r="46" spans="27:36" ht="13.5" hidden="1">
      <c r="AA46" s="4" t="s">
        <v>3</v>
      </c>
      <c r="AB46" s="47" t="s">
        <v>351</v>
      </c>
      <c r="AC46" s="47" t="s">
        <v>429</v>
      </c>
      <c r="AD46" s="47">
        <f ca="1">IF(AD$2=0,INDIRECT(AB46&amp;"!"&amp;AC46&amp;$AG$2),0)</f>
        <v>387</v>
      </c>
      <c r="AF46" s="43" t="str">
        <f>+'水洗化人口等'!B46</f>
        <v>43507</v>
      </c>
      <c r="AG46" s="11">
        <v>46</v>
      </c>
      <c r="AI46" s="43" t="s">
        <v>430</v>
      </c>
      <c r="AJ46" s="3" t="s">
        <v>13</v>
      </c>
    </row>
    <row r="47" spans="27:36" ht="13.5" hidden="1">
      <c r="AA47" s="4" t="s">
        <v>4</v>
      </c>
      <c r="AB47" s="47" t="s">
        <v>351</v>
      </c>
      <c r="AC47" s="47" t="s">
        <v>431</v>
      </c>
      <c r="AD47" s="47">
        <f ca="1">IF(AD$2=0,INDIRECT(AB47&amp;"!"&amp;AC47&amp;$AG$2),0)</f>
        <v>18</v>
      </c>
      <c r="AF47" s="43" t="str">
        <f>+'水洗化人口等'!B47</f>
        <v>43510</v>
      </c>
      <c r="AG47" s="11">
        <v>47</v>
      </c>
      <c r="AI47" s="43" t="s">
        <v>432</v>
      </c>
      <c r="AJ47" s="3" t="s">
        <v>12</v>
      </c>
    </row>
    <row r="48" spans="27:36" ht="13.5" hidden="1">
      <c r="AA48" s="4" t="s">
        <v>5</v>
      </c>
      <c r="AB48" s="47" t="s">
        <v>351</v>
      </c>
      <c r="AC48" s="47" t="s">
        <v>433</v>
      </c>
      <c r="AD48" s="47">
        <f ca="1">IF(AD$2=0,INDIRECT(AB48&amp;"!"&amp;AC48&amp;$AG$2),0)</f>
        <v>879</v>
      </c>
      <c r="AF48" s="43" t="str">
        <f>+'水洗化人口等'!B48</f>
        <v>43511</v>
      </c>
      <c r="AG48" s="11">
        <v>48</v>
      </c>
      <c r="AI48" s="43" t="s">
        <v>434</v>
      </c>
      <c r="AJ48" s="3" t="s">
        <v>11</v>
      </c>
    </row>
    <row r="49" spans="27:36" ht="13.5" hidden="1">
      <c r="AA49" s="4" t="s">
        <v>201</v>
      </c>
      <c r="AB49" s="47" t="s">
        <v>351</v>
      </c>
      <c r="AC49" s="47" t="s">
        <v>435</v>
      </c>
      <c r="AD49" s="47">
        <f ca="1">IF(AD$2=0,INDIRECT(AB49&amp;"!"&amp;AC49&amp;$AG$2),0)</f>
        <v>604</v>
      </c>
      <c r="AF49" s="43" t="str">
        <f>+'水洗化人口等'!B49</f>
        <v>43512</v>
      </c>
      <c r="AG49" s="11">
        <v>49</v>
      </c>
      <c r="AI49" s="43" t="s">
        <v>436</v>
      </c>
      <c r="AJ49" s="3" t="s">
        <v>10</v>
      </c>
    </row>
    <row r="50" spans="27:36" ht="13.5" hidden="1">
      <c r="AA50" s="4" t="s">
        <v>394</v>
      </c>
      <c r="AB50" s="47" t="s">
        <v>351</v>
      </c>
      <c r="AC50" s="47" t="s">
        <v>437</v>
      </c>
      <c r="AD50" s="47">
        <f ca="1">IF(AD$2=0,INDIRECT(AB50&amp;"!"&amp;AC50&amp;$AG$2),0)</f>
        <v>13</v>
      </c>
      <c r="AF50" s="43" t="str">
        <f>+'水洗化人口等'!B50</f>
        <v>43513</v>
      </c>
      <c r="AG50" s="11">
        <v>50</v>
      </c>
      <c r="AI50" s="43" t="s">
        <v>438</v>
      </c>
      <c r="AJ50" s="3" t="s">
        <v>9</v>
      </c>
    </row>
    <row r="51" spans="27:36" ht="13.5" hidden="1">
      <c r="AA51" s="4" t="s">
        <v>0</v>
      </c>
      <c r="AB51" s="47" t="s">
        <v>351</v>
      </c>
      <c r="AC51" s="47" t="s">
        <v>439</v>
      </c>
      <c r="AD51" s="47">
        <f ca="1">IF(AD$2=0,INDIRECT(AB51&amp;"!"&amp;AC51&amp;$AG$2),0)</f>
        <v>229</v>
      </c>
      <c r="AF51" s="43" t="str">
        <f>+'水洗化人口等'!B51</f>
        <v>43514</v>
      </c>
      <c r="AG51" s="11">
        <v>51</v>
      </c>
      <c r="AI51" s="43" t="s">
        <v>440</v>
      </c>
      <c r="AJ51" s="3" t="s">
        <v>8</v>
      </c>
    </row>
    <row r="52" spans="27:36" ht="13.5" hidden="1">
      <c r="AA52" s="4" t="s">
        <v>198</v>
      </c>
      <c r="AB52" s="47" t="s">
        <v>351</v>
      </c>
      <c r="AC52" s="47" t="s">
        <v>441</v>
      </c>
      <c r="AD52" s="47">
        <f ca="1">IF(AD$2=0,INDIRECT(AB52&amp;"!"&amp;AC52&amp;$AG$2),0)</f>
        <v>26</v>
      </c>
      <c r="AF52" s="43" t="str">
        <f>+'水洗化人口等'!B52</f>
        <v>43531</v>
      </c>
      <c r="AG52" s="11">
        <v>52</v>
      </c>
      <c r="AI52" s="43" t="s">
        <v>442</v>
      </c>
      <c r="AJ52" s="3" t="s">
        <v>7</v>
      </c>
    </row>
    <row r="53" spans="27:33" ht="13.5" hidden="1">
      <c r="AA53" s="4" t="s">
        <v>1</v>
      </c>
      <c r="AB53" s="47" t="s">
        <v>351</v>
      </c>
      <c r="AC53" s="47" t="s">
        <v>443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2011-02-23T10:46:01Z</dcterms:modified>
  <cp:category/>
  <cp:version/>
  <cp:contentType/>
  <cp:contentStatus/>
</cp:coreProperties>
</file>