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'し尿処理状況'!$2:$41</definedName>
    <definedName name="_xlnm.Print_Area" localSheetId="0">'水洗化人口等'!$2:$41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<sst xmlns="http://schemas.openxmlformats.org/spreadsheetml/2006/main" count="759" uniqueCount="398">
  <si>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</si>
  <si>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</si>
  <si>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</si>
  <si>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</si>
  <si>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</si>
  <si>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</si>
  <si>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</si>
  <si>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</si>
  <si>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</si>
  <si>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</si>
  <si>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</si>
  <si>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</si>
  <si>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</si>
  <si>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</si>
  <si>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</si>
  <si>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</si>
  <si>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</si>
  <si>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</si>
  <si>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</si>
  <si>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</si>
  <si>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</si>
  <si>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</si>
  <si>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</si>
  <si>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</si>
  <si>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</si>
  <si>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</si>
  <si>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</si>
  <si>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</si>
  <si>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</si>
  <si>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</si>
  <si>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</si>
  <si>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</si>
  <si>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</si>
  <si>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</si>
  <si>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</si>
  <si>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</si>
  <si>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</si>
  <si>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</si>
  <si>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</si>
  <si>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</si>
  <si>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</si>
  <si>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</si>
  <si>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</si>
  <si>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</si>
  <si>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</si>
  <si>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</si>
  <si>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</si>
  <si>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</si>
  <si>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</si>
  <si>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</si>
  <si>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</si>
  <si>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</si>
  <si>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</si>
  <si>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</si>
  <si>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</si>
  <si>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</si>
  <si>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</si>
  <si>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</si>
  <si>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</si>
  <si>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</si>
  <si>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</si>
  <si>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</si>
  <si>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</si>
  <si>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</si>
  <si>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</si>
  <si>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</si>
  <si>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</si>
  <si>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</si>
  <si>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</si>
  <si>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</si>
  <si>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</si>
  <si>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</si>
  <si>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</si>
  <si>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</si>
  <si>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</si>
  <si>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</si>
  <si>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</si>
  <si>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</si>
  <si>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</si>
  <si>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</si>
  <si>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</si>
  <si>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</si>
  <si>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</si>
  <si>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</si>
  <si>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</si>
  <si>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高知県</t>
  </si>
  <si>
    <t>39000</t>
  </si>
  <si>
    <t>39000</t>
  </si>
  <si>
    <t>39201</t>
  </si>
  <si>
    <t>高知市</t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</si>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</sst>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SUM(D8:D41)</f>
        <v>776457</v>
      </c>
      <c r="E7" s="74">
        <f>SUM(E8:E41)</f>
        <v>202053</v>
      </c>
      <c r="F7" s="78">
        <f>IF(D7&gt;0,E7/D7*100,"-")</f>
        <v>26.02243266529892</v>
      </c>
      <c r="G7" s="74">
        <f>SUM(G8:G41)</f>
        <v>198628</v>
      </c>
      <c r="H7" s="74">
        <f>SUM(H8:H41)</f>
        <v>3425</v>
      </c>
      <c r="I7" s="74">
        <f>SUM(I8:I41)</f>
        <v>574404</v>
      </c>
      <c r="J7" s="78">
        <f>IF($D7&gt;0,I7/$D7*100,"-")</f>
        <v>73.97756733470109</v>
      </c>
      <c r="K7" s="74">
        <f>SUM(K8:K41)</f>
        <v>197855</v>
      </c>
      <c r="L7" s="78">
        <f>IF($D7&gt;0,K7/$D7*100,"-")</f>
        <v>25.481771688580306</v>
      </c>
      <c r="M7" s="74">
        <f>SUM(M8:M41)</f>
        <v>8212</v>
      </c>
      <c r="N7" s="78">
        <f>IF($D7&gt;0,M7/$D7*100,"-")</f>
        <v>1.0576245690360186</v>
      </c>
      <c r="O7" s="74">
        <f>SUM(O8:O41)</f>
        <v>368337</v>
      </c>
      <c r="P7" s="74">
        <f>SUM(P8:P41)</f>
        <v>231512</v>
      </c>
      <c r="Q7" s="78">
        <f>IF($D7&gt;0,O7/$D7*100,"-")</f>
        <v>47.43817107708475</v>
      </c>
      <c r="R7" s="74">
        <f>SUM(R8:R41)</f>
        <v>3570</v>
      </c>
      <c r="S7" s="112">
        <f>COUNTIF(S8:S41,"○")</f>
        <v>29</v>
      </c>
      <c r="T7" s="112">
        <f>COUNTIF(T8:T41,"○")</f>
        <v>1</v>
      </c>
      <c r="U7" s="112">
        <f>COUNTIF(U8:U41,"○")</f>
        <v>0</v>
      </c>
      <c r="V7" s="112">
        <f>COUNTIF(V8:V41,"○")</f>
        <v>4</v>
      </c>
      <c r="W7" s="112">
        <f>COUNTIF(W8:W41,"○")</f>
        <v>28</v>
      </c>
      <c r="X7" s="112">
        <f>COUNTIF(X8:X41,"○")</f>
        <v>1</v>
      </c>
      <c r="Y7" s="112">
        <f>COUNTIF(Y8:Y41,"○")</f>
        <v>0</v>
      </c>
      <c r="Z7" s="112">
        <f>COUNTIF(Z8:Z41,"○")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340928</v>
      </c>
      <c r="E8" s="75">
        <f>+SUM(G8,+H8)</f>
        <v>33596</v>
      </c>
      <c r="F8" s="79">
        <f>IF(D8&gt;0,E8/D8*100,"-")</f>
        <v>9.854280082598086</v>
      </c>
      <c r="G8" s="75">
        <v>32396</v>
      </c>
      <c r="H8" s="75">
        <v>1200</v>
      </c>
      <c r="I8" s="75">
        <f>+SUM(K8,+M8,+O8)</f>
        <v>307332</v>
      </c>
      <c r="J8" s="79">
        <f>IF($D8&gt;0,I8/$D8*100,"-")</f>
        <v>90.1457199174019</v>
      </c>
      <c r="K8" s="75">
        <v>139772</v>
      </c>
      <c r="L8" s="79">
        <f>IF($D8&gt;0,K8/$D8*100,"-")</f>
        <v>40.997512671297166</v>
      </c>
      <c r="M8" s="75">
        <v>8212</v>
      </c>
      <c r="N8" s="79">
        <f>IF($D8&gt;0,M8/$D8*100,"-")</f>
        <v>2.4087197296789937</v>
      </c>
      <c r="O8" s="75">
        <v>159348</v>
      </c>
      <c r="P8" s="75">
        <v>96417</v>
      </c>
      <c r="Q8" s="79">
        <f>IF($D8&gt;0,O8/$D8*100,"-")</f>
        <v>46.739487516425754</v>
      </c>
      <c r="R8" s="75">
        <v>1408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16860</v>
      </c>
      <c r="E9" s="75">
        <f>+SUM(G9,+H9)</f>
        <v>7995</v>
      </c>
      <c r="F9" s="79">
        <f>IF(D9&gt;0,E9/D9*100,"-")</f>
        <v>47.419928825622776</v>
      </c>
      <c r="G9" s="75">
        <v>7768</v>
      </c>
      <c r="H9" s="75">
        <v>227</v>
      </c>
      <c r="I9" s="75">
        <f>+SUM(K9,+M9,+O9)</f>
        <v>8865</v>
      </c>
      <c r="J9" s="79">
        <f>IF($D9&gt;0,I9/$D9*100,"-")</f>
        <v>52.58007117437722</v>
      </c>
      <c r="K9" s="75">
        <v>0</v>
      </c>
      <c r="L9" s="79">
        <f>IF($D9&gt;0,K9/$D9*100,"-")</f>
        <v>0</v>
      </c>
      <c r="M9" s="75">
        <v>0</v>
      </c>
      <c r="N9" s="79">
        <f>IF($D9&gt;0,M9/$D9*100,"-")</f>
        <v>0</v>
      </c>
      <c r="O9" s="75">
        <v>8865</v>
      </c>
      <c r="P9" s="75">
        <v>4309</v>
      </c>
      <c r="Q9" s="79">
        <f>IF($D9&gt;0,O9/$D9*100,"-")</f>
        <v>52.58007117437722</v>
      </c>
      <c r="R9" s="75">
        <v>40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20031</v>
      </c>
      <c r="E10" s="75">
        <f>+SUM(G10,+H10)</f>
        <v>6945</v>
      </c>
      <c r="F10" s="79">
        <f>IF(D10&gt;0,E10/D10*100,"-")</f>
        <v>34.67125954770106</v>
      </c>
      <c r="G10" s="75">
        <v>6945</v>
      </c>
      <c r="H10" s="75">
        <v>0</v>
      </c>
      <c r="I10" s="75">
        <f>+SUM(K10,+M10,+O10)</f>
        <v>13086</v>
      </c>
      <c r="J10" s="79">
        <f>IF($D10&gt;0,I10/$D10*100,"-")</f>
        <v>65.32874045229894</v>
      </c>
      <c r="K10" s="75">
        <v>6663</v>
      </c>
      <c r="L10" s="79">
        <f>IF($D10&gt;0,K10/$D10*100,"-")</f>
        <v>33.263441665418604</v>
      </c>
      <c r="M10" s="75">
        <v>0</v>
      </c>
      <c r="N10" s="79">
        <f>IF($D10&gt;0,M10/$D10*100,"-")</f>
        <v>0</v>
      </c>
      <c r="O10" s="75">
        <v>6423</v>
      </c>
      <c r="P10" s="75">
        <v>4869</v>
      </c>
      <c r="Q10" s="79">
        <f>IF($D10&gt;0,O10/$D10*100,"-")</f>
        <v>32.065298786880334</v>
      </c>
      <c r="R10" s="75">
        <v>46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49839</v>
      </c>
      <c r="E11" s="75">
        <f>+SUM(G11,+H11)</f>
        <v>11242</v>
      </c>
      <c r="F11" s="79">
        <f>IF(D11&gt;0,E11/D11*100,"-")</f>
        <v>22.556632356186924</v>
      </c>
      <c r="G11" s="75">
        <v>11094</v>
      </c>
      <c r="H11" s="75">
        <v>148</v>
      </c>
      <c r="I11" s="75">
        <f>+SUM(K11,+M11,+O11)</f>
        <v>38597</v>
      </c>
      <c r="J11" s="79">
        <f>IF($D11&gt;0,I11/$D11*100,"-")</f>
        <v>77.44336764381308</v>
      </c>
      <c r="K11" s="75">
        <v>13349</v>
      </c>
      <c r="L11" s="79">
        <f>IF($D11&gt;0,K11/$D11*100,"-")</f>
        <v>26.784245269768654</v>
      </c>
      <c r="M11" s="75">
        <v>0</v>
      </c>
      <c r="N11" s="79">
        <f>IF($D11&gt;0,M11/$D11*100,"-")</f>
        <v>0</v>
      </c>
      <c r="O11" s="75">
        <v>25248</v>
      </c>
      <c r="P11" s="75">
        <v>15889</v>
      </c>
      <c r="Q11" s="79">
        <f>IF($D11&gt;0,O11/$D11*100,"-")</f>
        <v>50.659122374044415</v>
      </c>
      <c r="R11" s="75">
        <v>260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29287</v>
      </c>
      <c r="E12" s="76">
        <f>+SUM(G12,+H12)</f>
        <v>10791</v>
      </c>
      <c r="F12" s="96">
        <f>IF(D12&gt;0,E12/D12*100,"-")</f>
        <v>36.845699457097005</v>
      </c>
      <c r="G12" s="76">
        <v>10791</v>
      </c>
      <c r="H12" s="76">
        <v>0</v>
      </c>
      <c r="I12" s="76">
        <f>+SUM(K12,+M12,+O12)</f>
        <v>18496</v>
      </c>
      <c r="J12" s="96">
        <f>IF($D12&gt;0,I12/$D12*100,"-")</f>
        <v>63.154300542902995</v>
      </c>
      <c r="K12" s="76">
        <v>0</v>
      </c>
      <c r="L12" s="96">
        <f>IF($D12&gt;0,K12/$D12*100,"-")</f>
        <v>0</v>
      </c>
      <c r="M12" s="76">
        <v>0</v>
      </c>
      <c r="N12" s="96">
        <f>IF($D12&gt;0,M12/$D12*100,"-")</f>
        <v>0</v>
      </c>
      <c r="O12" s="76">
        <v>18496</v>
      </c>
      <c r="P12" s="76">
        <v>6315</v>
      </c>
      <c r="Q12" s="96">
        <f>IF($D12&gt;0,O12/$D12*100,"-")</f>
        <v>63.154300542902995</v>
      </c>
      <c r="R12" s="76">
        <v>91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25146</v>
      </c>
      <c r="E13" s="76">
        <f>+SUM(G13,+H13)</f>
        <v>4960</v>
      </c>
      <c r="F13" s="96">
        <f>IF(D13&gt;0,E13/D13*100,"-")</f>
        <v>19.72480712638193</v>
      </c>
      <c r="G13" s="76">
        <v>4960</v>
      </c>
      <c r="H13" s="76">
        <v>0</v>
      </c>
      <c r="I13" s="76">
        <f>+SUM(K13,+M13,+O13)</f>
        <v>20186</v>
      </c>
      <c r="J13" s="96">
        <f>IF($D13&gt;0,I13/$D13*100,"-")</f>
        <v>80.27519287361807</v>
      </c>
      <c r="K13" s="76">
        <v>1142</v>
      </c>
      <c r="L13" s="96">
        <f>IF($D13&gt;0,K13/$D13*100,"-")</f>
        <v>4.541477769824227</v>
      </c>
      <c r="M13" s="76">
        <v>0</v>
      </c>
      <c r="N13" s="96">
        <f>IF($D13&gt;0,M13/$D13*100,"-")</f>
        <v>0</v>
      </c>
      <c r="O13" s="76">
        <v>19044</v>
      </c>
      <c r="P13" s="76">
        <v>7664</v>
      </c>
      <c r="Q13" s="96">
        <f>IF($D13&gt;0,O13/$D13*100,"-")</f>
        <v>75.73371510379384</v>
      </c>
      <c r="R13" s="76">
        <v>516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23241</v>
      </c>
      <c r="E14" s="76">
        <f>+SUM(G14,+H14)</f>
        <v>8661</v>
      </c>
      <c r="F14" s="96">
        <f>IF(D14&gt;0,E14/D14*100,"-")</f>
        <v>37.26603846650317</v>
      </c>
      <c r="G14" s="76">
        <v>8360</v>
      </c>
      <c r="H14" s="76">
        <v>301</v>
      </c>
      <c r="I14" s="76">
        <f>+SUM(K14,+M14,+O14)</f>
        <v>14580</v>
      </c>
      <c r="J14" s="96">
        <f>IF($D14&gt;0,I14/$D14*100,"-")</f>
        <v>62.73396153349684</v>
      </c>
      <c r="K14" s="76">
        <v>2545</v>
      </c>
      <c r="L14" s="96">
        <f>IF($D14&gt;0,K14/$D14*100,"-")</f>
        <v>10.950475452863474</v>
      </c>
      <c r="M14" s="76">
        <v>0</v>
      </c>
      <c r="N14" s="96">
        <f>IF($D14&gt;0,M14/$D14*100,"-")</f>
        <v>0</v>
      </c>
      <c r="O14" s="76">
        <v>12035</v>
      </c>
      <c r="P14" s="76">
        <v>7706</v>
      </c>
      <c r="Q14" s="96">
        <f>IF($D14&gt;0,O14/$D14*100,"-")</f>
        <v>51.78348608063337</v>
      </c>
      <c r="R14" s="76">
        <v>72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16872</v>
      </c>
      <c r="E15" s="76">
        <f>+SUM(G15,+H15)</f>
        <v>8487</v>
      </c>
      <c r="F15" s="96">
        <f>IF(D15&gt;0,E15/D15*100,"-")</f>
        <v>50.3022759601707</v>
      </c>
      <c r="G15" s="76">
        <v>8460</v>
      </c>
      <c r="H15" s="76">
        <v>27</v>
      </c>
      <c r="I15" s="76">
        <f>+SUM(K15,+M15,+O15)</f>
        <v>8385</v>
      </c>
      <c r="J15" s="96">
        <f>IF($D15&gt;0,I15/$D15*100,"-")</f>
        <v>49.6977240398293</v>
      </c>
      <c r="K15" s="76">
        <v>0</v>
      </c>
      <c r="L15" s="96">
        <f>IF($D15&gt;0,K15/$D15*100,"-")</f>
        <v>0</v>
      </c>
      <c r="M15" s="76">
        <v>0</v>
      </c>
      <c r="N15" s="96">
        <f>IF($D15&gt;0,M15/$D15*100,"-")</f>
        <v>0</v>
      </c>
      <c r="O15" s="76">
        <v>8385</v>
      </c>
      <c r="P15" s="76">
        <v>3945</v>
      </c>
      <c r="Q15" s="96">
        <f>IF($D15&gt;0,O15/$D15*100,"-")</f>
        <v>49.6977240398293</v>
      </c>
      <c r="R15" s="76">
        <v>74</v>
      </c>
      <c r="S15" s="70" t="s">
        <v>90</v>
      </c>
      <c r="T15" s="70"/>
      <c r="U15" s="70"/>
      <c r="V15" s="70"/>
      <c r="W15" s="70"/>
      <c r="X15" s="70" t="s">
        <v>90</v>
      </c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36506</v>
      </c>
      <c r="E16" s="76">
        <f>+SUM(G16,+H16)</f>
        <v>13998</v>
      </c>
      <c r="F16" s="96">
        <f>IF(D16&gt;0,E16/D16*100,"-")</f>
        <v>38.3443817454665</v>
      </c>
      <c r="G16" s="76">
        <v>13958</v>
      </c>
      <c r="H16" s="76">
        <v>40</v>
      </c>
      <c r="I16" s="76">
        <f>+SUM(K16,+M16,+O16)</f>
        <v>22508</v>
      </c>
      <c r="J16" s="96">
        <f>IF($D16&gt;0,I16/$D16*100,"-")</f>
        <v>61.65561825453351</v>
      </c>
      <c r="K16" s="76">
        <v>9179</v>
      </c>
      <c r="L16" s="96">
        <f>IF($D16&gt;0,K16/$D16*100,"-")</f>
        <v>25.14381197611352</v>
      </c>
      <c r="M16" s="76">
        <v>0</v>
      </c>
      <c r="N16" s="96">
        <f>IF($D16&gt;0,M16/$D16*100,"-")</f>
        <v>0</v>
      </c>
      <c r="O16" s="76">
        <v>13329</v>
      </c>
      <c r="P16" s="76">
        <v>11329</v>
      </c>
      <c r="Q16" s="96">
        <f>IF($D16&gt;0,O16/$D16*100,"-")</f>
        <v>36.51180627841998</v>
      </c>
      <c r="R16" s="76">
        <v>126</v>
      </c>
      <c r="S16" s="70"/>
      <c r="T16" s="70"/>
      <c r="U16" s="70"/>
      <c r="V16" s="70" t="s">
        <v>90</v>
      </c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33806</v>
      </c>
      <c r="E17" s="76">
        <f>+SUM(G17,+H17)</f>
        <v>9138</v>
      </c>
      <c r="F17" s="96">
        <f>IF(D17&gt;0,E17/D17*100,"-")</f>
        <v>27.03070460864935</v>
      </c>
      <c r="G17" s="76">
        <v>9124</v>
      </c>
      <c r="H17" s="76">
        <v>14</v>
      </c>
      <c r="I17" s="76">
        <f>+SUM(K17,+M17,+O17)</f>
        <v>24668</v>
      </c>
      <c r="J17" s="96">
        <f>IF($D17&gt;0,I17/$D17*100,"-")</f>
        <v>72.96929539135066</v>
      </c>
      <c r="K17" s="76">
        <v>5110</v>
      </c>
      <c r="L17" s="96">
        <f>IF($D17&gt;0,K17/$D17*100,"-")</f>
        <v>15.115659942022125</v>
      </c>
      <c r="M17" s="76">
        <v>0</v>
      </c>
      <c r="N17" s="96">
        <f>IF($D17&gt;0,M17/$D17*100,"-")</f>
        <v>0</v>
      </c>
      <c r="O17" s="76">
        <v>19558</v>
      </c>
      <c r="P17" s="76">
        <v>16552</v>
      </c>
      <c r="Q17" s="96">
        <f>IF($D17&gt;0,O17/$D17*100,"-")</f>
        <v>57.85363544932852</v>
      </c>
      <c r="R17" s="76">
        <v>134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28521</v>
      </c>
      <c r="E18" s="76">
        <f>+SUM(G18,+H18)</f>
        <v>15441</v>
      </c>
      <c r="F18" s="96">
        <f>IF(D18&gt;0,E18/D18*100,"-")</f>
        <v>54.13905543283896</v>
      </c>
      <c r="G18" s="76">
        <v>15048</v>
      </c>
      <c r="H18" s="76">
        <v>393</v>
      </c>
      <c r="I18" s="76">
        <f>+SUM(K18,+M18,+O18)</f>
        <v>13080</v>
      </c>
      <c r="J18" s="96">
        <f>IF($D18&gt;0,I18/$D18*100,"-")</f>
        <v>45.86094456716104</v>
      </c>
      <c r="K18" s="76">
        <v>7619</v>
      </c>
      <c r="L18" s="96">
        <f>IF($D18&gt;0,K18/$D18*100,"-")</f>
        <v>26.713649591529048</v>
      </c>
      <c r="M18" s="76">
        <v>0</v>
      </c>
      <c r="N18" s="96">
        <f>IF($D18&gt;0,M18/$D18*100,"-")</f>
        <v>0</v>
      </c>
      <c r="O18" s="76">
        <v>5461</v>
      </c>
      <c r="P18" s="76">
        <v>4114</v>
      </c>
      <c r="Q18" s="96">
        <f>IF($D18&gt;0,O18/$D18*100,"-")</f>
        <v>19.14729497563199</v>
      </c>
      <c r="R18" s="76">
        <v>215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3194</v>
      </c>
      <c r="E19" s="76">
        <f>+SUM(G19,+H19)</f>
        <v>1452</v>
      </c>
      <c r="F19" s="96">
        <f>IF(D19&gt;0,E19/D19*100,"-")</f>
        <v>45.46023794614903</v>
      </c>
      <c r="G19" s="76">
        <v>1427</v>
      </c>
      <c r="H19" s="76">
        <v>25</v>
      </c>
      <c r="I19" s="76">
        <f>+SUM(K19,+M19,+O19)</f>
        <v>1742</v>
      </c>
      <c r="J19" s="96">
        <f>IF($D19&gt;0,I19/$D19*100,"-")</f>
        <v>54.53976205385097</v>
      </c>
      <c r="K19" s="76">
        <v>1141</v>
      </c>
      <c r="L19" s="96">
        <f>IF($D19&gt;0,K19/$D19*100,"-")</f>
        <v>35.72323105823419</v>
      </c>
      <c r="M19" s="76">
        <v>0</v>
      </c>
      <c r="N19" s="96">
        <f>IF($D19&gt;0,M19/$D19*100,"-")</f>
        <v>0</v>
      </c>
      <c r="O19" s="76">
        <v>601</v>
      </c>
      <c r="P19" s="76">
        <v>386</v>
      </c>
      <c r="Q19" s="96">
        <f>IF($D19&gt;0,O19/$D19*100,"-")</f>
        <v>18.81653099561678</v>
      </c>
      <c r="R19" s="76">
        <v>48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3713</v>
      </c>
      <c r="E20" s="76">
        <f>+SUM(G20,+H20)</f>
        <v>1736</v>
      </c>
      <c r="F20" s="96">
        <f>IF(D20&gt;0,E20/D20*100,"-")</f>
        <v>46.75464583894425</v>
      </c>
      <c r="G20" s="76">
        <v>1736</v>
      </c>
      <c r="H20" s="76">
        <v>0</v>
      </c>
      <c r="I20" s="76">
        <f>+SUM(K20,+M20,+O20)</f>
        <v>1977</v>
      </c>
      <c r="J20" s="96">
        <f>IF($D20&gt;0,I20/$D20*100,"-")</f>
        <v>53.245354161055744</v>
      </c>
      <c r="K20" s="76">
        <v>0</v>
      </c>
      <c r="L20" s="96">
        <f>IF($D20&gt;0,K20/$D20*100,"-")</f>
        <v>0</v>
      </c>
      <c r="M20" s="76">
        <v>0</v>
      </c>
      <c r="N20" s="96">
        <f>IF($D20&gt;0,M20/$D20*100,"-")</f>
        <v>0</v>
      </c>
      <c r="O20" s="76">
        <v>1977</v>
      </c>
      <c r="P20" s="76">
        <v>1077</v>
      </c>
      <c r="Q20" s="96">
        <f>IF($D20&gt;0,O20/$D20*100,"-")</f>
        <v>53.245354161055744</v>
      </c>
      <c r="R20" s="76">
        <v>14</v>
      </c>
      <c r="S20" s="70"/>
      <c r="T20" s="70"/>
      <c r="U20" s="70"/>
      <c r="V20" s="70" t="s">
        <v>90</v>
      </c>
      <c r="W20" s="70"/>
      <c r="X20" s="70"/>
      <c r="Y20" s="70"/>
      <c r="Z20" s="70" t="s">
        <v>90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3073</v>
      </c>
      <c r="E21" s="76">
        <f>+SUM(G21,+H21)</f>
        <v>1355</v>
      </c>
      <c r="F21" s="96">
        <f>IF(D21&gt;0,E21/D21*100,"-")</f>
        <v>44.093719492352754</v>
      </c>
      <c r="G21" s="76">
        <v>1355</v>
      </c>
      <c r="H21" s="76">
        <v>0</v>
      </c>
      <c r="I21" s="76">
        <f>+SUM(K21,+M21,+O21)</f>
        <v>1718</v>
      </c>
      <c r="J21" s="96">
        <f>IF($D21&gt;0,I21/$D21*100,"-")</f>
        <v>55.90628050764725</v>
      </c>
      <c r="K21" s="76">
        <v>0</v>
      </c>
      <c r="L21" s="96">
        <f>IF($D21&gt;0,K21/$D21*100,"-")</f>
        <v>0</v>
      </c>
      <c r="M21" s="76">
        <v>0</v>
      </c>
      <c r="N21" s="96">
        <f>IF($D21&gt;0,M21/$D21*100,"-")</f>
        <v>0</v>
      </c>
      <c r="O21" s="76">
        <v>1718</v>
      </c>
      <c r="P21" s="76">
        <v>1169</v>
      </c>
      <c r="Q21" s="96">
        <f>IF($D21&gt;0,O21/$D21*100,"-")</f>
        <v>55.90628050764725</v>
      </c>
      <c r="R21" s="76">
        <v>11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3187</v>
      </c>
      <c r="E22" s="76">
        <f>+SUM(G22,+H22)</f>
        <v>2059</v>
      </c>
      <c r="F22" s="96">
        <f>IF(D22&gt;0,E22/D22*100,"-")</f>
        <v>64.60621273925322</v>
      </c>
      <c r="G22" s="76">
        <v>2053</v>
      </c>
      <c r="H22" s="76">
        <v>6</v>
      </c>
      <c r="I22" s="76">
        <f>+SUM(K22,+M22,+O22)</f>
        <v>1128</v>
      </c>
      <c r="J22" s="96">
        <f>IF($D22&gt;0,I22/$D22*100,"-")</f>
        <v>35.393787260746784</v>
      </c>
      <c r="K22" s="76">
        <v>0</v>
      </c>
      <c r="L22" s="96">
        <f>IF($D22&gt;0,K22/$D22*100,"-")</f>
        <v>0</v>
      </c>
      <c r="M22" s="76">
        <v>0</v>
      </c>
      <c r="N22" s="96">
        <f>IF($D22&gt;0,M22/$D22*100,"-")</f>
        <v>0</v>
      </c>
      <c r="O22" s="76">
        <v>1128</v>
      </c>
      <c r="P22" s="76">
        <v>620</v>
      </c>
      <c r="Q22" s="96">
        <f>IF($D22&gt;0,O22/$D22*100,"-")</f>
        <v>35.393787260746784</v>
      </c>
      <c r="R22" s="76">
        <v>4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1490</v>
      </c>
      <c r="E23" s="76">
        <f>+SUM(G23,+H23)</f>
        <v>1092</v>
      </c>
      <c r="F23" s="96">
        <f>IF(D23&gt;0,E23/D23*100,"-")</f>
        <v>73.28859060402685</v>
      </c>
      <c r="G23" s="76">
        <v>1092</v>
      </c>
      <c r="H23" s="76">
        <v>0</v>
      </c>
      <c r="I23" s="76">
        <f>+SUM(K23,+M23,+O23)</f>
        <v>398</v>
      </c>
      <c r="J23" s="96">
        <f>IF($D23&gt;0,I23/$D23*100,"-")</f>
        <v>26.711409395973156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398</v>
      </c>
      <c r="P23" s="76">
        <v>392</v>
      </c>
      <c r="Q23" s="96">
        <f>IF($D23&gt;0,O23/$D23*100,"-")</f>
        <v>26.711409395973156</v>
      </c>
      <c r="R23" s="76">
        <v>3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1052</v>
      </c>
      <c r="E24" s="76">
        <f>+SUM(G24,+H24)</f>
        <v>553</v>
      </c>
      <c r="F24" s="96">
        <f>IF(D24&gt;0,E24/D24*100,"-")</f>
        <v>52.566539923954366</v>
      </c>
      <c r="G24" s="76">
        <v>553</v>
      </c>
      <c r="H24" s="76">
        <v>0</v>
      </c>
      <c r="I24" s="76">
        <f>+SUM(K24,+M24,+O24)</f>
        <v>499</v>
      </c>
      <c r="J24" s="96">
        <f>IF($D24&gt;0,I24/$D24*100,"-")</f>
        <v>47.43346007604563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499</v>
      </c>
      <c r="P24" s="76">
        <v>446</v>
      </c>
      <c r="Q24" s="96">
        <f>IF($D24&gt;0,O24/$D24*100,"-")</f>
        <v>47.43346007604563</v>
      </c>
      <c r="R24" s="76">
        <v>1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4082</v>
      </c>
      <c r="E25" s="76">
        <f>+SUM(G25,+H25)</f>
        <v>699</v>
      </c>
      <c r="F25" s="96">
        <f>IF(D25&gt;0,E25/D25*100,"-")</f>
        <v>17.123958843704067</v>
      </c>
      <c r="G25" s="76">
        <v>699</v>
      </c>
      <c r="H25" s="76">
        <v>0</v>
      </c>
      <c r="I25" s="76">
        <f>+SUM(K25,+M25,+O25)</f>
        <v>3383</v>
      </c>
      <c r="J25" s="96">
        <f>IF($D25&gt;0,I25/$D25*100,"-")</f>
        <v>82.87604115629593</v>
      </c>
      <c r="K25" s="76">
        <v>2322</v>
      </c>
      <c r="L25" s="96">
        <f>IF($D25&gt;0,K25/$D25*100,"-")</f>
        <v>56.88388045075943</v>
      </c>
      <c r="M25" s="76">
        <v>0</v>
      </c>
      <c r="N25" s="96">
        <f>IF($D25&gt;0,M25/$D25*100,"-")</f>
        <v>0</v>
      </c>
      <c r="O25" s="76">
        <v>1061</v>
      </c>
      <c r="P25" s="76">
        <v>846</v>
      </c>
      <c r="Q25" s="96">
        <f>IF($D25&gt;0,O25/$D25*100,"-")</f>
        <v>25.992160705536506</v>
      </c>
      <c r="R25" s="76">
        <v>7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4019</v>
      </c>
      <c r="E26" s="76">
        <f>+SUM(G26,+H26)</f>
        <v>2702</v>
      </c>
      <c r="F26" s="96">
        <f>IF(D26&gt;0,E26/D26*100,"-")</f>
        <v>67.23065439163972</v>
      </c>
      <c r="G26" s="76">
        <v>2702</v>
      </c>
      <c r="H26" s="76">
        <v>0</v>
      </c>
      <c r="I26" s="76">
        <f>+SUM(K26,+M26,+O26)</f>
        <v>1317</v>
      </c>
      <c r="J26" s="96">
        <f>IF($D26&gt;0,I26/$D26*100,"-")</f>
        <v>32.76934560836029</v>
      </c>
      <c r="K26" s="76">
        <v>0</v>
      </c>
      <c r="L26" s="96">
        <f>IF($D26&gt;0,K26/$D26*100,"-")</f>
        <v>0</v>
      </c>
      <c r="M26" s="76">
        <v>0</v>
      </c>
      <c r="N26" s="96">
        <f>IF($D26&gt;0,M26/$D26*100,"-")</f>
        <v>0</v>
      </c>
      <c r="O26" s="76">
        <v>1317</v>
      </c>
      <c r="P26" s="76">
        <v>1168</v>
      </c>
      <c r="Q26" s="96">
        <f>IF($D26&gt;0,O26/$D26*100,"-")</f>
        <v>32.76934560836029</v>
      </c>
      <c r="R26" s="76">
        <v>15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5108</v>
      </c>
      <c r="E27" s="76">
        <f>+SUM(G27,+H27)</f>
        <v>3614</v>
      </c>
      <c r="F27" s="96">
        <f>IF(D27&gt;0,E27/D27*100,"-")</f>
        <v>70.75176194205169</v>
      </c>
      <c r="G27" s="76">
        <v>2928</v>
      </c>
      <c r="H27" s="76">
        <v>686</v>
      </c>
      <c r="I27" s="76">
        <f>+SUM(K27,+M27,+O27)</f>
        <v>1494</v>
      </c>
      <c r="J27" s="96">
        <f>IF($D27&gt;0,I27/$D27*100,"-")</f>
        <v>29.248238057948317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1494</v>
      </c>
      <c r="P27" s="76">
        <v>1047</v>
      </c>
      <c r="Q27" s="96">
        <f>IF($D27&gt;0,O27/$D27*100,"-")</f>
        <v>29.248238057948317</v>
      </c>
      <c r="R27" s="76">
        <v>44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4508</v>
      </c>
      <c r="E28" s="76">
        <f>+SUM(G28,+H28)</f>
        <v>1525</v>
      </c>
      <c r="F28" s="96">
        <f>IF(D28&gt;0,E28/D28*100,"-")</f>
        <v>33.828748890860695</v>
      </c>
      <c r="G28" s="76">
        <v>1525</v>
      </c>
      <c r="H28" s="76">
        <v>0</v>
      </c>
      <c r="I28" s="76">
        <f>+SUM(K28,+M28,+O28)</f>
        <v>2983</v>
      </c>
      <c r="J28" s="96">
        <f>IF($D28&gt;0,I28/$D28*100,"-")</f>
        <v>66.1712511091393</v>
      </c>
      <c r="K28" s="76">
        <v>1014</v>
      </c>
      <c r="L28" s="96">
        <f>IF($D28&gt;0,K28/$D28*100,"-")</f>
        <v>22.49334516415262</v>
      </c>
      <c r="M28" s="76">
        <v>0</v>
      </c>
      <c r="N28" s="96">
        <f>IF($D28&gt;0,M28/$D28*100,"-")</f>
        <v>0</v>
      </c>
      <c r="O28" s="76">
        <v>1969</v>
      </c>
      <c r="P28" s="76">
        <v>1764</v>
      </c>
      <c r="Q28" s="96">
        <f>IF($D28&gt;0,O28/$D28*100,"-")</f>
        <v>43.67790594498669</v>
      </c>
      <c r="R28" s="76">
        <v>27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474</v>
      </c>
      <c r="E29" s="76">
        <f>+SUM(G29,+H29)</f>
        <v>201</v>
      </c>
      <c r="F29" s="96">
        <f>IF(D29&gt;0,E29/D29*100,"-")</f>
        <v>42.405063291139236</v>
      </c>
      <c r="G29" s="76">
        <v>151</v>
      </c>
      <c r="H29" s="76">
        <v>50</v>
      </c>
      <c r="I29" s="76">
        <f>+SUM(K29,+M29,+O29)</f>
        <v>273</v>
      </c>
      <c r="J29" s="96">
        <f>IF($D29&gt;0,I29/$D29*100,"-")</f>
        <v>57.59493670886076</v>
      </c>
      <c r="K29" s="76">
        <v>0</v>
      </c>
      <c r="L29" s="96">
        <f>IF($D29&gt;0,K29/$D29*100,"-")</f>
        <v>0</v>
      </c>
      <c r="M29" s="76">
        <v>0</v>
      </c>
      <c r="N29" s="96">
        <f>IF($D29&gt;0,M29/$D29*100,"-")</f>
        <v>0</v>
      </c>
      <c r="O29" s="76">
        <v>273</v>
      </c>
      <c r="P29" s="76">
        <v>226</v>
      </c>
      <c r="Q29" s="96">
        <f>IF($D29&gt;0,O29/$D29*100,"-")</f>
        <v>57.59493670886076</v>
      </c>
      <c r="R29" s="76">
        <v>1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26878</v>
      </c>
      <c r="E30" s="76">
        <f>+SUM(G30,+H30)</f>
        <v>3052</v>
      </c>
      <c r="F30" s="96">
        <f>IF(D30&gt;0,E30/D30*100,"-")</f>
        <v>11.355011533596251</v>
      </c>
      <c r="G30" s="76">
        <v>2791</v>
      </c>
      <c r="H30" s="76">
        <v>261</v>
      </c>
      <c r="I30" s="76">
        <f>+SUM(K30,+M30,+O30)</f>
        <v>23826</v>
      </c>
      <c r="J30" s="96">
        <f>IF($D30&gt;0,I30/$D30*100,"-")</f>
        <v>88.64498846640375</v>
      </c>
      <c r="K30" s="76">
        <v>3640</v>
      </c>
      <c r="L30" s="96">
        <f>IF($D30&gt;0,K30/$D30*100,"-")</f>
        <v>13.542674306123967</v>
      </c>
      <c r="M30" s="76">
        <v>0</v>
      </c>
      <c r="N30" s="96">
        <f>IF($D30&gt;0,M30/$D30*100,"-")</f>
        <v>0</v>
      </c>
      <c r="O30" s="76">
        <v>20186</v>
      </c>
      <c r="P30" s="76">
        <v>11451</v>
      </c>
      <c r="Q30" s="96">
        <f>IF($D30&gt;0,O30/$D30*100,"-")</f>
        <v>75.10231416027978</v>
      </c>
      <c r="R30" s="76">
        <v>38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6956</v>
      </c>
      <c r="E31" s="76">
        <f>+SUM(G31,+H31)</f>
        <v>4019</v>
      </c>
      <c r="F31" s="96">
        <f>IF(D31&gt;0,E31/D31*100,"-")</f>
        <v>57.777458309373195</v>
      </c>
      <c r="G31" s="76">
        <v>4019</v>
      </c>
      <c r="H31" s="76">
        <v>0</v>
      </c>
      <c r="I31" s="76">
        <f>+SUM(K31,+M31,+O31)</f>
        <v>2937</v>
      </c>
      <c r="J31" s="96">
        <f>IF($D31&gt;0,I31/$D31*100,"-")</f>
        <v>42.2225416906268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2937</v>
      </c>
      <c r="P31" s="76">
        <v>2699</v>
      </c>
      <c r="Q31" s="96">
        <f>IF($D31&gt;0,O31/$D31*100,"-")</f>
        <v>42.2225416906268</v>
      </c>
      <c r="R31" s="76">
        <v>38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8194</v>
      </c>
      <c r="E32" s="76">
        <f>+SUM(G32,+H32)</f>
        <v>4156</v>
      </c>
      <c r="F32" s="96">
        <f>IF(D32&gt;0,E32/D32*100,"-")</f>
        <v>50.72003905296558</v>
      </c>
      <c r="G32" s="76">
        <v>4156</v>
      </c>
      <c r="H32" s="76">
        <v>0</v>
      </c>
      <c r="I32" s="76">
        <f>+SUM(K32,+M32,+O32)</f>
        <v>4038</v>
      </c>
      <c r="J32" s="96">
        <f>IF($D32&gt;0,I32/$D32*100,"-")</f>
        <v>49.27996094703442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4038</v>
      </c>
      <c r="P32" s="76">
        <v>4038</v>
      </c>
      <c r="Q32" s="96">
        <f>IF($D32&gt;0,O32/$D32*100,"-")</f>
        <v>49.27996094703442</v>
      </c>
      <c r="R32" s="76">
        <v>38</v>
      </c>
      <c r="S32" s="70"/>
      <c r="T32" s="70"/>
      <c r="U32" s="70"/>
      <c r="V32" s="70" t="s">
        <v>90</v>
      </c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14341</v>
      </c>
      <c r="E33" s="76">
        <f>+SUM(G33,+H33)</f>
        <v>8068</v>
      </c>
      <c r="F33" s="96">
        <f>IF(D33&gt;0,E33/D33*100,"-")</f>
        <v>56.25828045464054</v>
      </c>
      <c r="G33" s="76">
        <v>8068</v>
      </c>
      <c r="H33" s="76">
        <v>0</v>
      </c>
      <c r="I33" s="76">
        <f>+SUM(K33,+M33,+O33)</f>
        <v>6273</v>
      </c>
      <c r="J33" s="96">
        <f>IF($D33&gt;0,I33/$D33*100,"-")</f>
        <v>43.74171954535946</v>
      </c>
      <c r="K33" s="76">
        <v>0</v>
      </c>
      <c r="L33" s="96">
        <f>IF($D33&gt;0,K33/$D33*100,"-")</f>
        <v>0</v>
      </c>
      <c r="M33" s="76">
        <v>0</v>
      </c>
      <c r="N33" s="96">
        <f>IF($D33&gt;0,M33/$D33*100,"-")</f>
        <v>0</v>
      </c>
      <c r="O33" s="76">
        <v>6273</v>
      </c>
      <c r="P33" s="76">
        <v>5460</v>
      </c>
      <c r="Q33" s="96">
        <f>IF($D33&gt;0,O33/$D33*100,"-")</f>
        <v>43.74171954535946</v>
      </c>
      <c r="R33" s="76">
        <v>47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6719</v>
      </c>
      <c r="E34" s="76">
        <f>+SUM(G34,+H34)</f>
        <v>3365</v>
      </c>
      <c r="F34" s="96">
        <f>IF(D34&gt;0,E34/D34*100,"-")</f>
        <v>50.08185741925881</v>
      </c>
      <c r="G34" s="76">
        <v>3365</v>
      </c>
      <c r="H34" s="76">
        <v>0</v>
      </c>
      <c r="I34" s="76">
        <f>+SUM(K34,+M34,+O34)</f>
        <v>3354</v>
      </c>
      <c r="J34" s="96">
        <f>IF($D34&gt;0,I34/$D34*100,"-")</f>
        <v>49.91814258074118</v>
      </c>
      <c r="K34" s="76">
        <v>1916</v>
      </c>
      <c r="L34" s="96">
        <f>IF($D34&gt;0,K34/$D34*100,"-")</f>
        <v>28.516148236344698</v>
      </c>
      <c r="M34" s="76">
        <v>0</v>
      </c>
      <c r="N34" s="96">
        <f>IF($D34&gt;0,M34/$D34*100,"-")</f>
        <v>0</v>
      </c>
      <c r="O34" s="76">
        <v>1438</v>
      </c>
      <c r="P34" s="76">
        <v>600</v>
      </c>
      <c r="Q34" s="96">
        <f>IF($D34&gt;0,O34/$D34*100,"-")</f>
        <v>21.40199434439649</v>
      </c>
      <c r="R34" s="76">
        <v>15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4226</v>
      </c>
      <c r="E35" s="76">
        <f>+SUM(G35,+H35)</f>
        <v>926</v>
      </c>
      <c r="F35" s="96">
        <f>IF(D35&gt;0,E35/D35*100,"-")</f>
        <v>21.911973497397067</v>
      </c>
      <c r="G35" s="76">
        <v>926</v>
      </c>
      <c r="H35" s="76">
        <v>0</v>
      </c>
      <c r="I35" s="76">
        <f>+SUM(K35,+M35,+O35)</f>
        <v>3300</v>
      </c>
      <c r="J35" s="96">
        <f>IF($D35&gt;0,I35/$D35*100,"-")</f>
        <v>78.08802650260293</v>
      </c>
      <c r="K35" s="76">
        <v>1300</v>
      </c>
      <c r="L35" s="96">
        <f>IF($D35&gt;0,K35/$D35*100,"-")</f>
        <v>30.76194983435873</v>
      </c>
      <c r="M35" s="76"/>
      <c r="N35" s="96">
        <f>IF($D35&gt;0,M35/$D35*100,"-")</f>
        <v>0</v>
      </c>
      <c r="O35" s="76">
        <v>2000</v>
      </c>
      <c r="P35" s="76">
        <v>1330</v>
      </c>
      <c r="Q35" s="96">
        <f>IF($D35&gt;0,O35/$D35*100,"-")</f>
        <v>47.326076668244205</v>
      </c>
      <c r="R35" s="76">
        <v>6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5841</v>
      </c>
      <c r="E36" s="76">
        <f>+SUM(G36,+H36)</f>
        <v>2907</v>
      </c>
      <c r="F36" s="96">
        <f>IF(D36&gt;0,E36/D36*100,"-")</f>
        <v>49.76887519260401</v>
      </c>
      <c r="G36" s="76">
        <v>2907</v>
      </c>
      <c r="H36" s="76">
        <v>0</v>
      </c>
      <c r="I36" s="76">
        <f>+SUM(K36,+M36,+O36)</f>
        <v>2934</v>
      </c>
      <c r="J36" s="96">
        <f>IF($D36&gt;0,I36/$D36*100,"-")</f>
        <v>50.231124807396</v>
      </c>
      <c r="K36" s="76">
        <v>0</v>
      </c>
      <c r="L36" s="96">
        <f>IF($D36&gt;0,K36/$D36*100,"-")</f>
        <v>0</v>
      </c>
      <c r="M36" s="76">
        <v>0</v>
      </c>
      <c r="N36" s="96">
        <f>IF($D36&gt;0,M36/$D36*100,"-")</f>
        <v>0</v>
      </c>
      <c r="O36" s="76">
        <v>2934</v>
      </c>
      <c r="P36" s="76">
        <v>1666</v>
      </c>
      <c r="Q36" s="96">
        <f>IF($D36&gt;0,O36/$D36*100,"-")</f>
        <v>50.231124807396</v>
      </c>
      <c r="R36" s="76">
        <v>7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6844</v>
      </c>
      <c r="E37" s="76">
        <f>+SUM(G37,+H37)</f>
        <v>3001</v>
      </c>
      <c r="F37" s="96">
        <f>IF(D37&gt;0,E37/D37*100,"-")</f>
        <v>43.84862653419053</v>
      </c>
      <c r="G37" s="76">
        <v>3001</v>
      </c>
      <c r="H37" s="76">
        <v>0</v>
      </c>
      <c r="I37" s="76">
        <f>+SUM(K37,+M37,+O37)</f>
        <v>3843</v>
      </c>
      <c r="J37" s="96">
        <f>IF($D37&gt;0,I37/$D37*100,"-")</f>
        <v>56.15137346580947</v>
      </c>
      <c r="K37" s="76">
        <v>0</v>
      </c>
      <c r="L37" s="96">
        <f>IF($D37&gt;0,K37/$D37*100,"-")</f>
        <v>0</v>
      </c>
      <c r="M37" s="76">
        <v>0</v>
      </c>
      <c r="N37" s="96">
        <f>IF($D37&gt;0,M37/$D37*100,"-")</f>
        <v>0</v>
      </c>
      <c r="O37" s="76">
        <v>3843</v>
      </c>
      <c r="P37" s="76">
        <v>3843</v>
      </c>
      <c r="Q37" s="96">
        <f>IF($D37&gt;0,O37/$D37*100,"-")</f>
        <v>56.15137346580947</v>
      </c>
      <c r="R37" s="76">
        <v>25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20010</v>
      </c>
      <c r="E38" s="76">
        <f>+SUM(G38,+H38)</f>
        <v>11717</v>
      </c>
      <c r="F38" s="96">
        <f>IF(D38&gt;0,E38/D38*100,"-")</f>
        <v>58.555722138930534</v>
      </c>
      <c r="G38" s="76">
        <v>11713</v>
      </c>
      <c r="H38" s="76">
        <v>4</v>
      </c>
      <c r="I38" s="76">
        <f>+SUM(K38,+M38,+O38)</f>
        <v>8293</v>
      </c>
      <c r="J38" s="96">
        <f>IF($D38&gt;0,I38/$D38*100,"-")</f>
        <v>41.444277861069466</v>
      </c>
      <c r="K38" s="76">
        <v>876</v>
      </c>
      <c r="L38" s="96">
        <f>IF($D38&gt;0,K38/$D38*100,"-")</f>
        <v>4.377811094452774</v>
      </c>
      <c r="M38" s="76">
        <v>0</v>
      </c>
      <c r="N38" s="96">
        <f>IF($D38&gt;0,M38/$D38*100,"-")</f>
        <v>0</v>
      </c>
      <c r="O38" s="76">
        <v>7417</v>
      </c>
      <c r="P38" s="76">
        <v>5355</v>
      </c>
      <c r="Q38" s="96">
        <f>IF($D38&gt;0,O38/$D38*100,"-")</f>
        <v>37.06646676661669</v>
      </c>
      <c r="R38" s="76">
        <v>68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6337</v>
      </c>
      <c r="E39" s="76">
        <f>+SUM(G39,+H39)</f>
        <v>2612</v>
      </c>
      <c r="F39" s="96">
        <f>IF(D39&gt;0,E39/D39*100,"-")</f>
        <v>41.218242070380306</v>
      </c>
      <c r="G39" s="76">
        <v>2612</v>
      </c>
      <c r="H39" s="76">
        <v>0</v>
      </c>
      <c r="I39" s="76">
        <f>+SUM(K39,+M39,+O39)</f>
        <v>3725</v>
      </c>
      <c r="J39" s="96">
        <f>IF($D39&gt;0,I39/$D39*100,"-")</f>
        <v>58.781757929619694</v>
      </c>
      <c r="K39" s="76">
        <v>267</v>
      </c>
      <c r="L39" s="96">
        <f>IF($D39&gt;0,K39/$D39*100,"-")</f>
        <v>4.213350165693546</v>
      </c>
      <c r="M39" s="76">
        <v>0</v>
      </c>
      <c r="N39" s="96">
        <f>IF($D39&gt;0,M39/$D39*100,"-")</f>
        <v>0</v>
      </c>
      <c r="O39" s="76">
        <v>3458</v>
      </c>
      <c r="P39" s="76">
        <v>3092</v>
      </c>
      <c r="Q39" s="96">
        <f>IF($D39&gt;0,O39/$D39*100,"-")</f>
        <v>54.56840776392615</v>
      </c>
      <c r="R39" s="76">
        <v>11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1780</v>
      </c>
      <c r="E40" s="76">
        <f>+SUM(G40,+H40)</f>
        <v>947</v>
      </c>
      <c r="F40" s="96">
        <f>IF(D40&gt;0,E40/D40*100,"-")</f>
        <v>53.20224719101123</v>
      </c>
      <c r="G40" s="76">
        <v>947</v>
      </c>
      <c r="H40" s="76">
        <v>0</v>
      </c>
      <c r="I40" s="76">
        <f>+SUM(K40,+M40,+O40)</f>
        <v>833</v>
      </c>
      <c r="J40" s="96">
        <f>IF($D40&gt;0,I40/$D40*100,"-")</f>
        <v>46.79775280898876</v>
      </c>
      <c r="K40" s="76">
        <v>0</v>
      </c>
      <c r="L40" s="96">
        <f>IF($D40&gt;0,K40/$D40*100,"-")</f>
        <v>0</v>
      </c>
      <c r="M40" s="76">
        <v>0</v>
      </c>
      <c r="N40" s="96">
        <f>IF($D40&gt;0,M40/$D40*100,"-")</f>
        <v>0</v>
      </c>
      <c r="O40" s="76">
        <v>833</v>
      </c>
      <c r="P40" s="76">
        <v>736</v>
      </c>
      <c r="Q40" s="96">
        <f>IF($D40&gt;0,O40/$D40*100,"-")</f>
        <v>46.79775280898876</v>
      </c>
      <c r="R40" s="76">
        <v>11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13394</v>
      </c>
      <c r="E41" s="76">
        <f>+SUM(G41,+H41)</f>
        <v>9041</v>
      </c>
      <c r="F41" s="96">
        <f>IF(D41&gt;0,E41/D41*100,"-")</f>
        <v>67.50037330147828</v>
      </c>
      <c r="G41" s="76">
        <v>8998</v>
      </c>
      <c r="H41" s="76">
        <v>43</v>
      </c>
      <c r="I41" s="76">
        <f>+SUM(K41,+M41,+O41)</f>
        <v>4353</v>
      </c>
      <c r="J41" s="96">
        <f>IF($D41&gt;0,I41/$D41*100,"-")</f>
        <v>32.49962669852173</v>
      </c>
      <c r="K41" s="76">
        <v>0</v>
      </c>
      <c r="L41" s="96">
        <f>IF($D41&gt;0,K41/$D41*100,"-")</f>
        <v>0</v>
      </c>
      <c r="M41" s="76">
        <v>0</v>
      </c>
      <c r="N41" s="96">
        <f>IF($D41&gt;0,M41/$D41*100,"-")</f>
        <v>0</v>
      </c>
      <c r="O41" s="76">
        <v>4353</v>
      </c>
      <c r="P41" s="76">
        <v>2992</v>
      </c>
      <c r="Q41" s="96">
        <f>IF($D41&gt;0,O41/$D41*100,"-")</f>
        <v>32.49962669852173</v>
      </c>
      <c r="R41" s="76">
        <v>109</v>
      </c>
      <c r="S41" s="70"/>
      <c r="T41" s="70"/>
      <c r="U41" s="70"/>
      <c r="V41" s="70" t="s">
        <v>90</v>
      </c>
      <c r="W41" s="70"/>
      <c r="X41" s="70"/>
      <c r="Y41" s="70"/>
      <c r="Z41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158</v>
      </c>
      <c r="B2" s="136" t="s">
        <v>159</v>
      </c>
      <c r="C2" s="136" t="s">
        <v>160</v>
      </c>
      <c r="D2" s="183" t="s">
        <v>161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163</v>
      </c>
      <c r="AG2" s="143"/>
      <c r="AH2" s="143"/>
      <c r="AI2" s="144"/>
      <c r="AJ2" s="142" t="s">
        <v>164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165</v>
      </c>
      <c r="AU2" s="136"/>
      <c r="AV2" s="136"/>
      <c r="AW2" s="136"/>
      <c r="AX2" s="136"/>
      <c r="AY2" s="136"/>
      <c r="AZ2" s="142" t="s">
        <v>166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167</v>
      </c>
      <c r="E3" s="184" t="s">
        <v>168</v>
      </c>
      <c r="F3" s="143"/>
      <c r="G3" s="144"/>
      <c r="H3" s="185" t="s">
        <v>169</v>
      </c>
      <c r="I3" s="147"/>
      <c r="J3" s="148"/>
      <c r="K3" s="184" t="s">
        <v>170</v>
      </c>
      <c r="L3" s="147"/>
      <c r="M3" s="148"/>
      <c r="N3" s="89" t="s">
        <v>167</v>
      </c>
      <c r="O3" s="184" t="s">
        <v>171</v>
      </c>
      <c r="P3" s="145"/>
      <c r="Q3" s="145"/>
      <c r="R3" s="145"/>
      <c r="S3" s="145"/>
      <c r="T3" s="145"/>
      <c r="U3" s="146"/>
      <c r="V3" s="184" t="s">
        <v>172</v>
      </c>
      <c r="W3" s="145"/>
      <c r="X3" s="145"/>
      <c r="Y3" s="145"/>
      <c r="Z3" s="145"/>
      <c r="AA3" s="145"/>
      <c r="AB3" s="146"/>
      <c r="AC3" s="186" t="s">
        <v>173</v>
      </c>
      <c r="AD3" s="87"/>
      <c r="AE3" s="88"/>
      <c r="AF3" s="138" t="s">
        <v>167</v>
      </c>
      <c r="AG3" s="136" t="s">
        <v>175</v>
      </c>
      <c r="AH3" s="136" t="s">
        <v>177</v>
      </c>
      <c r="AI3" s="136" t="s">
        <v>178</v>
      </c>
      <c r="AJ3" s="137" t="s">
        <v>64</v>
      </c>
      <c r="AK3" s="136" t="s">
        <v>180</v>
      </c>
      <c r="AL3" s="136" t="s">
        <v>181</v>
      </c>
      <c r="AM3" s="136" t="s">
        <v>182</v>
      </c>
      <c r="AN3" s="136" t="s">
        <v>177</v>
      </c>
      <c r="AO3" s="136" t="s">
        <v>178</v>
      </c>
      <c r="AP3" s="136" t="s">
        <v>183</v>
      </c>
      <c r="AQ3" s="136" t="s">
        <v>184</v>
      </c>
      <c r="AR3" s="136" t="s">
        <v>185</v>
      </c>
      <c r="AS3" s="136" t="s">
        <v>186</v>
      </c>
      <c r="AT3" s="138" t="s">
        <v>64</v>
      </c>
      <c r="AU3" s="136" t="s">
        <v>180</v>
      </c>
      <c r="AV3" s="136" t="s">
        <v>181</v>
      </c>
      <c r="AW3" s="136" t="s">
        <v>182</v>
      </c>
      <c r="AX3" s="136" t="s">
        <v>177</v>
      </c>
      <c r="AY3" s="136" t="s">
        <v>178</v>
      </c>
      <c r="AZ3" s="138" t="s">
        <v>64</v>
      </c>
      <c r="BA3" s="136" t="s">
        <v>187</v>
      </c>
      <c r="BB3" s="136" t="s">
        <v>177</v>
      </c>
      <c r="BC3" s="136" t="s">
        <v>178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188</v>
      </c>
      <c r="G4" s="120" t="s">
        <v>189</v>
      </c>
      <c r="H4" s="89" t="s">
        <v>64</v>
      </c>
      <c r="I4" s="120" t="s">
        <v>188</v>
      </c>
      <c r="J4" s="120" t="s">
        <v>189</v>
      </c>
      <c r="K4" s="89" t="s">
        <v>64</v>
      </c>
      <c r="L4" s="120" t="s">
        <v>188</v>
      </c>
      <c r="M4" s="120" t="s">
        <v>189</v>
      </c>
      <c r="N4" s="89"/>
      <c r="O4" s="89" t="s">
        <v>64</v>
      </c>
      <c r="P4" s="120" t="s">
        <v>187</v>
      </c>
      <c r="Q4" s="120" t="s">
        <v>177</v>
      </c>
      <c r="R4" s="120" t="s">
        <v>178</v>
      </c>
      <c r="S4" s="120" t="s">
        <v>191</v>
      </c>
      <c r="T4" s="120" t="s">
        <v>193</v>
      </c>
      <c r="U4" s="120" t="s">
        <v>195</v>
      </c>
      <c r="V4" s="89" t="s">
        <v>64</v>
      </c>
      <c r="W4" s="120" t="s">
        <v>187</v>
      </c>
      <c r="X4" s="120" t="s">
        <v>177</v>
      </c>
      <c r="Y4" s="120" t="s">
        <v>178</v>
      </c>
      <c r="Z4" s="120" t="s">
        <v>191</v>
      </c>
      <c r="AA4" s="120" t="s">
        <v>193</v>
      </c>
      <c r="AB4" s="120" t="s">
        <v>195</v>
      </c>
      <c r="AC4" s="89" t="s">
        <v>64</v>
      </c>
      <c r="AD4" s="120" t="s">
        <v>188</v>
      </c>
      <c r="AE4" s="120" t="s">
        <v>189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196</v>
      </c>
      <c r="E6" s="94" t="s">
        <v>196</v>
      </c>
      <c r="F6" s="94" t="s">
        <v>196</v>
      </c>
      <c r="G6" s="94" t="s">
        <v>196</v>
      </c>
      <c r="H6" s="94" t="s">
        <v>196</v>
      </c>
      <c r="I6" s="94" t="s">
        <v>196</v>
      </c>
      <c r="J6" s="94" t="s">
        <v>196</v>
      </c>
      <c r="K6" s="94" t="s">
        <v>196</v>
      </c>
      <c r="L6" s="94" t="s">
        <v>196</v>
      </c>
      <c r="M6" s="94" t="s">
        <v>196</v>
      </c>
      <c r="N6" s="94" t="s">
        <v>196</v>
      </c>
      <c r="O6" s="94" t="s">
        <v>196</v>
      </c>
      <c r="P6" s="94" t="s">
        <v>196</v>
      </c>
      <c r="Q6" s="94" t="s">
        <v>196</v>
      </c>
      <c r="R6" s="94" t="s">
        <v>196</v>
      </c>
      <c r="S6" s="94" t="s">
        <v>196</v>
      </c>
      <c r="T6" s="94" t="s">
        <v>196</v>
      </c>
      <c r="U6" s="94" t="s">
        <v>196</v>
      </c>
      <c r="V6" s="94" t="s">
        <v>196</v>
      </c>
      <c r="W6" s="94" t="s">
        <v>196</v>
      </c>
      <c r="X6" s="94" t="s">
        <v>196</v>
      </c>
      <c r="Y6" s="94" t="s">
        <v>196</v>
      </c>
      <c r="Z6" s="94" t="s">
        <v>196</v>
      </c>
      <c r="AA6" s="94" t="s">
        <v>196</v>
      </c>
      <c r="AB6" s="94" t="s">
        <v>196</v>
      </c>
      <c r="AC6" s="94" t="s">
        <v>196</v>
      </c>
      <c r="AD6" s="94" t="s">
        <v>196</v>
      </c>
      <c r="AE6" s="94" t="s">
        <v>196</v>
      </c>
      <c r="AF6" s="95" t="s">
        <v>197</v>
      </c>
      <c r="AG6" s="95" t="s">
        <v>197</v>
      </c>
      <c r="AH6" s="95" t="s">
        <v>197</v>
      </c>
      <c r="AI6" s="95" t="s">
        <v>197</v>
      </c>
      <c r="AJ6" s="95" t="s">
        <v>197</v>
      </c>
      <c r="AK6" s="95" t="s">
        <v>197</v>
      </c>
      <c r="AL6" s="95" t="s">
        <v>197</v>
      </c>
      <c r="AM6" s="95" t="s">
        <v>197</v>
      </c>
      <c r="AN6" s="95" t="s">
        <v>197</v>
      </c>
      <c r="AO6" s="95" t="s">
        <v>197</v>
      </c>
      <c r="AP6" s="95" t="s">
        <v>197</v>
      </c>
      <c r="AQ6" s="95" t="s">
        <v>197</v>
      </c>
      <c r="AR6" s="95" t="s">
        <v>197</v>
      </c>
      <c r="AS6" s="95" t="s">
        <v>197</v>
      </c>
      <c r="AT6" s="95" t="s">
        <v>197</v>
      </c>
      <c r="AU6" s="95" t="s">
        <v>197</v>
      </c>
      <c r="AV6" s="95" t="s">
        <v>197</v>
      </c>
      <c r="AW6" s="95" t="s">
        <v>197</v>
      </c>
      <c r="AX6" s="95" t="s">
        <v>197</v>
      </c>
      <c r="AY6" s="95" t="s">
        <v>197</v>
      </c>
      <c r="AZ6" s="95" t="s">
        <v>197</v>
      </c>
      <c r="BA6" s="95" t="s">
        <v>197</v>
      </c>
      <c r="BB6" s="95" t="s">
        <v>197</v>
      </c>
      <c r="BC6" s="95" t="s">
        <v>197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SUM(D8:D41)</f>
        <v>375898</v>
      </c>
      <c r="E7" s="81">
        <f>SUM(E8:E41)</f>
        <v>2704</v>
      </c>
      <c r="F7" s="81">
        <f>SUM(F8:F41)</f>
        <v>1484</v>
      </c>
      <c r="G7" s="81">
        <f>SUM(G8:G41)</f>
        <v>1220</v>
      </c>
      <c r="H7" s="81">
        <f>SUM(H8:H41)</f>
        <v>10670</v>
      </c>
      <c r="I7" s="81">
        <f>SUM(I8:I41)</f>
        <v>10381</v>
      </c>
      <c r="J7" s="81">
        <f>SUM(J8:J41)</f>
        <v>289</v>
      </c>
      <c r="K7" s="81">
        <f>SUM(K8:K41)</f>
        <v>362524</v>
      </c>
      <c r="L7" s="81">
        <f>SUM(L8:L41)</f>
        <v>171091</v>
      </c>
      <c r="M7" s="81">
        <f>SUM(M8:M41)</f>
        <v>191433</v>
      </c>
      <c r="N7" s="81">
        <f>SUM(N8:N41)</f>
        <v>378425</v>
      </c>
      <c r="O7" s="81">
        <f>SUM(O8:O41)</f>
        <v>183061</v>
      </c>
      <c r="P7" s="81">
        <f>SUM(P8:P41)</f>
        <v>181099</v>
      </c>
      <c r="Q7" s="81">
        <f>SUM(Q8:Q41)</f>
        <v>1081</v>
      </c>
      <c r="R7" s="81">
        <f>SUM(R8:R41)</f>
        <v>0</v>
      </c>
      <c r="S7" s="81">
        <f>SUM(S8:S41)</f>
        <v>0</v>
      </c>
      <c r="T7" s="81">
        <f>SUM(T8:T41)</f>
        <v>20</v>
      </c>
      <c r="U7" s="81">
        <f>SUM(U8:U41)</f>
        <v>861</v>
      </c>
      <c r="V7" s="81">
        <f>SUM(V8:V41)</f>
        <v>193234</v>
      </c>
      <c r="W7" s="81">
        <f>SUM(W8:W41)</f>
        <v>192424</v>
      </c>
      <c r="X7" s="81">
        <f>SUM(X8:X41)</f>
        <v>0</v>
      </c>
      <c r="Y7" s="81">
        <f>SUM(Y8:Y41)</f>
        <v>0</v>
      </c>
      <c r="Z7" s="81">
        <f>SUM(Z8:Z41)</f>
        <v>208</v>
      </c>
      <c r="AA7" s="81">
        <f>SUM(AA8:AA41)</f>
        <v>0</v>
      </c>
      <c r="AB7" s="81">
        <f>SUM(AB8:AB41)</f>
        <v>602</v>
      </c>
      <c r="AC7" s="81">
        <f>SUM(AC8:AC41)</f>
        <v>2130</v>
      </c>
      <c r="AD7" s="81">
        <f>SUM(AD8:AD41)</f>
        <v>2059</v>
      </c>
      <c r="AE7" s="81">
        <f>SUM(AE8:AE41)</f>
        <v>71</v>
      </c>
      <c r="AF7" s="81">
        <f>SUM(AF8:AF41)</f>
        <v>6699</v>
      </c>
      <c r="AG7" s="81">
        <f>SUM(AG8:AG41)</f>
        <v>6699</v>
      </c>
      <c r="AH7" s="81">
        <f>SUM(AH8:AH41)</f>
        <v>0</v>
      </c>
      <c r="AI7" s="81">
        <f>SUM(AI8:AI41)</f>
        <v>0</v>
      </c>
      <c r="AJ7" s="81">
        <f>SUM(AJ8:AJ41)</f>
        <v>10275</v>
      </c>
      <c r="AK7" s="81">
        <f>SUM(AK8:AK41)</f>
        <v>4023</v>
      </c>
      <c r="AL7" s="81">
        <f>SUM(AL8:AL41)</f>
        <v>0</v>
      </c>
      <c r="AM7" s="81">
        <f>SUM(AM8:AM41)</f>
        <v>4950</v>
      </c>
      <c r="AN7" s="81">
        <f>SUM(AN8:AN41)</f>
        <v>1061</v>
      </c>
      <c r="AO7" s="81">
        <f>SUM(AO8:AO41)</f>
        <v>0</v>
      </c>
      <c r="AP7" s="81">
        <f>SUM(AP8:AP41)</f>
        <v>194</v>
      </c>
      <c r="AQ7" s="81">
        <f>SUM(AQ8:AQ41)</f>
        <v>24</v>
      </c>
      <c r="AR7" s="81">
        <f>SUM(AR8:AR41)</f>
        <v>0</v>
      </c>
      <c r="AS7" s="81">
        <f>SUM(AS8:AS41)</f>
        <v>23</v>
      </c>
      <c r="AT7" s="81">
        <f>SUM(AT8:AT41)</f>
        <v>447</v>
      </c>
      <c r="AU7" s="81">
        <f>SUM(AU8:AU41)</f>
        <v>447</v>
      </c>
      <c r="AV7" s="81">
        <f>SUM(AV8:AV41)</f>
        <v>0</v>
      </c>
      <c r="AW7" s="81">
        <f>SUM(AW8:AW41)</f>
        <v>0</v>
      </c>
      <c r="AX7" s="81">
        <f>SUM(AX8:AX41)</f>
        <v>0</v>
      </c>
      <c r="AY7" s="81">
        <f>SUM(AY8:AY41)</f>
        <v>0</v>
      </c>
      <c r="AZ7" s="81">
        <f>SUM(AZ8:AZ41)</f>
        <v>817</v>
      </c>
      <c r="BA7" s="81">
        <f>SUM(BA8:BA41)</f>
        <v>817</v>
      </c>
      <c r="BB7" s="81">
        <f>SUM(BB8:BB41)</f>
        <v>0</v>
      </c>
      <c r="BC7" s="81">
        <f>SUM(BC8:BC41)</f>
        <v>0</v>
      </c>
    </row>
    <row r="8" spans="1:55" s="61" customFormat="1" ht="12" customHeight="1">
      <c r="A8" s="115" t="s">
        <v>198</v>
      </c>
      <c r="B8" s="116" t="s">
        <v>199</v>
      </c>
      <c r="C8" s="115" t="s">
        <v>200</v>
      </c>
      <c r="D8" s="75">
        <f>SUM(E8,+H8,+K8)</f>
        <v>118098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118098</v>
      </c>
      <c r="L8" s="75">
        <v>29079</v>
      </c>
      <c r="M8" s="75">
        <v>89019</v>
      </c>
      <c r="N8" s="75">
        <f>SUM(O8,+V8,+AC8)</f>
        <v>118711</v>
      </c>
      <c r="O8" s="75">
        <f>SUM(P8:U8)</f>
        <v>29079</v>
      </c>
      <c r="P8" s="75">
        <v>29079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89019</v>
      </c>
      <c r="W8" s="75">
        <v>89019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613</v>
      </c>
      <c r="AD8" s="75">
        <v>613</v>
      </c>
      <c r="AE8" s="75">
        <v>0</v>
      </c>
      <c r="AF8" s="75">
        <f>SUM(AG8:AI8)</f>
        <v>4536</v>
      </c>
      <c r="AG8" s="75">
        <v>4536</v>
      </c>
      <c r="AH8" s="75">
        <v>0</v>
      </c>
      <c r="AI8" s="75">
        <v>0</v>
      </c>
      <c r="AJ8" s="75">
        <f>SUM(AK8:AS8)</f>
        <v>4536</v>
      </c>
      <c r="AK8" s="75">
        <v>10</v>
      </c>
      <c r="AL8" s="75">
        <v>0</v>
      </c>
      <c r="AM8" s="75">
        <v>3771</v>
      </c>
      <c r="AN8" s="75">
        <v>743</v>
      </c>
      <c r="AO8" s="75">
        <v>0</v>
      </c>
      <c r="AP8" s="75">
        <v>0</v>
      </c>
      <c r="AQ8" s="75">
        <v>12</v>
      </c>
      <c r="AR8" s="75">
        <v>0</v>
      </c>
      <c r="AS8" s="75">
        <v>0</v>
      </c>
      <c r="AT8" s="75">
        <f>SUM(AU8:AY8)</f>
        <v>10</v>
      </c>
      <c r="AU8" s="75">
        <v>10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198</v>
      </c>
      <c r="B9" s="116" t="s">
        <v>201</v>
      </c>
      <c r="C9" s="115" t="s">
        <v>202</v>
      </c>
      <c r="D9" s="75">
        <f>SUM(E9,+H9,+K9)</f>
        <v>10385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10385</v>
      </c>
      <c r="L9" s="75">
        <v>7091</v>
      </c>
      <c r="M9" s="75">
        <v>3294</v>
      </c>
      <c r="N9" s="75">
        <f>SUM(O9,+V9,+AC9)</f>
        <v>10592</v>
      </c>
      <c r="O9" s="75">
        <f>SUM(P9:U9)</f>
        <v>7091</v>
      </c>
      <c r="P9" s="75">
        <v>7091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3294</v>
      </c>
      <c r="W9" s="75">
        <v>3294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207</v>
      </c>
      <c r="AD9" s="75">
        <v>207</v>
      </c>
      <c r="AE9" s="75"/>
      <c r="AF9" s="75">
        <f>SUM(AG9:AI9)</f>
        <v>27</v>
      </c>
      <c r="AG9" s="75">
        <v>27</v>
      </c>
      <c r="AH9" s="75">
        <v>0</v>
      </c>
      <c r="AI9" s="75">
        <v>0</v>
      </c>
      <c r="AJ9" s="75">
        <f>SUM(AK9:AS9)</f>
        <v>293</v>
      </c>
      <c r="AK9" s="75">
        <v>266</v>
      </c>
      <c r="AL9" s="75">
        <v>0</v>
      </c>
      <c r="AM9" s="75">
        <v>27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198</v>
      </c>
      <c r="B10" s="116" t="s">
        <v>203</v>
      </c>
      <c r="C10" s="115" t="s">
        <v>204</v>
      </c>
      <c r="D10" s="75">
        <f>SUM(E10,+H10,+K10)</f>
        <v>9683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9683</v>
      </c>
      <c r="L10" s="75">
        <v>8344</v>
      </c>
      <c r="M10" s="75">
        <v>1339</v>
      </c>
      <c r="N10" s="75">
        <f>SUM(O10,+V10,+AC10)</f>
        <v>9683</v>
      </c>
      <c r="O10" s="75">
        <f>SUM(P10:U10)</f>
        <v>8344</v>
      </c>
      <c r="P10" s="75">
        <v>8344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1339</v>
      </c>
      <c r="W10" s="75">
        <v>1339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24</v>
      </c>
      <c r="AG10" s="75">
        <v>24</v>
      </c>
      <c r="AH10" s="75">
        <v>0</v>
      </c>
      <c r="AI10" s="75">
        <v>0</v>
      </c>
      <c r="AJ10" s="75">
        <f>SUM(AK10:AS10)</f>
        <v>430</v>
      </c>
      <c r="AK10" s="75">
        <v>406</v>
      </c>
      <c r="AL10" s="75">
        <v>0</v>
      </c>
      <c r="AM10" s="75">
        <v>24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21</v>
      </c>
      <c r="BA10" s="75">
        <v>21</v>
      </c>
      <c r="BB10" s="75">
        <v>0</v>
      </c>
      <c r="BC10" s="75">
        <v>0</v>
      </c>
    </row>
    <row r="11" spans="1:55" s="61" customFormat="1" ht="12" customHeight="1">
      <c r="A11" s="115" t="s">
        <v>198</v>
      </c>
      <c r="B11" s="116" t="s">
        <v>205</v>
      </c>
      <c r="C11" s="115" t="s">
        <v>206</v>
      </c>
      <c r="D11" s="75">
        <f>SUM(E11,+H11,+K11)</f>
        <v>26963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26963</v>
      </c>
      <c r="L11" s="75">
        <v>16252</v>
      </c>
      <c r="M11" s="75">
        <v>10711</v>
      </c>
      <c r="N11" s="75">
        <f>SUM(O11,+V11,+AC11)</f>
        <v>27043</v>
      </c>
      <c r="O11" s="75">
        <f>SUM(P11:U11)</f>
        <v>16252</v>
      </c>
      <c r="P11" s="75">
        <v>16252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10711</v>
      </c>
      <c r="W11" s="75">
        <v>10711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80</v>
      </c>
      <c r="AD11" s="75">
        <v>80</v>
      </c>
      <c r="AE11" s="75">
        <v>0</v>
      </c>
      <c r="AF11" s="75">
        <f>SUM(AG11:AI11)</f>
        <v>86</v>
      </c>
      <c r="AG11" s="75">
        <v>86</v>
      </c>
      <c r="AH11" s="75">
        <v>0</v>
      </c>
      <c r="AI11" s="75">
        <v>0</v>
      </c>
      <c r="AJ11" s="75">
        <f>SUM(AK11:AS11)</f>
        <v>1092</v>
      </c>
      <c r="AK11" s="75">
        <v>1092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86</v>
      </c>
      <c r="AU11" s="75">
        <v>86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198</v>
      </c>
      <c r="B12" s="117" t="s">
        <v>207</v>
      </c>
      <c r="C12" s="70" t="s">
        <v>208</v>
      </c>
      <c r="D12" s="76">
        <f>SUM(E12,+H12,+K12)</f>
        <v>18636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18636</v>
      </c>
      <c r="L12" s="76">
        <v>7875</v>
      </c>
      <c r="M12" s="76">
        <v>10761</v>
      </c>
      <c r="N12" s="76">
        <f>SUM(O12,+V12,+AC12)</f>
        <v>18636</v>
      </c>
      <c r="O12" s="76">
        <f>SUM(P12:U12)</f>
        <v>7875</v>
      </c>
      <c r="P12" s="76">
        <v>7875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10761</v>
      </c>
      <c r="W12" s="76">
        <v>10761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38</v>
      </c>
      <c r="AG12" s="76">
        <v>38</v>
      </c>
      <c r="AH12" s="76">
        <v>0</v>
      </c>
      <c r="AI12" s="76">
        <v>0</v>
      </c>
      <c r="AJ12" s="76">
        <f>SUM(AK12:AS12)</f>
        <v>873</v>
      </c>
      <c r="AK12" s="76">
        <v>873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38</v>
      </c>
      <c r="AU12" s="76">
        <v>38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139</v>
      </c>
      <c r="BA12" s="76">
        <v>139</v>
      </c>
      <c r="BB12" s="76">
        <v>0</v>
      </c>
      <c r="BC12" s="76">
        <v>0</v>
      </c>
    </row>
    <row r="13" spans="1:55" s="61" customFormat="1" ht="12" customHeight="1">
      <c r="A13" s="70" t="s">
        <v>198</v>
      </c>
      <c r="B13" s="117" t="s">
        <v>209</v>
      </c>
      <c r="C13" s="70" t="s">
        <v>210</v>
      </c>
      <c r="D13" s="76">
        <f>SUM(E13,+H13,+K13)</f>
        <v>11335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11335</v>
      </c>
      <c r="L13" s="76">
        <v>5898</v>
      </c>
      <c r="M13" s="76">
        <v>5437</v>
      </c>
      <c r="N13" s="76">
        <f>SUM(O13,+V13,+AC13)</f>
        <v>11335</v>
      </c>
      <c r="O13" s="76">
        <f>SUM(P13:U13)</f>
        <v>5898</v>
      </c>
      <c r="P13" s="76">
        <v>5898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5437</v>
      </c>
      <c r="W13" s="76">
        <v>5437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2</v>
      </c>
      <c r="AG13" s="76">
        <v>2</v>
      </c>
      <c r="AH13" s="76">
        <v>0</v>
      </c>
      <c r="AI13" s="76">
        <v>0</v>
      </c>
      <c r="AJ13" s="76">
        <f>SUM(AK13:AS13)</f>
        <v>2</v>
      </c>
      <c r="AK13" s="76">
        <v>2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2</v>
      </c>
      <c r="AU13" s="76">
        <v>2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106</v>
      </c>
      <c r="BA13" s="76">
        <v>106</v>
      </c>
      <c r="BB13" s="76">
        <v>0</v>
      </c>
      <c r="BC13" s="76">
        <v>0</v>
      </c>
    </row>
    <row r="14" spans="1:55" s="61" customFormat="1" ht="12" customHeight="1">
      <c r="A14" s="70" t="s">
        <v>198</v>
      </c>
      <c r="B14" s="117" t="s">
        <v>211</v>
      </c>
      <c r="C14" s="70" t="s">
        <v>212</v>
      </c>
      <c r="D14" s="76">
        <f>SUM(E14,+H14,+K14)</f>
        <v>13574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13574</v>
      </c>
      <c r="L14" s="76">
        <v>8131</v>
      </c>
      <c r="M14" s="76">
        <v>5443</v>
      </c>
      <c r="N14" s="76">
        <f>SUM(O14,+V14,+AC14)</f>
        <v>13749</v>
      </c>
      <c r="O14" s="76">
        <f>SUM(P14:U14)</f>
        <v>8131</v>
      </c>
      <c r="P14" s="76">
        <v>8131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5443</v>
      </c>
      <c r="W14" s="76">
        <v>5443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175</v>
      </c>
      <c r="AD14" s="76">
        <v>105</v>
      </c>
      <c r="AE14" s="76">
        <v>70</v>
      </c>
      <c r="AF14" s="76">
        <f>SUM(AG14:AI14)</f>
        <v>570</v>
      </c>
      <c r="AG14" s="76">
        <v>570</v>
      </c>
      <c r="AH14" s="76">
        <v>0</v>
      </c>
      <c r="AI14" s="76">
        <v>0</v>
      </c>
      <c r="AJ14" s="76">
        <f>SUM(AK14:AS14)</f>
        <v>570</v>
      </c>
      <c r="AK14" s="76">
        <v>0</v>
      </c>
      <c r="AL14" s="76">
        <v>0</v>
      </c>
      <c r="AM14" s="76">
        <v>570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198</v>
      </c>
      <c r="B15" s="117" t="s">
        <v>213</v>
      </c>
      <c r="C15" s="70" t="s">
        <v>214</v>
      </c>
      <c r="D15" s="76">
        <f>SUM(E15,+H15,+K15)</f>
        <v>11327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11327</v>
      </c>
      <c r="L15" s="76">
        <v>9381</v>
      </c>
      <c r="M15" s="76">
        <v>1946</v>
      </c>
      <c r="N15" s="76">
        <f>SUM(O15,+V15,+AC15)</f>
        <v>11357</v>
      </c>
      <c r="O15" s="76">
        <f>SUM(P15:U15)</f>
        <v>9381</v>
      </c>
      <c r="P15" s="76">
        <v>9381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1946</v>
      </c>
      <c r="W15" s="76">
        <v>1946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30</v>
      </c>
      <c r="AD15" s="76">
        <v>30</v>
      </c>
      <c r="AE15" s="76">
        <v>0</v>
      </c>
      <c r="AF15" s="76">
        <f>SUM(AG15:AI15)</f>
        <v>335</v>
      </c>
      <c r="AG15" s="76">
        <v>335</v>
      </c>
      <c r="AH15" s="76">
        <v>0</v>
      </c>
      <c r="AI15" s="76">
        <v>0</v>
      </c>
      <c r="AJ15" s="76">
        <f>SUM(AK15:AS15)</f>
        <v>342</v>
      </c>
      <c r="AK15" s="76">
        <v>7</v>
      </c>
      <c r="AL15" s="76">
        <v>0</v>
      </c>
      <c r="AM15" s="76">
        <v>17</v>
      </c>
      <c r="AN15" s="76">
        <v>318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198</v>
      </c>
      <c r="B16" s="117" t="s">
        <v>215</v>
      </c>
      <c r="C16" s="70" t="s">
        <v>216</v>
      </c>
      <c r="D16" s="76">
        <f>SUM(E16,+H16,+K16)</f>
        <v>24393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24393</v>
      </c>
      <c r="L16" s="76">
        <v>12340</v>
      </c>
      <c r="M16" s="76">
        <v>12053</v>
      </c>
      <c r="N16" s="76">
        <f>SUM(O16,+V16,+AC16)</f>
        <v>24701</v>
      </c>
      <c r="O16" s="76">
        <f>SUM(P16:U16)</f>
        <v>12515</v>
      </c>
      <c r="P16" s="76">
        <v>12481</v>
      </c>
      <c r="Q16" s="76">
        <v>0</v>
      </c>
      <c r="R16" s="76">
        <v>0</v>
      </c>
      <c r="S16" s="76">
        <v>0</v>
      </c>
      <c r="T16" s="76">
        <v>20</v>
      </c>
      <c r="U16" s="76">
        <v>14</v>
      </c>
      <c r="V16" s="76">
        <f>SUM(W16:AB16)</f>
        <v>12166</v>
      </c>
      <c r="W16" s="76">
        <v>11853</v>
      </c>
      <c r="X16" s="76">
        <v>0</v>
      </c>
      <c r="Y16" s="76">
        <v>0</v>
      </c>
      <c r="Z16" s="76">
        <v>0</v>
      </c>
      <c r="AA16" s="76">
        <v>0</v>
      </c>
      <c r="AB16" s="76">
        <v>313</v>
      </c>
      <c r="AC16" s="76">
        <f>SUM(AD16:AE16)</f>
        <v>20</v>
      </c>
      <c r="AD16" s="76">
        <v>20</v>
      </c>
      <c r="AE16" s="76">
        <v>0</v>
      </c>
      <c r="AF16" s="76">
        <f>SUM(AG16:AI16)</f>
        <v>40</v>
      </c>
      <c r="AG16" s="76">
        <v>40</v>
      </c>
      <c r="AH16" s="76">
        <v>0</v>
      </c>
      <c r="AI16" s="76">
        <v>0</v>
      </c>
      <c r="AJ16" s="76">
        <f>SUM(AK16:AS16)</f>
        <v>40</v>
      </c>
      <c r="AK16" s="76">
        <v>0</v>
      </c>
      <c r="AL16" s="76">
        <v>0</v>
      </c>
      <c r="AM16" s="76">
        <v>19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21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198</v>
      </c>
      <c r="B17" s="117" t="s">
        <v>217</v>
      </c>
      <c r="C17" s="70" t="s">
        <v>218</v>
      </c>
      <c r="D17" s="76">
        <f>SUM(E17,+H17,+K17)</f>
        <v>21589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21589</v>
      </c>
      <c r="L17" s="76">
        <v>8492</v>
      </c>
      <c r="M17" s="76">
        <v>13097</v>
      </c>
      <c r="N17" s="76">
        <f>SUM(O17,+V17,+AC17)</f>
        <v>21602</v>
      </c>
      <c r="O17" s="76">
        <f>SUM(P17:U17)</f>
        <v>8492</v>
      </c>
      <c r="P17" s="76">
        <v>8492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13097</v>
      </c>
      <c r="W17" s="76">
        <v>13097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13</v>
      </c>
      <c r="AD17" s="76">
        <v>13</v>
      </c>
      <c r="AE17" s="76">
        <v>0</v>
      </c>
      <c r="AF17" s="76">
        <f>SUM(AG17:AI17)</f>
        <v>93</v>
      </c>
      <c r="AG17" s="76">
        <v>93</v>
      </c>
      <c r="AH17" s="76">
        <v>0</v>
      </c>
      <c r="AI17" s="76">
        <v>0</v>
      </c>
      <c r="AJ17" s="76">
        <f>SUM(AK17:AS17)</f>
        <v>12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12</v>
      </c>
      <c r="AR17" s="76">
        <v>0</v>
      </c>
      <c r="AS17" s="76">
        <v>0</v>
      </c>
      <c r="AT17" s="76">
        <f>SUM(AU17:AY17)</f>
        <v>81</v>
      </c>
      <c r="AU17" s="76">
        <v>81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198</v>
      </c>
      <c r="B18" s="117" t="s">
        <v>219</v>
      </c>
      <c r="C18" s="70" t="s">
        <v>220</v>
      </c>
      <c r="D18" s="76">
        <f>SUM(E18,+H18,+K18)</f>
        <v>16065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16065</v>
      </c>
      <c r="L18" s="76">
        <v>11390</v>
      </c>
      <c r="M18" s="76">
        <v>4675</v>
      </c>
      <c r="N18" s="76">
        <f>SUM(O18,+V18,+AC18)</f>
        <v>16362</v>
      </c>
      <c r="O18" s="76">
        <f>SUM(P18:U18)</f>
        <v>11390</v>
      </c>
      <c r="P18" s="76">
        <v>11390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4675</v>
      </c>
      <c r="W18" s="76">
        <v>4675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297</v>
      </c>
      <c r="AD18" s="76">
        <v>297</v>
      </c>
      <c r="AE18" s="76">
        <v>0</v>
      </c>
      <c r="AF18" s="76">
        <f>SUM(AG18:AI18)</f>
        <v>70</v>
      </c>
      <c r="AG18" s="76">
        <v>70</v>
      </c>
      <c r="AH18" s="76">
        <v>0</v>
      </c>
      <c r="AI18" s="76">
        <v>0</v>
      </c>
      <c r="AJ18" s="76">
        <f>SUM(AK18:AS18)</f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70</v>
      </c>
      <c r="AU18" s="76">
        <v>70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198</v>
      </c>
      <c r="B19" s="117" t="s">
        <v>221</v>
      </c>
      <c r="C19" s="70" t="s">
        <v>222</v>
      </c>
      <c r="D19" s="76">
        <f>SUM(E19,+H19,+K19)</f>
        <v>1525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1525</v>
      </c>
      <c r="L19" s="76">
        <v>1073</v>
      </c>
      <c r="M19" s="76">
        <v>452</v>
      </c>
      <c r="N19" s="76">
        <f>SUM(O19,+V19,+AC19)</f>
        <v>1551</v>
      </c>
      <c r="O19" s="76">
        <f>SUM(P19:U19)</f>
        <v>1073</v>
      </c>
      <c r="P19" s="76">
        <v>1073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451</v>
      </c>
      <c r="W19" s="76">
        <v>451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27</v>
      </c>
      <c r="AD19" s="76">
        <v>27</v>
      </c>
      <c r="AE19" s="76">
        <v>0</v>
      </c>
      <c r="AF19" s="76">
        <f>SUM(AG19:AI19)</f>
        <v>6</v>
      </c>
      <c r="AG19" s="76">
        <v>6</v>
      </c>
      <c r="AH19" s="76">
        <v>0</v>
      </c>
      <c r="AI19" s="76">
        <v>0</v>
      </c>
      <c r="AJ19" s="76">
        <f>SUM(AK19:AS19)</f>
        <v>124</v>
      </c>
      <c r="AK19" s="76">
        <v>118</v>
      </c>
      <c r="AL19" s="76">
        <v>0</v>
      </c>
      <c r="AM19" s="76">
        <v>6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198</v>
      </c>
      <c r="B20" s="117" t="s">
        <v>223</v>
      </c>
      <c r="C20" s="70" t="s">
        <v>224</v>
      </c>
      <c r="D20" s="76">
        <f>SUM(E20,+H20,+K20)</f>
        <v>2642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2642</v>
      </c>
      <c r="L20" s="76">
        <v>1419</v>
      </c>
      <c r="M20" s="76">
        <v>1223</v>
      </c>
      <c r="N20" s="76">
        <f>SUM(O20,+V20,+AC20)</f>
        <v>2657</v>
      </c>
      <c r="O20" s="76">
        <f>SUM(P20:U20)</f>
        <v>1419</v>
      </c>
      <c r="P20" s="76">
        <v>1419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1238</v>
      </c>
      <c r="W20" s="76">
        <v>1238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6</v>
      </c>
      <c r="AG20" s="76">
        <v>6</v>
      </c>
      <c r="AH20" s="76">
        <v>0</v>
      </c>
      <c r="AI20" s="76">
        <v>0</v>
      </c>
      <c r="AJ20" s="76">
        <f>SUM(AK20:AS20)</f>
        <v>19</v>
      </c>
      <c r="AK20" s="76">
        <v>13</v>
      </c>
      <c r="AL20" s="76">
        <v>0</v>
      </c>
      <c r="AM20" s="76">
        <v>6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198</v>
      </c>
      <c r="B21" s="117" t="s">
        <v>225</v>
      </c>
      <c r="C21" s="70" t="s">
        <v>226</v>
      </c>
      <c r="D21" s="76">
        <f>SUM(E21,+H21,+K21)</f>
        <v>2704</v>
      </c>
      <c r="E21" s="76">
        <f>SUM(F21:G21)</f>
        <v>2704</v>
      </c>
      <c r="F21" s="76">
        <v>1484</v>
      </c>
      <c r="G21" s="76">
        <v>1220</v>
      </c>
      <c r="H21" s="76">
        <f>SUM(I21:J21)</f>
        <v>0</v>
      </c>
      <c r="I21" s="76">
        <v>0</v>
      </c>
      <c r="J21" s="76">
        <v>0</v>
      </c>
      <c r="K21" s="76">
        <f>SUM(L21:M21)</f>
        <v>0</v>
      </c>
      <c r="L21" s="76">
        <v>0</v>
      </c>
      <c r="M21" s="76">
        <v>0</v>
      </c>
      <c r="N21" s="76">
        <f>SUM(O21,+V21,+AC21)</f>
        <v>2704</v>
      </c>
      <c r="O21" s="76">
        <f>SUM(P21:U21)</f>
        <v>1484</v>
      </c>
      <c r="P21" s="76">
        <v>1484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1220</v>
      </c>
      <c r="W21" s="76">
        <v>1220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0</v>
      </c>
      <c r="AG21" s="76">
        <v>0</v>
      </c>
      <c r="AH21" s="76">
        <v>0</v>
      </c>
      <c r="AI21" s="76">
        <v>0</v>
      </c>
      <c r="AJ21" s="76">
        <f>SUM(AK21:AS21)</f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198</v>
      </c>
      <c r="B22" s="117" t="s">
        <v>227</v>
      </c>
      <c r="C22" s="70" t="s">
        <v>228</v>
      </c>
      <c r="D22" s="76">
        <f>SUM(E22,+H22,+K22)</f>
        <v>2151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2151</v>
      </c>
      <c r="L22" s="76">
        <v>1462</v>
      </c>
      <c r="M22" s="76">
        <v>689</v>
      </c>
      <c r="N22" s="76">
        <f>SUM(O22,+V22,+AC22)</f>
        <v>2161</v>
      </c>
      <c r="O22" s="76">
        <f>SUM(P22:U22)</f>
        <v>1462</v>
      </c>
      <c r="P22" s="76">
        <v>1462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695</v>
      </c>
      <c r="W22" s="76">
        <v>695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4</v>
      </c>
      <c r="AD22" s="76">
        <v>4</v>
      </c>
      <c r="AE22" s="76">
        <v>0</v>
      </c>
      <c r="AF22" s="76">
        <f>SUM(AG22:AI22)</f>
        <v>5</v>
      </c>
      <c r="AG22" s="76">
        <v>5</v>
      </c>
      <c r="AH22" s="76">
        <v>0</v>
      </c>
      <c r="AI22" s="76">
        <v>0</v>
      </c>
      <c r="AJ22" s="76">
        <f>SUM(AK22:AS22)</f>
        <v>5</v>
      </c>
      <c r="AK22" s="76">
        <v>5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5</v>
      </c>
      <c r="AU22" s="76">
        <v>5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198</v>
      </c>
      <c r="B23" s="117" t="s">
        <v>229</v>
      </c>
      <c r="C23" s="70" t="s">
        <v>230</v>
      </c>
      <c r="D23" s="76">
        <f>SUM(E23,+H23,+K23)</f>
        <v>1342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1342</v>
      </c>
      <c r="L23" s="76">
        <v>982</v>
      </c>
      <c r="M23" s="76">
        <v>360</v>
      </c>
      <c r="N23" s="76">
        <f>SUM(O23,+V23,+AC23)</f>
        <v>1342</v>
      </c>
      <c r="O23" s="76">
        <f>SUM(P23:U23)</f>
        <v>982</v>
      </c>
      <c r="P23" s="76">
        <v>982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360</v>
      </c>
      <c r="W23" s="76">
        <v>360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3</v>
      </c>
      <c r="AG23" s="76">
        <v>3</v>
      </c>
      <c r="AH23" s="76">
        <v>0</v>
      </c>
      <c r="AI23" s="76">
        <v>0</v>
      </c>
      <c r="AJ23" s="76">
        <f>SUM(AK23:AS23)</f>
        <v>3</v>
      </c>
      <c r="AK23" s="76">
        <v>0</v>
      </c>
      <c r="AL23" s="76">
        <v>0</v>
      </c>
      <c r="AM23" s="76">
        <v>3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198</v>
      </c>
      <c r="B24" s="117" t="s">
        <v>231</v>
      </c>
      <c r="C24" s="70" t="s">
        <v>232</v>
      </c>
      <c r="D24" s="76">
        <f>SUM(E24,+H24,+K24)</f>
        <v>850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850</v>
      </c>
      <c r="L24" s="76">
        <v>432</v>
      </c>
      <c r="M24" s="76">
        <v>418</v>
      </c>
      <c r="N24" s="76">
        <f>SUM(O24,+V24,+AC24)</f>
        <v>850</v>
      </c>
      <c r="O24" s="76">
        <f>SUM(P24:U24)</f>
        <v>432</v>
      </c>
      <c r="P24" s="76">
        <v>432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418</v>
      </c>
      <c r="W24" s="76">
        <v>418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</v>
      </c>
      <c r="AG24" s="76">
        <v>2</v>
      </c>
      <c r="AH24" s="76">
        <v>0</v>
      </c>
      <c r="AI24" s="76">
        <v>0</v>
      </c>
      <c r="AJ24" s="76">
        <f>SUM(AK24:AS24)</f>
        <v>2</v>
      </c>
      <c r="AK24" s="76">
        <v>0</v>
      </c>
      <c r="AL24" s="76">
        <v>0</v>
      </c>
      <c r="AM24" s="76">
        <v>2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198</v>
      </c>
      <c r="B25" s="117" t="s">
        <v>233</v>
      </c>
      <c r="C25" s="70" t="s">
        <v>234</v>
      </c>
      <c r="D25" s="76">
        <f>SUM(E25,+H25,+K25)</f>
        <v>1136</v>
      </c>
      <c r="E25" s="76">
        <f>SUM(F25:G25)</f>
        <v>0</v>
      </c>
      <c r="F25" s="76">
        <v>0</v>
      </c>
      <c r="G25" s="76">
        <v>0</v>
      </c>
      <c r="H25" s="76">
        <f>SUM(I25:J25)</f>
        <v>1136</v>
      </c>
      <c r="I25" s="76">
        <v>847</v>
      </c>
      <c r="J25" s="76">
        <v>289</v>
      </c>
      <c r="K25" s="76">
        <f>SUM(L25:M25)</f>
        <v>0</v>
      </c>
      <c r="L25" s="76">
        <v>0</v>
      </c>
      <c r="M25" s="76">
        <v>0</v>
      </c>
      <c r="N25" s="76">
        <f>SUM(O25,+V25,+AC25)</f>
        <v>1136</v>
      </c>
      <c r="O25" s="76">
        <f>SUM(P25:U25)</f>
        <v>847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847</v>
      </c>
      <c r="V25" s="76">
        <f>SUM(W25:AB25)</f>
        <v>289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289</v>
      </c>
      <c r="AC25" s="76">
        <f>SUM(AD25:AE25)</f>
        <v>0</v>
      </c>
      <c r="AD25" s="76">
        <v>0</v>
      </c>
      <c r="AE25" s="76">
        <v>0</v>
      </c>
      <c r="AF25" s="76">
        <f>SUM(AG25:AI25)</f>
        <v>194</v>
      </c>
      <c r="AG25" s="76">
        <v>194</v>
      </c>
      <c r="AH25" s="76">
        <v>0</v>
      </c>
      <c r="AI25" s="76">
        <v>0</v>
      </c>
      <c r="AJ25" s="76">
        <f>SUM(AK25:AS25)</f>
        <v>194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194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198</v>
      </c>
      <c r="B26" s="117" t="s">
        <v>235</v>
      </c>
      <c r="C26" s="70" t="s">
        <v>236</v>
      </c>
      <c r="D26" s="76">
        <f>SUM(E26,+H26,+K26)</f>
        <v>3181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3181</v>
      </c>
      <c r="L26" s="76">
        <v>2304</v>
      </c>
      <c r="M26" s="76">
        <v>877</v>
      </c>
      <c r="N26" s="76">
        <f>SUM(O26,+V26,+AC26)</f>
        <v>3181</v>
      </c>
      <c r="O26" s="76">
        <f>SUM(P26:U26)</f>
        <v>2304</v>
      </c>
      <c r="P26" s="76">
        <v>2304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877</v>
      </c>
      <c r="W26" s="76">
        <v>877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19</v>
      </c>
      <c r="AG26" s="76">
        <v>19</v>
      </c>
      <c r="AH26" s="76">
        <v>0</v>
      </c>
      <c r="AI26" s="76">
        <v>0</v>
      </c>
      <c r="AJ26" s="76">
        <f>SUM(AK26:AS26)</f>
        <v>162</v>
      </c>
      <c r="AK26" s="76">
        <v>162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19</v>
      </c>
      <c r="AU26" s="76">
        <v>19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198</v>
      </c>
      <c r="B27" s="117" t="s">
        <v>237</v>
      </c>
      <c r="C27" s="70" t="s">
        <v>238</v>
      </c>
      <c r="D27" s="76">
        <f>SUM(E27,+H27,+K27)</f>
        <v>2649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2649</v>
      </c>
      <c r="L27" s="76">
        <v>1907</v>
      </c>
      <c r="M27" s="76">
        <v>742</v>
      </c>
      <c r="N27" s="76">
        <f>SUM(O27,+V27,+AC27)</f>
        <v>3061</v>
      </c>
      <c r="O27" s="76">
        <f>SUM(P27:U27)</f>
        <v>1907</v>
      </c>
      <c r="P27" s="76">
        <v>1907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742</v>
      </c>
      <c r="W27" s="76">
        <v>742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412</v>
      </c>
      <c r="AD27" s="76">
        <v>412</v>
      </c>
      <c r="AE27" s="76">
        <v>0</v>
      </c>
      <c r="AF27" s="76">
        <f>SUM(AG27:AI27)</f>
        <v>16</v>
      </c>
      <c r="AG27" s="76">
        <v>16</v>
      </c>
      <c r="AH27" s="76"/>
      <c r="AI27" s="76">
        <v>0</v>
      </c>
      <c r="AJ27" s="76">
        <f>SUM(AK27:AS27)</f>
        <v>135</v>
      </c>
      <c r="AK27" s="76">
        <v>135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16</v>
      </c>
      <c r="AU27" s="76">
        <v>16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198</v>
      </c>
      <c r="B28" s="117" t="s">
        <v>239</v>
      </c>
      <c r="C28" s="70" t="s">
        <v>240</v>
      </c>
      <c r="D28" s="76">
        <f>SUM(E28,+H28,+K28)</f>
        <v>2410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2410</v>
      </c>
      <c r="L28" s="76">
        <v>1508</v>
      </c>
      <c r="M28" s="76">
        <v>902</v>
      </c>
      <c r="N28" s="76">
        <f>SUM(O28,+V28,+AC28)</f>
        <v>2410</v>
      </c>
      <c r="O28" s="76">
        <f>SUM(P28:U28)</f>
        <v>1508</v>
      </c>
      <c r="P28" s="76">
        <v>1508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902</v>
      </c>
      <c r="W28" s="76">
        <v>902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14</v>
      </c>
      <c r="AG28" s="76">
        <v>14</v>
      </c>
      <c r="AH28" s="76">
        <v>0</v>
      </c>
      <c r="AI28" s="76">
        <v>0</v>
      </c>
      <c r="AJ28" s="76">
        <f>SUM(AK28:AS28)</f>
        <v>121</v>
      </c>
      <c r="AK28" s="76">
        <v>121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14</v>
      </c>
      <c r="AU28" s="76">
        <v>14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198</v>
      </c>
      <c r="B29" s="117" t="s">
        <v>241</v>
      </c>
      <c r="C29" s="70" t="s">
        <v>242</v>
      </c>
      <c r="D29" s="76">
        <f>SUM(E29,+H29,+K29)</f>
        <v>181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181</v>
      </c>
      <c r="L29" s="76">
        <v>71</v>
      </c>
      <c r="M29" s="76">
        <v>110</v>
      </c>
      <c r="N29" s="76">
        <f>SUM(O29,+V29,+AC29)</f>
        <v>201</v>
      </c>
      <c r="O29" s="76">
        <f>SUM(P29:U29)</f>
        <v>71</v>
      </c>
      <c r="P29" s="76">
        <v>71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110</v>
      </c>
      <c r="W29" s="76">
        <v>110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20</v>
      </c>
      <c r="AD29" s="76">
        <v>19</v>
      </c>
      <c r="AE29" s="76">
        <v>1</v>
      </c>
      <c r="AF29" s="76">
        <f>SUM(AG29:AI29)</f>
        <v>1</v>
      </c>
      <c r="AG29" s="76">
        <v>1</v>
      </c>
      <c r="AH29" s="76">
        <v>0</v>
      </c>
      <c r="AI29" s="76">
        <v>0</v>
      </c>
      <c r="AJ29" s="76">
        <f>SUM(AK29:AS29)</f>
        <v>9</v>
      </c>
      <c r="AK29" s="76">
        <v>9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1</v>
      </c>
      <c r="AU29" s="76">
        <v>1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198</v>
      </c>
      <c r="B30" s="117" t="s">
        <v>243</v>
      </c>
      <c r="C30" s="70" t="s">
        <v>244</v>
      </c>
      <c r="D30" s="76">
        <f>SUM(E30,+H30,+K30)</f>
        <v>12191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12191</v>
      </c>
      <c r="L30" s="76">
        <v>5598</v>
      </c>
      <c r="M30" s="76">
        <v>6593</v>
      </c>
      <c r="N30" s="76">
        <f>SUM(O30,+V30,+AC30)</f>
        <v>12381</v>
      </c>
      <c r="O30" s="76">
        <f>SUM(P30:U30)</f>
        <v>5598</v>
      </c>
      <c r="P30" s="76">
        <v>5598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6593</v>
      </c>
      <c r="W30" s="76">
        <v>6593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190</v>
      </c>
      <c r="AD30" s="76">
        <v>190</v>
      </c>
      <c r="AE30" s="76">
        <v>0</v>
      </c>
      <c r="AF30" s="76">
        <f>SUM(AG30:AI30)</f>
        <v>23</v>
      </c>
      <c r="AG30" s="76">
        <v>23</v>
      </c>
      <c r="AH30" s="76">
        <v>0</v>
      </c>
      <c r="AI30" s="76">
        <v>0</v>
      </c>
      <c r="AJ30" s="76">
        <f>SUM(AK30:AS30)</f>
        <v>565</v>
      </c>
      <c r="AK30" s="76">
        <v>565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23</v>
      </c>
      <c r="AU30" s="76">
        <v>23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28</v>
      </c>
      <c r="BA30" s="76">
        <v>28</v>
      </c>
      <c r="BB30" s="76">
        <v>0</v>
      </c>
      <c r="BC30" s="76">
        <v>0</v>
      </c>
    </row>
    <row r="31" spans="1:55" s="61" customFormat="1" ht="12" customHeight="1">
      <c r="A31" s="70" t="s">
        <v>198</v>
      </c>
      <c r="B31" s="117" t="s">
        <v>245</v>
      </c>
      <c r="C31" s="70" t="s">
        <v>246</v>
      </c>
      <c r="D31" s="76">
        <f>SUM(E31,+H31,+K31)</f>
        <v>3650</v>
      </c>
      <c r="E31" s="76">
        <f>SUM(F31:G31)</f>
        <v>0</v>
      </c>
      <c r="F31" s="76">
        <v>0</v>
      </c>
      <c r="G31" s="76">
        <v>0</v>
      </c>
      <c r="H31" s="76">
        <f>SUM(I31:J31)</f>
        <v>1929</v>
      </c>
      <c r="I31" s="76">
        <v>1929</v>
      </c>
      <c r="J31" s="76">
        <v>0</v>
      </c>
      <c r="K31" s="76">
        <f>SUM(L31:M31)</f>
        <v>1721</v>
      </c>
      <c r="L31" s="76">
        <v>0</v>
      </c>
      <c r="M31" s="76">
        <v>1721</v>
      </c>
      <c r="N31" s="76">
        <f>SUM(O31,+V31,+AC31)</f>
        <v>3650</v>
      </c>
      <c r="O31" s="76">
        <f>SUM(P31:U31)</f>
        <v>1929</v>
      </c>
      <c r="P31" s="76">
        <v>1929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1721</v>
      </c>
      <c r="W31" s="76">
        <v>1721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</v>
      </c>
      <c r="AG31" s="76">
        <v>2</v>
      </c>
      <c r="AH31" s="76">
        <v>0</v>
      </c>
      <c r="AI31" s="76">
        <v>0</v>
      </c>
      <c r="AJ31" s="76">
        <f>SUM(AK31:AS31)</f>
        <v>2</v>
      </c>
      <c r="AK31" s="76">
        <v>0</v>
      </c>
      <c r="AL31" s="76">
        <v>0</v>
      </c>
      <c r="AM31" s="76">
        <v>2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95</v>
      </c>
      <c r="BA31" s="76">
        <v>95</v>
      </c>
      <c r="BB31" s="76">
        <v>0</v>
      </c>
      <c r="BC31" s="76">
        <v>0</v>
      </c>
    </row>
    <row r="32" spans="1:55" s="61" customFormat="1" ht="12" customHeight="1">
      <c r="A32" s="70" t="s">
        <v>198</v>
      </c>
      <c r="B32" s="117" t="s">
        <v>247</v>
      </c>
      <c r="C32" s="70" t="s">
        <v>248</v>
      </c>
      <c r="D32" s="76">
        <f>SUM(E32,+H32,+K32)</f>
        <v>6398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6398</v>
      </c>
      <c r="L32" s="76">
        <v>3996</v>
      </c>
      <c r="M32" s="76">
        <v>2402</v>
      </c>
      <c r="N32" s="76">
        <f>SUM(O32,+V32,+AC32)</f>
        <v>6398</v>
      </c>
      <c r="O32" s="76">
        <f>SUM(P32:U32)</f>
        <v>3996</v>
      </c>
      <c r="P32" s="76">
        <v>3996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2402</v>
      </c>
      <c r="W32" s="76">
        <v>2402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1</v>
      </c>
      <c r="AG32" s="76">
        <v>1</v>
      </c>
      <c r="AH32" s="76">
        <v>0</v>
      </c>
      <c r="AI32" s="76">
        <v>0</v>
      </c>
      <c r="AJ32" s="76">
        <f>SUM(AK32:AS32)</f>
        <v>1</v>
      </c>
      <c r="AK32" s="76">
        <v>1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1</v>
      </c>
      <c r="AU32" s="76">
        <v>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59</v>
      </c>
      <c r="BA32" s="76">
        <v>59</v>
      </c>
      <c r="BB32" s="76">
        <v>0</v>
      </c>
      <c r="BC32" s="76">
        <v>0</v>
      </c>
    </row>
    <row r="33" spans="1:55" s="61" customFormat="1" ht="12" customHeight="1">
      <c r="A33" s="70" t="s">
        <v>198</v>
      </c>
      <c r="B33" s="117" t="s">
        <v>249</v>
      </c>
      <c r="C33" s="70" t="s">
        <v>250</v>
      </c>
      <c r="D33" s="76">
        <f>SUM(E33,+H33,+K33)</f>
        <v>9201</v>
      </c>
      <c r="E33" s="76">
        <f>SUM(F33:G33)</f>
        <v>0</v>
      </c>
      <c r="F33" s="76">
        <v>0</v>
      </c>
      <c r="G33" s="76">
        <v>0</v>
      </c>
      <c r="H33" s="76">
        <f>SUM(I33:J33)</f>
        <v>5429</v>
      </c>
      <c r="I33" s="76">
        <v>5429</v>
      </c>
      <c r="J33" s="76">
        <v>0</v>
      </c>
      <c r="K33" s="76">
        <f>SUM(L33:M33)</f>
        <v>3772</v>
      </c>
      <c r="L33" s="76">
        <v>0</v>
      </c>
      <c r="M33" s="76">
        <v>3772</v>
      </c>
      <c r="N33" s="76">
        <f>SUM(O33,+V33,+AC33)</f>
        <v>9201</v>
      </c>
      <c r="O33" s="76">
        <f>SUM(P33:U33)</f>
        <v>5429</v>
      </c>
      <c r="P33" s="76">
        <v>5429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3772</v>
      </c>
      <c r="W33" s="76">
        <v>3772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6</v>
      </c>
      <c r="AG33" s="76">
        <v>6</v>
      </c>
      <c r="AH33" s="76">
        <v>0</v>
      </c>
      <c r="AI33" s="76">
        <v>0</v>
      </c>
      <c r="AJ33" s="76">
        <f>SUM(AK33:AS33)</f>
        <v>6</v>
      </c>
      <c r="AK33" s="76">
        <v>0</v>
      </c>
      <c r="AL33" s="76">
        <v>0</v>
      </c>
      <c r="AM33" s="76">
        <v>6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243</v>
      </c>
      <c r="BA33" s="76">
        <v>243</v>
      </c>
      <c r="BB33" s="76">
        <v>0</v>
      </c>
      <c r="BC33" s="76">
        <v>0</v>
      </c>
    </row>
    <row r="34" spans="1:55" s="61" customFormat="1" ht="12" customHeight="1">
      <c r="A34" s="70" t="s">
        <v>198</v>
      </c>
      <c r="B34" s="117" t="s">
        <v>251</v>
      </c>
      <c r="C34" s="70" t="s">
        <v>252</v>
      </c>
      <c r="D34" s="76">
        <f>SUM(E34,+H34,+K34)</f>
        <v>2909</v>
      </c>
      <c r="E34" s="76">
        <f>SUM(F34:G34)</f>
        <v>0</v>
      </c>
      <c r="F34" s="76">
        <v>0</v>
      </c>
      <c r="G34" s="76">
        <v>0</v>
      </c>
      <c r="H34" s="76">
        <f>SUM(I34:J34)</f>
        <v>2176</v>
      </c>
      <c r="I34" s="76">
        <v>2176</v>
      </c>
      <c r="J34" s="76">
        <v>0</v>
      </c>
      <c r="K34" s="76">
        <f>SUM(L34:M34)</f>
        <v>733</v>
      </c>
      <c r="L34" s="76">
        <v>0</v>
      </c>
      <c r="M34" s="76">
        <v>733</v>
      </c>
      <c r="N34" s="76">
        <f>SUM(O34,+V34,+AC34)</f>
        <v>2909</v>
      </c>
      <c r="O34" s="76">
        <f>SUM(P34:U34)</f>
        <v>2176</v>
      </c>
      <c r="P34" s="76">
        <v>2176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733</v>
      </c>
      <c r="W34" s="76">
        <v>733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2</v>
      </c>
      <c r="AG34" s="76">
        <v>2</v>
      </c>
      <c r="AH34" s="76">
        <v>0</v>
      </c>
      <c r="AI34" s="76">
        <v>0</v>
      </c>
      <c r="AJ34" s="76">
        <f>SUM(AK34:AS34)</f>
        <v>2</v>
      </c>
      <c r="AK34" s="76">
        <v>0</v>
      </c>
      <c r="AL34" s="76">
        <v>0</v>
      </c>
      <c r="AM34" s="76">
        <v>2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76</v>
      </c>
      <c r="BA34" s="76">
        <v>76</v>
      </c>
      <c r="BB34" s="76">
        <v>0</v>
      </c>
      <c r="BC34" s="76">
        <v>0</v>
      </c>
    </row>
    <row r="35" spans="1:55" s="61" customFormat="1" ht="12" customHeight="1">
      <c r="A35" s="70" t="s">
        <v>198</v>
      </c>
      <c r="B35" s="117" t="s">
        <v>253</v>
      </c>
      <c r="C35" s="70" t="s">
        <v>254</v>
      </c>
      <c r="D35" s="76">
        <f>SUM(E35,+H35,+K35)</f>
        <v>1289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1289</v>
      </c>
      <c r="L35" s="76">
        <v>1081</v>
      </c>
      <c r="M35" s="76">
        <v>208</v>
      </c>
      <c r="N35" s="76">
        <f>SUM(O35,+V35,+AC35)</f>
        <v>1289</v>
      </c>
      <c r="O35" s="76">
        <f>SUM(P35:U35)</f>
        <v>1081</v>
      </c>
      <c r="P35" s="76">
        <v>0</v>
      </c>
      <c r="Q35" s="76">
        <v>1081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208</v>
      </c>
      <c r="W35" s="76">
        <v>0</v>
      </c>
      <c r="X35" s="76">
        <v>0</v>
      </c>
      <c r="Y35" s="76">
        <v>0</v>
      </c>
      <c r="Z35" s="76">
        <v>208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0</v>
      </c>
      <c r="AG35" s="76">
        <v>0</v>
      </c>
      <c r="AH35" s="76">
        <v>0</v>
      </c>
      <c r="AI35" s="76">
        <v>0</v>
      </c>
      <c r="AJ35" s="76">
        <f>SUM(AK35:AS35)</f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198</v>
      </c>
      <c r="B36" s="117" t="s">
        <v>255</v>
      </c>
      <c r="C36" s="70" t="s">
        <v>256</v>
      </c>
      <c r="D36" s="76">
        <f>SUM(E36,+H36,+K36)</f>
        <v>3887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3887</v>
      </c>
      <c r="L36" s="76">
        <v>1957</v>
      </c>
      <c r="M36" s="76">
        <v>1930</v>
      </c>
      <c r="N36" s="76">
        <f>SUM(O36,+V36,+AC36)</f>
        <v>3887</v>
      </c>
      <c r="O36" s="76">
        <f>SUM(P36:U36)</f>
        <v>1957</v>
      </c>
      <c r="P36" s="76">
        <v>1957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1930</v>
      </c>
      <c r="W36" s="76">
        <v>1930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10</v>
      </c>
      <c r="AG36" s="76">
        <v>10</v>
      </c>
      <c r="AH36" s="76">
        <v>0</v>
      </c>
      <c r="AI36" s="76">
        <v>0</v>
      </c>
      <c r="AJ36" s="76">
        <f>SUM(AK36:AS36)</f>
        <v>167</v>
      </c>
      <c r="AK36" s="76">
        <v>167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10</v>
      </c>
      <c r="AU36" s="76">
        <v>10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11</v>
      </c>
      <c r="BA36" s="76">
        <v>11</v>
      </c>
      <c r="BB36" s="76">
        <v>0</v>
      </c>
      <c r="BC36" s="76">
        <v>0</v>
      </c>
    </row>
    <row r="37" spans="1:55" s="61" customFormat="1" ht="12" customHeight="1">
      <c r="A37" s="70" t="s">
        <v>198</v>
      </c>
      <c r="B37" s="117" t="s">
        <v>257</v>
      </c>
      <c r="C37" s="70" t="s">
        <v>258</v>
      </c>
      <c r="D37" s="76">
        <f>SUM(E37,+H37,+K37)</f>
        <v>3176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3176</v>
      </c>
      <c r="L37" s="76">
        <v>1066</v>
      </c>
      <c r="M37" s="76">
        <v>2110</v>
      </c>
      <c r="N37" s="76">
        <f>SUM(O37,+V37,+AC37)</f>
        <v>3176</v>
      </c>
      <c r="O37" s="76">
        <f>SUM(P37:U37)</f>
        <v>1066</v>
      </c>
      <c r="P37" s="76">
        <v>1066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2110</v>
      </c>
      <c r="W37" s="76">
        <v>2110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2</v>
      </c>
      <c r="AG37" s="76">
        <v>2</v>
      </c>
      <c r="AH37" s="76">
        <v>0</v>
      </c>
      <c r="AI37" s="76">
        <v>0</v>
      </c>
      <c r="AJ37" s="76">
        <f>SUM(AK37:AS37)</f>
        <v>2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2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39</v>
      </c>
      <c r="BA37" s="76">
        <v>39</v>
      </c>
      <c r="BB37" s="76">
        <v>0</v>
      </c>
      <c r="BC37" s="76">
        <v>0</v>
      </c>
    </row>
    <row r="38" spans="1:55" s="61" customFormat="1" ht="12" customHeight="1">
      <c r="A38" s="70" t="s">
        <v>198</v>
      </c>
      <c r="B38" s="117" t="s">
        <v>259</v>
      </c>
      <c r="C38" s="70" t="s">
        <v>260</v>
      </c>
      <c r="D38" s="76">
        <f>SUM(E38,+H38,+K38)</f>
        <v>14543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14543</v>
      </c>
      <c r="L38" s="76">
        <v>11082</v>
      </c>
      <c r="M38" s="76">
        <v>3461</v>
      </c>
      <c r="N38" s="76">
        <f>SUM(O38,+V38,+AC38)</f>
        <v>14546</v>
      </c>
      <c r="O38" s="76">
        <f>SUM(P38:U38)</f>
        <v>11082</v>
      </c>
      <c r="P38" s="76">
        <v>11082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3461</v>
      </c>
      <c r="W38" s="76">
        <v>3461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3</v>
      </c>
      <c r="AD38" s="76">
        <v>3</v>
      </c>
      <c r="AE38" s="76">
        <v>0</v>
      </c>
      <c r="AF38" s="76">
        <f>SUM(AG38:AI38)</f>
        <v>71</v>
      </c>
      <c r="AG38" s="76">
        <v>71</v>
      </c>
      <c r="AH38" s="76">
        <v>0</v>
      </c>
      <c r="AI38" s="76">
        <v>0</v>
      </c>
      <c r="AJ38" s="76">
        <f>SUM(AK38:AS38)</f>
        <v>71</v>
      </c>
      <c r="AK38" s="76">
        <v>71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71</v>
      </c>
      <c r="AU38" s="76">
        <v>71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198</v>
      </c>
      <c r="B39" s="117" t="s">
        <v>261</v>
      </c>
      <c r="C39" s="70" t="s">
        <v>262</v>
      </c>
      <c r="D39" s="76">
        <f>SUM(E39,+H39,+K39)</f>
        <v>3602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3602</v>
      </c>
      <c r="L39" s="76">
        <v>2734</v>
      </c>
      <c r="M39" s="76">
        <v>868</v>
      </c>
      <c r="N39" s="76">
        <f>SUM(O39,+V39,+AC39)</f>
        <v>3602</v>
      </c>
      <c r="O39" s="76">
        <f>SUM(P39:U39)</f>
        <v>2734</v>
      </c>
      <c r="P39" s="76">
        <v>2734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868</v>
      </c>
      <c r="W39" s="76">
        <v>868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151</v>
      </c>
      <c r="AG39" s="76">
        <v>151</v>
      </c>
      <c r="AH39" s="76">
        <v>0</v>
      </c>
      <c r="AI39" s="76">
        <v>0</v>
      </c>
      <c r="AJ39" s="76">
        <f>SUM(AK39:AS39)</f>
        <v>151</v>
      </c>
      <c r="AK39" s="76">
        <v>0</v>
      </c>
      <c r="AL39" s="76">
        <v>0</v>
      </c>
      <c r="AM39" s="76">
        <v>151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198</v>
      </c>
      <c r="B40" s="117" t="s">
        <v>263</v>
      </c>
      <c r="C40" s="70" t="s">
        <v>264</v>
      </c>
      <c r="D40" s="76">
        <f>SUM(E40,+H40,+K40)</f>
        <v>995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995</v>
      </c>
      <c r="L40" s="76">
        <v>640</v>
      </c>
      <c r="M40" s="76">
        <v>355</v>
      </c>
      <c r="N40" s="76">
        <f>SUM(O40,+V40,+AC40)</f>
        <v>995</v>
      </c>
      <c r="O40" s="76">
        <f>SUM(P40:U40)</f>
        <v>640</v>
      </c>
      <c r="P40" s="76">
        <v>640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355</v>
      </c>
      <c r="W40" s="76">
        <v>355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0</v>
      </c>
      <c r="AG40" s="76">
        <v>0</v>
      </c>
      <c r="AH40" s="76">
        <v>0</v>
      </c>
      <c r="AI40" s="76">
        <v>0</v>
      </c>
      <c r="AJ40" s="76">
        <f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198</v>
      </c>
      <c r="B41" s="117" t="s">
        <v>265</v>
      </c>
      <c r="C41" s="70" t="s">
        <v>266</v>
      </c>
      <c r="D41" s="76">
        <f>SUM(E41,+H41,+K41)</f>
        <v>11238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11238</v>
      </c>
      <c r="L41" s="76">
        <v>7506</v>
      </c>
      <c r="M41" s="76">
        <v>3732</v>
      </c>
      <c r="N41" s="76">
        <f>SUM(O41,+V41,+AC41)</f>
        <v>11366</v>
      </c>
      <c r="O41" s="76">
        <f>SUM(P41:U41)</f>
        <v>7436</v>
      </c>
      <c r="P41" s="76">
        <v>7436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3891</v>
      </c>
      <c r="W41" s="76">
        <v>3891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39</v>
      </c>
      <c r="AD41" s="76">
        <v>39</v>
      </c>
      <c r="AE41" s="76">
        <v>0</v>
      </c>
      <c r="AF41" s="76">
        <f>SUM(AG41:AI41)</f>
        <v>344</v>
      </c>
      <c r="AG41" s="76">
        <v>344</v>
      </c>
      <c r="AH41" s="76">
        <v>0</v>
      </c>
      <c r="AI41" s="76">
        <v>0</v>
      </c>
      <c r="AJ41" s="76">
        <f>SUM(AK41:AS41)</f>
        <v>344</v>
      </c>
      <c r="AK41" s="76">
        <v>0</v>
      </c>
      <c r="AL41" s="76">
        <v>0</v>
      </c>
      <c r="AM41" s="76">
        <v>344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267</v>
      </c>
      <c r="C2" s="46" t="s">
        <v>86</v>
      </c>
      <c r="D2" s="187" t="s">
        <v>268</v>
      </c>
      <c r="E2" s="3"/>
      <c r="F2" s="3"/>
      <c r="G2" s="3"/>
      <c r="H2" s="3"/>
      <c r="I2" s="3"/>
      <c r="J2" s="3"/>
      <c r="K2" s="3"/>
      <c r="L2" s="3" t="str">
        <f>LEFT(C2,2)</f>
        <v>39</v>
      </c>
      <c r="M2" s="3" t="str">
        <f>IF(L2&lt;&gt;"",VLOOKUP(L2,$AI$6:$AJ$52,2,FALSE),"-")</f>
        <v>高知県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269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270</v>
      </c>
      <c r="G6" s="150"/>
      <c r="H6" s="39" t="s">
        <v>271</v>
      </c>
      <c r="I6" s="39" t="s">
        <v>272</v>
      </c>
      <c r="J6" s="39" t="s">
        <v>273</v>
      </c>
      <c r="K6" s="5" t="s">
        <v>274</v>
      </c>
      <c r="L6" s="16" t="s">
        <v>275</v>
      </c>
      <c r="M6" s="40" t="s">
        <v>276</v>
      </c>
      <c r="AF6" s="11">
        <f>+'水洗化人口等'!B6</f>
        <v>0</v>
      </c>
      <c r="AG6" s="11">
        <v>6</v>
      </c>
      <c r="AI6" s="43" t="s">
        <v>277</v>
      </c>
      <c r="AJ6" s="3" t="s">
        <v>53</v>
      </c>
    </row>
    <row r="7" spans="2:36" ht="16.5" customHeight="1">
      <c r="B7" s="151" t="s">
        <v>278</v>
      </c>
      <c r="C7" s="6" t="s">
        <v>279</v>
      </c>
      <c r="D7" s="17">
        <f>AD7</f>
        <v>198628</v>
      </c>
      <c r="F7" s="188" t="s">
        <v>280</v>
      </c>
      <c r="G7" s="7" t="s">
        <v>174</v>
      </c>
      <c r="H7" s="18">
        <f>AD14</f>
        <v>181099</v>
      </c>
      <c r="I7" s="18">
        <f>AD24</f>
        <v>192424</v>
      </c>
      <c r="J7" s="18">
        <f>SUM(H7:I7)</f>
        <v>373523</v>
      </c>
      <c r="K7" s="19">
        <f>IF(J$13&gt;0,J7/J$13,0)</f>
        <v>0.9926334391899972</v>
      </c>
      <c r="L7" s="20">
        <f>AD34</f>
        <v>6699</v>
      </c>
      <c r="M7" s="21">
        <f>AD37</f>
        <v>817</v>
      </c>
      <c r="AA7" s="4" t="s">
        <v>279</v>
      </c>
      <c r="AB7" s="47" t="s">
        <v>281</v>
      </c>
      <c r="AC7" s="47" t="s">
        <v>282</v>
      </c>
      <c r="AD7" s="11">
        <f ca="1">IF(AD$2=0,INDIRECT(AB7&amp;"!"&amp;AC7&amp;$AG$2),0)</f>
        <v>198628</v>
      </c>
      <c r="AF7" s="43" t="str">
        <f>+'水洗化人口等'!B7</f>
        <v>39000</v>
      </c>
      <c r="AG7" s="11">
        <v>7</v>
      </c>
      <c r="AI7" s="43" t="s">
        <v>283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3425</v>
      </c>
      <c r="F8" s="159"/>
      <c r="G8" s="7" t="s">
        <v>176</v>
      </c>
      <c r="H8" s="18">
        <f>AD15</f>
        <v>1081</v>
      </c>
      <c r="I8" s="18">
        <f>AD25</f>
        <v>0</v>
      </c>
      <c r="J8" s="18">
        <f>SUM(H8:I8)</f>
        <v>1081</v>
      </c>
      <c r="K8" s="19">
        <f>IF(J$13&gt;0,J8/J$13,0)</f>
        <v>0.0028727461167435122</v>
      </c>
      <c r="L8" s="20">
        <f>AD35</f>
        <v>0</v>
      </c>
      <c r="M8" s="21">
        <f>AD38</f>
        <v>0</v>
      </c>
      <c r="AA8" s="4" t="s">
        <v>69</v>
      </c>
      <c r="AB8" s="47" t="s">
        <v>281</v>
      </c>
      <c r="AC8" s="47" t="s">
        <v>284</v>
      </c>
      <c r="AD8" s="11">
        <f ca="1">IF(AD$2=0,INDIRECT(AB8&amp;"!"&amp;AC8&amp;$AG$2),0)</f>
        <v>3425</v>
      </c>
      <c r="AF8" s="43" t="str">
        <f>+'水洗化人口等'!B8</f>
        <v>39201</v>
      </c>
      <c r="AG8" s="11">
        <v>8</v>
      </c>
      <c r="AI8" s="43" t="s">
        <v>285</v>
      </c>
      <c r="AJ8" s="3" t="s">
        <v>51</v>
      </c>
    </row>
    <row r="9" spans="2:36" ht="16.5" customHeight="1">
      <c r="B9" s="153"/>
      <c r="C9" s="8" t="s">
        <v>286</v>
      </c>
      <c r="D9" s="23">
        <f>SUM(D7:D8)</f>
        <v>202053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287</v>
      </c>
      <c r="AB9" s="47" t="s">
        <v>281</v>
      </c>
      <c r="AC9" s="47" t="s">
        <v>288</v>
      </c>
      <c r="AD9" s="11">
        <f ca="1">IF(AD$2=0,INDIRECT(AB9&amp;"!"&amp;AC9&amp;$AG$2),0)</f>
        <v>197855</v>
      </c>
      <c r="AF9" s="43" t="str">
        <f>+'水洗化人口等'!B9</f>
        <v>39202</v>
      </c>
      <c r="AG9" s="11">
        <v>9</v>
      </c>
      <c r="AI9" s="43" t="s">
        <v>289</v>
      </c>
      <c r="AJ9" s="3" t="s">
        <v>50</v>
      </c>
    </row>
    <row r="10" spans="2:36" ht="16.5" customHeight="1">
      <c r="B10" s="154" t="s">
        <v>290</v>
      </c>
      <c r="C10" s="189" t="s">
        <v>287</v>
      </c>
      <c r="D10" s="22">
        <f>AD9</f>
        <v>197855</v>
      </c>
      <c r="F10" s="159"/>
      <c r="G10" s="7" t="s">
        <v>190</v>
      </c>
      <c r="H10" s="18">
        <f>AD17</f>
        <v>0</v>
      </c>
      <c r="I10" s="18">
        <f>AD27</f>
        <v>208</v>
      </c>
      <c r="J10" s="18">
        <f>SUM(H10:I10)</f>
        <v>208</v>
      </c>
      <c r="K10" s="19">
        <f>IF(J$13&gt;0,J10/J$13,0)</f>
        <v>0.0005527578096971791</v>
      </c>
      <c r="L10" s="24" t="s">
        <v>291</v>
      </c>
      <c r="M10" s="25" t="s">
        <v>291</v>
      </c>
      <c r="AA10" s="4" t="s">
        <v>292</v>
      </c>
      <c r="AB10" s="47" t="s">
        <v>281</v>
      </c>
      <c r="AC10" s="47" t="s">
        <v>293</v>
      </c>
      <c r="AD10" s="11">
        <f ca="1">IF(AD$2=0,INDIRECT(AB10&amp;"!"&amp;AC10&amp;$AG$2),0)</f>
        <v>8212</v>
      </c>
      <c r="AF10" s="43" t="str">
        <f>+'水洗化人口等'!B10</f>
        <v>39203</v>
      </c>
      <c r="AG10" s="11">
        <v>10</v>
      </c>
      <c r="AI10" s="43" t="s">
        <v>294</v>
      </c>
      <c r="AJ10" s="3" t="s">
        <v>49</v>
      </c>
    </row>
    <row r="11" spans="2:36" ht="16.5" customHeight="1">
      <c r="B11" s="155"/>
      <c r="C11" s="7" t="s">
        <v>292</v>
      </c>
      <c r="D11" s="22">
        <f>AD10</f>
        <v>8212</v>
      </c>
      <c r="F11" s="159"/>
      <c r="G11" s="7" t="s">
        <v>192</v>
      </c>
      <c r="H11" s="18">
        <f>AD18</f>
        <v>20</v>
      </c>
      <c r="I11" s="18">
        <f>AD28</f>
        <v>0</v>
      </c>
      <c r="J11" s="18">
        <f>SUM(H11:I11)</f>
        <v>20</v>
      </c>
      <c r="K11" s="19">
        <f>IF(J$13&gt;0,J11/J$13,0)</f>
        <v>5.3149789393959524E-05</v>
      </c>
      <c r="L11" s="24" t="s">
        <v>291</v>
      </c>
      <c r="M11" s="25" t="s">
        <v>291</v>
      </c>
      <c r="AA11" s="4" t="s">
        <v>295</v>
      </c>
      <c r="AB11" s="47" t="s">
        <v>281</v>
      </c>
      <c r="AC11" s="47" t="s">
        <v>296</v>
      </c>
      <c r="AD11" s="11">
        <f ca="1">IF(AD$2=0,INDIRECT(AB11&amp;"!"&amp;AC11&amp;$AG$2),0)</f>
        <v>368337</v>
      </c>
      <c r="AF11" s="43" t="str">
        <f>+'水洗化人口等'!B11</f>
        <v>39204</v>
      </c>
      <c r="AG11" s="11">
        <v>11</v>
      </c>
      <c r="AI11" s="43" t="s">
        <v>297</v>
      </c>
      <c r="AJ11" s="3" t="s">
        <v>48</v>
      </c>
    </row>
    <row r="12" spans="2:36" ht="16.5" customHeight="1">
      <c r="B12" s="155"/>
      <c r="C12" s="7" t="s">
        <v>295</v>
      </c>
      <c r="D12" s="22">
        <f>AD11</f>
        <v>368337</v>
      </c>
      <c r="F12" s="159"/>
      <c r="G12" s="7" t="s">
        <v>194</v>
      </c>
      <c r="H12" s="18">
        <f>AD19</f>
        <v>861</v>
      </c>
      <c r="I12" s="18">
        <f>AD29</f>
        <v>602</v>
      </c>
      <c r="J12" s="18">
        <f>SUM(H12:I12)</f>
        <v>1463</v>
      </c>
      <c r="K12" s="19">
        <f>IF(J$13&gt;0,J12/J$13,0)</f>
        <v>0.0038879070941681393</v>
      </c>
      <c r="L12" s="24" t="s">
        <v>291</v>
      </c>
      <c r="M12" s="25" t="s">
        <v>291</v>
      </c>
      <c r="AA12" s="4" t="s">
        <v>298</v>
      </c>
      <c r="AB12" s="47" t="s">
        <v>281</v>
      </c>
      <c r="AC12" s="47" t="s">
        <v>299</v>
      </c>
      <c r="AD12" s="11">
        <f ca="1">IF(AD$2=0,INDIRECT(AB12&amp;"!"&amp;AC12&amp;$AG$2),0)</f>
        <v>231512</v>
      </c>
      <c r="AF12" s="43" t="str">
        <f>+'水洗化人口等'!B12</f>
        <v>39205</v>
      </c>
      <c r="AG12" s="11">
        <v>12</v>
      </c>
      <c r="AI12" s="43" t="s">
        <v>300</v>
      </c>
      <c r="AJ12" s="3" t="s">
        <v>47</v>
      </c>
    </row>
    <row r="13" spans="2:36" ht="16.5" customHeight="1">
      <c r="B13" s="156"/>
      <c r="C13" s="8" t="s">
        <v>286</v>
      </c>
      <c r="D13" s="23">
        <f>SUM(D10:D12)</f>
        <v>574404</v>
      </c>
      <c r="F13" s="160"/>
      <c r="G13" s="7" t="s">
        <v>286</v>
      </c>
      <c r="H13" s="18">
        <f>SUM(H7:H12)</f>
        <v>183061</v>
      </c>
      <c r="I13" s="18">
        <f>SUM(I7:I12)</f>
        <v>193234</v>
      </c>
      <c r="J13" s="18">
        <f>SUM(J7:J12)</f>
        <v>376295</v>
      </c>
      <c r="K13" s="19">
        <v>1</v>
      </c>
      <c r="L13" s="24" t="s">
        <v>291</v>
      </c>
      <c r="M13" s="25" t="s">
        <v>291</v>
      </c>
      <c r="AA13" s="4" t="s">
        <v>60</v>
      </c>
      <c r="AB13" s="47" t="s">
        <v>281</v>
      </c>
      <c r="AC13" s="47" t="s">
        <v>301</v>
      </c>
      <c r="AD13" s="11">
        <f ca="1">IF(AD$2=0,INDIRECT(AB13&amp;"!"&amp;AC13&amp;$AG$2),0)</f>
        <v>3570</v>
      </c>
      <c r="AF13" s="43" t="str">
        <f>+'水洗化人口等'!B13</f>
        <v>39206</v>
      </c>
      <c r="AG13" s="11">
        <v>13</v>
      </c>
      <c r="AI13" s="43" t="s">
        <v>302</v>
      </c>
      <c r="AJ13" s="3" t="s">
        <v>46</v>
      </c>
    </row>
    <row r="14" spans="2:36" ht="16.5" customHeight="1" thickBot="1">
      <c r="B14" s="157" t="s">
        <v>303</v>
      </c>
      <c r="C14" s="158"/>
      <c r="D14" s="26">
        <f>SUM(D9,D13)</f>
        <v>776457</v>
      </c>
      <c r="F14" s="161" t="s">
        <v>304</v>
      </c>
      <c r="G14" s="162"/>
      <c r="H14" s="18">
        <f>AD20</f>
        <v>2059</v>
      </c>
      <c r="I14" s="18">
        <f>AD30</f>
        <v>71</v>
      </c>
      <c r="J14" s="18">
        <f>SUM(H14:I14)</f>
        <v>2130</v>
      </c>
      <c r="K14" s="27" t="s">
        <v>291</v>
      </c>
      <c r="L14" s="24" t="s">
        <v>291</v>
      </c>
      <c r="M14" s="25" t="s">
        <v>291</v>
      </c>
      <c r="AA14" s="4" t="s">
        <v>174</v>
      </c>
      <c r="AB14" s="47" t="s">
        <v>305</v>
      </c>
      <c r="AC14" s="47" t="s">
        <v>299</v>
      </c>
      <c r="AD14" s="11">
        <f ca="1">IF(AD$2=0,INDIRECT(AB14&amp;"!"&amp;AC14&amp;$AG$2),0)</f>
        <v>181099</v>
      </c>
      <c r="AF14" s="43" t="str">
        <f>+'水洗化人口等'!B14</f>
        <v>39208</v>
      </c>
      <c r="AG14" s="11">
        <v>14</v>
      </c>
      <c r="AI14" s="43" t="s">
        <v>306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3570</v>
      </c>
      <c r="F15" s="157" t="s">
        <v>54</v>
      </c>
      <c r="G15" s="158"/>
      <c r="H15" s="28">
        <f>SUM(H13:H14)</f>
        <v>185120</v>
      </c>
      <c r="I15" s="28">
        <f>SUM(I13:I14)</f>
        <v>193305</v>
      </c>
      <c r="J15" s="28">
        <f>SUM(J13:J14)</f>
        <v>378425</v>
      </c>
      <c r="K15" s="29" t="s">
        <v>291</v>
      </c>
      <c r="L15" s="30">
        <f>SUM(L7:L9)</f>
        <v>6699</v>
      </c>
      <c r="M15" s="31">
        <f>SUM(M7:M9)</f>
        <v>817</v>
      </c>
      <c r="AA15" s="4" t="s">
        <v>176</v>
      </c>
      <c r="AB15" s="47" t="s">
        <v>305</v>
      </c>
      <c r="AC15" s="47" t="s">
        <v>307</v>
      </c>
      <c r="AD15" s="11">
        <f ca="1">IF(AD$2=0,INDIRECT(AB15&amp;"!"&amp;AC15&amp;$AG$2),0)</f>
        <v>1081</v>
      </c>
      <c r="AF15" s="43" t="str">
        <f>+'水洗化人口等'!B15</f>
        <v>39209</v>
      </c>
      <c r="AG15" s="11">
        <v>15</v>
      </c>
      <c r="AI15" s="43" t="s">
        <v>308</v>
      </c>
      <c r="AJ15" s="3" t="s">
        <v>44</v>
      </c>
    </row>
    <row r="16" spans="2:36" ht="16.5" customHeight="1" thickBot="1">
      <c r="B16" s="190" t="s">
        <v>309</v>
      </c>
      <c r="AA16" s="4" t="s">
        <v>1</v>
      </c>
      <c r="AB16" s="47" t="s">
        <v>305</v>
      </c>
      <c r="AC16" s="47" t="s">
        <v>301</v>
      </c>
      <c r="AD16" s="11">
        <f ca="1">IF(AD$2=0,INDIRECT(AB16&amp;"!"&amp;AC16&amp;$AG$2),0)</f>
        <v>0</v>
      </c>
      <c r="AF16" s="43" t="str">
        <f>+'水洗化人口等'!B16</f>
        <v>39210</v>
      </c>
      <c r="AG16" s="11">
        <v>16</v>
      </c>
      <c r="AI16" s="43" t="s">
        <v>310</v>
      </c>
      <c r="AJ16" s="3" t="s">
        <v>43</v>
      </c>
    </row>
    <row r="17" spans="3:36" ht="16.5" customHeight="1" thickBot="1">
      <c r="C17" s="32">
        <f>AD12</f>
        <v>231512</v>
      </c>
      <c r="D17" s="4" t="s">
        <v>311</v>
      </c>
      <c r="J17" s="15"/>
      <c r="AA17" s="4" t="s">
        <v>190</v>
      </c>
      <c r="AB17" s="47" t="s">
        <v>305</v>
      </c>
      <c r="AC17" s="47" t="s">
        <v>312</v>
      </c>
      <c r="AD17" s="11">
        <f ca="1">IF(AD$2=0,INDIRECT(AB17&amp;"!"&amp;AC17&amp;$AG$2),0)</f>
        <v>0</v>
      </c>
      <c r="AF17" s="43" t="str">
        <f>+'水洗化人口等'!B17</f>
        <v>39211</v>
      </c>
      <c r="AG17" s="11">
        <v>17</v>
      </c>
      <c r="AI17" s="43" t="s">
        <v>313</v>
      </c>
      <c r="AJ17" s="3" t="s">
        <v>42</v>
      </c>
    </row>
    <row r="18" spans="6:36" ht="30" customHeight="1">
      <c r="F18" s="149" t="s">
        <v>314</v>
      </c>
      <c r="G18" s="150"/>
      <c r="H18" s="39" t="s">
        <v>271</v>
      </c>
      <c r="I18" s="39" t="s">
        <v>272</v>
      </c>
      <c r="J18" s="42" t="s">
        <v>273</v>
      </c>
      <c r="AA18" s="4" t="s">
        <v>192</v>
      </c>
      <c r="AB18" s="47" t="s">
        <v>305</v>
      </c>
      <c r="AC18" s="47" t="s">
        <v>315</v>
      </c>
      <c r="AD18" s="11">
        <f ca="1">IF(AD$2=0,INDIRECT(AB18&amp;"!"&amp;AC18&amp;$AG$2),0)</f>
        <v>20</v>
      </c>
      <c r="AF18" s="43" t="str">
        <f>+'水洗化人口等'!B18</f>
        <v>39212</v>
      </c>
      <c r="AG18" s="11">
        <v>18</v>
      </c>
      <c r="AI18" s="43" t="s">
        <v>316</v>
      </c>
      <c r="AJ18" s="3" t="s">
        <v>41</v>
      </c>
    </row>
    <row r="19" spans="3:36" ht="16.5" customHeight="1">
      <c r="C19" s="41" t="s">
        <v>317</v>
      </c>
      <c r="D19" s="10">
        <f>IF(D$14&gt;0,D13/D$14,0)</f>
        <v>0.7397756733470109</v>
      </c>
      <c r="F19" s="161" t="s">
        <v>318</v>
      </c>
      <c r="G19" s="162"/>
      <c r="H19" s="18">
        <f>AD21</f>
        <v>1484</v>
      </c>
      <c r="I19" s="18">
        <f>AD31</f>
        <v>1220</v>
      </c>
      <c r="J19" s="22">
        <f>SUM(H19:I19)</f>
        <v>2704</v>
      </c>
      <c r="AA19" s="4" t="s">
        <v>194</v>
      </c>
      <c r="AB19" s="47" t="s">
        <v>305</v>
      </c>
      <c r="AC19" s="47" t="s">
        <v>319</v>
      </c>
      <c r="AD19" s="11">
        <f ca="1">IF(AD$2=0,INDIRECT(AB19&amp;"!"&amp;AC19&amp;$AG$2),0)</f>
        <v>861</v>
      </c>
      <c r="AF19" s="43" t="str">
        <f>+'水洗化人口等'!B19</f>
        <v>39301</v>
      </c>
      <c r="AG19" s="11">
        <v>19</v>
      </c>
      <c r="AI19" s="43" t="s">
        <v>320</v>
      </c>
      <c r="AJ19" s="3" t="s">
        <v>40</v>
      </c>
    </row>
    <row r="20" spans="3:36" ht="16.5" customHeight="1">
      <c r="C20" s="41" t="s">
        <v>321</v>
      </c>
      <c r="D20" s="10">
        <f>IF(D$14&gt;0,D9/D$14,0)</f>
        <v>0.26022432665298917</v>
      </c>
      <c r="F20" s="161" t="s">
        <v>322</v>
      </c>
      <c r="G20" s="162"/>
      <c r="H20" s="18">
        <f>AD22</f>
        <v>10381</v>
      </c>
      <c r="I20" s="18">
        <f>AD32</f>
        <v>289</v>
      </c>
      <c r="J20" s="22">
        <f>SUM(H20:I20)</f>
        <v>10670</v>
      </c>
      <c r="AA20" s="4" t="s">
        <v>304</v>
      </c>
      <c r="AB20" s="47" t="s">
        <v>305</v>
      </c>
      <c r="AC20" s="47" t="s">
        <v>323</v>
      </c>
      <c r="AD20" s="11">
        <f ca="1">IF(AD$2=0,INDIRECT(AB20&amp;"!"&amp;AC20&amp;$AG$2),0)</f>
        <v>2059</v>
      </c>
      <c r="AF20" s="43" t="str">
        <f>+'水洗化人口等'!B20</f>
        <v>39302</v>
      </c>
      <c r="AG20" s="11">
        <v>20</v>
      </c>
      <c r="AI20" s="43" t="s">
        <v>324</v>
      </c>
      <c r="AJ20" s="3" t="s">
        <v>39</v>
      </c>
    </row>
    <row r="21" spans="3:36" ht="16.5" customHeight="1">
      <c r="C21" s="41" t="s">
        <v>325</v>
      </c>
      <c r="D21" s="10">
        <f>IF(D$14&gt;0,D10/D$14,0)</f>
        <v>0.25481771688580307</v>
      </c>
      <c r="F21" s="161" t="s">
        <v>326</v>
      </c>
      <c r="G21" s="162"/>
      <c r="H21" s="18">
        <f>AD23</f>
        <v>171091</v>
      </c>
      <c r="I21" s="18">
        <f>AD33</f>
        <v>191433</v>
      </c>
      <c r="J21" s="22">
        <f>SUM(H21:I21)</f>
        <v>362524</v>
      </c>
      <c r="AA21" s="4" t="s">
        <v>318</v>
      </c>
      <c r="AB21" s="47" t="s">
        <v>305</v>
      </c>
      <c r="AC21" s="47" t="s">
        <v>327</v>
      </c>
      <c r="AD21" s="11">
        <f ca="1">IF(AD$2=0,INDIRECT(AB21&amp;"!"&amp;AC21&amp;$AG$2),0)</f>
        <v>1484</v>
      </c>
      <c r="AF21" s="43" t="str">
        <f>+'水洗化人口等'!B21</f>
        <v>39303</v>
      </c>
      <c r="AG21" s="11">
        <v>21</v>
      </c>
      <c r="AI21" s="43" t="s">
        <v>328</v>
      </c>
      <c r="AJ21" s="3" t="s">
        <v>38</v>
      </c>
    </row>
    <row r="22" spans="3:36" ht="16.5" customHeight="1" thickBot="1">
      <c r="C22" s="41" t="s">
        <v>329</v>
      </c>
      <c r="D22" s="10">
        <f>IF(D$14&gt;0,D12/D$14,0)</f>
        <v>0.47438171077084756</v>
      </c>
      <c r="F22" s="157" t="s">
        <v>54</v>
      </c>
      <c r="G22" s="158"/>
      <c r="H22" s="28">
        <f>SUM(H19:H21)</f>
        <v>182956</v>
      </c>
      <c r="I22" s="28">
        <f>SUM(I19:I21)</f>
        <v>192942</v>
      </c>
      <c r="J22" s="33">
        <f>SUM(J19:J21)</f>
        <v>375898</v>
      </c>
      <c r="AA22" s="4" t="s">
        <v>322</v>
      </c>
      <c r="AB22" s="47" t="s">
        <v>305</v>
      </c>
      <c r="AC22" s="47" t="s">
        <v>330</v>
      </c>
      <c r="AD22" s="11">
        <f ca="1">IF(AD$2=0,INDIRECT(AB22&amp;"!"&amp;AC22&amp;$AG$2),0)</f>
        <v>10381</v>
      </c>
      <c r="AF22" s="43" t="str">
        <f>+'水洗化人口等'!B22</f>
        <v>39304</v>
      </c>
      <c r="AG22" s="11">
        <v>22</v>
      </c>
      <c r="AI22" s="43" t="s">
        <v>331</v>
      </c>
      <c r="AJ22" s="3" t="s">
        <v>37</v>
      </c>
    </row>
    <row r="23" spans="3:36" ht="16.5" customHeight="1">
      <c r="C23" s="41" t="s">
        <v>332</v>
      </c>
      <c r="D23" s="10">
        <f>IF(D$14&gt;0,C17/D$14,0)</f>
        <v>0.2981646118201008</v>
      </c>
      <c r="F23" s="9"/>
      <c r="J23" s="34"/>
      <c r="AA23" s="4" t="s">
        <v>326</v>
      </c>
      <c r="AB23" s="47" t="s">
        <v>305</v>
      </c>
      <c r="AC23" s="47" t="s">
        <v>333</v>
      </c>
      <c r="AD23" s="11">
        <f ca="1">IF(AD$2=0,INDIRECT(AB23&amp;"!"&amp;AC23&amp;$AG$2),0)</f>
        <v>171091</v>
      </c>
      <c r="AF23" s="43" t="str">
        <f>+'水洗化人口等'!B23</f>
        <v>39305</v>
      </c>
      <c r="AG23" s="11">
        <v>23</v>
      </c>
      <c r="AI23" s="43" t="s">
        <v>334</v>
      </c>
      <c r="AJ23" s="3" t="s">
        <v>36</v>
      </c>
    </row>
    <row r="24" spans="3:36" ht="16.5" customHeight="1" thickBot="1">
      <c r="C24" s="41" t="s">
        <v>335</v>
      </c>
      <c r="D24" s="10">
        <f>IF(D$9&gt;0,D7/D$9,0)</f>
        <v>0.9830490019945262</v>
      </c>
      <c r="J24" s="35" t="s">
        <v>336</v>
      </c>
      <c r="AA24" s="4" t="s">
        <v>174</v>
      </c>
      <c r="AB24" s="47" t="s">
        <v>305</v>
      </c>
      <c r="AC24" s="47" t="s">
        <v>337</v>
      </c>
      <c r="AD24" s="11">
        <f ca="1">IF(AD$2=0,INDIRECT(AB24&amp;"!"&amp;AC24&amp;$AG$2),0)</f>
        <v>192424</v>
      </c>
      <c r="AF24" s="43" t="str">
        <f>+'水洗化人口等'!B24</f>
        <v>39306</v>
      </c>
      <c r="AG24" s="11">
        <v>24</v>
      </c>
      <c r="AI24" s="43" t="s">
        <v>338</v>
      </c>
      <c r="AJ24" s="3" t="s">
        <v>35</v>
      </c>
    </row>
    <row r="25" spans="3:36" ht="16.5" customHeight="1">
      <c r="C25" s="41" t="s">
        <v>339</v>
      </c>
      <c r="D25" s="10">
        <f>IF(D$9&gt;0,D8/D$9,0)</f>
        <v>0.01695099800547381</v>
      </c>
      <c r="F25" s="176" t="s">
        <v>6</v>
      </c>
      <c r="G25" s="177"/>
      <c r="H25" s="177"/>
      <c r="I25" s="169" t="s">
        <v>340</v>
      </c>
      <c r="J25" s="171" t="s">
        <v>341</v>
      </c>
      <c r="AA25" s="4" t="s">
        <v>176</v>
      </c>
      <c r="AB25" s="47" t="s">
        <v>305</v>
      </c>
      <c r="AC25" s="47" t="s">
        <v>342</v>
      </c>
      <c r="AD25" s="11">
        <f ca="1">IF(AD$2=0,INDIRECT(AB25&amp;"!"&amp;AC25&amp;$AG$2),0)</f>
        <v>0</v>
      </c>
      <c r="AF25" s="43" t="str">
        <f>+'水洗化人口等'!B25</f>
        <v>39307</v>
      </c>
      <c r="AG25" s="11">
        <v>25</v>
      </c>
      <c r="AI25" s="43" t="s">
        <v>343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305</v>
      </c>
      <c r="AC26" s="47" t="s">
        <v>344</v>
      </c>
      <c r="AD26" s="11">
        <f ca="1">IF(AD$2=0,INDIRECT(AB26&amp;"!"&amp;AC26&amp;$AG$2),0)</f>
        <v>0</v>
      </c>
      <c r="AF26" s="43" t="str">
        <f>+'水洗化人口等'!B26</f>
        <v>39341</v>
      </c>
      <c r="AG26" s="11">
        <v>26</v>
      </c>
      <c r="AI26" s="43" t="s">
        <v>345</v>
      </c>
      <c r="AJ26" s="3" t="s">
        <v>33</v>
      </c>
    </row>
    <row r="27" spans="6:36" ht="16.5" customHeight="1">
      <c r="F27" s="166" t="s">
        <v>179</v>
      </c>
      <c r="G27" s="167"/>
      <c r="H27" s="168"/>
      <c r="I27" s="20">
        <f>AD40</f>
        <v>4023</v>
      </c>
      <c r="J27" s="36">
        <f>AD49</f>
        <v>447</v>
      </c>
      <c r="AA27" s="4" t="s">
        <v>190</v>
      </c>
      <c r="AB27" s="47" t="s">
        <v>305</v>
      </c>
      <c r="AC27" s="47" t="s">
        <v>346</v>
      </c>
      <c r="AD27" s="11">
        <f ca="1">IF(AD$2=0,INDIRECT(AB27&amp;"!"&amp;AC27&amp;$AG$2),0)</f>
        <v>208</v>
      </c>
      <c r="AF27" s="43" t="str">
        <f>+'水洗化人口等'!B27</f>
        <v>39344</v>
      </c>
      <c r="AG27" s="11">
        <v>27</v>
      </c>
      <c r="AI27" s="43" t="s">
        <v>347</v>
      </c>
      <c r="AJ27" s="3" t="s">
        <v>32</v>
      </c>
    </row>
    <row r="28" spans="6:36" ht="16.5" customHeight="1">
      <c r="F28" s="173" t="s">
        <v>348</v>
      </c>
      <c r="G28" s="174"/>
      <c r="H28" s="175"/>
      <c r="I28" s="20">
        <f>AD41</f>
        <v>0</v>
      </c>
      <c r="J28" s="36">
        <f>AD50</f>
        <v>0</v>
      </c>
      <c r="AA28" s="4" t="s">
        <v>192</v>
      </c>
      <c r="AB28" s="47" t="s">
        <v>305</v>
      </c>
      <c r="AC28" s="47" t="s">
        <v>349</v>
      </c>
      <c r="AD28" s="11">
        <f ca="1">IF(AD$2=0,INDIRECT(AB28&amp;"!"&amp;AC28&amp;$AG$2),0)</f>
        <v>0</v>
      </c>
      <c r="AF28" s="43" t="str">
        <f>+'水洗化人口等'!B28</f>
        <v>39363</v>
      </c>
      <c r="AG28" s="11">
        <v>28</v>
      </c>
      <c r="AI28" s="43" t="s">
        <v>350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4950</v>
      </c>
      <c r="J29" s="36">
        <f>AD51</f>
        <v>0</v>
      </c>
      <c r="AA29" s="4" t="s">
        <v>194</v>
      </c>
      <c r="AB29" s="47" t="s">
        <v>305</v>
      </c>
      <c r="AC29" s="47" t="s">
        <v>351</v>
      </c>
      <c r="AD29" s="11">
        <f ca="1">IF(AD$2=0,INDIRECT(AB29&amp;"!"&amp;AC29&amp;$AG$2),0)</f>
        <v>602</v>
      </c>
      <c r="AF29" s="43" t="str">
        <f>+'水洗化人口等'!B29</f>
        <v>39364</v>
      </c>
      <c r="AG29" s="11">
        <v>29</v>
      </c>
      <c r="AI29" s="43" t="s">
        <v>352</v>
      </c>
      <c r="AJ29" s="3" t="s">
        <v>30</v>
      </c>
    </row>
    <row r="30" spans="6:36" ht="16.5" customHeight="1">
      <c r="F30" s="166" t="s">
        <v>176</v>
      </c>
      <c r="G30" s="167"/>
      <c r="H30" s="168"/>
      <c r="I30" s="20">
        <f>AD43</f>
        <v>1061</v>
      </c>
      <c r="J30" s="36">
        <f>AD52</f>
        <v>0</v>
      </c>
      <c r="AA30" s="4" t="s">
        <v>304</v>
      </c>
      <c r="AB30" s="47" t="s">
        <v>305</v>
      </c>
      <c r="AC30" s="47" t="s">
        <v>353</v>
      </c>
      <c r="AD30" s="11">
        <f ca="1">IF(AD$2=0,INDIRECT(AB30&amp;"!"&amp;AC30&amp;$AG$2),0)</f>
        <v>71</v>
      </c>
      <c r="AF30" s="43" t="str">
        <f>+'水洗化人口等'!B30</f>
        <v>39386</v>
      </c>
      <c r="AG30" s="11">
        <v>30</v>
      </c>
      <c r="AI30" s="43" t="s">
        <v>354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318</v>
      </c>
      <c r="AB31" s="47" t="s">
        <v>305</v>
      </c>
      <c r="AC31" s="47" t="s">
        <v>282</v>
      </c>
      <c r="AD31" s="11">
        <f ca="1">IF(AD$2=0,INDIRECT(AB31&amp;"!"&amp;AC31&amp;$AG$2),0)</f>
        <v>1220</v>
      </c>
      <c r="AF31" s="43" t="str">
        <f>+'水洗化人口等'!B31</f>
        <v>39387</v>
      </c>
      <c r="AG31" s="11">
        <v>31</v>
      </c>
      <c r="AI31" s="43" t="s">
        <v>355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194</v>
      </c>
      <c r="J32" s="25" t="s">
        <v>291</v>
      </c>
      <c r="AA32" s="4" t="s">
        <v>322</v>
      </c>
      <c r="AB32" s="47" t="s">
        <v>305</v>
      </c>
      <c r="AC32" s="47" t="s">
        <v>356</v>
      </c>
      <c r="AD32" s="11">
        <f ca="1">IF(AD$2=0,INDIRECT(AB32&amp;"!"&amp;AC32&amp;$AG$2),0)</f>
        <v>289</v>
      </c>
      <c r="AF32" s="43" t="str">
        <f>+'水洗化人口等'!B32</f>
        <v>39401</v>
      </c>
      <c r="AG32" s="11">
        <v>32</v>
      </c>
      <c r="AI32" s="43" t="s">
        <v>357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24</v>
      </c>
      <c r="J33" s="25" t="s">
        <v>291</v>
      </c>
      <c r="AA33" s="4" t="s">
        <v>326</v>
      </c>
      <c r="AB33" s="47" t="s">
        <v>305</v>
      </c>
      <c r="AC33" s="47" t="s">
        <v>293</v>
      </c>
      <c r="AD33" s="11">
        <f ca="1">IF(AD$2=0,INDIRECT(AB33&amp;"!"&amp;AC33&amp;$AG$2),0)</f>
        <v>191433</v>
      </c>
      <c r="AF33" s="43" t="str">
        <f>+'水洗化人口等'!B33</f>
        <v>39402</v>
      </c>
      <c r="AG33" s="11">
        <v>33</v>
      </c>
      <c r="AI33" s="43" t="s">
        <v>358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291</v>
      </c>
      <c r="AA34" s="4" t="s">
        <v>174</v>
      </c>
      <c r="AB34" s="47" t="s">
        <v>305</v>
      </c>
      <c r="AC34" s="47" t="s">
        <v>359</v>
      </c>
      <c r="AD34" s="47">
        <f ca="1">IF(AD$2=0,INDIRECT(AB34&amp;"!"&amp;AC34&amp;$AG$2),0)</f>
        <v>6699</v>
      </c>
      <c r="AF34" s="43" t="str">
        <f>+'水洗化人口等'!B34</f>
        <v>39403</v>
      </c>
      <c r="AG34" s="11">
        <v>34</v>
      </c>
      <c r="AI34" s="43" t="s">
        <v>360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23</v>
      </c>
      <c r="J35" s="25" t="s">
        <v>291</v>
      </c>
      <c r="AA35" s="4" t="s">
        <v>176</v>
      </c>
      <c r="AB35" s="47" t="s">
        <v>305</v>
      </c>
      <c r="AC35" s="47" t="s">
        <v>361</v>
      </c>
      <c r="AD35" s="47">
        <f ca="1">IF(AD$2=0,INDIRECT(AB35&amp;"!"&amp;AC35&amp;$AG$2),0)</f>
        <v>0</v>
      </c>
      <c r="AF35" s="43" t="str">
        <f>+'水洗化人口等'!B35</f>
        <v>39405</v>
      </c>
      <c r="AG35" s="11">
        <v>35</v>
      </c>
      <c r="AI35" s="43" t="s">
        <v>362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10275</v>
      </c>
      <c r="J36" s="38">
        <f>SUM(J27:J31)</f>
        <v>447</v>
      </c>
      <c r="AA36" s="4" t="s">
        <v>1</v>
      </c>
      <c r="AB36" s="47" t="s">
        <v>305</v>
      </c>
      <c r="AC36" s="47" t="s">
        <v>363</v>
      </c>
      <c r="AD36" s="47">
        <f ca="1">IF(AD$2=0,INDIRECT(AB36&amp;"!"&amp;AC36&amp;$AG$2),0)</f>
        <v>0</v>
      </c>
      <c r="AF36" s="43" t="str">
        <f>+'水洗化人口等'!B36</f>
        <v>39410</v>
      </c>
      <c r="AG36" s="11">
        <v>36</v>
      </c>
      <c r="AI36" s="43" t="s">
        <v>364</v>
      </c>
      <c r="AJ36" s="3" t="s">
        <v>23</v>
      </c>
    </row>
    <row r="37" spans="27:36" ht="13.5">
      <c r="AA37" s="4" t="s">
        <v>174</v>
      </c>
      <c r="AB37" s="47" t="s">
        <v>305</v>
      </c>
      <c r="AC37" s="47" t="s">
        <v>365</v>
      </c>
      <c r="AD37" s="47">
        <f ca="1">IF(AD$2=0,INDIRECT(AB37&amp;"!"&amp;AC37&amp;$AG$2),0)</f>
        <v>817</v>
      </c>
      <c r="AF37" s="43" t="str">
        <f>+'水洗化人口等'!B37</f>
        <v>39411</v>
      </c>
      <c r="AG37" s="11">
        <v>37</v>
      </c>
      <c r="AI37" s="43" t="s">
        <v>366</v>
      </c>
      <c r="AJ37" s="3" t="s">
        <v>22</v>
      </c>
    </row>
    <row r="38" spans="27:36" ht="13.5" hidden="1">
      <c r="AA38" s="4" t="s">
        <v>176</v>
      </c>
      <c r="AB38" s="47" t="s">
        <v>305</v>
      </c>
      <c r="AC38" s="47" t="s">
        <v>367</v>
      </c>
      <c r="AD38" s="47">
        <f ca="1">IF(AD$2=0,INDIRECT(AB38&amp;"!"&amp;AC38&amp;$AG$2),0)</f>
        <v>0</v>
      </c>
      <c r="AF38" s="43" t="str">
        <f>+'水洗化人口等'!B38</f>
        <v>39412</v>
      </c>
      <c r="AG38" s="11">
        <v>38</v>
      </c>
      <c r="AI38" s="43" t="s">
        <v>368</v>
      </c>
      <c r="AJ38" s="3" t="s">
        <v>21</v>
      </c>
    </row>
    <row r="39" spans="27:36" ht="13.5" hidden="1">
      <c r="AA39" s="4" t="s">
        <v>1</v>
      </c>
      <c r="AB39" s="47" t="s">
        <v>305</v>
      </c>
      <c r="AC39" s="47" t="s">
        <v>369</v>
      </c>
      <c r="AD39" s="47">
        <f ca="1">IF(AD$2=0,INDIRECT(AB39&amp;"!"&amp;AC39&amp;$AG$2),0)</f>
        <v>0</v>
      </c>
      <c r="AF39" s="43" t="str">
        <f>+'水洗化人口等'!B39</f>
        <v>39424</v>
      </c>
      <c r="AG39" s="11">
        <v>39</v>
      </c>
      <c r="AI39" s="43" t="s">
        <v>370</v>
      </c>
      <c r="AJ39" s="3" t="s">
        <v>20</v>
      </c>
    </row>
    <row r="40" spans="27:36" ht="13.5" hidden="1">
      <c r="AA40" s="4" t="s">
        <v>179</v>
      </c>
      <c r="AB40" s="47" t="s">
        <v>305</v>
      </c>
      <c r="AC40" s="47" t="s">
        <v>371</v>
      </c>
      <c r="AD40" s="47">
        <f ca="1">IF(AD$2=0,INDIRECT(AB40&amp;"!"&amp;AC40&amp;$AG$2),0)</f>
        <v>4023</v>
      </c>
      <c r="AF40" s="43" t="str">
        <f>+'水洗化人口等'!B40</f>
        <v>39427</v>
      </c>
      <c r="AG40" s="11">
        <v>40</v>
      </c>
      <c r="AI40" s="43" t="s">
        <v>372</v>
      </c>
      <c r="AJ40" s="3" t="s">
        <v>19</v>
      </c>
    </row>
    <row r="41" spans="27:36" ht="13.5" hidden="1">
      <c r="AA41" s="4" t="s">
        <v>348</v>
      </c>
      <c r="AB41" s="47" t="s">
        <v>305</v>
      </c>
      <c r="AC41" s="47" t="s">
        <v>373</v>
      </c>
      <c r="AD41" s="47">
        <f ca="1">IF(AD$2=0,INDIRECT(AB41&amp;"!"&amp;AC41&amp;$AG$2),0)</f>
        <v>0</v>
      </c>
      <c r="AF41" s="43" t="str">
        <f>+'水洗化人口等'!B41</f>
        <v>39428</v>
      </c>
      <c r="AG41" s="11">
        <v>41</v>
      </c>
      <c r="AI41" s="43" t="s">
        <v>374</v>
      </c>
      <c r="AJ41" s="3" t="s">
        <v>18</v>
      </c>
    </row>
    <row r="42" spans="27:36" ht="13.5" hidden="1">
      <c r="AA42" s="4" t="s">
        <v>0</v>
      </c>
      <c r="AB42" s="47" t="s">
        <v>305</v>
      </c>
      <c r="AC42" s="47" t="s">
        <v>375</v>
      </c>
      <c r="AD42" s="47">
        <f ca="1">IF(AD$2=0,INDIRECT(AB42&amp;"!"&amp;AC42&amp;$AG$2),0)</f>
        <v>4950</v>
      </c>
      <c r="AF42" s="43">
        <f>+'水洗化人口等'!B42</f>
        <v>0</v>
      </c>
      <c r="AG42" s="11">
        <v>42</v>
      </c>
      <c r="AI42" s="43" t="s">
        <v>376</v>
      </c>
      <c r="AJ42" s="3" t="s">
        <v>17</v>
      </c>
    </row>
    <row r="43" spans="27:36" ht="13.5" hidden="1">
      <c r="AA43" s="4" t="s">
        <v>176</v>
      </c>
      <c r="AB43" s="47" t="s">
        <v>305</v>
      </c>
      <c r="AC43" s="47" t="s">
        <v>377</v>
      </c>
      <c r="AD43" s="47">
        <f ca="1">IF(AD$2=0,INDIRECT(AB43&amp;"!"&amp;AC43&amp;$AG$2),0)</f>
        <v>1061</v>
      </c>
      <c r="AF43" s="43">
        <f>+'水洗化人口等'!B43</f>
        <v>0</v>
      </c>
      <c r="AG43" s="11">
        <v>43</v>
      </c>
      <c r="AI43" s="43" t="s">
        <v>378</v>
      </c>
      <c r="AJ43" s="3" t="s">
        <v>16</v>
      </c>
    </row>
    <row r="44" spans="27:36" ht="13.5" hidden="1">
      <c r="AA44" s="4" t="s">
        <v>1</v>
      </c>
      <c r="AB44" s="47" t="s">
        <v>305</v>
      </c>
      <c r="AC44" s="47" t="s">
        <v>379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380</v>
      </c>
      <c r="AJ44" s="3" t="s">
        <v>15</v>
      </c>
    </row>
    <row r="45" spans="27:36" ht="13.5" hidden="1">
      <c r="AA45" s="4" t="s">
        <v>2</v>
      </c>
      <c r="AB45" s="47" t="s">
        <v>305</v>
      </c>
      <c r="AC45" s="47" t="s">
        <v>381</v>
      </c>
      <c r="AD45" s="47">
        <f ca="1">IF(AD$2=0,INDIRECT(AB45&amp;"!"&amp;AC45&amp;$AG$2),0)</f>
        <v>194</v>
      </c>
      <c r="AF45" s="43">
        <f>+'水洗化人口等'!B45</f>
        <v>0</v>
      </c>
      <c r="AG45" s="11">
        <v>45</v>
      </c>
      <c r="AI45" s="43" t="s">
        <v>382</v>
      </c>
      <c r="AJ45" s="3" t="s">
        <v>14</v>
      </c>
    </row>
    <row r="46" spans="27:36" ht="13.5" hidden="1">
      <c r="AA46" s="4" t="s">
        <v>3</v>
      </c>
      <c r="AB46" s="47" t="s">
        <v>305</v>
      </c>
      <c r="AC46" s="47" t="s">
        <v>383</v>
      </c>
      <c r="AD46" s="47">
        <f ca="1">IF(AD$2=0,INDIRECT(AB46&amp;"!"&amp;AC46&amp;$AG$2),0)</f>
        <v>24</v>
      </c>
      <c r="AF46" s="43">
        <f>+'水洗化人口等'!B46</f>
        <v>0</v>
      </c>
      <c r="AG46" s="11">
        <v>46</v>
      </c>
      <c r="AI46" s="43" t="s">
        <v>384</v>
      </c>
      <c r="AJ46" s="3" t="s">
        <v>13</v>
      </c>
    </row>
    <row r="47" spans="27:36" ht="13.5" hidden="1">
      <c r="AA47" s="4" t="s">
        <v>4</v>
      </c>
      <c r="AB47" s="47" t="s">
        <v>305</v>
      </c>
      <c r="AC47" s="47" t="s">
        <v>385</v>
      </c>
      <c r="AD47" s="47">
        <f ca="1">IF(AD$2=0,INDIRECT(AB47&amp;"!"&amp;AC47&amp;$AG$2),0)</f>
        <v>0</v>
      </c>
      <c r="AF47" s="43">
        <f>+'水洗化人口等'!B47</f>
        <v>0</v>
      </c>
      <c r="AG47" s="11">
        <v>47</v>
      </c>
      <c r="AI47" s="43" t="s">
        <v>386</v>
      </c>
      <c r="AJ47" s="3" t="s">
        <v>12</v>
      </c>
    </row>
    <row r="48" spans="27:36" ht="13.5" hidden="1">
      <c r="AA48" s="4" t="s">
        <v>5</v>
      </c>
      <c r="AB48" s="47" t="s">
        <v>305</v>
      </c>
      <c r="AC48" s="47" t="s">
        <v>387</v>
      </c>
      <c r="AD48" s="47">
        <f ca="1">IF(AD$2=0,INDIRECT(AB48&amp;"!"&amp;AC48&amp;$AG$2),0)</f>
        <v>23</v>
      </c>
      <c r="AF48" s="43">
        <f>+'水洗化人口等'!B48</f>
        <v>0</v>
      </c>
      <c r="AG48" s="11">
        <v>48</v>
      </c>
      <c r="AI48" s="43" t="s">
        <v>388</v>
      </c>
      <c r="AJ48" s="3" t="s">
        <v>11</v>
      </c>
    </row>
    <row r="49" spans="27:36" ht="13.5" hidden="1">
      <c r="AA49" s="4" t="s">
        <v>179</v>
      </c>
      <c r="AB49" s="47" t="s">
        <v>305</v>
      </c>
      <c r="AC49" s="47" t="s">
        <v>389</v>
      </c>
      <c r="AD49" s="47">
        <f ca="1">IF(AD$2=0,INDIRECT(AB49&amp;"!"&amp;AC49&amp;$AG$2),0)</f>
        <v>447</v>
      </c>
      <c r="AF49" s="43">
        <f>+'水洗化人口等'!B49</f>
        <v>0</v>
      </c>
      <c r="AG49" s="11">
        <v>49</v>
      </c>
      <c r="AI49" s="43" t="s">
        <v>390</v>
      </c>
      <c r="AJ49" s="3" t="s">
        <v>10</v>
      </c>
    </row>
    <row r="50" spans="27:36" ht="13.5" hidden="1">
      <c r="AA50" s="4" t="s">
        <v>348</v>
      </c>
      <c r="AB50" s="47" t="s">
        <v>305</v>
      </c>
      <c r="AC50" s="47" t="s">
        <v>391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392</v>
      </c>
      <c r="AJ50" s="3" t="s">
        <v>9</v>
      </c>
    </row>
    <row r="51" spans="27:36" ht="13.5" hidden="1">
      <c r="AA51" s="4" t="s">
        <v>0</v>
      </c>
      <c r="AB51" s="47" t="s">
        <v>305</v>
      </c>
      <c r="AC51" s="47" t="s">
        <v>393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394</v>
      </c>
      <c r="AJ51" s="3" t="s">
        <v>8</v>
      </c>
    </row>
    <row r="52" spans="27:36" ht="13.5" hidden="1">
      <c r="AA52" s="4" t="s">
        <v>176</v>
      </c>
      <c r="AB52" s="47" t="s">
        <v>305</v>
      </c>
      <c r="AC52" s="47" t="s">
        <v>395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396</v>
      </c>
      <c r="AJ52" s="3" t="s">
        <v>7</v>
      </c>
    </row>
    <row r="53" spans="27:33" ht="13.5" hidden="1">
      <c r="AA53" s="4" t="s">
        <v>1</v>
      </c>
      <c r="AB53" s="47" t="s">
        <v>305</v>
      </c>
      <c r="AC53" s="47" t="s">
        <v>397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2011-02-23T10:40:09Z</dcterms:modified>
  <cp:category/>
  <cp:version/>
  <cp:contentType/>
  <cp:contentStatus/>
</cp:coreProperties>
</file>