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<sst xmlns="http://schemas.openxmlformats.org/spreadsheetml/2006/main" count="639" uniqueCount="339">
  <si>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</si>
  <si>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</si>
  <si>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</si>
  <si>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</si>
  <si>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</si>
  <si>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</si>
  <si>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</si>
  <si>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</si>
  <si>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</si>
  <si>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</si>
  <si>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</si>
  <si>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</si>
  <si>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</si>
  <si>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</si>
  <si>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</si>
  <si>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</si>
  <si>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</si>
  <si>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</si>
  <si>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</si>
  <si>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</si>
  <si>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</si>
  <si>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</si>
  <si>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</si>
  <si>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</si>
  <si>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</si>
  <si>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</si>
  <si>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</si>
  <si>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</si>
  <si>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</si>
  <si>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</si>
  <si>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</si>
  <si>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</si>
  <si>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</si>
  <si>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</si>
  <si>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</si>
  <si>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</si>
  <si>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</si>
  <si>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</si>
  <si>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</si>
  <si>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</si>
  <si>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</si>
  <si>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</si>
  <si>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</si>
  <si>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</si>
  <si>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</si>
  <si>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</si>
  <si>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</si>
  <si>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</si>
  <si>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</si>
  <si>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</si>
  <si>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</si>
  <si>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</si>
  <si>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</si>
  <si>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</si>
  <si>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</si>
  <si>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</si>
  <si>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</si>
  <si>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</si>
  <si>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</si>
  <si>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</si>
  <si>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</si>
  <si>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</si>
  <si>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</si>
  <si>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</si>
  <si>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</si>
  <si>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</si>
  <si>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</si>
  <si>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</si>
  <si>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</si>
  <si>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</si>
  <si>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</si>
  <si>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</si>
  <si>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</si>
  <si>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</si>
  <si>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</si>
  <si>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</si>
  <si>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</si>
  <si>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</si>
  <si>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</si>
  <si>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</si>
  <si>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</si>
  <si>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</si>
  <si>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</si>
  <si>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</si>
  <si>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</si>
  <si>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滋賀県</t>
  </si>
  <si>
    <t>25000</t>
  </si>
  <si>
    <t>25000</t>
  </si>
  <si>
    <t>25201</t>
  </si>
  <si>
    <t>大津市</t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</si>
  <si>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</si>
  <si>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</si>
  <si>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</si>
  <si>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</si>
  <si>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</si>
  <si>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</si>
  <si>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</si>
  <si>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</si>
  <si>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</si>
  <si>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</si>
  <si>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</si>
  <si>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</si>
  <si>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</si>
  <si>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</si>
  <si>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</si>
  <si>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</si>
  <si>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</si>
  <si>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</si>
  <si>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</si>
  <si>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</si>
  <si>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</si>
  <si>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</si>
  <si>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</si>
  <si>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</si>
  <si>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</si>
  <si>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</si>
  <si>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</si>
  <si>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</si>
  <si>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</si>
  <si>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</si>
  <si>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</si>
  <si>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</si>
  <si>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</si>
  <si>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</si>
  <si>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</si>
  <si>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</si>
  <si>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</si>
  <si>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</si>
  <si>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</si>
  <si>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</si>
  <si>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</si>
  <si>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</si>
  <si>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</si>
  <si>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</si>
  <si>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</si>
  <si>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</si>
  <si>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</si>
  <si>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</si>
  <si>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</si>
  <si>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</si>
  <si>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</si>
  <si>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</si>
  <si>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</si>
  <si>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</si>
  <si>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</si>
  <si>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</si>
  <si>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</si>
  <si>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</si>
  <si>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</si>
  <si>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</si>
  <si>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</si>
  <si>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</si>
  <si>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</si>
  <si>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</si>
  <si>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</si>
  <si>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</si>
  <si>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</si>
  <si>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</si>
  <si>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</si>
  <si>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</si>
  <si>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</si>
  <si>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</si>
  <si>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</si>
  <si>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</si>
  <si>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</si>
  <si>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</si>
  <si>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</si>
  <si>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滋賀県</t>
  </si>
  <si>
    <t>25000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</si>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</sst>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SUM(D8:D26)</f>
        <v>1389630</v>
      </c>
      <c r="E7" s="74">
        <f>SUM(E8:E26)</f>
        <v>94123</v>
      </c>
      <c r="F7" s="78">
        <f>IF(D7&gt;0,E7/D7*100,"-")</f>
        <v>6.773241798176493</v>
      </c>
      <c r="G7" s="74">
        <f>SUM(G8:G26)</f>
        <v>91377</v>
      </c>
      <c r="H7" s="74">
        <f>SUM(H8:H26)</f>
        <v>2746</v>
      </c>
      <c r="I7" s="74">
        <f>SUM(I8:I26)</f>
        <v>1295507</v>
      </c>
      <c r="J7" s="78">
        <f>IF($D7&gt;0,I7/$D7*100,"-")</f>
        <v>93.22675820182351</v>
      </c>
      <c r="K7" s="74">
        <f>SUM(K8:K26)</f>
        <v>1065690</v>
      </c>
      <c r="L7" s="78">
        <f>IF($D7&gt;0,K7/$D7*100,"-")</f>
        <v>76.68875887826256</v>
      </c>
      <c r="M7" s="74">
        <f>SUM(M8:M26)</f>
        <v>0</v>
      </c>
      <c r="N7" s="78">
        <f>IF($D7&gt;0,M7/$D7*100,"-")</f>
        <v>0</v>
      </c>
      <c r="O7" s="74">
        <f>SUM(O8:O26)</f>
        <v>229817</v>
      </c>
      <c r="P7" s="74">
        <f>SUM(P8:P26)</f>
        <v>162823</v>
      </c>
      <c r="Q7" s="78">
        <f>IF($D7&gt;0,O7/$D7*100,"-")</f>
        <v>16.537999323560946</v>
      </c>
      <c r="R7" s="74">
        <f>SUM(R8:R26)</f>
        <v>28559</v>
      </c>
      <c r="S7" s="112">
        <f>COUNTIF(S8:S26,"○")</f>
        <v>19</v>
      </c>
      <c r="T7" s="112">
        <f>COUNTIF(T8:T26,"○")</f>
        <v>0</v>
      </c>
      <c r="U7" s="112">
        <f>COUNTIF(U8:U26,"○")</f>
        <v>0</v>
      </c>
      <c r="V7" s="112">
        <f>COUNTIF(V8:V26,"○")</f>
        <v>0</v>
      </c>
      <c r="W7" s="112">
        <f>COUNTIF(W8:W26,"○")</f>
        <v>14</v>
      </c>
      <c r="X7" s="112">
        <f>COUNTIF(X8:X26,"○")</f>
        <v>0</v>
      </c>
      <c r="Y7" s="112">
        <f>COUNTIF(Y8:Y26,"○")</f>
        <v>0</v>
      </c>
      <c r="Z7" s="112">
        <f>COUNTIF(Z8:Z26,"○")</f>
        <v>5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331930</v>
      </c>
      <c r="E8" s="75">
        <f>+SUM(G8,+H8)</f>
        <v>7294</v>
      </c>
      <c r="F8" s="79">
        <f>IF(D8&gt;0,E8/D8*100,"-")</f>
        <v>2.197451269846052</v>
      </c>
      <c r="G8" s="75">
        <v>7195</v>
      </c>
      <c r="H8" s="75">
        <v>99</v>
      </c>
      <c r="I8" s="75">
        <f>+SUM(K8,+M8,+O8)</f>
        <v>324636</v>
      </c>
      <c r="J8" s="79">
        <f>IF($D8&gt;0,I8/$D8*100,"-")</f>
        <v>97.80254873015394</v>
      </c>
      <c r="K8" s="75">
        <v>310776</v>
      </c>
      <c r="L8" s="79">
        <f>IF($D8&gt;0,K8/$D8*100,"-")</f>
        <v>93.62696954177085</v>
      </c>
      <c r="M8" s="75">
        <v>0</v>
      </c>
      <c r="N8" s="79">
        <f>IF($D8&gt;0,M8/$D8*100,"-")</f>
        <v>0</v>
      </c>
      <c r="O8" s="75">
        <v>13860</v>
      </c>
      <c r="P8" s="75">
        <v>7397</v>
      </c>
      <c r="Q8" s="79">
        <f>IF($D8&gt;0,O8/$D8*100,"-")</f>
        <v>4.175579188383092</v>
      </c>
      <c r="R8" s="75">
        <v>4240</v>
      </c>
      <c r="S8" s="68" t="s">
        <v>90</v>
      </c>
      <c r="T8" s="68"/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111751</v>
      </c>
      <c r="E9" s="75">
        <f>+SUM(G9,+H9)</f>
        <v>7835</v>
      </c>
      <c r="F9" s="79">
        <f>IF(D9&gt;0,E9/D9*100,"-")</f>
        <v>7.0111229429714275</v>
      </c>
      <c r="G9" s="75">
        <v>7279</v>
      </c>
      <c r="H9" s="75">
        <v>556</v>
      </c>
      <c r="I9" s="75">
        <f>+SUM(K9,+M9,+O9)</f>
        <v>103916</v>
      </c>
      <c r="J9" s="79">
        <f>IF($D9&gt;0,I9/$D9*100,"-")</f>
        <v>92.98887705702857</v>
      </c>
      <c r="K9" s="75">
        <v>72483</v>
      </c>
      <c r="L9" s="79">
        <f>IF($D9&gt;0,K9/$D9*100,"-")</f>
        <v>64.86116455333732</v>
      </c>
      <c r="M9" s="75">
        <v>0</v>
      </c>
      <c r="N9" s="79">
        <f>IF($D9&gt;0,M9/$D9*100,"-")</f>
        <v>0</v>
      </c>
      <c r="O9" s="75">
        <v>31433</v>
      </c>
      <c r="P9" s="75">
        <v>25845</v>
      </c>
      <c r="Q9" s="79">
        <f>IF($D9&gt;0,O9/$D9*100,"-")</f>
        <v>28.127712503691242</v>
      </c>
      <c r="R9" s="75">
        <v>2290</v>
      </c>
      <c r="S9" s="68" t="s">
        <v>90</v>
      </c>
      <c r="T9" s="68"/>
      <c r="U9" s="68"/>
      <c r="V9" s="68"/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122444</v>
      </c>
      <c r="E10" s="75">
        <f>+SUM(G10,+H10)</f>
        <v>5211</v>
      </c>
      <c r="F10" s="79">
        <f>IF(D10&gt;0,E10/D10*100,"-")</f>
        <v>4.255823070138185</v>
      </c>
      <c r="G10" s="75">
        <v>4742</v>
      </c>
      <c r="H10" s="75">
        <v>469</v>
      </c>
      <c r="I10" s="75">
        <f>+SUM(K10,+M10,+O10)</f>
        <v>117233</v>
      </c>
      <c r="J10" s="79">
        <f>IF($D10&gt;0,I10/$D10*100,"-")</f>
        <v>95.74417692986181</v>
      </c>
      <c r="K10" s="75">
        <v>83463</v>
      </c>
      <c r="L10" s="79">
        <f>IF($D10&gt;0,K10/$D10*100,"-")</f>
        <v>68.16422201169514</v>
      </c>
      <c r="M10" s="75">
        <v>0</v>
      </c>
      <c r="N10" s="79">
        <f>IF($D10&gt;0,M10/$D10*100,"-")</f>
        <v>0</v>
      </c>
      <c r="O10" s="75">
        <v>33770</v>
      </c>
      <c r="P10" s="75">
        <v>2908</v>
      </c>
      <c r="Q10" s="79">
        <f>IF($D10&gt;0,O10/$D10*100,"-")</f>
        <v>27.57995491816667</v>
      </c>
      <c r="R10" s="75">
        <v>4218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79995</v>
      </c>
      <c r="E11" s="75">
        <f>+SUM(G11,+H11)</f>
        <v>10285</v>
      </c>
      <c r="F11" s="79">
        <f>IF(D11&gt;0,E11/D11*100,"-")</f>
        <v>12.857053565847865</v>
      </c>
      <c r="G11" s="75">
        <v>10165</v>
      </c>
      <c r="H11" s="75">
        <v>120</v>
      </c>
      <c r="I11" s="75">
        <f>+SUM(K11,+M11,+O11)</f>
        <v>69710</v>
      </c>
      <c r="J11" s="79">
        <f>IF($D11&gt;0,I11/$D11*100,"-")</f>
        <v>87.14294643415214</v>
      </c>
      <c r="K11" s="75">
        <v>45868</v>
      </c>
      <c r="L11" s="79">
        <f>IF($D11&gt;0,K11/$D11*100,"-")</f>
        <v>57.338583661478836</v>
      </c>
      <c r="M11" s="75">
        <v>0</v>
      </c>
      <c r="N11" s="79">
        <f>IF($D11&gt;0,M11/$D11*100,"-")</f>
        <v>0</v>
      </c>
      <c r="O11" s="75">
        <v>23842</v>
      </c>
      <c r="P11" s="75">
        <v>21531</v>
      </c>
      <c r="Q11" s="79">
        <f>IF($D11&gt;0,O11/$D11*100,"-")</f>
        <v>29.804362772673294</v>
      </c>
      <c r="R11" s="75">
        <v>1303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118537</v>
      </c>
      <c r="E12" s="76">
        <f>+SUM(G12,+H12)</f>
        <v>2858</v>
      </c>
      <c r="F12" s="96">
        <f>IF(D12&gt;0,E12/D12*100,"-")</f>
        <v>2.4110615250934306</v>
      </c>
      <c r="G12" s="76">
        <v>2848</v>
      </c>
      <c r="H12" s="76">
        <v>10</v>
      </c>
      <c r="I12" s="76">
        <f>+SUM(K12,+M12,+O12)</f>
        <v>115679</v>
      </c>
      <c r="J12" s="96">
        <f>IF($D12&gt;0,I12/$D12*100,"-")</f>
        <v>97.58893847490657</v>
      </c>
      <c r="K12" s="76">
        <v>104999</v>
      </c>
      <c r="L12" s="96">
        <f>IF($D12&gt;0,K12/$D12*100,"-")</f>
        <v>88.5790934476155</v>
      </c>
      <c r="M12" s="76">
        <v>0</v>
      </c>
      <c r="N12" s="96">
        <f>IF($D12&gt;0,M12/$D12*100,"-")</f>
        <v>0</v>
      </c>
      <c r="O12" s="76">
        <v>10680</v>
      </c>
      <c r="P12" s="76">
        <v>10543</v>
      </c>
      <c r="Q12" s="96">
        <f>IF($D12&gt;0,O12/$D12*100,"-")</f>
        <v>9.009845027291057</v>
      </c>
      <c r="R12" s="76">
        <v>2095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75935</v>
      </c>
      <c r="E13" s="76">
        <f>+SUM(G13,+H13)</f>
        <v>2286</v>
      </c>
      <c r="F13" s="96">
        <f>IF(D13&gt;0,E13/D13*100,"-")</f>
        <v>3.010469480476724</v>
      </c>
      <c r="G13" s="76">
        <v>2242</v>
      </c>
      <c r="H13" s="76">
        <v>44</v>
      </c>
      <c r="I13" s="76">
        <f>+SUM(K13,+M13,+O13)</f>
        <v>73649</v>
      </c>
      <c r="J13" s="96">
        <f>IF($D13&gt;0,I13/$D13*100,"-")</f>
        <v>96.98953051952329</v>
      </c>
      <c r="K13" s="76">
        <v>67896</v>
      </c>
      <c r="L13" s="96">
        <f>IF($D13&gt;0,K13/$D13*100,"-")</f>
        <v>89.41331401856851</v>
      </c>
      <c r="M13" s="76">
        <v>0</v>
      </c>
      <c r="N13" s="96">
        <f>IF($D13&gt;0,M13/$D13*100,"-")</f>
        <v>0</v>
      </c>
      <c r="O13" s="76">
        <v>5753</v>
      </c>
      <c r="P13" s="76">
        <v>4972</v>
      </c>
      <c r="Q13" s="96">
        <f>IF($D13&gt;0,O13/$D13*100,"-")</f>
        <v>7.5762165009547635</v>
      </c>
      <c r="R13" s="76">
        <v>780</v>
      </c>
      <c r="S13" s="70" t="s">
        <v>90</v>
      </c>
      <c r="T13" s="70"/>
      <c r="U13" s="70"/>
      <c r="V13" s="70"/>
      <c r="W13" s="70"/>
      <c r="X13" s="70"/>
      <c r="Y13" s="70"/>
      <c r="Z13" s="70" t="s">
        <v>90</v>
      </c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63533</v>
      </c>
      <c r="E14" s="76">
        <f>+SUM(G14,+H14)</f>
        <v>2820</v>
      </c>
      <c r="F14" s="96">
        <f>IF(D14&gt;0,E14/D14*100,"-")</f>
        <v>4.438638188028269</v>
      </c>
      <c r="G14" s="76">
        <v>2785</v>
      </c>
      <c r="H14" s="76">
        <v>35</v>
      </c>
      <c r="I14" s="76">
        <f>+SUM(K14,+M14,+O14)</f>
        <v>60713</v>
      </c>
      <c r="J14" s="96">
        <f>IF($D14&gt;0,I14/$D14*100,"-")</f>
        <v>95.56136181197174</v>
      </c>
      <c r="K14" s="76">
        <v>58783</v>
      </c>
      <c r="L14" s="96">
        <f>IF($D14&gt;0,K14/$D14*100,"-")</f>
        <v>92.52357042796658</v>
      </c>
      <c r="M14" s="76">
        <v>0</v>
      </c>
      <c r="N14" s="96">
        <f>IF($D14&gt;0,M14/$D14*100,"-")</f>
        <v>0</v>
      </c>
      <c r="O14" s="76">
        <v>1930</v>
      </c>
      <c r="P14" s="76">
        <v>1176</v>
      </c>
      <c r="Q14" s="96">
        <f>IF($D14&gt;0,O14/$D14*100,"-")</f>
        <v>3.0377913840051627</v>
      </c>
      <c r="R14" s="76">
        <v>1197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91330</v>
      </c>
      <c r="E15" s="76">
        <f>+SUM(G15,+H15)</f>
        <v>14323</v>
      </c>
      <c r="F15" s="96">
        <f>IF(D15&gt;0,E15/D15*100,"-")</f>
        <v>15.682689149239023</v>
      </c>
      <c r="G15" s="76">
        <v>13458</v>
      </c>
      <c r="H15" s="76">
        <v>865</v>
      </c>
      <c r="I15" s="76">
        <f>+SUM(K15,+M15,+O15)</f>
        <v>77007</v>
      </c>
      <c r="J15" s="96">
        <f>IF($D15&gt;0,I15/$D15*100,"-")</f>
        <v>84.31731085076098</v>
      </c>
      <c r="K15" s="76">
        <v>46354</v>
      </c>
      <c r="L15" s="96">
        <f>IF($D15&gt;0,K15/$D15*100,"-")</f>
        <v>50.75440709514945</v>
      </c>
      <c r="M15" s="76">
        <v>0</v>
      </c>
      <c r="N15" s="96">
        <f>IF($D15&gt;0,M15/$D15*100,"-")</f>
        <v>0</v>
      </c>
      <c r="O15" s="76">
        <v>30653</v>
      </c>
      <c r="P15" s="76">
        <v>22990</v>
      </c>
      <c r="Q15" s="96">
        <f>IF($D15&gt;0,O15/$D15*100,"-")</f>
        <v>33.562903755611515</v>
      </c>
      <c r="R15" s="76">
        <v>2355</v>
      </c>
      <c r="S15" s="70" t="s">
        <v>90</v>
      </c>
      <c r="T15" s="70"/>
      <c r="U15" s="70"/>
      <c r="V15" s="70"/>
      <c r="W15" s="70"/>
      <c r="X15" s="70"/>
      <c r="Y15" s="70"/>
      <c r="Z15" s="70" t="s">
        <v>90</v>
      </c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50477</v>
      </c>
      <c r="E16" s="76">
        <f>+SUM(G16,+H16)</f>
        <v>999</v>
      </c>
      <c r="F16" s="96">
        <f>IF(D16&gt;0,E16/D16*100,"-")</f>
        <v>1.9791192028052378</v>
      </c>
      <c r="G16" s="76">
        <v>974</v>
      </c>
      <c r="H16" s="76">
        <v>25</v>
      </c>
      <c r="I16" s="76">
        <f>+SUM(K16,+M16,+O16)</f>
        <v>49478</v>
      </c>
      <c r="J16" s="96">
        <f>IF($D16&gt;0,I16/$D16*100,"-")</f>
        <v>98.02088079719476</v>
      </c>
      <c r="K16" s="76">
        <v>45714</v>
      </c>
      <c r="L16" s="96">
        <f>IF($D16&gt;0,K16/$D16*100,"-")</f>
        <v>90.56401925629494</v>
      </c>
      <c r="M16" s="76">
        <v>0</v>
      </c>
      <c r="N16" s="96">
        <f>IF($D16&gt;0,M16/$D16*100,"-")</f>
        <v>0</v>
      </c>
      <c r="O16" s="76">
        <v>3764</v>
      </c>
      <c r="P16" s="76">
        <v>3397</v>
      </c>
      <c r="Q16" s="96">
        <f>IF($D16&gt;0,O16/$D16*100,"-")</f>
        <v>7.456861540899816</v>
      </c>
      <c r="R16" s="76">
        <v>487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55751</v>
      </c>
      <c r="E17" s="76">
        <f>+SUM(G17,+H17)</f>
        <v>3157</v>
      </c>
      <c r="F17" s="96">
        <f>IF(D17&gt;0,E17/D17*100,"-")</f>
        <v>5.662678696346254</v>
      </c>
      <c r="G17" s="76">
        <v>3157</v>
      </c>
      <c r="H17" s="76">
        <v>0</v>
      </c>
      <c r="I17" s="76">
        <f>+SUM(K17,+M17,+O17)</f>
        <v>52594</v>
      </c>
      <c r="J17" s="96">
        <f>IF($D17&gt;0,I17/$D17*100,"-")</f>
        <v>94.33732130365374</v>
      </c>
      <c r="K17" s="76">
        <v>49783</v>
      </c>
      <c r="L17" s="96">
        <f>IF($D17&gt;0,K17/$D17*100,"-")</f>
        <v>89.29525927786048</v>
      </c>
      <c r="M17" s="76">
        <v>0</v>
      </c>
      <c r="N17" s="96">
        <f>IF($D17&gt;0,M17/$D17*100,"-")</f>
        <v>0</v>
      </c>
      <c r="O17" s="76">
        <v>2811</v>
      </c>
      <c r="P17" s="76">
        <v>0</v>
      </c>
      <c r="Q17" s="96">
        <f>IF($D17&gt;0,O17/$D17*100,"-")</f>
        <v>5.042062025793259</v>
      </c>
      <c r="R17" s="76">
        <v>2818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53779</v>
      </c>
      <c r="E18" s="76">
        <f>+SUM(G18,+H18)</f>
        <v>6601</v>
      </c>
      <c r="F18" s="96">
        <f>IF(D18&gt;0,E18/D18*100,"-")</f>
        <v>12.274307815318247</v>
      </c>
      <c r="G18" s="76">
        <v>6208</v>
      </c>
      <c r="H18" s="76">
        <v>393</v>
      </c>
      <c r="I18" s="76">
        <f>+SUM(K18,+M18,+O18)</f>
        <v>47178</v>
      </c>
      <c r="J18" s="96">
        <f>IF($D18&gt;0,I18/$D18*100,"-")</f>
        <v>87.72569218468176</v>
      </c>
      <c r="K18" s="76">
        <v>29629</v>
      </c>
      <c r="L18" s="96">
        <f>IF($D18&gt;0,K18/$D18*100,"-")</f>
        <v>55.09399579761617</v>
      </c>
      <c r="M18" s="76">
        <v>0</v>
      </c>
      <c r="N18" s="96">
        <f>IF($D18&gt;0,M18/$D18*100,"-")</f>
        <v>0</v>
      </c>
      <c r="O18" s="76">
        <v>17549</v>
      </c>
      <c r="P18" s="76">
        <v>16507</v>
      </c>
      <c r="Q18" s="96">
        <f>IF($D18&gt;0,O18/$D18*100,"-")</f>
        <v>32.63169638706558</v>
      </c>
      <c r="R18" s="76">
        <v>550</v>
      </c>
      <c r="S18" s="70" t="s">
        <v>90</v>
      </c>
      <c r="T18" s="70"/>
      <c r="U18" s="70"/>
      <c r="V18" s="70"/>
      <c r="W18" s="70"/>
      <c r="X18" s="70"/>
      <c r="Y18" s="70"/>
      <c r="Z18" s="70" t="s">
        <v>90</v>
      </c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114253</v>
      </c>
      <c r="E19" s="76">
        <f>+SUM(G19,+H19)</f>
        <v>13533</v>
      </c>
      <c r="F19" s="96">
        <f>IF(D19&gt;0,E19/D19*100,"-")</f>
        <v>11.844765564142735</v>
      </c>
      <c r="G19" s="76">
        <v>13533</v>
      </c>
      <c r="H19" s="76">
        <v>0</v>
      </c>
      <c r="I19" s="76">
        <f>+SUM(K19,+M19,+O19)</f>
        <v>100720</v>
      </c>
      <c r="J19" s="96">
        <f>IF($D19&gt;0,I19/$D19*100,"-")</f>
        <v>88.15523443585727</v>
      </c>
      <c r="K19" s="76">
        <v>63880</v>
      </c>
      <c r="L19" s="96">
        <f>IF($D19&gt;0,K19/$D19*100,"-")</f>
        <v>55.91100452504529</v>
      </c>
      <c r="M19" s="76">
        <v>0</v>
      </c>
      <c r="N19" s="96">
        <f>IF($D19&gt;0,M19/$D19*100,"-")</f>
        <v>0</v>
      </c>
      <c r="O19" s="76">
        <v>36840</v>
      </c>
      <c r="P19" s="76">
        <v>32930</v>
      </c>
      <c r="Q19" s="96">
        <f>IF($D19&gt;0,O19/$D19*100,"-")</f>
        <v>32.244229910811974</v>
      </c>
      <c r="R19" s="76">
        <v>3680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41045</v>
      </c>
      <c r="E20" s="76">
        <f>+SUM(G20,+H20)</f>
        <v>5022</v>
      </c>
      <c r="F20" s="96">
        <f>IF(D20&gt;0,E20/D20*100,"-")</f>
        <v>12.23535144353758</v>
      </c>
      <c r="G20" s="76">
        <v>5022</v>
      </c>
      <c r="H20" s="76">
        <v>0</v>
      </c>
      <c r="I20" s="76">
        <f>+SUM(K20,+M20,+O20)</f>
        <v>36023</v>
      </c>
      <c r="J20" s="96">
        <f>IF($D20&gt;0,I20/$D20*100,"-")</f>
        <v>87.76464855646242</v>
      </c>
      <c r="K20" s="76">
        <v>33827</v>
      </c>
      <c r="L20" s="96">
        <f>IF($D20&gt;0,K20/$D20*100,"-")</f>
        <v>82.4144231940553</v>
      </c>
      <c r="M20" s="76">
        <v>0</v>
      </c>
      <c r="N20" s="96">
        <f>IF($D20&gt;0,M20/$D20*100,"-")</f>
        <v>0</v>
      </c>
      <c r="O20" s="76">
        <v>2196</v>
      </c>
      <c r="P20" s="76">
        <v>2196</v>
      </c>
      <c r="Q20" s="96">
        <f>IF($D20&gt;0,O20/$D20*100,"-")</f>
        <v>5.350225362407114</v>
      </c>
      <c r="R20" s="76">
        <v>666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22769</v>
      </c>
      <c r="E21" s="76">
        <f>+SUM(G21,+H21)</f>
        <v>4356</v>
      </c>
      <c r="F21" s="96">
        <f>IF(D21&gt;0,E21/D21*100,"-")</f>
        <v>19.1312749791383</v>
      </c>
      <c r="G21" s="76">
        <v>4356</v>
      </c>
      <c r="H21" s="76">
        <v>0</v>
      </c>
      <c r="I21" s="76">
        <f>+SUM(K21,+M21,+O21)</f>
        <v>18413</v>
      </c>
      <c r="J21" s="96">
        <f>IF($D21&gt;0,I21/$D21*100,"-")</f>
        <v>80.8687250208617</v>
      </c>
      <c r="K21" s="76">
        <v>10774</v>
      </c>
      <c r="L21" s="96">
        <f>IF($D21&gt;0,K21/$D21*100,"-")</f>
        <v>47.31872282489349</v>
      </c>
      <c r="M21" s="76">
        <v>0</v>
      </c>
      <c r="N21" s="96">
        <f>IF($D21&gt;0,M21/$D21*100,"-")</f>
        <v>0</v>
      </c>
      <c r="O21" s="76">
        <v>7639</v>
      </c>
      <c r="P21" s="76">
        <v>6576</v>
      </c>
      <c r="Q21" s="96">
        <f>IF($D21&gt;0,O21/$D21*100,"-")</f>
        <v>33.550002195968204</v>
      </c>
      <c r="R21" s="76">
        <v>448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13250</v>
      </c>
      <c r="E22" s="76">
        <f>+SUM(G22,+H22)</f>
        <v>944</v>
      </c>
      <c r="F22" s="96">
        <f>IF(D22&gt;0,E22/D22*100,"-")</f>
        <v>7.124528301886793</v>
      </c>
      <c r="G22" s="76">
        <v>944</v>
      </c>
      <c r="H22" s="76">
        <v>0</v>
      </c>
      <c r="I22" s="76">
        <f>+SUM(K22,+M22,+O22)</f>
        <v>12306</v>
      </c>
      <c r="J22" s="96">
        <f>IF($D22&gt;0,I22/$D22*100,"-")</f>
        <v>92.87547169811322</v>
      </c>
      <c r="K22" s="76">
        <v>9354</v>
      </c>
      <c r="L22" s="96">
        <f>IF($D22&gt;0,K22/$D22*100,"-")</f>
        <v>70.59622641509435</v>
      </c>
      <c r="M22" s="76">
        <v>0</v>
      </c>
      <c r="N22" s="96">
        <f>IF($D22&gt;0,M22/$D22*100,"-")</f>
        <v>0</v>
      </c>
      <c r="O22" s="76">
        <v>2952</v>
      </c>
      <c r="P22" s="76">
        <v>1687</v>
      </c>
      <c r="Q22" s="96">
        <f>IF($D22&gt;0,O22/$D22*100,"-")</f>
        <v>22.279245283018867</v>
      </c>
      <c r="R22" s="76">
        <v>178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19582</v>
      </c>
      <c r="E23" s="76">
        <f>+SUM(G23,+H23)</f>
        <v>2231</v>
      </c>
      <c r="F23" s="96">
        <f>IF(D23&gt;0,E23/D23*100,"-")</f>
        <v>11.39311612705546</v>
      </c>
      <c r="G23" s="76">
        <v>2167</v>
      </c>
      <c r="H23" s="76">
        <v>64</v>
      </c>
      <c r="I23" s="76">
        <f>+SUM(K23,+M23,+O23)</f>
        <v>17351</v>
      </c>
      <c r="J23" s="96">
        <f>IF($D23&gt;0,I23/$D23*100,"-")</f>
        <v>88.60688387294454</v>
      </c>
      <c r="K23" s="76">
        <v>15345</v>
      </c>
      <c r="L23" s="96">
        <f>IF($D23&gt;0,K23/$D23*100,"-")</f>
        <v>78.36278214686956</v>
      </c>
      <c r="M23" s="76">
        <v>0</v>
      </c>
      <c r="N23" s="96">
        <f>IF($D23&gt;0,M23/$D23*100,"-")</f>
        <v>0</v>
      </c>
      <c r="O23" s="76">
        <v>2006</v>
      </c>
      <c r="P23" s="76">
        <v>1262</v>
      </c>
      <c r="Q23" s="96">
        <f>IF($D23&gt;0,O23/$D23*100,"-")</f>
        <v>10.244101726074966</v>
      </c>
      <c r="R23" s="76">
        <v>1018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7239</v>
      </c>
      <c r="E24" s="76">
        <f>+SUM(G24,+H24)</f>
        <v>803</v>
      </c>
      <c r="F24" s="96">
        <f>IF(D24&gt;0,E24/D24*100,"-")</f>
        <v>11.092692360823317</v>
      </c>
      <c r="G24" s="76">
        <v>803</v>
      </c>
      <c r="H24" s="76">
        <v>0</v>
      </c>
      <c r="I24" s="76">
        <f>+SUM(K24,+M24,+O24)</f>
        <v>6436</v>
      </c>
      <c r="J24" s="96">
        <f>IF($D24&gt;0,I24/$D24*100,"-")</f>
        <v>88.90730763917668</v>
      </c>
      <c r="K24" s="76">
        <v>5929</v>
      </c>
      <c r="L24" s="96">
        <f>IF($D24&gt;0,K24/$D24*100,"-")</f>
        <v>81.90357784224341</v>
      </c>
      <c r="M24" s="76">
        <v>0</v>
      </c>
      <c r="N24" s="96">
        <f>IF($D24&gt;0,M24/$D24*100,"-")</f>
        <v>0</v>
      </c>
      <c r="O24" s="76">
        <v>507</v>
      </c>
      <c r="P24" s="76">
        <v>155</v>
      </c>
      <c r="Q24" s="96">
        <f>IF($D24&gt;0,O24/$D24*100,"-")</f>
        <v>7.003729796933278</v>
      </c>
      <c r="R24" s="76">
        <v>120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7908</v>
      </c>
      <c r="E25" s="76">
        <f>+SUM(G25,+H25)</f>
        <v>2245</v>
      </c>
      <c r="F25" s="96">
        <f>IF(D25&gt;0,E25/D25*100,"-")</f>
        <v>28.388973191704604</v>
      </c>
      <c r="G25" s="76">
        <v>2245</v>
      </c>
      <c r="H25" s="76">
        <v>0</v>
      </c>
      <c r="I25" s="76">
        <f>+SUM(K25,+M25,+O25)</f>
        <v>5663</v>
      </c>
      <c r="J25" s="96">
        <f>IF($D25&gt;0,I25/$D25*100,"-")</f>
        <v>71.61102680829539</v>
      </c>
      <c r="K25" s="76">
        <v>4939</v>
      </c>
      <c r="L25" s="96">
        <f>IF($D25&gt;0,K25/$D25*100,"-")</f>
        <v>62.45574102175012</v>
      </c>
      <c r="M25" s="76">
        <v>0</v>
      </c>
      <c r="N25" s="96">
        <f>IF($D25&gt;0,M25/$D25*100,"-")</f>
        <v>0</v>
      </c>
      <c r="O25" s="76">
        <v>724</v>
      </c>
      <c r="P25" s="76">
        <v>329</v>
      </c>
      <c r="Q25" s="96">
        <f>IF($D25&gt;0,O25/$D25*100,"-")</f>
        <v>9.15528578654527</v>
      </c>
      <c r="R25" s="76">
        <v>79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8122</v>
      </c>
      <c r="E26" s="76">
        <f>+SUM(G26,+H26)</f>
        <v>1320</v>
      </c>
      <c r="F26" s="96">
        <f>IF(D26&gt;0,E26/D26*100,"-")</f>
        <v>16.252154641713865</v>
      </c>
      <c r="G26" s="76">
        <v>1254</v>
      </c>
      <c r="H26" s="76">
        <v>66</v>
      </c>
      <c r="I26" s="76">
        <f>+SUM(K26,+M26,+O26)</f>
        <v>6802</v>
      </c>
      <c r="J26" s="96">
        <f>IF($D26&gt;0,I26/$D26*100,"-")</f>
        <v>83.74784535828613</v>
      </c>
      <c r="K26" s="76">
        <v>5894</v>
      </c>
      <c r="L26" s="96">
        <f>IF($D26&gt;0,K26/$D26*100,"-")</f>
        <v>72.56833292292538</v>
      </c>
      <c r="M26" s="76">
        <v>0</v>
      </c>
      <c r="N26" s="96">
        <f>IF($D26&gt;0,M26/$D26*100,"-")</f>
        <v>0</v>
      </c>
      <c r="O26" s="76">
        <v>908</v>
      </c>
      <c r="P26" s="76">
        <v>422</v>
      </c>
      <c r="Q26" s="96">
        <f>IF($D26&gt;0,O26/$D26*100,"-")</f>
        <v>11.17951243536075</v>
      </c>
      <c r="R26" s="76">
        <v>37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127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128</v>
      </c>
      <c r="B2" s="136" t="s">
        <v>129</v>
      </c>
      <c r="C2" s="136" t="s">
        <v>130</v>
      </c>
      <c r="D2" s="183" t="s">
        <v>131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132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133</v>
      </c>
      <c r="AG2" s="143"/>
      <c r="AH2" s="143"/>
      <c r="AI2" s="144"/>
      <c r="AJ2" s="142" t="s">
        <v>134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135</v>
      </c>
      <c r="AU2" s="136"/>
      <c r="AV2" s="136"/>
      <c r="AW2" s="136"/>
      <c r="AX2" s="136"/>
      <c r="AY2" s="136"/>
      <c r="AZ2" s="142" t="s">
        <v>136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137</v>
      </c>
      <c r="E3" s="184" t="s">
        <v>138</v>
      </c>
      <c r="F3" s="143"/>
      <c r="G3" s="144"/>
      <c r="H3" s="185" t="s">
        <v>139</v>
      </c>
      <c r="I3" s="147"/>
      <c r="J3" s="148"/>
      <c r="K3" s="184" t="s">
        <v>140</v>
      </c>
      <c r="L3" s="147"/>
      <c r="M3" s="148"/>
      <c r="N3" s="89" t="s">
        <v>137</v>
      </c>
      <c r="O3" s="184" t="s">
        <v>141</v>
      </c>
      <c r="P3" s="145"/>
      <c r="Q3" s="145"/>
      <c r="R3" s="145"/>
      <c r="S3" s="145"/>
      <c r="T3" s="145"/>
      <c r="U3" s="146"/>
      <c r="V3" s="184" t="s">
        <v>142</v>
      </c>
      <c r="W3" s="145"/>
      <c r="X3" s="145"/>
      <c r="Y3" s="145"/>
      <c r="Z3" s="145"/>
      <c r="AA3" s="145"/>
      <c r="AB3" s="146"/>
      <c r="AC3" s="186" t="s">
        <v>143</v>
      </c>
      <c r="AD3" s="87"/>
      <c r="AE3" s="88"/>
      <c r="AF3" s="138" t="s">
        <v>137</v>
      </c>
      <c r="AG3" s="136" t="s">
        <v>145</v>
      </c>
      <c r="AH3" s="136" t="s">
        <v>147</v>
      </c>
      <c r="AI3" s="136" t="s">
        <v>148</v>
      </c>
      <c r="AJ3" s="137" t="s">
        <v>137</v>
      </c>
      <c r="AK3" s="136" t="s">
        <v>150</v>
      </c>
      <c r="AL3" s="136" t="s">
        <v>151</v>
      </c>
      <c r="AM3" s="136" t="s">
        <v>152</v>
      </c>
      <c r="AN3" s="136" t="s">
        <v>147</v>
      </c>
      <c r="AO3" s="136" t="s">
        <v>148</v>
      </c>
      <c r="AP3" s="136" t="s">
        <v>153</v>
      </c>
      <c r="AQ3" s="136" t="s">
        <v>154</v>
      </c>
      <c r="AR3" s="136" t="s">
        <v>155</v>
      </c>
      <c r="AS3" s="136" t="s">
        <v>156</v>
      </c>
      <c r="AT3" s="138" t="s">
        <v>137</v>
      </c>
      <c r="AU3" s="136" t="s">
        <v>150</v>
      </c>
      <c r="AV3" s="136" t="s">
        <v>151</v>
      </c>
      <c r="AW3" s="136" t="s">
        <v>152</v>
      </c>
      <c r="AX3" s="136" t="s">
        <v>147</v>
      </c>
      <c r="AY3" s="136" t="s">
        <v>148</v>
      </c>
      <c r="AZ3" s="138" t="s">
        <v>137</v>
      </c>
      <c r="BA3" s="136" t="s">
        <v>145</v>
      </c>
      <c r="BB3" s="136" t="s">
        <v>147</v>
      </c>
      <c r="BC3" s="136" t="s">
        <v>148</v>
      </c>
    </row>
    <row r="4" spans="1:55" s="53" customFormat="1" ht="26.25" customHeight="1">
      <c r="A4" s="137"/>
      <c r="B4" s="137"/>
      <c r="C4" s="137"/>
      <c r="D4" s="89"/>
      <c r="E4" s="89" t="s">
        <v>137</v>
      </c>
      <c r="F4" s="120" t="s">
        <v>157</v>
      </c>
      <c r="G4" s="120" t="s">
        <v>158</v>
      </c>
      <c r="H4" s="89" t="s">
        <v>137</v>
      </c>
      <c r="I4" s="120" t="s">
        <v>157</v>
      </c>
      <c r="J4" s="120" t="s">
        <v>158</v>
      </c>
      <c r="K4" s="89" t="s">
        <v>137</v>
      </c>
      <c r="L4" s="120" t="s">
        <v>157</v>
      </c>
      <c r="M4" s="120" t="s">
        <v>158</v>
      </c>
      <c r="N4" s="89"/>
      <c r="O4" s="89" t="s">
        <v>137</v>
      </c>
      <c r="P4" s="120" t="s">
        <v>145</v>
      </c>
      <c r="Q4" s="120" t="s">
        <v>147</v>
      </c>
      <c r="R4" s="120" t="s">
        <v>148</v>
      </c>
      <c r="S4" s="120" t="s">
        <v>160</v>
      </c>
      <c r="T4" s="120" t="s">
        <v>162</v>
      </c>
      <c r="U4" s="120" t="s">
        <v>164</v>
      </c>
      <c r="V4" s="89" t="s">
        <v>137</v>
      </c>
      <c r="W4" s="120" t="s">
        <v>145</v>
      </c>
      <c r="X4" s="120" t="s">
        <v>147</v>
      </c>
      <c r="Y4" s="120" t="s">
        <v>148</v>
      </c>
      <c r="Z4" s="120" t="s">
        <v>160</v>
      </c>
      <c r="AA4" s="120" t="s">
        <v>162</v>
      </c>
      <c r="AB4" s="120" t="s">
        <v>164</v>
      </c>
      <c r="AC4" s="89" t="s">
        <v>137</v>
      </c>
      <c r="AD4" s="120" t="s">
        <v>157</v>
      </c>
      <c r="AE4" s="120" t="s">
        <v>158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165</v>
      </c>
      <c r="E6" s="94" t="s">
        <v>165</v>
      </c>
      <c r="F6" s="94" t="s">
        <v>165</v>
      </c>
      <c r="G6" s="94" t="s">
        <v>165</v>
      </c>
      <c r="H6" s="94" t="s">
        <v>165</v>
      </c>
      <c r="I6" s="94" t="s">
        <v>165</v>
      </c>
      <c r="J6" s="94" t="s">
        <v>165</v>
      </c>
      <c r="K6" s="94" t="s">
        <v>165</v>
      </c>
      <c r="L6" s="94" t="s">
        <v>165</v>
      </c>
      <c r="M6" s="94" t="s">
        <v>165</v>
      </c>
      <c r="N6" s="94" t="s">
        <v>165</v>
      </c>
      <c r="O6" s="94" t="s">
        <v>165</v>
      </c>
      <c r="P6" s="94" t="s">
        <v>165</v>
      </c>
      <c r="Q6" s="94" t="s">
        <v>165</v>
      </c>
      <c r="R6" s="94" t="s">
        <v>165</v>
      </c>
      <c r="S6" s="94" t="s">
        <v>165</v>
      </c>
      <c r="T6" s="94" t="s">
        <v>165</v>
      </c>
      <c r="U6" s="94" t="s">
        <v>165</v>
      </c>
      <c r="V6" s="94" t="s">
        <v>165</v>
      </c>
      <c r="W6" s="94" t="s">
        <v>165</v>
      </c>
      <c r="X6" s="94" t="s">
        <v>165</v>
      </c>
      <c r="Y6" s="94" t="s">
        <v>165</v>
      </c>
      <c r="Z6" s="94" t="s">
        <v>165</v>
      </c>
      <c r="AA6" s="94" t="s">
        <v>165</v>
      </c>
      <c r="AB6" s="94" t="s">
        <v>165</v>
      </c>
      <c r="AC6" s="94" t="s">
        <v>165</v>
      </c>
      <c r="AD6" s="94" t="s">
        <v>165</v>
      </c>
      <c r="AE6" s="94" t="s">
        <v>165</v>
      </c>
      <c r="AF6" s="95" t="s">
        <v>166</v>
      </c>
      <c r="AG6" s="95" t="s">
        <v>166</v>
      </c>
      <c r="AH6" s="95" t="s">
        <v>166</v>
      </c>
      <c r="AI6" s="95" t="s">
        <v>166</v>
      </c>
      <c r="AJ6" s="95" t="s">
        <v>166</v>
      </c>
      <c r="AK6" s="95" t="s">
        <v>166</v>
      </c>
      <c r="AL6" s="95" t="s">
        <v>166</v>
      </c>
      <c r="AM6" s="95" t="s">
        <v>166</v>
      </c>
      <c r="AN6" s="95" t="s">
        <v>166</v>
      </c>
      <c r="AO6" s="95" t="s">
        <v>166</v>
      </c>
      <c r="AP6" s="95" t="s">
        <v>166</v>
      </c>
      <c r="AQ6" s="95" t="s">
        <v>166</v>
      </c>
      <c r="AR6" s="95" t="s">
        <v>166</v>
      </c>
      <c r="AS6" s="95" t="s">
        <v>166</v>
      </c>
      <c r="AT6" s="95" t="s">
        <v>166</v>
      </c>
      <c r="AU6" s="95" t="s">
        <v>166</v>
      </c>
      <c r="AV6" s="95" t="s">
        <v>166</v>
      </c>
      <c r="AW6" s="95" t="s">
        <v>166</v>
      </c>
      <c r="AX6" s="95" t="s">
        <v>166</v>
      </c>
      <c r="AY6" s="95" t="s">
        <v>166</v>
      </c>
      <c r="AZ6" s="95" t="s">
        <v>166</v>
      </c>
      <c r="BA6" s="95" t="s">
        <v>166</v>
      </c>
      <c r="BB6" s="95" t="s">
        <v>166</v>
      </c>
      <c r="BC6" s="95" t="s">
        <v>166</v>
      </c>
    </row>
    <row r="7" spans="1:55" s="59" customFormat="1" ht="12" customHeight="1">
      <c r="A7" s="113" t="s">
        <v>167</v>
      </c>
      <c r="B7" s="114" t="s">
        <v>168</v>
      </c>
      <c r="C7" s="113" t="s">
        <v>137</v>
      </c>
      <c r="D7" s="81">
        <f>SUM(D8:D26)</f>
        <v>254870</v>
      </c>
      <c r="E7" s="81">
        <f>SUM(E8:E26)</f>
        <v>0</v>
      </c>
      <c r="F7" s="81">
        <f>SUM(F8:F26)</f>
        <v>0</v>
      </c>
      <c r="G7" s="81">
        <f>SUM(G8:G26)</f>
        <v>0</v>
      </c>
      <c r="H7" s="81">
        <f>SUM(H8:H26)</f>
        <v>129671</v>
      </c>
      <c r="I7" s="81">
        <f>SUM(I8:I26)</f>
        <v>83127</v>
      </c>
      <c r="J7" s="81">
        <f>SUM(J8:J26)</f>
        <v>46544</v>
      </c>
      <c r="K7" s="81">
        <f>SUM(K8:K26)</f>
        <v>125199</v>
      </c>
      <c r="L7" s="81">
        <f>SUM(L8:L26)</f>
        <v>9933</v>
      </c>
      <c r="M7" s="81">
        <f>SUM(M8:M26)</f>
        <v>115266</v>
      </c>
      <c r="N7" s="81">
        <f>SUM(N8:N26)</f>
        <v>257417</v>
      </c>
      <c r="O7" s="81">
        <f>SUM(O8:O26)</f>
        <v>93060</v>
      </c>
      <c r="P7" s="81">
        <f>SUM(P8:P26)</f>
        <v>90392</v>
      </c>
      <c r="Q7" s="81">
        <f>SUM(Q8:Q26)</f>
        <v>0</v>
      </c>
      <c r="R7" s="81">
        <f>SUM(R8:R26)</f>
        <v>0</v>
      </c>
      <c r="S7" s="81">
        <f>SUM(S8:S26)</f>
        <v>2668</v>
      </c>
      <c r="T7" s="81">
        <f>SUM(T8:T26)</f>
        <v>0</v>
      </c>
      <c r="U7" s="81">
        <f>SUM(U8:U26)</f>
        <v>0</v>
      </c>
      <c r="V7" s="81">
        <f>SUM(V8:V26)</f>
        <v>161810</v>
      </c>
      <c r="W7" s="81">
        <f>SUM(W8:W26)</f>
        <v>159935</v>
      </c>
      <c r="X7" s="81">
        <f>SUM(X8:X26)</f>
        <v>0</v>
      </c>
      <c r="Y7" s="81">
        <f>SUM(Y8:Y26)</f>
        <v>0</v>
      </c>
      <c r="Z7" s="81">
        <f>SUM(Z8:Z26)</f>
        <v>1875</v>
      </c>
      <c r="AA7" s="81">
        <f>SUM(AA8:AA26)</f>
        <v>0</v>
      </c>
      <c r="AB7" s="81">
        <f>SUM(AB8:AB26)</f>
        <v>0</v>
      </c>
      <c r="AC7" s="81">
        <f>SUM(AC8:AC26)</f>
        <v>2547</v>
      </c>
      <c r="AD7" s="81">
        <f>SUM(AD8:AD26)</f>
        <v>2547</v>
      </c>
      <c r="AE7" s="81">
        <f>SUM(AE8:AE26)</f>
        <v>0</v>
      </c>
      <c r="AF7" s="81">
        <f>SUM(AF8:AF26)</f>
        <v>1587</v>
      </c>
      <c r="AG7" s="81">
        <f>SUM(AG8:AG26)</f>
        <v>1587</v>
      </c>
      <c r="AH7" s="81">
        <f>SUM(AH8:AH26)</f>
        <v>0</v>
      </c>
      <c r="AI7" s="81">
        <f>SUM(AI8:AI26)</f>
        <v>0</v>
      </c>
      <c r="AJ7" s="81">
        <f>SUM(AJ8:AJ26)</f>
        <v>2840</v>
      </c>
      <c r="AK7" s="81">
        <f>SUM(AK8:AK26)</f>
        <v>1520</v>
      </c>
      <c r="AL7" s="81">
        <f>SUM(AL8:AL26)</f>
        <v>25</v>
      </c>
      <c r="AM7" s="81">
        <f>SUM(AM8:AM26)</f>
        <v>886</v>
      </c>
      <c r="AN7" s="81">
        <f>SUM(AN8:AN26)</f>
        <v>0</v>
      </c>
      <c r="AO7" s="81">
        <f>SUM(AO8:AO26)</f>
        <v>0</v>
      </c>
      <c r="AP7" s="81">
        <f>SUM(AP8:AP26)</f>
        <v>0</v>
      </c>
      <c r="AQ7" s="81">
        <f>SUM(AQ8:AQ26)</f>
        <v>0</v>
      </c>
      <c r="AR7" s="81">
        <f>SUM(AR8:AR26)</f>
        <v>151</v>
      </c>
      <c r="AS7" s="81">
        <f>SUM(AS8:AS26)</f>
        <v>258</v>
      </c>
      <c r="AT7" s="81">
        <f>SUM(AT8:AT26)</f>
        <v>292</v>
      </c>
      <c r="AU7" s="81">
        <f>SUM(AU8:AU26)</f>
        <v>256</v>
      </c>
      <c r="AV7" s="81">
        <f>SUM(AV8:AV26)</f>
        <v>36</v>
      </c>
      <c r="AW7" s="81">
        <f>SUM(AW8:AW26)</f>
        <v>0</v>
      </c>
      <c r="AX7" s="81">
        <f>SUM(AX8:AX26)</f>
        <v>0</v>
      </c>
      <c r="AY7" s="81">
        <f>SUM(AY8:AY26)</f>
        <v>0</v>
      </c>
      <c r="AZ7" s="81">
        <f>SUM(AZ8:AZ26)</f>
        <v>707</v>
      </c>
      <c r="BA7" s="81">
        <f>SUM(BA8:BA26)</f>
        <v>707</v>
      </c>
      <c r="BB7" s="81">
        <f>SUM(BB8:BB26)</f>
        <v>0</v>
      </c>
      <c r="BC7" s="81">
        <f>SUM(BC8:BC26)</f>
        <v>0</v>
      </c>
    </row>
    <row r="8" spans="1:55" s="61" customFormat="1" ht="12" customHeight="1">
      <c r="A8" s="115" t="s">
        <v>169</v>
      </c>
      <c r="B8" s="116" t="s">
        <v>170</v>
      </c>
      <c r="C8" s="115" t="s">
        <v>171</v>
      </c>
      <c r="D8" s="75">
        <f>SUM(E8,+H8,+K8)</f>
        <v>17839</v>
      </c>
      <c r="E8" s="75">
        <f>SUM(F8:G8)</f>
        <v>0</v>
      </c>
      <c r="F8" s="75">
        <v>0</v>
      </c>
      <c r="G8" s="75">
        <v>0</v>
      </c>
      <c r="H8" s="75">
        <f>SUM(I8:J8)</f>
        <v>2123</v>
      </c>
      <c r="I8" s="75">
        <v>2123</v>
      </c>
      <c r="J8" s="75">
        <v>0</v>
      </c>
      <c r="K8" s="75">
        <f>SUM(L8:M8)</f>
        <v>15716</v>
      </c>
      <c r="L8" s="75">
        <v>6263</v>
      </c>
      <c r="M8" s="75">
        <v>9453</v>
      </c>
      <c r="N8" s="75">
        <f>SUM(O8,+V8,+AC8)</f>
        <v>17955</v>
      </c>
      <c r="O8" s="75">
        <f>SUM(P8:U8)</f>
        <v>8386</v>
      </c>
      <c r="P8" s="75">
        <v>5718</v>
      </c>
      <c r="Q8" s="75">
        <v>0</v>
      </c>
      <c r="R8" s="75">
        <v>0</v>
      </c>
      <c r="S8" s="75">
        <v>2668</v>
      </c>
      <c r="T8" s="75">
        <v>0</v>
      </c>
      <c r="U8" s="75">
        <v>0</v>
      </c>
      <c r="V8" s="75">
        <f>SUM(W8:AB8)</f>
        <v>9453</v>
      </c>
      <c r="W8" s="75">
        <v>7578</v>
      </c>
      <c r="X8" s="75">
        <v>0</v>
      </c>
      <c r="Y8" s="75">
        <v>0</v>
      </c>
      <c r="Z8" s="75">
        <v>1875</v>
      </c>
      <c r="AA8" s="75">
        <v>0</v>
      </c>
      <c r="AB8" s="75">
        <v>0</v>
      </c>
      <c r="AC8" s="75">
        <f>SUM(AD8:AE8)</f>
        <v>116</v>
      </c>
      <c r="AD8" s="75">
        <v>116</v>
      </c>
      <c r="AE8" s="75">
        <v>0</v>
      </c>
      <c r="AF8" s="75">
        <f>SUM(AG8:AI8)</f>
        <v>50</v>
      </c>
      <c r="AG8" s="75">
        <v>50</v>
      </c>
      <c r="AH8" s="75">
        <v>0</v>
      </c>
      <c r="AI8" s="75">
        <v>0</v>
      </c>
      <c r="AJ8" s="75">
        <f>SUM(AK8:AS8)</f>
        <v>577</v>
      </c>
      <c r="AK8" s="75">
        <v>569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8</v>
      </c>
      <c r="AT8" s="75">
        <f>SUM(AU8:AY8)</f>
        <v>42</v>
      </c>
      <c r="AU8" s="75">
        <v>42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169</v>
      </c>
      <c r="B9" s="116" t="s">
        <v>172</v>
      </c>
      <c r="C9" s="115" t="s">
        <v>173</v>
      </c>
      <c r="D9" s="75">
        <f>SUM(E9,+H9,+K9)</f>
        <v>31512</v>
      </c>
      <c r="E9" s="75">
        <f>SUM(F9:G9)</f>
        <v>0</v>
      </c>
      <c r="F9" s="75">
        <v>0</v>
      </c>
      <c r="G9" s="75">
        <v>0</v>
      </c>
      <c r="H9" s="75">
        <f>SUM(I9:J9)</f>
        <v>11320</v>
      </c>
      <c r="I9" s="75">
        <v>11320</v>
      </c>
      <c r="J9" s="75">
        <v>0</v>
      </c>
      <c r="K9" s="75">
        <f>SUM(L9:M9)</f>
        <v>20192</v>
      </c>
      <c r="L9" s="75">
        <v>0</v>
      </c>
      <c r="M9" s="75">
        <v>20192</v>
      </c>
      <c r="N9" s="75">
        <f>SUM(O9,+V9,+AC9)</f>
        <v>31796</v>
      </c>
      <c r="O9" s="75">
        <f>SUM(P9:U9)</f>
        <v>11320</v>
      </c>
      <c r="P9" s="75">
        <v>11320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20192</v>
      </c>
      <c r="W9" s="75">
        <v>20192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284</v>
      </c>
      <c r="AD9" s="75">
        <v>284</v>
      </c>
      <c r="AE9" s="75">
        <v>0</v>
      </c>
      <c r="AF9" s="75">
        <f>SUM(AG9:AI9)</f>
        <v>49</v>
      </c>
      <c r="AG9" s="75">
        <v>49</v>
      </c>
      <c r="AH9" s="75">
        <v>0</v>
      </c>
      <c r="AI9" s="75">
        <v>0</v>
      </c>
      <c r="AJ9" s="75">
        <f>SUM(AK9:AS9)</f>
        <v>49</v>
      </c>
      <c r="AK9" s="75">
        <v>0</v>
      </c>
      <c r="AL9" s="75">
        <v>0</v>
      </c>
      <c r="AM9" s="75">
        <v>49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330</v>
      </c>
      <c r="BA9" s="75">
        <v>330</v>
      </c>
      <c r="BB9" s="75">
        <v>0</v>
      </c>
      <c r="BC9" s="75">
        <v>0</v>
      </c>
    </row>
    <row r="10" spans="1:55" s="61" customFormat="1" ht="12" customHeight="1">
      <c r="A10" s="115" t="s">
        <v>169</v>
      </c>
      <c r="B10" s="116" t="s">
        <v>174</v>
      </c>
      <c r="C10" s="115" t="s">
        <v>175</v>
      </c>
      <c r="D10" s="75">
        <f>SUM(E10,+H10,+K10)</f>
        <v>25307</v>
      </c>
      <c r="E10" s="75">
        <f>SUM(F10:G10)</f>
        <v>0</v>
      </c>
      <c r="F10" s="75">
        <v>0</v>
      </c>
      <c r="G10" s="75">
        <v>0</v>
      </c>
      <c r="H10" s="75">
        <f>SUM(I10:J10)</f>
        <v>7238</v>
      </c>
      <c r="I10" s="75">
        <v>7238</v>
      </c>
      <c r="J10" s="75">
        <v>0</v>
      </c>
      <c r="K10" s="75">
        <f>SUM(L10:M10)</f>
        <v>18069</v>
      </c>
      <c r="L10" s="75">
        <v>0</v>
      </c>
      <c r="M10" s="75">
        <v>18069</v>
      </c>
      <c r="N10" s="75">
        <f>SUM(O10,+V10,+AC10)</f>
        <v>26023</v>
      </c>
      <c r="O10" s="75">
        <f>SUM(P10:U10)</f>
        <v>7238</v>
      </c>
      <c r="P10" s="75">
        <v>7238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18069</v>
      </c>
      <c r="W10" s="75">
        <v>18069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716</v>
      </c>
      <c r="AD10" s="75">
        <v>716</v>
      </c>
      <c r="AE10" s="75">
        <v>0</v>
      </c>
      <c r="AF10" s="75">
        <f>SUM(AG10:AI10)</f>
        <v>211</v>
      </c>
      <c r="AG10" s="75">
        <v>211</v>
      </c>
      <c r="AH10" s="75">
        <v>0</v>
      </c>
      <c r="AI10" s="75">
        <v>0</v>
      </c>
      <c r="AJ10" s="75">
        <f>SUM(AK10:AS10)</f>
        <v>211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125</v>
      </c>
      <c r="AS10" s="75">
        <v>86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34</v>
      </c>
      <c r="BA10" s="75">
        <v>34</v>
      </c>
      <c r="BB10" s="75">
        <v>0</v>
      </c>
      <c r="BC10" s="75">
        <v>0</v>
      </c>
    </row>
    <row r="11" spans="1:55" s="61" customFormat="1" ht="12" customHeight="1">
      <c r="A11" s="115" t="s">
        <v>169</v>
      </c>
      <c r="B11" s="116" t="s">
        <v>176</v>
      </c>
      <c r="C11" s="115" t="s">
        <v>177</v>
      </c>
      <c r="D11" s="75">
        <f>SUM(E11,+H11,+K11)</f>
        <v>31494</v>
      </c>
      <c r="E11" s="75">
        <f>SUM(F11:G11)</f>
        <v>0</v>
      </c>
      <c r="F11" s="75">
        <v>0</v>
      </c>
      <c r="G11" s="75">
        <v>0</v>
      </c>
      <c r="H11" s="75">
        <f>SUM(I11:J11)</f>
        <v>29506</v>
      </c>
      <c r="I11" s="75">
        <v>10709</v>
      </c>
      <c r="J11" s="75">
        <v>18797</v>
      </c>
      <c r="K11" s="75">
        <f>SUM(L11:M11)</f>
        <v>1988</v>
      </c>
      <c r="L11" s="75">
        <v>724</v>
      </c>
      <c r="M11" s="75">
        <v>1264</v>
      </c>
      <c r="N11" s="75">
        <f>SUM(O11,+V11,+AC11)</f>
        <v>31555</v>
      </c>
      <c r="O11" s="75">
        <f>SUM(P11:U11)</f>
        <v>11433</v>
      </c>
      <c r="P11" s="75">
        <v>11433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20061</v>
      </c>
      <c r="W11" s="75">
        <v>20061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61</v>
      </c>
      <c r="AD11" s="75">
        <v>61</v>
      </c>
      <c r="AE11" s="75">
        <v>0</v>
      </c>
      <c r="AF11" s="75">
        <f>SUM(AG11:AI11)</f>
        <v>27</v>
      </c>
      <c r="AG11" s="75">
        <v>27</v>
      </c>
      <c r="AH11" s="75">
        <v>0</v>
      </c>
      <c r="AI11" s="75">
        <v>0</v>
      </c>
      <c r="AJ11" s="75">
        <f>SUM(AK11:AS11)</f>
        <v>277</v>
      </c>
      <c r="AK11" s="75">
        <v>250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27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98</v>
      </c>
      <c r="BA11" s="75">
        <v>98</v>
      </c>
      <c r="BB11" s="75">
        <v>0</v>
      </c>
      <c r="BC11" s="75">
        <v>0</v>
      </c>
    </row>
    <row r="12" spans="1:55" s="61" customFormat="1" ht="12" customHeight="1">
      <c r="A12" s="70" t="s">
        <v>169</v>
      </c>
      <c r="B12" s="117" t="s">
        <v>178</v>
      </c>
      <c r="C12" s="70" t="s">
        <v>179</v>
      </c>
      <c r="D12" s="76">
        <f>SUM(E12,+H12,+K12)</f>
        <v>9115</v>
      </c>
      <c r="E12" s="76">
        <f>SUM(F12:G12)</f>
        <v>0</v>
      </c>
      <c r="F12" s="76">
        <v>0</v>
      </c>
      <c r="G12" s="76">
        <v>0</v>
      </c>
      <c r="H12" s="76">
        <f>SUM(I12:J12)</f>
        <v>3806</v>
      </c>
      <c r="I12" s="76">
        <v>3806</v>
      </c>
      <c r="J12" s="76">
        <v>0</v>
      </c>
      <c r="K12" s="76">
        <f>SUM(L12:M12)</f>
        <v>5309</v>
      </c>
      <c r="L12" s="76">
        <v>0</v>
      </c>
      <c r="M12" s="76">
        <v>5309</v>
      </c>
      <c r="N12" s="76">
        <f>SUM(O12,+V12,+AC12)</f>
        <v>9128</v>
      </c>
      <c r="O12" s="76">
        <f>SUM(P12:U12)</f>
        <v>3806</v>
      </c>
      <c r="P12" s="76">
        <v>3806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5309</v>
      </c>
      <c r="W12" s="76">
        <v>5309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13</v>
      </c>
      <c r="AD12" s="76">
        <v>13</v>
      </c>
      <c r="AE12" s="76">
        <v>0</v>
      </c>
      <c r="AF12" s="76">
        <f>SUM(AG12:AI12)</f>
        <v>4</v>
      </c>
      <c r="AG12" s="76">
        <v>4</v>
      </c>
      <c r="AH12" s="76">
        <v>0</v>
      </c>
      <c r="AI12" s="76">
        <v>0</v>
      </c>
      <c r="AJ12" s="76">
        <f>SUM(AK12:AS12)</f>
        <v>4</v>
      </c>
      <c r="AK12" s="76">
        <v>4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4</v>
      </c>
      <c r="AU12" s="76">
        <v>4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29</v>
      </c>
      <c r="BA12" s="76">
        <v>29</v>
      </c>
      <c r="BB12" s="76">
        <v>0</v>
      </c>
      <c r="BC12" s="76">
        <v>0</v>
      </c>
    </row>
    <row r="13" spans="1:55" s="61" customFormat="1" ht="12" customHeight="1">
      <c r="A13" s="70" t="s">
        <v>169</v>
      </c>
      <c r="B13" s="117" t="s">
        <v>180</v>
      </c>
      <c r="C13" s="70" t="s">
        <v>181</v>
      </c>
      <c r="D13" s="76">
        <f>SUM(E13,+H13,+K13)</f>
        <v>8450</v>
      </c>
      <c r="E13" s="76">
        <f>SUM(F13:G13)</f>
        <v>0</v>
      </c>
      <c r="F13" s="76">
        <v>0</v>
      </c>
      <c r="G13" s="76">
        <v>0</v>
      </c>
      <c r="H13" s="76">
        <f>SUM(I13:J13)</f>
        <v>2150</v>
      </c>
      <c r="I13" s="76">
        <v>2150</v>
      </c>
      <c r="J13" s="76">
        <v>0</v>
      </c>
      <c r="K13" s="76">
        <f>SUM(L13:M13)</f>
        <v>6300</v>
      </c>
      <c r="L13" s="76">
        <v>0</v>
      </c>
      <c r="M13" s="76">
        <v>6300</v>
      </c>
      <c r="N13" s="76">
        <f>SUM(O13,+V13,+AC13)</f>
        <v>8493</v>
      </c>
      <c r="O13" s="76">
        <f>SUM(P13:U13)</f>
        <v>2150</v>
      </c>
      <c r="P13" s="76">
        <v>2150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6300</v>
      </c>
      <c r="W13" s="76">
        <v>6300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43</v>
      </c>
      <c r="AD13" s="76">
        <v>43</v>
      </c>
      <c r="AE13" s="76">
        <v>0</v>
      </c>
      <c r="AF13" s="76">
        <f>SUM(AG13:AI13)</f>
        <v>4</v>
      </c>
      <c r="AG13" s="76">
        <v>4</v>
      </c>
      <c r="AH13" s="76">
        <v>0</v>
      </c>
      <c r="AI13" s="76">
        <v>0</v>
      </c>
      <c r="AJ13" s="76">
        <f>SUM(AK13:AS13)</f>
        <v>4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4</v>
      </c>
      <c r="AT13" s="76">
        <f>SUM(AU13:AY13)</f>
        <v>0</v>
      </c>
      <c r="AU13" s="76"/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26</v>
      </c>
      <c r="BA13" s="76">
        <v>26</v>
      </c>
      <c r="BB13" s="76">
        <v>0</v>
      </c>
      <c r="BC13" s="76">
        <v>0</v>
      </c>
    </row>
    <row r="14" spans="1:55" s="61" customFormat="1" ht="12" customHeight="1">
      <c r="A14" s="70" t="s">
        <v>169</v>
      </c>
      <c r="B14" s="117" t="s">
        <v>182</v>
      </c>
      <c r="C14" s="70" t="s">
        <v>183</v>
      </c>
      <c r="D14" s="76">
        <f>SUM(E14,+H14,+K14)</f>
        <v>5288</v>
      </c>
      <c r="E14" s="76">
        <f>SUM(F14:G14)</f>
        <v>0</v>
      </c>
      <c r="F14" s="76">
        <v>0</v>
      </c>
      <c r="G14" s="76">
        <v>0</v>
      </c>
      <c r="H14" s="76">
        <f>SUM(I14:J14)</f>
        <v>1416</v>
      </c>
      <c r="I14" s="76">
        <v>1416</v>
      </c>
      <c r="J14" s="76">
        <v>0</v>
      </c>
      <c r="K14" s="76">
        <f>SUM(L14:M14)</f>
        <v>3872</v>
      </c>
      <c r="L14" s="76">
        <v>0</v>
      </c>
      <c r="M14" s="76">
        <v>3872</v>
      </c>
      <c r="N14" s="76">
        <f>SUM(O14,+V14,+AC14)</f>
        <v>5306</v>
      </c>
      <c r="O14" s="76">
        <f>SUM(P14:U14)</f>
        <v>1416</v>
      </c>
      <c r="P14" s="76">
        <v>1416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3872</v>
      </c>
      <c r="W14" s="76">
        <v>3872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18</v>
      </c>
      <c r="AD14" s="76">
        <v>18</v>
      </c>
      <c r="AE14" s="76">
        <v>0</v>
      </c>
      <c r="AF14" s="76">
        <f>SUM(AG14:AI14)</f>
        <v>2</v>
      </c>
      <c r="AG14" s="76">
        <v>2</v>
      </c>
      <c r="AH14" s="76">
        <v>0</v>
      </c>
      <c r="AI14" s="76">
        <v>0</v>
      </c>
      <c r="AJ14" s="76">
        <f>SUM(AK14:AS14)</f>
        <v>2</v>
      </c>
      <c r="AK14" s="76">
        <v>2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2</v>
      </c>
      <c r="AU14" s="76">
        <v>2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17</v>
      </c>
      <c r="BA14" s="76">
        <v>17</v>
      </c>
      <c r="BB14" s="76">
        <v>0</v>
      </c>
      <c r="BC14" s="76">
        <v>0</v>
      </c>
    </row>
    <row r="15" spans="1:55" s="61" customFormat="1" ht="12" customHeight="1">
      <c r="A15" s="70" t="s">
        <v>169</v>
      </c>
      <c r="B15" s="117" t="s">
        <v>184</v>
      </c>
      <c r="C15" s="70" t="s">
        <v>185</v>
      </c>
      <c r="D15" s="76">
        <f>SUM(E15,+H15,+K15)</f>
        <v>37646</v>
      </c>
      <c r="E15" s="76">
        <f>SUM(F15:G15)</f>
        <v>0</v>
      </c>
      <c r="F15" s="76">
        <v>0</v>
      </c>
      <c r="G15" s="76">
        <v>0</v>
      </c>
      <c r="H15" s="76">
        <f>SUM(I15:J15)</f>
        <v>37646</v>
      </c>
      <c r="I15" s="76">
        <v>12576</v>
      </c>
      <c r="J15" s="76">
        <v>25070</v>
      </c>
      <c r="K15" s="76">
        <f>SUM(L15:M15)</f>
        <v>0</v>
      </c>
      <c r="L15" s="76">
        <v>0</v>
      </c>
      <c r="M15" s="76">
        <v>0</v>
      </c>
      <c r="N15" s="76">
        <f>SUM(O15,+V15,+AC15)</f>
        <v>38454</v>
      </c>
      <c r="O15" s="76">
        <f>SUM(P15:U15)</f>
        <v>12576</v>
      </c>
      <c r="P15" s="76">
        <v>12576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25070</v>
      </c>
      <c r="W15" s="76">
        <v>25070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808</v>
      </c>
      <c r="AD15" s="76">
        <v>808</v>
      </c>
      <c r="AE15" s="76">
        <v>0</v>
      </c>
      <c r="AF15" s="76">
        <f>SUM(AG15:AI15)</f>
        <v>101</v>
      </c>
      <c r="AG15" s="76">
        <v>101</v>
      </c>
      <c r="AH15" s="76">
        <v>0</v>
      </c>
      <c r="AI15" s="76">
        <v>0</v>
      </c>
      <c r="AJ15" s="76">
        <f>SUM(AK15:AS15)</f>
        <v>357</v>
      </c>
      <c r="AK15" s="76">
        <v>337</v>
      </c>
      <c r="AL15" s="76">
        <v>20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101</v>
      </c>
      <c r="AU15" s="76">
        <v>101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20</v>
      </c>
      <c r="BA15" s="76">
        <v>20</v>
      </c>
      <c r="BB15" s="76">
        <v>0</v>
      </c>
      <c r="BC15" s="76">
        <v>0</v>
      </c>
    </row>
    <row r="16" spans="1:55" s="61" customFormat="1" ht="12" customHeight="1">
      <c r="A16" s="70" t="s">
        <v>169</v>
      </c>
      <c r="B16" s="117" t="s">
        <v>186</v>
      </c>
      <c r="C16" s="70" t="s">
        <v>187</v>
      </c>
      <c r="D16" s="76">
        <f>SUM(E16,+H16,+K16)</f>
        <v>4069</v>
      </c>
      <c r="E16" s="76">
        <f>SUM(F16:G16)</f>
        <v>0</v>
      </c>
      <c r="F16" s="76">
        <v>0</v>
      </c>
      <c r="G16" s="76">
        <v>0</v>
      </c>
      <c r="H16" s="76">
        <f>SUM(I16:J16)</f>
        <v>4069</v>
      </c>
      <c r="I16" s="76">
        <v>1392</v>
      </c>
      <c r="J16" s="76">
        <v>2677</v>
      </c>
      <c r="K16" s="76">
        <f>SUM(L16:M16)</f>
        <v>0</v>
      </c>
      <c r="L16" s="76">
        <v>0</v>
      </c>
      <c r="M16" s="76">
        <v>0</v>
      </c>
      <c r="N16" s="76">
        <f>SUM(O16,+V16,+AC16)</f>
        <v>4105</v>
      </c>
      <c r="O16" s="76">
        <f>SUM(P16:U16)</f>
        <v>1392</v>
      </c>
      <c r="P16" s="76">
        <v>1392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2677</v>
      </c>
      <c r="W16" s="76">
        <v>2677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36</v>
      </c>
      <c r="AD16" s="76">
        <v>36</v>
      </c>
      <c r="AE16" s="76">
        <v>0</v>
      </c>
      <c r="AF16" s="76">
        <f>SUM(AG16:AI16)</f>
        <v>2</v>
      </c>
      <c r="AG16" s="76">
        <v>2</v>
      </c>
      <c r="AH16" s="76">
        <v>0</v>
      </c>
      <c r="AI16" s="76">
        <v>0</v>
      </c>
      <c r="AJ16" s="76">
        <f>SUM(AK16:AS16)</f>
        <v>0</v>
      </c>
      <c r="AK16" s="76"/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2</v>
      </c>
      <c r="AU16" s="76">
        <v>2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13</v>
      </c>
      <c r="BA16" s="76">
        <v>13</v>
      </c>
      <c r="BB16" s="76">
        <v>0</v>
      </c>
      <c r="BC16" s="76">
        <v>0</v>
      </c>
    </row>
    <row r="17" spans="1:55" s="61" customFormat="1" ht="12" customHeight="1">
      <c r="A17" s="70" t="s">
        <v>169</v>
      </c>
      <c r="B17" s="117" t="s">
        <v>188</v>
      </c>
      <c r="C17" s="70" t="s">
        <v>189</v>
      </c>
      <c r="D17" s="76">
        <f>SUM(E17,+H17,+K17)</f>
        <v>9117</v>
      </c>
      <c r="E17" s="76">
        <f>SUM(F17:G17)</f>
        <v>0</v>
      </c>
      <c r="F17" s="76">
        <v>0</v>
      </c>
      <c r="G17" s="76">
        <v>0</v>
      </c>
      <c r="H17" s="76">
        <f>SUM(I17:J17)</f>
        <v>3054</v>
      </c>
      <c r="I17" s="76">
        <v>3054</v>
      </c>
      <c r="J17" s="76">
        <v>0</v>
      </c>
      <c r="K17" s="76">
        <f>SUM(L17:M17)</f>
        <v>6063</v>
      </c>
      <c r="L17" s="76">
        <v>0</v>
      </c>
      <c r="M17" s="76">
        <v>6063</v>
      </c>
      <c r="N17" s="76">
        <f>SUM(O17,+V17,+AC17)</f>
        <v>9117</v>
      </c>
      <c r="O17" s="76">
        <f>SUM(P17:U17)</f>
        <v>3054</v>
      </c>
      <c r="P17" s="76">
        <v>3054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6063</v>
      </c>
      <c r="W17" s="76">
        <v>6063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25</v>
      </c>
      <c r="AG17" s="76">
        <v>25</v>
      </c>
      <c r="AH17" s="76">
        <v>0</v>
      </c>
      <c r="AI17" s="76">
        <v>0</v>
      </c>
      <c r="AJ17" s="76">
        <f>SUM(AK17:AS17)</f>
        <v>87</v>
      </c>
      <c r="AK17" s="76">
        <v>82</v>
      </c>
      <c r="AL17" s="76">
        <v>5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25</v>
      </c>
      <c r="AU17" s="76">
        <v>25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169</v>
      </c>
      <c r="B18" s="117" t="s">
        <v>190</v>
      </c>
      <c r="C18" s="70" t="s">
        <v>191</v>
      </c>
      <c r="D18" s="76">
        <f>SUM(E18,+H18,+K18)</f>
        <v>15903</v>
      </c>
      <c r="E18" s="76">
        <f>SUM(F18:G18)</f>
        <v>0</v>
      </c>
      <c r="F18" s="76">
        <v>0</v>
      </c>
      <c r="G18" s="76">
        <v>0</v>
      </c>
      <c r="H18" s="76">
        <f>SUM(I18:J18)</f>
        <v>6274</v>
      </c>
      <c r="I18" s="76">
        <v>6274</v>
      </c>
      <c r="J18" s="76">
        <v>0</v>
      </c>
      <c r="K18" s="76">
        <f>SUM(L18:M18)</f>
        <v>9629</v>
      </c>
      <c r="L18" s="76">
        <v>0</v>
      </c>
      <c r="M18" s="76">
        <v>9629</v>
      </c>
      <c r="N18" s="76">
        <f>SUM(O18,+V18,+AC18)</f>
        <v>16300</v>
      </c>
      <c r="O18" s="76">
        <f>SUM(P18:U18)</f>
        <v>6274</v>
      </c>
      <c r="P18" s="76">
        <v>6274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9629</v>
      </c>
      <c r="W18" s="76">
        <v>9629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397</v>
      </c>
      <c r="AD18" s="76">
        <v>397</v>
      </c>
      <c r="AE18" s="76">
        <v>0</v>
      </c>
      <c r="AF18" s="76">
        <f>SUM(AG18:AI18)</f>
        <v>837</v>
      </c>
      <c r="AG18" s="76">
        <v>837</v>
      </c>
      <c r="AH18" s="76">
        <v>0</v>
      </c>
      <c r="AI18" s="76">
        <v>0</v>
      </c>
      <c r="AJ18" s="76">
        <f>SUM(AK18:AS18)</f>
        <v>837</v>
      </c>
      <c r="AK18" s="76">
        <v>0</v>
      </c>
      <c r="AL18" s="76">
        <v>0</v>
      </c>
      <c r="AM18" s="76">
        <v>837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169</v>
      </c>
      <c r="B19" s="117" t="s">
        <v>192</v>
      </c>
      <c r="C19" s="70" t="s">
        <v>193</v>
      </c>
      <c r="D19" s="76">
        <f>SUM(E19,+H19,+K19)</f>
        <v>30441</v>
      </c>
      <c r="E19" s="76">
        <f>SUM(F19:G19)</f>
        <v>0</v>
      </c>
      <c r="F19" s="76">
        <v>0</v>
      </c>
      <c r="G19" s="76">
        <v>0</v>
      </c>
      <c r="H19" s="76">
        <f>SUM(I19:J19)</f>
        <v>11195</v>
      </c>
      <c r="I19" s="76">
        <v>11195</v>
      </c>
      <c r="J19" s="76">
        <v>0</v>
      </c>
      <c r="K19" s="76">
        <f>SUM(L19:M19)</f>
        <v>19246</v>
      </c>
      <c r="L19" s="76">
        <v>279</v>
      </c>
      <c r="M19" s="76">
        <v>18967</v>
      </c>
      <c r="N19" s="76">
        <f>SUM(O19,+V19,+AC19)</f>
        <v>30441</v>
      </c>
      <c r="O19" s="76">
        <f>SUM(P19:U19)</f>
        <v>11474</v>
      </c>
      <c r="P19" s="76">
        <v>11474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18967</v>
      </c>
      <c r="W19" s="76">
        <v>18967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96</v>
      </c>
      <c r="AG19" s="76">
        <v>96</v>
      </c>
      <c r="AH19" s="76">
        <v>0</v>
      </c>
      <c r="AI19" s="76">
        <v>0</v>
      </c>
      <c r="AJ19" s="76">
        <f>SUM(AK19:AS19)</f>
        <v>141</v>
      </c>
      <c r="AK19" s="76">
        <v>102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39</v>
      </c>
      <c r="AT19" s="76">
        <f>SUM(AU19:AY19)</f>
        <v>57</v>
      </c>
      <c r="AU19" s="76">
        <v>57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84</v>
      </c>
      <c r="BA19" s="76">
        <v>84</v>
      </c>
      <c r="BB19" s="76">
        <v>0</v>
      </c>
      <c r="BC19" s="76">
        <v>0</v>
      </c>
    </row>
    <row r="20" spans="1:55" s="61" customFormat="1" ht="12" customHeight="1">
      <c r="A20" s="70" t="s">
        <v>169</v>
      </c>
      <c r="B20" s="117" t="s">
        <v>194</v>
      </c>
      <c r="C20" s="70" t="s">
        <v>195</v>
      </c>
      <c r="D20" s="76">
        <f>SUM(E20,+H20,+K20)</f>
        <v>6723</v>
      </c>
      <c r="E20" s="76">
        <f>SUM(F20:G20)</f>
        <v>0</v>
      </c>
      <c r="F20" s="76">
        <v>0</v>
      </c>
      <c r="G20" s="76">
        <v>0</v>
      </c>
      <c r="H20" s="76">
        <f>SUM(I20:J20)</f>
        <v>3582</v>
      </c>
      <c r="I20" s="76">
        <v>3582</v>
      </c>
      <c r="J20" s="76">
        <v>0</v>
      </c>
      <c r="K20" s="76">
        <f>SUM(L20:M20)</f>
        <v>3141</v>
      </c>
      <c r="L20" s="76">
        <v>0</v>
      </c>
      <c r="M20" s="76">
        <v>3141</v>
      </c>
      <c r="N20" s="76">
        <f>SUM(O20,+V20,+AC20)</f>
        <v>6723</v>
      </c>
      <c r="O20" s="76">
        <f>SUM(P20:U20)</f>
        <v>3582</v>
      </c>
      <c r="P20" s="76">
        <v>3582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3141</v>
      </c>
      <c r="W20" s="76">
        <v>3141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60</v>
      </c>
      <c r="AG20" s="76">
        <v>60</v>
      </c>
      <c r="AH20" s="76">
        <v>0</v>
      </c>
      <c r="AI20" s="76">
        <v>0</v>
      </c>
      <c r="AJ20" s="76">
        <f>SUM(AK20:AS20)</f>
        <v>60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26</v>
      </c>
      <c r="AS20" s="76">
        <v>34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14</v>
      </c>
      <c r="BA20" s="76">
        <v>14</v>
      </c>
      <c r="BB20" s="76">
        <v>0</v>
      </c>
      <c r="BC20" s="76">
        <v>0</v>
      </c>
    </row>
    <row r="21" spans="1:55" s="61" customFormat="1" ht="12" customHeight="1">
      <c r="A21" s="70" t="s">
        <v>169</v>
      </c>
      <c r="B21" s="117" t="s">
        <v>196</v>
      </c>
      <c r="C21" s="70" t="s">
        <v>197</v>
      </c>
      <c r="D21" s="76">
        <f>SUM(E21,+H21,+K21)</f>
        <v>8082</v>
      </c>
      <c r="E21" s="76">
        <f>SUM(F21:G21)</f>
        <v>0</v>
      </c>
      <c r="F21" s="76">
        <v>0</v>
      </c>
      <c r="G21" s="76">
        <v>0</v>
      </c>
      <c r="H21" s="76">
        <f>SUM(I21:J21)</f>
        <v>3692</v>
      </c>
      <c r="I21" s="76">
        <v>3692</v>
      </c>
      <c r="J21" s="76">
        <v>0</v>
      </c>
      <c r="K21" s="76">
        <f>SUM(L21:M21)</f>
        <v>4390</v>
      </c>
      <c r="L21" s="76">
        <v>0</v>
      </c>
      <c r="M21" s="76">
        <v>4390</v>
      </c>
      <c r="N21" s="76">
        <f>SUM(O21,+V21,+AC21)</f>
        <v>8082</v>
      </c>
      <c r="O21" s="76">
        <f>SUM(P21:U21)</f>
        <v>3692</v>
      </c>
      <c r="P21" s="76">
        <v>3692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4390</v>
      </c>
      <c r="W21" s="76">
        <v>4390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7</v>
      </c>
      <c r="AG21" s="76">
        <v>7</v>
      </c>
      <c r="AH21" s="76">
        <v>0</v>
      </c>
      <c r="AI21" s="76">
        <v>0</v>
      </c>
      <c r="AJ21" s="76">
        <f>SUM(AK21:AS21)</f>
        <v>71</v>
      </c>
      <c r="AK21" s="76">
        <v>64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7</v>
      </c>
      <c r="AT21" s="76">
        <f>SUM(AU21:AY21)</f>
        <v>0</v>
      </c>
      <c r="AU21" s="76"/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25</v>
      </c>
      <c r="BA21" s="76">
        <v>25</v>
      </c>
      <c r="BB21" s="76">
        <v>0</v>
      </c>
      <c r="BC21" s="76">
        <v>0</v>
      </c>
    </row>
    <row r="22" spans="1:55" s="61" customFormat="1" ht="12" customHeight="1">
      <c r="A22" s="70" t="s">
        <v>169</v>
      </c>
      <c r="B22" s="117" t="s">
        <v>198</v>
      </c>
      <c r="C22" s="70" t="s">
        <v>199</v>
      </c>
      <c r="D22" s="76">
        <f>SUM(E22,+H22,+K22)</f>
        <v>5407</v>
      </c>
      <c r="E22" s="76">
        <f>SUM(F22:G22)</f>
        <v>0</v>
      </c>
      <c r="F22" s="76"/>
      <c r="G22" s="76">
        <v>0</v>
      </c>
      <c r="H22" s="76">
        <f>SUM(I22:J22)</f>
        <v>1195</v>
      </c>
      <c r="I22" s="76">
        <v>1195</v>
      </c>
      <c r="J22" s="76">
        <v>0</v>
      </c>
      <c r="K22" s="76">
        <f>SUM(L22:M22)</f>
        <v>4212</v>
      </c>
      <c r="L22" s="76">
        <v>0</v>
      </c>
      <c r="M22" s="76">
        <v>4212</v>
      </c>
      <c r="N22" s="76">
        <f>SUM(O22,+V22,+AC22)</f>
        <v>5407</v>
      </c>
      <c r="O22" s="76">
        <f>SUM(P22:U22)</f>
        <v>1195</v>
      </c>
      <c r="P22" s="76">
        <v>1195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4212</v>
      </c>
      <c r="W22" s="76">
        <v>4212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5</v>
      </c>
      <c r="AG22" s="76">
        <v>5</v>
      </c>
      <c r="AH22" s="76">
        <v>0</v>
      </c>
      <c r="AI22" s="76">
        <v>0</v>
      </c>
      <c r="AJ22" s="76">
        <f>SUM(AK22:AS22)</f>
        <v>48</v>
      </c>
      <c r="AK22" s="76">
        <v>43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5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17</v>
      </c>
      <c r="BA22" s="76">
        <v>17</v>
      </c>
      <c r="BB22" s="76">
        <v>0</v>
      </c>
      <c r="BC22" s="76">
        <v>0</v>
      </c>
    </row>
    <row r="23" spans="1:55" s="61" customFormat="1" ht="12" customHeight="1">
      <c r="A23" s="70" t="s">
        <v>169</v>
      </c>
      <c r="B23" s="117" t="s">
        <v>200</v>
      </c>
      <c r="C23" s="70" t="s">
        <v>201</v>
      </c>
      <c r="D23" s="76">
        <f>SUM(E23,+H23,+K23)</f>
        <v>3500</v>
      </c>
      <c r="E23" s="76">
        <f>SUM(F23:G23)</f>
        <v>0</v>
      </c>
      <c r="F23" s="76">
        <v>0</v>
      </c>
      <c r="G23" s="76">
        <v>0</v>
      </c>
      <c r="H23" s="76">
        <f>SUM(I23:J23)</f>
        <v>1405</v>
      </c>
      <c r="I23" s="76">
        <v>1405</v>
      </c>
      <c r="J23" s="76">
        <v>0</v>
      </c>
      <c r="K23" s="76">
        <f>SUM(L23:M23)</f>
        <v>2095</v>
      </c>
      <c r="L23" s="76">
        <v>0</v>
      </c>
      <c r="M23" s="76">
        <v>2095</v>
      </c>
      <c r="N23" s="76">
        <f>SUM(O23,+V23,+AC23)</f>
        <v>3525</v>
      </c>
      <c r="O23" s="76">
        <f>SUM(P23:U23)</f>
        <v>1405</v>
      </c>
      <c r="P23" s="76">
        <v>1405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2095</v>
      </c>
      <c r="W23" s="76">
        <v>2095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25</v>
      </c>
      <c r="AD23" s="76">
        <v>25</v>
      </c>
      <c r="AE23" s="76">
        <v>0</v>
      </c>
      <c r="AF23" s="76">
        <f>SUM(AG23:AI23)</f>
        <v>48</v>
      </c>
      <c r="AG23" s="76">
        <v>48</v>
      </c>
      <c r="AH23" s="76">
        <v>0</v>
      </c>
      <c r="AI23" s="76">
        <v>0</v>
      </c>
      <c r="AJ23" s="76">
        <f>SUM(AK23:AS23)</f>
        <v>48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48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169</v>
      </c>
      <c r="B24" s="117" t="s">
        <v>202</v>
      </c>
      <c r="C24" s="70" t="s">
        <v>203</v>
      </c>
      <c r="D24" s="76">
        <f>SUM(E24,+H24,+K24)</f>
        <v>903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903</v>
      </c>
      <c r="L24" s="76">
        <v>502</v>
      </c>
      <c r="M24" s="76">
        <v>401</v>
      </c>
      <c r="N24" s="76">
        <f>SUM(O24,+V24,+AC24)</f>
        <v>903</v>
      </c>
      <c r="O24" s="76">
        <f>SUM(P24:U24)</f>
        <v>502</v>
      </c>
      <c r="P24" s="76">
        <v>502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401</v>
      </c>
      <c r="W24" s="76">
        <v>401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4</v>
      </c>
      <c r="AG24" s="76">
        <v>4</v>
      </c>
      <c r="AH24" s="76">
        <v>0</v>
      </c>
      <c r="AI24" s="76">
        <v>0</v>
      </c>
      <c r="AJ24" s="76">
        <f>SUM(AK24:AS24)</f>
        <v>12</v>
      </c>
      <c r="AK24" s="76">
        <v>12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4</v>
      </c>
      <c r="AU24" s="76">
        <v>4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/>
      <c r="BB24" s="76">
        <v>0</v>
      </c>
      <c r="BC24" s="76">
        <v>0</v>
      </c>
    </row>
    <row r="25" spans="1:55" s="61" customFormat="1" ht="12" customHeight="1">
      <c r="A25" s="70" t="s">
        <v>169</v>
      </c>
      <c r="B25" s="117" t="s">
        <v>204</v>
      </c>
      <c r="C25" s="70" t="s">
        <v>205</v>
      </c>
      <c r="D25" s="76">
        <f>SUM(E25,+H25,+K25)</f>
        <v>2165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2165</v>
      </c>
      <c r="L25" s="76">
        <v>1220</v>
      </c>
      <c r="M25" s="76">
        <v>945</v>
      </c>
      <c r="N25" s="76">
        <f>SUM(O25,+V25,+AC25)</f>
        <v>2165</v>
      </c>
      <c r="O25" s="76">
        <f>SUM(P25:U25)</f>
        <v>1220</v>
      </c>
      <c r="P25" s="76">
        <v>1220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945</v>
      </c>
      <c r="W25" s="76">
        <v>945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29</v>
      </c>
      <c r="AG25" s="76">
        <v>29</v>
      </c>
      <c r="AH25" s="76">
        <v>0</v>
      </c>
      <c r="AI25" s="76">
        <v>0</v>
      </c>
      <c r="AJ25" s="76">
        <f>SUM(AK25:AS25)</f>
        <v>29</v>
      </c>
      <c r="AK25" s="76">
        <v>29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29</v>
      </c>
      <c r="AU25" s="76">
        <v>10</v>
      </c>
      <c r="AV25" s="76">
        <v>19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169</v>
      </c>
      <c r="B26" s="117" t="s">
        <v>206</v>
      </c>
      <c r="C26" s="70" t="s">
        <v>207</v>
      </c>
      <c r="D26" s="76">
        <f>SUM(E26,+H26,+K26)</f>
        <v>1909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1909</v>
      </c>
      <c r="L26" s="76">
        <v>945</v>
      </c>
      <c r="M26" s="76">
        <v>964</v>
      </c>
      <c r="N26" s="76">
        <f>SUM(O26,+V26,+AC26)</f>
        <v>1939</v>
      </c>
      <c r="O26" s="76">
        <f>SUM(P26:U26)</f>
        <v>945</v>
      </c>
      <c r="P26" s="76">
        <v>945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964</v>
      </c>
      <c r="W26" s="76">
        <v>964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30</v>
      </c>
      <c r="AD26" s="76">
        <v>30</v>
      </c>
      <c r="AE26" s="76">
        <v>0</v>
      </c>
      <c r="AF26" s="76">
        <f>SUM(AG26:AI26)</f>
        <v>26</v>
      </c>
      <c r="AG26" s="76">
        <v>26</v>
      </c>
      <c r="AH26" s="76">
        <v>0</v>
      </c>
      <c r="AI26" s="76">
        <v>0</v>
      </c>
      <c r="AJ26" s="76">
        <f>SUM(AK26:AS26)</f>
        <v>26</v>
      </c>
      <c r="AK26" s="76">
        <v>26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26</v>
      </c>
      <c r="AU26" s="76">
        <v>9</v>
      </c>
      <c r="AV26" s="76">
        <v>17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208</v>
      </c>
      <c r="C2" s="46" t="s">
        <v>86</v>
      </c>
      <c r="D2" s="187" t="s">
        <v>209</v>
      </c>
      <c r="E2" s="3"/>
      <c r="F2" s="3"/>
      <c r="G2" s="3"/>
      <c r="H2" s="3"/>
      <c r="I2" s="3"/>
      <c r="J2" s="3"/>
      <c r="K2" s="3"/>
      <c r="L2" s="3" t="str">
        <f>LEFT(C2,2)</f>
        <v>25</v>
      </c>
      <c r="M2" s="3" t="str">
        <f>IF(L2&lt;&gt;"",VLOOKUP(L2,$AI$6:$AJ$52,2,FALSE),"-")</f>
        <v>滋賀県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210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211</v>
      </c>
      <c r="G6" s="150"/>
      <c r="H6" s="39" t="s">
        <v>212</v>
      </c>
      <c r="I6" s="39" t="s">
        <v>213</v>
      </c>
      <c r="J6" s="39" t="s">
        <v>214</v>
      </c>
      <c r="K6" s="5" t="s">
        <v>215</v>
      </c>
      <c r="L6" s="16" t="s">
        <v>216</v>
      </c>
      <c r="M6" s="40" t="s">
        <v>217</v>
      </c>
      <c r="AF6" s="11">
        <f>+'水洗化人口等'!B6</f>
        <v>0</v>
      </c>
      <c r="AG6" s="11">
        <v>6</v>
      </c>
      <c r="AI6" s="43" t="s">
        <v>218</v>
      </c>
      <c r="AJ6" s="3" t="s">
        <v>53</v>
      </c>
    </row>
    <row r="7" spans="2:36" ht="16.5" customHeight="1">
      <c r="B7" s="151" t="s">
        <v>219</v>
      </c>
      <c r="C7" s="6" t="s">
        <v>220</v>
      </c>
      <c r="D7" s="17">
        <f>AD7</f>
        <v>91377</v>
      </c>
      <c r="F7" s="188" t="s">
        <v>221</v>
      </c>
      <c r="G7" s="7" t="s">
        <v>144</v>
      </c>
      <c r="H7" s="18">
        <f>AD14</f>
        <v>90392</v>
      </c>
      <c r="I7" s="18">
        <f>AD24</f>
        <v>159935</v>
      </c>
      <c r="J7" s="18">
        <f>SUM(H7:I7)</f>
        <v>250327</v>
      </c>
      <c r="K7" s="19">
        <f>IF(J$13&gt;0,J7/J$13,0)</f>
        <v>0.9821752265861027</v>
      </c>
      <c r="L7" s="20">
        <f>AD34</f>
        <v>1587</v>
      </c>
      <c r="M7" s="21">
        <f>AD37</f>
        <v>707</v>
      </c>
      <c r="AA7" s="4" t="s">
        <v>220</v>
      </c>
      <c r="AB7" s="47" t="s">
        <v>222</v>
      </c>
      <c r="AC7" s="47" t="s">
        <v>223</v>
      </c>
      <c r="AD7" s="11">
        <f ca="1">IF(AD$2=0,INDIRECT(AB7&amp;"!"&amp;AC7&amp;$AG$2),0)</f>
        <v>91377</v>
      </c>
      <c r="AF7" s="43" t="str">
        <f>+'水洗化人口等'!B7</f>
        <v>25000</v>
      </c>
      <c r="AG7" s="11">
        <v>7</v>
      </c>
      <c r="AI7" s="43" t="s">
        <v>224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2746</v>
      </c>
      <c r="F8" s="159"/>
      <c r="G8" s="7" t="s">
        <v>146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222</v>
      </c>
      <c r="AC8" s="47" t="s">
        <v>225</v>
      </c>
      <c r="AD8" s="11">
        <f ca="1">IF(AD$2=0,INDIRECT(AB8&amp;"!"&amp;AC8&amp;$AG$2),0)</f>
        <v>2746</v>
      </c>
      <c r="AF8" s="43" t="str">
        <f>+'水洗化人口等'!B8</f>
        <v>25201</v>
      </c>
      <c r="AG8" s="11">
        <v>8</v>
      </c>
      <c r="AI8" s="43" t="s">
        <v>226</v>
      </c>
      <c r="AJ8" s="3" t="s">
        <v>51</v>
      </c>
    </row>
    <row r="9" spans="2:36" ht="16.5" customHeight="1">
      <c r="B9" s="153"/>
      <c r="C9" s="8" t="s">
        <v>227</v>
      </c>
      <c r="D9" s="23">
        <f>SUM(D7:D8)</f>
        <v>94123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228</v>
      </c>
      <c r="AB9" s="47" t="s">
        <v>222</v>
      </c>
      <c r="AC9" s="47" t="s">
        <v>229</v>
      </c>
      <c r="AD9" s="11">
        <f ca="1">IF(AD$2=0,INDIRECT(AB9&amp;"!"&amp;AC9&amp;$AG$2),0)</f>
        <v>1065690</v>
      </c>
      <c r="AF9" s="43" t="str">
        <f>+'水洗化人口等'!B9</f>
        <v>25202</v>
      </c>
      <c r="AG9" s="11">
        <v>9</v>
      </c>
      <c r="AI9" s="43" t="s">
        <v>230</v>
      </c>
      <c r="AJ9" s="3" t="s">
        <v>50</v>
      </c>
    </row>
    <row r="10" spans="2:36" ht="16.5" customHeight="1">
      <c r="B10" s="154" t="s">
        <v>231</v>
      </c>
      <c r="C10" s="189" t="s">
        <v>228</v>
      </c>
      <c r="D10" s="22">
        <f>AD9</f>
        <v>1065690</v>
      </c>
      <c r="F10" s="159"/>
      <c r="G10" s="7" t="s">
        <v>159</v>
      </c>
      <c r="H10" s="18">
        <f>AD17</f>
        <v>2668</v>
      </c>
      <c r="I10" s="18">
        <f>AD27</f>
        <v>1875</v>
      </c>
      <c r="J10" s="18">
        <f>SUM(H10:I10)</f>
        <v>4543</v>
      </c>
      <c r="K10" s="19">
        <f>IF(J$13&gt;0,J10/J$13,0)</f>
        <v>0.01782477341389728</v>
      </c>
      <c r="L10" s="24" t="s">
        <v>232</v>
      </c>
      <c r="M10" s="25" t="s">
        <v>232</v>
      </c>
      <c r="AA10" s="4" t="s">
        <v>233</v>
      </c>
      <c r="AB10" s="47" t="s">
        <v>222</v>
      </c>
      <c r="AC10" s="47" t="s">
        <v>234</v>
      </c>
      <c r="AD10" s="11">
        <f ca="1">IF(AD$2=0,INDIRECT(AB10&amp;"!"&amp;AC10&amp;$AG$2),0)</f>
        <v>0</v>
      </c>
      <c r="AF10" s="43" t="str">
        <f>+'水洗化人口等'!B10</f>
        <v>25203</v>
      </c>
      <c r="AG10" s="11">
        <v>10</v>
      </c>
      <c r="AI10" s="43" t="s">
        <v>235</v>
      </c>
      <c r="AJ10" s="3" t="s">
        <v>49</v>
      </c>
    </row>
    <row r="11" spans="2:36" ht="16.5" customHeight="1">
      <c r="B11" s="155"/>
      <c r="C11" s="7" t="s">
        <v>233</v>
      </c>
      <c r="D11" s="22">
        <f>AD10</f>
        <v>0</v>
      </c>
      <c r="F11" s="159"/>
      <c r="G11" s="7" t="s">
        <v>161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232</v>
      </c>
      <c r="M11" s="25" t="s">
        <v>232</v>
      </c>
      <c r="AA11" s="4" t="s">
        <v>236</v>
      </c>
      <c r="AB11" s="47" t="s">
        <v>222</v>
      </c>
      <c r="AC11" s="47" t="s">
        <v>237</v>
      </c>
      <c r="AD11" s="11">
        <f ca="1">IF(AD$2=0,INDIRECT(AB11&amp;"!"&amp;AC11&amp;$AG$2),0)</f>
        <v>229817</v>
      </c>
      <c r="AF11" s="43" t="str">
        <f>+'水洗化人口等'!B11</f>
        <v>25204</v>
      </c>
      <c r="AG11" s="11">
        <v>11</v>
      </c>
      <c r="AI11" s="43" t="s">
        <v>238</v>
      </c>
      <c r="AJ11" s="3" t="s">
        <v>48</v>
      </c>
    </row>
    <row r="12" spans="2:36" ht="16.5" customHeight="1">
      <c r="B12" s="155"/>
      <c r="C12" s="7" t="s">
        <v>236</v>
      </c>
      <c r="D12" s="22">
        <f>AD11</f>
        <v>229817</v>
      </c>
      <c r="F12" s="159"/>
      <c r="G12" s="7" t="s">
        <v>163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232</v>
      </c>
      <c r="M12" s="25" t="s">
        <v>232</v>
      </c>
      <c r="AA12" s="4" t="s">
        <v>239</v>
      </c>
      <c r="AB12" s="47" t="s">
        <v>222</v>
      </c>
      <c r="AC12" s="47" t="s">
        <v>240</v>
      </c>
      <c r="AD12" s="11">
        <f ca="1">IF(AD$2=0,INDIRECT(AB12&amp;"!"&amp;AC12&amp;$AG$2),0)</f>
        <v>162823</v>
      </c>
      <c r="AF12" s="43" t="str">
        <f>+'水洗化人口等'!B12</f>
        <v>25206</v>
      </c>
      <c r="AG12" s="11">
        <v>12</v>
      </c>
      <c r="AI12" s="43" t="s">
        <v>241</v>
      </c>
      <c r="AJ12" s="3" t="s">
        <v>47</v>
      </c>
    </row>
    <row r="13" spans="2:36" ht="16.5" customHeight="1">
      <c r="B13" s="156"/>
      <c r="C13" s="8" t="s">
        <v>227</v>
      </c>
      <c r="D13" s="23">
        <f>SUM(D10:D12)</f>
        <v>1295507</v>
      </c>
      <c r="F13" s="160"/>
      <c r="G13" s="7" t="s">
        <v>227</v>
      </c>
      <c r="H13" s="18">
        <f>SUM(H7:H12)</f>
        <v>93060</v>
      </c>
      <c r="I13" s="18">
        <f>SUM(I7:I12)</f>
        <v>161810</v>
      </c>
      <c r="J13" s="18">
        <f>SUM(J7:J12)</f>
        <v>254870</v>
      </c>
      <c r="K13" s="19">
        <v>1</v>
      </c>
      <c r="L13" s="24" t="s">
        <v>232</v>
      </c>
      <c r="M13" s="25" t="s">
        <v>232</v>
      </c>
      <c r="AA13" s="4" t="s">
        <v>60</v>
      </c>
      <c r="AB13" s="47" t="s">
        <v>222</v>
      </c>
      <c r="AC13" s="47" t="s">
        <v>242</v>
      </c>
      <c r="AD13" s="11">
        <f ca="1">IF(AD$2=0,INDIRECT(AB13&amp;"!"&amp;AC13&amp;$AG$2),0)</f>
        <v>28559</v>
      </c>
      <c r="AF13" s="43" t="str">
        <f>+'水洗化人口等'!B13</f>
        <v>25207</v>
      </c>
      <c r="AG13" s="11">
        <v>13</v>
      </c>
      <c r="AI13" s="43" t="s">
        <v>243</v>
      </c>
      <c r="AJ13" s="3" t="s">
        <v>46</v>
      </c>
    </row>
    <row r="14" spans="2:36" ht="16.5" customHeight="1" thickBot="1">
      <c r="B14" s="157" t="s">
        <v>244</v>
      </c>
      <c r="C14" s="158"/>
      <c r="D14" s="26">
        <f>SUM(D9,D13)</f>
        <v>1389630</v>
      </c>
      <c r="F14" s="161" t="s">
        <v>245</v>
      </c>
      <c r="G14" s="162"/>
      <c r="H14" s="18">
        <f>AD20</f>
        <v>2547</v>
      </c>
      <c r="I14" s="18">
        <f>AD30</f>
        <v>0</v>
      </c>
      <c r="J14" s="18">
        <f>SUM(H14:I14)</f>
        <v>2547</v>
      </c>
      <c r="K14" s="27" t="s">
        <v>232</v>
      </c>
      <c r="L14" s="24" t="s">
        <v>232</v>
      </c>
      <c r="M14" s="25" t="s">
        <v>232</v>
      </c>
      <c r="AA14" s="4" t="s">
        <v>144</v>
      </c>
      <c r="AB14" s="47" t="s">
        <v>246</v>
      </c>
      <c r="AC14" s="47" t="s">
        <v>240</v>
      </c>
      <c r="AD14" s="11">
        <f ca="1">IF(AD$2=0,INDIRECT(AB14&amp;"!"&amp;AC14&amp;$AG$2),0)</f>
        <v>90392</v>
      </c>
      <c r="AF14" s="43" t="str">
        <f>+'水洗化人口等'!B14</f>
        <v>25208</v>
      </c>
      <c r="AG14" s="11">
        <v>14</v>
      </c>
      <c r="AI14" s="43" t="s">
        <v>247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28559</v>
      </c>
      <c r="F15" s="157" t="s">
        <v>54</v>
      </c>
      <c r="G15" s="158"/>
      <c r="H15" s="28">
        <f>SUM(H13:H14)</f>
        <v>95607</v>
      </c>
      <c r="I15" s="28">
        <f>SUM(I13:I14)</f>
        <v>161810</v>
      </c>
      <c r="J15" s="28">
        <f>SUM(J13:J14)</f>
        <v>257417</v>
      </c>
      <c r="K15" s="29" t="s">
        <v>232</v>
      </c>
      <c r="L15" s="30">
        <f>SUM(L7:L9)</f>
        <v>1587</v>
      </c>
      <c r="M15" s="31">
        <f>SUM(M7:M9)</f>
        <v>707</v>
      </c>
      <c r="AA15" s="4" t="s">
        <v>146</v>
      </c>
      <c r="AB15" s="47" t="s">
        <v>246</v>
      </c>
      <c r="AC15" s="47" t="s">
        <v>248</v>
      </c>
      <c r="AD15" s="11">
        <f ca="1">IF(AD$2=0,INDIRECT(AB15&amp;"!"&amp;AC15&amp;$AG$2),0)</f>
        <v>0</v>
      </c>
      <c r="AF15" s="43" t="str">
        <f>+'水洗化人口等'!B15</f>
        <v>25209</v>
      </c>
      <c r="AG15" s="11">
        <v>15</v>
      </c>
      <c r="AI15" s="43" t="s">
        <v>249</v>
      </c>
      <c r="AJ15" s="3" t="s">
        <v>44</v>
      </c>
    </row>
    <row r="16" spans="2:36" ht="16.5" customHeight="1" thickBot="1">
      <c r="B16" s="190" t="s">
        <v>250</v>
      </c>
      <c r="AA16" s="4" t="s">
        <v>1</v>
      </c>
      <c r="AB16" s="47" t="s">
        <v>246</v>
      </c>
      <c r="AC16" s="47" t="s">
        <v>242</v>
      </c>
      <c r="AD16" s="11">
        <f ca="1">IF(AD$2=0,INDIRECT(AB16&amp;"!"&amp;AC16&amp;$AG$2),0)</f>
        <v>0</v>
      </c>
      <c r="AF16" s="43" t="str">
        <f>+'水洗化人口等'!B16</f>
        <v>25210</v>
      </c>
      <c r="AG16" s="11">
        <v>16</v>
      </c>
      <c r="AI16" s="43" t="s">
        <v>251</v>
      </c>
      <c r="AJ16" s="3" t="s">
        <v>43</v>
      </c>
    </row>
    <row r="17" spans="3:36" ht="16.5" customHeight="1" thickBot="1">
      <c r="C17" s="32">
        <f>AD12</f>
        <v>162823</v>
      </c>
      <c r="D17" s="4" t="s">
        <v>252</v>
      </c>
      <c r="J17" s="15"/>
      <c r="AA17" s="4" t="s">
        <v>159</v>
      </c>
      <c r="AB17" s="47" t="s">
        <v>246</v>
      </c>
      <c r="AC17" s="47" t="s">
        <v>253</v>
      </c>
      <c r="AD17" s="11">
        <f ca="1">IF(AD$2=0,INDIRECT(AB17&amp;"!"&amp;AC17&amp;$AG$2),0)</f>
        <v>2668</v>
      </c>
      <c r="AF17" s="43" t="str">
        <f>+'水洗化人口等'!B17</f>
        <v>25211</v>
      </c>
      <c r="AG17" s="11">
        <v>17</v>
      </c>
      <c r="AI17" s="43" t="s">
        <v>254</v>
      </c>
      <c r="AJ17" s="3" t="s">
        <v>42</v>
      </c>
    </row>
    <row r="18" spans="6:36" ht="30" customHeight="1">
      <c r="F18" s="149" t="s">
        <v>255</v>
      </c>
      <c r="G18" s="150"/>
      <c r="H18" s="39" t="s">
        <v>212</v>
      </c>
      <c r="I18" s="39" t="s">
        <v>213</v>
      </c>
      <c r="J18" s="42" t="s">
        <v>214</v>
      </c>
      <c r="AA18" s="4" t="s">
        <v>161</v>
      </c>
      <c r="AB18" s="47" t="s">
        <v>246</v>
      </c>
      <c r="AC18" s="47" t="s">
        <v>256</v>
      </c>
      <c r="AD18" s="11">
        <f ca="1">IF(AD$2=0,INDIRECT(AB18&amp;"!"&amp;AC18&amp;$AG$2),0)</f>
        <v>0</v>
      </c>
      <c r="AF18" s="43" t="str">
        <f>+'水洗化人口等'!B18</f>
        <v>25212</v>
      </c>
      <c r="AG18" s="11">
        <v>18</v>
      </c>
      <c r="AI18" s="43" t="s">
        <v>257</v>
      </c>
      <c r="AJ18" s="3" t="s">
        <v>41</v>
      </c>
    </row>
    <row r="19" spans="3:36" ht="16.5" customHeight="1">
      <c r="C19" s="41" t="s">
        <v>258</v>
      </c>
      <c r="D19" s="10">
        <f>IF(D$14&gt;0,D13/D$14,0)</f>
        <v>0.9322675820182351</v>
      </c>
      <c r="F19" s="161" t="s">
        <v>259</v>
      </c>
      <c r="G19" s="162"/>
      <c r="H19" s="18">
        <f>AD21</f>
        <v>0</v>
      </c>
      <c r="I19" s="18">
        <f>AD31</f>
        <v>0</v>
      </c>
      <c r="J19" s="22">
        <f>SUM(H19:I19)</f>
        <v>0</v>
      </c>
      <c r="AA19" s="4" t="s">
        <v>163</v>
      </c>
      <c r="AB19" s="47" t="s">
        <v>246</v>
      </c>
      <c r="AC19" s="47" t="s">
        <v>260</v>
      </c>
      <c r="AD19" s="11">
        <f ca="1">IF(AD$2=0,INDIRECT(AB19&amp;"!"&amp;AC19&amp;$AG$2),0)</f>
        <v>0</v>
      </c>
      <c r="AF19" s="43" t="str">
        <f>+'水洗化人口等'!B19</f>
        <v>25213</v>
      </c>
      <c r="AG19" s="11">
        <v>19</v>
      </c>
      <c r="AI19" s="43" t="s">
        <v>261</v>
      </c>
      <c r="AJ19" s="3" t="s">
        <v>40</v>
      </c>
    </row>
    <row r="20" spans="3:36" ht="16.5" customHeight="1">
      <c r="C20" s="41" t="s">
        <v>262</v>
      </c>
      <c r="D20" s="10">
        <f>IF(D$14&gt;0,D9/D$14,0)</f>
        <v>0.06773241798176494</v>
      </c>
      <c r="F20" s="161" t="s">
        <v>263</v>
      </c>
      <c r="G20" s="162"/>
      <c r="H20" s="18">
        <f>AD22</f>
        <v>83127</v>
      </c>
      <c r="I20" s="18">
        <f>AD32</f>
        <v>46544</v>
      </c>
      <c r="J20" s="22">
        <f>SUM(H20:I20)</f>
        <v>129671</v>
      </c>
      <c r="AA20" s="4" t="s">
        <v>245</v>
      </c>
      <c r="AB20" s="47" t="s">
        <v>246</v>
      </c>
      <c r="AC20" s="47" t="s">
        <v>264</v>
      </c>
      <c r="AD20" s="11">
        <f ca="1">IF(AD$2=0,INDIRECT(AB20&amp;"!"&amp;AC20&amp;$AG$2),0)</f>
        <v>2547</v>
      </c>
      <c r="AF20" s="43" t="str">
        <f>+'水洗化人口等'!B20</f>
        <v>25214</v>
      </c>
      <c r="AG20" s="11">
        <v>20</v>
      </c>
      <c r="AI20" s="43" t="s">
        <v>265</v>
      </c>
      <c r="AJ20" s="3" t="s">
        <v>39</v>
      </c>
    </row>
    <row r="21" spans="3:36" ht="16.5" customHeight="1">
      <c r="C21" s="41" t="s">
        <v>266</v>
      </c>
      <c r="D21" s="10">
        <f>IF(D$14&gt;0,D10/D$14,0)</f>
        <v>0.7668875887826256</v>
      </c>
      <c r="F21" s="161" t="s">
        <v>267</v>
      </c>
      <c r="G21" s="162"/>
      <c r="H21" s="18">
        <f>AD23</f>
        <v>9933</v>
      </c>
      <c r="I21" s="18">
        <f>AD33</f>
        <v>115266</v>
      </c>
      <c r="J21" s="22">
        <f>SUM(H21:I21)</f>
        <v>125199</v>
      </c>
      <c r="AA21" s="4" t="s">
        <v>259</v>
      </c>
      <c r="AB21" s="47" t="s">
        <v>246</v>
      </c>
      <c r="AC21" s="47" t="s">
        <v>268</v>
      </c>
      <c r="AD21" s="11">
        <f ca="1">IF(AD$2=0,INDIRECT(AB21&amp;"!"&amp;AC21&amp;$AG$2),0)</f>
        <v>0</v>
      </c>
      <c r="AF21" s="43" t="str">
        <f>+'水洗化人口等'!B21</f>
        <v>25383</v>
      </c>
      <c r="AG21" s="11">
        <v>21</v>
      </c>
      <c r="AI21" s="43" t="s">
        <v>269</v>
      </c>
      <c r="AJ21" s="3" t="s">
        <v>38</v>
      </c>
    </row>
    <row r="22" spans="3:36" ht="16.5" customHeight="1" thickBot="1">
      <c r="C22" s="41" t="s">
        <v>270</v>
      </c>
      <c r="D22" s="10">
        <f>IF(D$14&gt;0,D12/D$14,0)</f>
        <v>0.16537999323560948</v>
      </c>
      <c r="F22" s="157" t="s">
        <v>54</v>
      </c>
      <c r="G22" s="158"/>
      <c r="H22" s="28">
        <f>SUM(H19:H21)</f>
        <v>93060</v>
      </c>
      <c r="I22" s="28">
        <f>SUM(I19:I21)</f>
        <v>161810</v>
      </c>
      <c r="J22" s="33">
        <f>SUM(J19:J21)</f>
        <v>254870</v>
      </c>
      <c r="AA22" s="4" t="s">
        <v>263</v>
      </c>
      <c r="AB22" s="47" t="s">
        <v>246</v>
      </c>
      <c r="AC22" s="47" t="s">
        <v>271</v>
      </c>
      <c r="AD22" s="11">
        <f ca="1">IF(AD$2=0,INDIRECT(AB22&amp;"!"&amp;AC22&amp;$AG$2),0)</f>
        <v>83127</v>
      </c>
      <c r="AF22" s="43" t="str">
        <f>+'水洗化人口等'!B22</f>
        <v>25384</v>
      </c>
      <c r="AG22" s="11">
        <v>22</v>
      </c>
      <c r="AI22" s="43" t="s">
        <v>272</v>
      </c>
      <c r="AJ22" s="3" t="s">
        <v>37</v>
      </c>
    </row>
    <row r="23" spans="3:36" ht="16.5" customHeight="1">
      <c r="C23" s="41" t="s">
        <v>273</v>
      </c>
      <c r="D23" s="10">
        <f>IF(D$14&gt;0,C17/D$14,0)</f>
        <v>0.11717003806768708</v>
      </c>
      <c r="F23" s="9"/>
      <c r="J23" s="34"/>
      <c r="AA23" s="4" t="s">
        <v>267</v>
      </c>
      <c r="AB23" s="47" t="s">
        <v>246</v>
      </c>
      <c r="AC23" s="47" t="s">
        <v>274</v>
      </c>
      <c r="AD23" s="11">
        <f ca="1">IF(AD$2=0,INDIRECT(AB23&amp;"!"&amp;AC23&amp;$AG$2),0)</f>
        <v>9933</v>
      </c>
      <c r="AF23" s="43" t="str">
        <f>+'水洗化人口等'!B23</f>
        <v>25425</v>
      </c>
      <c r="AG23" s="11">
        <v>23</v>
      </c>
      <c r="AI23" s="43" t="s">
        <v>275</v>
      </c>
      <c r="AJ23" s="3" t="s">
        <v>36</v>
      </c>
    </row>
    <row r="24" spans="3:36" ht="16.5" customHeight="1" thickBot="1">
      <c r="C24" s="41" t="s">
        <v>276</v>
      </c>
      <c r="D24" s="10">
        <f>IF(D$9&gt;0,D7/D$9,0)</f>
        <v>0.9708254093048457</v>
      </c>
      <c r="J24" s="35" t="s">
        <v>277</v>
      </c>
      <c r="AA24" s="4" t="s">
        <v>144</v>
      </c>
      <c r="AB24" s="47" t="s">
        <v>246</v>
      </c>
      <c r="AC24" s="47" t="s">
        <v>278</v>
      </c>
      <c r="AD24" s="11">
        <f ca="1">IF(AD$2=0,INDIRECT(AB24&amp;"!"&amp;AC24&amp;$AG$2),0)</f>
        <v>159935</v>
      </c>
      <c r="AF24" s="43" t="str">
        <f>+'水洗化人口等'!B24</f>
        <v>25441</v>
      </c>
      <c r="AG24" s="11">
        <v>24</v>
      </c>
      <c r="AI24" s="43" t="s">
        <v>279</v>
      </c>
      <c r="AJ24" s="3" t="s">
        <v>35</v>
      </c>
    </row>
    <row r="25" spans="3:36" ht="16.5" customHeight="1">
      <c r="C25" s="41" t="s">
        <v>280</v>
      </c>
      <c r="D25" s="10">
        <f>IF(D$9&gt;0,D8/D$9,0)</f>
        <v>0.029174590695154212</v>
      </c>
      <c r="F25" s="176" t="s">
        <v>6</v>
      </c>
      <c r="G25" s="177"/>
      <c r="H25" s="177"/>
      <c r="I25" s="169" t="s">
        <v>281</v>
      </c>
      <c r="J25" s="171" t="s">
        <v>282</v>
      </c>
      <c r="AA25" s="4" t="s">
        <v>146</v>
      </c>
      <c r="AB25" s="47" t="s">
        <v>246</v>
      </c>
      <c r="AC25" s="47" t="s">
        <v>283</v>
      </c>
      <c r="AD25" s="11">
        <f ca="1">IF(AD$2=0,INDIRECT(AB25&amp;"!"&amp;AC25&amp;$AG$2),0)</f>
        <v>0</v>
      </c>
      <c r="AF25" s="43" t="str">
        <f>+'水洗化人口等'!B25</f>
        <v>25442</v>
      </c>
      <c r="AG25" s="11">
        <v>25</v>
      </c>
      <c r="AI25" s="43" t="s">
        <v>284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246</v>
      </c>
      <c r="AC26" s="47" t="s">
        <v>285</v>
      </c>
      <c r="AD26" s="11">
        <f ca="1">IF(AD$2=0,INDIRECT(AB26&amp;"!"&amp;AC26&amp;$AG$2),0)</f>
        <v>0</v>
      </c>
      <c r="AF26" s="43" t="str">
        <f>+'水洗化人口等'!B26</f>
        <v>25443</v>
      </c>
      <c r="AG26" s="11">
        <v>26</v>
      </c>
      <c r="AI26" s="43" t="s">
        <v>286</v>
      </c>
      <c r="AJ26" s="3" t="s">
        <v>33</v>
      </c>
    </row>
    <row r="27" spans="6:36" ht="16.5" customHeight="1">
      <c r="F27" s="166" t="s">
        <v>149</v>
      </c>
      <c r="G27" s="167"/>
      <c r="H27" s="168"/>
      <c r="I27" s="20">
        <f>AD40</f>
        <v>1520</v>
      </c>
      <c r="J27" s="36">
        <f>AD49</f>
        <v>256</v>
      </c>
      <c r="AA27" s="4" t="s">
        <v>159</v>
      </c>
      <c r="AB27" s="47" t="s">
        <v>246</v>
      </c>
      <c r="AC27" s="47" t="s">
        <v>287</v>
      </c>
      <c r="AD27" s="11">
        <f ca="1">IF(AD$2=0,INDIRECT(AB27&amp;"!"&amp;AC27&amp;$AG$2),0)</f>
        <v>1875</v>
      </c>
      <c r="AF27" s="43">
        <f>+'水洗化人口等'!B27</f>
        <v>0</v>
      </c>
      <c r="AG27" s="11">
        <v>27</v>
      </c>
      <c r="AI27" s="43" t="s">
        <v>288</v>
      </c>
      <c r="AJ27" s="3" t="s">
        <v>32</v>
      </c>
    </row>
    <row r="28" spans="6:36" ht="16.5" customHeight="1">
      <c r="F28" s="173" t="s">
        <v>289</v>
      </c>
      <c r="G28" s="174"/>
      <c r="H28" s="175"/>
      <c r="I28" s="20">
        <f>AD41</f>
        <v>25</v>
      </c>
      <c r="J28" s="36">
        <f>AD50</f>
        <v>36</v>
      </c>
      <c r="AA28" s="4" t="s">
        <v>161</v>
      </c>
      <c r="AB28" s="47" t="s">
        <v>246</v>
      </c>
      <c r="AC28" s="47" t="s">
        <v>290</v>
      </c>
      <c r="AD28" s="11">
        <f ca="1">IF(AD$2=0,INDIRECT(AB28&amp;"!"&amp;AC28&amp;$AG$2),0)</f>
        <v>0</v>
      </c>
      <c r="AF28" s="43">
        <f>+'水洗化人口等'!B28</f>
        <v>0</v>
      </c>
      <c r="AG28" s="11">
        <v>28</v>
      </c>
      <c r="AI28" s="43" t="s">
        <v>291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886</v>
      </c>
      <c r="J29" s="36">
        <f>AD51</f>
        <v>0</v>
      </c>
      <c r="AA29" s="4" t="s">
        <v>163</v>
      </c>
      <c r="AB29" s="47" t="s">
        <v>246</v>
      </c>
      <c r="AC29" s="47" t="s">
        <v>292</v>
      </c>
      <c r="AD29" s="11">
        <f ca="1">IF(AD$2=0,INDIRECT(AB29&amp;"!"&amp;AC29&amp;$AG$2),0)</f>
        <v>0</v>
      </c>
      <c r="AF29" s="43">
        <f>+'水洗化人口等'!B29</f>
        <v>0</v>
      </c>
      <c r="AG29" s="11">
        <v>29</v>
      </c>
      <c r="AI29" s="43" t="s">
        <v>293</v>
      </c>
      <c r="AJ29" s="3" t="s">
        <v>30</v>
      </c>
    </row>
    <row r="30" spans="6:36" ht="16.5" customHeight="1">
      <c r="F30" s="166" t="s">
        <v>146</v>
      </c>
      <c r="G30" s="167"/>
      <c r="H30" s="168"/>
      <c r="I30" s="20">
        <f>AD43</f>
        <v>0</v>
      </c>
      <c r="J30" s="36">
        <f>AD52</f>
        <v>0</v>
      </c>
      <c r="AA30" s="4" t="s">
        <v>245</v>
      </c>
      <c r="AB30" s="47" t="s">
        <v>246</v>
      </c>
      <c r="AC30" s="47" t="s">
        <v>294</v>
      </c>
      <c r="AD30" s="11">
        <f ca="1">IF(AD$2=0,INDIRECT(AB30&amp;"!"&amp;AC30&amp;$AG$2),0)</f>
        <v>0</v>
      </c>
      <c r="AF30" s="43">
        <f>+'水洗化人口等'!B30</f>
        <v>0</v>
      </c>
      <c r="AG30" s="11">
        <v>30</v>
      </c>
      <c r="AI30" s="43" t="s">
        <v>295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259</v>
      </c>
      <c r="AB31" s="47" t="s">
        <v>246</v>
      </c>
      <c r="AC31" s="47" t="s">
        <v>223</v>
      </c>
      <c r="AD31" s="11">
        <f ca="1">IF(AD$2=0,INDIRECT(AB31&amp;"!"&amp;AC31&amp;$AG$2),0)</f>
        <v>0</v>
      </c>
      <c r="AF31" s="43">
        <f>+'水洗化人口等'!B31</f>
        <v>0</v>
      </c>
      <c r="AG31" s="11">
        <v>31</v>
      </c>
      <c r="AI31" s="43" t="s">
        <v>296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232</v>
      </c>
      <c r="AA32" s="4" t="s">
        <v>263</v>
      </c>
      <c r="AB32" s="47" t="s">
        <v>246</v>
      </c>
      <c r="AC32" s="47" t="s">
        <v>297</v>
      </c>
      <c r="AD32" s="11">
        <f ca="1">IF(AD$2=0,INDIRECT(AB32&amp;"!"&amp;AC32&amp;$AG$2),0)</f>
        <v>46544</v>
      </c>
      <c r="AF32" s="43">
        <f>+'水洗化人口等'!B32</f>
        <v>0</v>
      </c>
      <c r="AG32" s="11">
        <v>32</v>
      </c>
      <c r="AI32" s="43" t="s">
        <v>298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0</v>
      </c>
      <c r="J33" s="25" t="s">
        <v>232</v>
      </c>
      <c r="AA33" s="4" t="s">
        <v>267</v>
      </c>
      <c r="AB33" s="47" t="s">
        <v>246</v>
      </c>
      <c r="AC33" s="47" t="s">
        <v>234</v>
      </c>
      <c r="AD33" s="11">
        <f ca="1">IF(AD$2=0,INDIRECT(AB33&amp;"!"&amp;AC33&amp;$AG$2),0)</f>
        <v>115266</v>
      </c>
      <c r="AF33" s="43">
        <f>+'水洗化人口等'!B33</f>
        <v>0</v>
      </c>
      <c r="AG33" s="11">
        <v>33</v>
      </c>
      <c r="AI33" s="43" t="s">
        <v>299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151</v>
      </c>
      <c r="J34" s="25" t="s">
        <v>232</v>
      </c>
      <c r="AA34" s="4" t="s">
        <v>144</v>
      </c>
      <c r="AB34" s="47" t="s">
        <v>246</v>
      </c>
      <c r="AC34" s="47" t="s">
        <v>300</v>
      </c>
      <c r="AD34" s="47">
        <f ca="1">IF(AD$2=0,INDIRECT(AB34&amp;"!"&amp;AC34&amp;$AG$2),0)</f>
        <v>1587</v>
      </c>
      <c r="AF34" s="43">
        <f>+'水洗化人口等'!B34</f>
        <v>0</v>
      </c>
      <c r="AG34" s="11">
        <v>34</v>
      </c>
      <c r="AI34" s="43" t="s">
        <v>301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258</v>
      </c>
      <c r="J35" s="25" t="s">
        <v>232</v>
      </c>
      <c r="AA35" s="4" t="s">
        <v>146</v>
      </c>
      <c r="AB35" s="47" t="s">
        <v>246</v>
      </c>
      <c r="AC35" s="47" t="s">
        <v>302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303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2840</v>
      </c>
      <c r="J36" s="38">
        <f>SUM(J27:J31)</f>
        <v>292</v>
      </c>
      <c r="AA36" s="4" t="s">
        <v>1</v>
      </c>
      <c r="AB36" s="47" t="s">
        <v>246</v>
      </c>
      <c r="AC36" s="47" t="s">
        <v>304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305</v>
      </c>
      <c r="AJ36" s="3" t="s">
        <v>23</v>
      </c>
    </row>
    <row r="37" spans="27:36" ht="13.5">
      <c r="AA37" s="4" t="s">
        <v>144</v>
      </c>
      <c r="AB37" s="47" t="s">
        <v>246</v>
      </c>
      <c r="AC37" s="47" t="s">
        <v>306</v>
      </c>
      <c r="AD37" s="47">
        <f ca="1">IF(AD$2=0,INDIRECT(AB37&amp;"!"&amp;AC37&amp;$AG$2),0)</f>
        <v>707</v>
      </c>
      <c r="AF37" s="43">
        <f>+'水洗化人口等'!B37</f>
        <v>0</v>
      </c>
      <c r="AG37" s="11">
        <v>37</v>
      </c>
      <c r="AI37" s="43" t="s">
        <v>307</v>
      </c>
      <c r="AJ37" s="3" t="s">
        <v>22</v>
      </c>
    </row>
    <row r="38" spans="27:36" ht="13.5" hidden="1">
      <c r="AA38" s="4" t="s">
        <v>146</v>
      </c>
      <c r="AB38" s="47" t="s">
        <v>246</v>
      </c>
      <c r="AC38" s="47" t="s">
        <v>308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309</v>
      </c>
      <c r="AJ38" s="3" t="s">
        <v>21</v>
      </c>
    </row>
    <row r="39" spans="27:36" ht="13.5" hidden="1">
      <c r="AA39" s="4" t="s">
        <v>1</v>
      </c>
      <c r="AB39" s="47" t="s">
        <v>246</v>
      </c>
      <c r="AC39" s="47" t="s">
        <v>310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311</v>
      </c>
      <c r="AJ39" s="3" t="s">
        <v>20</v>
      </c>
    </row>
    <row r="40" spans="27:36" ht="13.5" hidden="1">
      <c r="AA40" s="4" t="s">
        <v>149</v>
      </c>
      <c r="AB40" s="47" t="s">
        <v>246</v>
      </c>
      <c r="AC40" s="47" t="s">
        <v>312</v>
      </c>
      <c r="AD40" s="47">
        <f ca="1">IF(AD$2=0,INDIRECT(AB40&amp;"!"&amp;AC40&amp;$AG$2),0)</f>
        <v>1520</v>
      </c>
      <c r="AF40" s="43">
        <f>+'水洗化人口等'!B40</f>
        <v>0</v>
      </c>
      <c r="AG40" s="11">
        <v>40</v>
      </c>
      <c r="AI40" s="43" t="s">
        <v>313</v>
      </c>
      <c r="AJ40" s="3" t="s">
        <v>19</v>
      </c>
    </row>
    <row r="41" spans="27:36" ht="13.5" hidden="1">
      <c r="AA41" s="4" t="s">
        <v>289</v>
      </c>
      <c r="AB41" s="47" t="s">
        <v>246</v>
      </c>
      <c r="AC41" s="47" t="s">
        <v>314</v>
      </c>
      <c r="AD41" s="47">
        <f ca="1">IF(AD$2=0,INDIRECT(AB41&amp;"!"&amp;AC41&amp;$AG$2),0)</f>
        <v>25</v>
      </c>
      <c r="AF41" s="43">
        <f>+'水洗化人口等'!B41</f>
        <v>0</v>
      </c>
      <c r="AG41" s="11">
        <v>41</v>
      </c>
      <c r="AI41" s="43" t="s">
        <v>315</v>
      </c>
      <c r="AJ41" s="3" t="s">
        <v>18</v>
      </c>
    </row>
    <row r="42" spans="27:36" ht="13.5" hidden="1">
      <c r="AA42" s="4" t="s">
        <v>0</v>
      </c>
      <c r="AB42" s="47" t="s">
        <v>246</v>
      </c>
      <c r="AC42" s="47" t="s">
        <v>316</v>
      </c>
      <c r="AD42" s="47">
        <f ca="1">IF(AD$2=0,INDIRECT(AB42&amp;"!"&amp;AC42&amp;$AG$2),0)</f>
        <v>886</v>
      </c>
      <c r="AF42" s="43">
        <f>+'水洗化人口等'!B42</f>
        <v>0</v>
      </c>
      <c r="AG42" s="11">
        <v>42</v>
      </c>
      <c r="AI42" s="43" t="s">
        <v>317</v>
      </c>
      <c r="AJ42" s="3" t="s">
        <v>17</v>
      </c>
    </row>
    <row r="43" spans="27:36" ht="13.5" hidden="1">
      <c r="AA43" s="4" t="s">
        <v>146</v>
      </c>
      <c r="AB43" s="47" t="s">
        <v>246</v>
      </c>
      <c r="AC43" s="47" t="s">
        <v>318</v>
      </c>
      <c r="AD43" s="47">
        <f ca="1">IF(AD$2=0,INDIRECT(AB43&amp;"!"&amp;AC43&amp;$AG$2),0)</f>
        <v>0</v>
      </c>
      <c r="AF43" s="43">
        <f>+'水洗化人口等'!B43</f>
        <v>0</v>
      </c>
      <c r="AG43" s="11">
        <v>43</v>
      </c>
      <c r="AI43" s="43" t="s">
        <v>319</v>
      </c>
      <c r="AJ43" s="3" t="s">
        <v>16</v>
      </c>
    </row>
    <row r="44" spans="27:36" ht="13.5" hidden="1">
      <c r="AA44" s="4" t="s">
        <v>1</v>
      </c>
      <c r="AB44" s="47" t="s">
        <v>246</v>
      </c>
      <c r="AC44" s="47" t="s">
        <v>320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321</v>
      </c>
      <c r="AJ44" s="3" t="s">
        <v>15</v>
      </c>
    </row>
    <row r="45" spans="27:36" ht="13.5" hidden="1">
      <c r="AA45" s="4" t="s">
        <v>2</v>
      </c>
      <c r="AB45" s="47" t="s">
        <v>246</v>
      </c>
      <c r="AC45" s="47" t="s">
        <v>322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323</v>
      </c>
      <c r="AJ45" s="3" t="s">
        <v>14</v>
      </c>
    </row>
    <row r="46" spans="27:36" ht="13.5" hidden="1">
      <c r="AA46" s="4" t="s">
        <v>3</v>
      </c>
      <c r="AB46" s="47" t="s">
        <v>246</v>
      </c>
      <c r="AC46" s="47" t="s">
        <v>324</v>
      </c>
      <c r="AD46" s="47">
        <f ca="1">IF(AD$2=0,INDIRECT(AB46&amp;"!"&amp;AC46&amp;$AG$2),0)</f>
        <v>0</v>
      </c>
      <c r="AF46" s="43">
        <f>+'水洗化人口等'!B46</f>
        <v>0</v>
      </c>
      <c r="AG46" s="11">
        <v>46</v>
      </c>
      <c r="AI46" s="43" t="s">
        <v>325</v>
      </c>
      <c r="AJ46" s="3" t="s">
        <v>13</v>
      </c>
    </row>
    <row r="47" spans="27:36" ht="13.5" hidden="1">
      <c r="AA47" s="4" t="s">
        <v>4</v>
      </c>
      <c r="AB47" s="47" t="s">
        <v>246</v>
      </c>
      <c r="AC47" s="47" t="s">
        <v>326</v>
      </c>
      <c r="AD47" s="47">
        <f ca="1">IF(AD$2=0,INDIRECT(AB47&amp;"!"&amp;AC47&amp;$AG$2),0)</f>
        <v>151</v>
      </c>
      <c r="AF47" s="43">
        <f>+'水洗化人口等'!B47</f>
        <v>0</v>
      </c>
      <c r="AG47" s="11">
        <v>47</v>
      </c>
      <c r="AI47" s="43" t="s">
        <v>327</v>
      </c>
      <c r="AJ47" s="3" t="s">
        <v>12</v>
      </c>
    </row>
    <row r="48" spans="27:36" ht="13.5" hidden="1">
      <c r="AA48" s="4" t="s">
        <v>5</v>
      </c>
      <c r="AB48" s="47" t="s">
        <v>246</v>
      </c>
      <c r="AC48" s="47" t="s">
        <v>328</v>
      </c>
      <c r="AD48" s="47">
        <f ca="1">IF(AD$2=0,INDIRECT(AB48&amp;"!"&amp;AC48&amp;$AG$2),0)</f>
        <v>258</v>
      </c>
      <c r="AF48" s="43">
        <f>+'水洗化人口等'!B48</f>
        <v>0</v>
      </c>
      <c r="AG48" s="11">
        <v>48</v>
      </c>
      <c r="AI48" s="43" t="s">
        <v>329</v>
      </c>
      <c r="AJ48" s="3" t="s">
        <v>11</v>
      </c>
    </row>
    <row r="49" spans="27:36" ht="13.5" hidden="1">
      <c r="AA49" s="4" t="s">
        <v>149</v>
      </c>
      <c r="AB49" s="47" t="s">
        <v>246</v>
      </c>
      <c r="AC49" s="47" t="s">
        <v>330</v>
      </c>
      <c r="AD49" s="47">
        <f ca="1">IF(AD$2=0,INDIRECT(AB49&amp;"!"&amp;AC49&amp;$AG$2),0)</f>
        <v>256</v>
      </c>
      <c r="AF49" s="43">
        <f>+'水洗化人口等'!B49</f>
        <v>0</v>
      </c>
      <c r="AG49" s="11">
        <v>49</v>
      </c>
      <c r="AI49" s="43" t="s">
        <v>331</v>
      </c>
      <c r="AJ49" s="3" t="s">
        <v>10</v>
      </c>
    </row>
    <row r="50" spans="27:36" ht="13.5" hidden="1">
      <c r="AA50" s="4" t="s">
        <v>289</v>
      </c>
      <c r="AB50" s="47" t="s">
        <v>246</v>
      </c>
      <c r="AC50" s="47" t="s">
        <v>332</v>
      </c>
      <c r="AD50" s="47">
        <f ca="1">IF(AD$2=0,INDIRECT(AB50&amp;"!"&amp;AC50&amp;$AG$2),0)</f>
        <v>36</v>
      </c>
      <c r="AF50" s="43">
        <f>+'水洗化人口等'!B50</f>
        <v>0</v>
      </c>
      <c r="AG50" s="11">
        <v>50</v>
      </c>
      <c r="AI50" s="43" t="s">
        <v>333</v>
      </c>
      <c r="AJ50" s="3" t="s">
        <v>9</v>
      </c>
    </row>
    <row r="51" spans="27:36" ht="13.5" hidden="1">
      <c r="AA51" s="4" t="s">
        <v>0</v>
      </c>
      <c r="AB51" s="47" t="s">
        <v>246</v>
      </c>
      <c r="AC51" s="47" t="s">
        <v>334</v>
      </c>
      <c r="AD51" s="47">
        <f ca="1">IF(AD$2=0,INDIRECT(AB51&amp;"!"&amp;AC51&amp;$AG$2),0)</f>
        <v>0</v>
      </c>
      <c r="AF51" s="43">
        <f>+'水洗化人口等'!B51</f>
        <v>0</v>
      </c>
      <c r="AG51" s="11">
        <v>51</v>
      </c>
      <c r="AI51" s="43" t="s">
        <v>335</v>
      </c>
      <c r="AJ51" s="3" t="s">
        <v>8</v>
      </c>
    </row>
    <row r="52" spans="27:36" ht="13.5" hidden="1">
      <c r="AA52" s="4" t="s">
        <v>146</v>
      </c>
      <c r="AB52" s="47" t="s">
        <v>246</v>
      </c>
      <c r="AC52" s="47" t="s">
        <v>336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337</v>
      </c>
      <c r="AJ52" s="3" t="s">
        <v>7</v>
      </c>
    </row>
    <row r="53" spans="27:33" ht="13.5" hidden="1">
      <c r="AA53" s="4" t="s">
        <v>1</v>
      </c>
      <c r="AB53" s="47" t="s">
        <v>246</v>
      </c>
      <c r="AC53" s="47" t="s">
        <v>338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2011-02-23T10:20:00Z</dcterms:modified>
  <cp:category/>
  <cp:version/>
  <cp:contentType/>
  <cp:contentStatus/>
</cp:coreProperties>
</file>