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'市町村分担金内訳'!$2:$38</definedName>
    <definedName name="_xlnm.Print_Area" localSheetId="4">'組合分担金内訳'!$2:$84</definedName>
    <definedName name="_xlnm.Print_Area" localSheetId="3">'廃棄物事業経費（歳出）'!$2:$115</definedName>
    <definedName name="_xlnm.Print_Area" localSheetId="2">'廃棄物事業経費（歳入）'!$2:$115</definedName>
    <definedName name="_xlnm.Print_Area" localSheetId="0">'廃棄物事業経費（市町村）'!$2:$84</definedName>
    <definedName name="_xlnm.Print_Area" localSheetId="1">'廃棄物事業経費（組合）'!$2:$38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<sst xmlns="http://schemas.openxmlformats.org/spreadsheetml/2006/main" count="3611" uniqueCount="1498">
  <si>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</si>
  <si>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</si>
  <si>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</si>
  <si>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</si>
  <si>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</si>
  <si>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</si>
  <si>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</si>
  <si>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</si>
  <si>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</si>
  <si>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</si>
  <si>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</si>
  <si>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</si>
  <si>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</si>
  <si>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</si>
  <si>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</si>
  <si>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</si>
  <si>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</si>
  <si>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</si>
  <si>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</si>
  <si>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</si>
  <si>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</si>
  <si>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</si>
  <si>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</si>
  <si>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</si>
  <si>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</si>
  <si>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</si>
  <si>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</si>
  <si>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</si>
  <si>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</si>
  <si>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</si>
  <si>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</si>
  <si>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</si>
  <si>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</si>
  <si>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</si>
  <si>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</si>
  <si>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広域団体３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</si>
  <si>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</si>
  <si>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</si>
  <si>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</si>
  <si>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</si>
  <si>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</si>
  <si>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</si>
  <si>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</si>
  <si>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</si>
  <si>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</si>
  <si>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</si>
  <si>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</si>
  <si>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</si>
  <si>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</si>
  <si>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</si>
  <si>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</si>
  <si>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</si>
  <si>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</si>
  <si>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</si>
  <si>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</si>
  <si>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</si>
  <si>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</si>
  <si>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</si>
  <si>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</si>
  <si>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</si>
  <si>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</si>
  <si>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</si>
  <si>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</si>
  <si>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</si>
  <si>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</si>
  <si>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</si>
  <si>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</si>
  <si>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</si>
  <si>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</si>
  <si>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</si>
  <si>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</si>
  <si>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</si>
  <si>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</si>
  <si>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</si>
  <si>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</si>
  <si>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</si>
  <si>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</si>
  <si>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</si>
  <si>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</si>
  <si>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</si>
  <si>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</si>
  <si>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</si>
  <si>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</si>
  <si>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</si>
  <si>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</si>
  <si>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</si>
  <si>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</si>
  <si>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</si>
  <si>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</si>
  <si>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</si>
  <si>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</si>
  <si>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</si>
  <si>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</si>
  <si>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</si>
  <si>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</si>
  <si>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</si>
  <si>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</si>
  <si>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</si>
  <si>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</si>
  <si>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</si>
  <si>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</si>
  <si>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</si>
  <si>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</si>
  <si>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</si>
  <si>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</si>
  <si>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</si>
  <si>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</si>
  <si>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長野県</t>
  </si>
  <si>
    <t>20000</t>
  </si>
  <si>
    <t>20000</t>
  </si>
  <si>
    <t>-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</si>
  <si>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</si>
  <si>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</si>
  <si>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</si>
  <si>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</si>
  <si>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</si>
  <si>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</si>
  <si>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</si>
  <si>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</si>
  <si>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</si>
  <si>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</si>
  <si>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</si>
  <si>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</si>
  <si>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</si>
  <si>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</si>
  <si>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</si>
  <si>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</si>
  <si>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</si>
  <si>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</si>
  <si>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</si>
  <si>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</si>
  <si>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</si>
  <si>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</si>
  <si>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</si>
  <si>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</si>
  <si>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</si>
  <si>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</si>
  <si>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</si>
  <si>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</si>
  <si>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</si>
  <si>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</si>
  <si>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</si>
  <si>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</si>
  <si>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</si>
  <si>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</si>
  <si>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</si>
  <si>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</si>
  <si>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</si>
  <si>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</si>
  <si>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</si>
  <si>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</si>
  <si>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</si>
  <si>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</si>
  <si>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</si>
  <si>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</si>
  <si>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</si>
  <si>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</si>
  <si>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</si>
  <si>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</si>
  <si>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</si>
  <si>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</si>
  <si>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</si>
  <si>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</si>
  <si>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</si>
  <si>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</si>
  <si>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</si>
  <si>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</si>
  <si>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</si>
  <si>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</si>
  <si>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</si>
  <si>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</si>
  <si>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</si>
  <si>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</si>
  <si>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</si>
  <si>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</si>
  <si>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</si>
  <si>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</si>
  <si>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</si>
  <si>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</si>
  <si>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</si>
  <si>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</si>
  <si>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</si>
  <si>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</si>
  <si>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</si>
  <si>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</si>
  <si>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</si>
  <si>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</si>
  <si>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</si>
  <si>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</si>
  <si>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</si>
  <si>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</si>
  <si>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</si>
  <si>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</si>
  <si>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</si>
  <si>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</si>
  <si>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</si>
  <si>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</si>
  <si>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</si>
  <si>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</si>
  <si>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</si>
  <si>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</si>
  <si>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</si>
  <si>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</si>
  <si>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</si>
  <si>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</si>
  <si>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</si>
  <si>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</si>
  <si>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</si>
  <si>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</si>
  <si>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</si>
  <si>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</si>
  <si>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</si>
  <si>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</si>
  <si>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</si>
  <si>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</si>
  <si>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</si>
  <si>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</si>
  <si>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</si>
  <si>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</si>
  <si>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</si>
  <si>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</si>
  <si>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</si>
  <si>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</si>
  <si>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</si>
  <si>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</si>
  <si>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</si>
  <si>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</si>
  <si>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</si>
  <si>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</si>
  <si>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</si>
  <si>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</si>
  <si>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</si>
  <si>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</si>
  <si>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</si>
  <si>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</si>
  <si>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</si>
  <si>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</si>
  <si>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</si>
  <si>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</si>
  <si>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</si>
  <si>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</si>
  <si>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</si>
  <si>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</si>
  <si>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</si>
  <si>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</si>
  <si>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</si>
  <si>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</si>
  <si>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</si>
  <si>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</si>
  <si>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</si>
  <si>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</si>
  <si>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</si>
  <si>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</si>
  <si>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</si>
  <si>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</si>
  <si>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</si>
  <si>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</si>
  <si>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</si>
  <si>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</si>
  <si>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</si>
  <si>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</si>
  <si>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</si>
  <si>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</si>
  <si>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</si>
  <si>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</si>
  <si>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</si>
  <si>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</si>
  <si>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</si>
  <si>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</si>
  <si>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</si>
  <si>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</si>
  <si>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</si>
  <si>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</si>
  <si>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</si>
  <si>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</si>
  <si>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</si>
  <si>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</si>
  <si>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</si>
  <si>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</si>
  <si>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</si>
  <si>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</si>
  <si>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</si>
  <si>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特定財源 (市区町村分担金を除く)</t>
  </si>
  <si>
    <t>一般財源</t>
  </si>
  <si>
    <t>一般財源</t>
  </si>
  <si>
    <t>特定財源 (市区町村分担金を除く)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</si>
  <si>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</si>
  <si>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</si>
  <si>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</si>
  <si>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</si>
  <si>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</si>
  <si>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</si>
  <si>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</si>
  <si>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</si>
  <si>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</si>
  <si>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</si>
  <si>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</si>
  <si>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</si>
  <si>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</si>
  <si>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</si>
  <si>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</si>
  <si>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</si>
  <si>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工事費 (中間処理施設+最終処分場+その他)</t>
  </si>
  <si>
    <t>調査費</t>
  </si>
  <si>
    <t>（建設改良費組合分担金）</t>
  </si>
  <si>
    <t>合計</t>
  </si>
  <si>
    <t>車両等購入費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</si>
  <si>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</si>
  <si>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</si>
  <si>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</si>
  <si>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</si>
  <si>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</si>
  <si>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</si>
  <si>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</si>
  <si>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合計</t>
  </si>
  <si>
    <t>地方債</t>
  </si>
  <si>
    <t>使用料及び
手数料</t>
  </si>
  <si>
    <t>（市区町村
分担金）</t>
  </si>
  <si>
    <t>その他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</si>
  <si>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</si>
  <si>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</si>
  <si>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</si>
  <si>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</si>
  <si>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</si>
  <si>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</si>
  <si>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</si>
  <si>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</si>
  <si>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</si>
  <si>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</si>
  <si>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</si>
  <si>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収集運搬費</t>
  </si>
  <si>
    <t>中間処理費</t>
  </si>
  <si>
    <t>収集運搬施設</t>
  </si>
  <si>
    <t>中間処理施設</t>
  </si>
  <si>
    <t>最終処分場</t>
  </si>
  <si>
    <t>収集運搬</t>
  </si>
  <si>
    <t>中間処理</t>
  </si>
  <si>
    <t>最終処分</t>
  </si>
  <si>
    <t>最終処分費</t>
  </si>
  <si>
    <t>合計</t>
  </si>
  <si>
    <t>収集運搬費</t>
  </si>
  <si>
    <t>収集運搬施設</t>
  </si>
  <si>
    <t>最終処分場</t>
  </si>
  <si>
    <t>中間処理</t>
  </si>
  <si>
    <t>最終処分</t>
  </si>
  <si>
    <t>（千円）</t>
  </si>
  <si>
    <t>長野県</t>
  </si>
  <si>
    <t>20000</t>
  </si>
  <si>
    <t>-</t>
  </si>
  <si>
    <t>長野県</t>
  </si>
  <si>
    <t>20813</t>
  </si>
  <si>
    <t>川西保健衛生施設組合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</si>
  <si>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</si>
  <si>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</si>
  <si>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</si>
  <si>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</si>
  <si>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</si>
  <si>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</si>
  <si>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</si>
  <si>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</si>
  <si>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</si>
  <si>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</si>
  <si>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</si>
  <si>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</si>
  <si>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</si>
  <si>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</si>
  <si>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</si>
  <si>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</si>
  <si>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</si>
  <si>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</si>
  <si>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</si>
  <si>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</si>
  <si>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</si>
  <si>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</si>
  <si>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</si>
  <si>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</si>
  <si>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</si>
  <si>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</si>
  <si>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</si>
  <si>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犀峡衛生施設組合（廃止）</t>
  </si>
  <si>
    <t>20919</t>
  </si>
  <si>
    <t>西部衛生施設組合（廃止）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</si>
  <si>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</si>
  <si>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</si>
  <si>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</si>
  <si>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</si>
  <si>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</si>
  <si>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</si>
  <si>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</si>
  <si>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</si>
  <si>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</si>
  <si>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</si>
  <si>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</si>
  <si>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</si>
  <si>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</si>
  <si>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</si>
  <si>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</si>
  <si>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</si>
  <si>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</si>
  <si>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</si>
  <si>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</si>
  <si>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</si>
  <si>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</si>
  <si>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</si>
  <si>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</si>
  <si>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</si>
  <si>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</si>
  <si>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</si>
  <si>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</si>
  <si>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</si>
  <si>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</si>
  <si>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</si>
  <si>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</si>
  <si>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</si>
  <si>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</si>
  <si>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</si>
  <si>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</si>
  <si>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合計 (特定財源(市区町村分担金を除く)+一般財源)</t>
  </si>
  <si>
    <t>合計 (特定財源(市区町村分担金を除く)+一般財源)</t>
  </si>
  <si>
    <t>使用料及び
手数料</t>
  </si>
  <si>
    <t>（市区町村
分担金）</t>
  </si>
  <si>
    <t>地方債</t>
  </si>
  <si>
    <t>使用料及び
手数料</t>
  </si>
  <si>
    <t>（市区町村
分担金）</t>
  </si>
  <si>
    <t>都道府県
支出金</t>
  </si>
  <si>
    <t>地方債</t>
  </si>
  <si>
    <t>（千円）</t>
  </si>
  <si>
    <t>（千円）</t>
  </si>
  <si>
    <t>（千円）</t>
  </si>
  <si>
    <t>（千円）</t>
  </si>
  <si>
    <t>（千円）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</si>
  <si>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</si>
  <si>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</si>
  <si>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</si>
  <si>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</si>
  <si>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</si>
  <si>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</si>
  <si>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</si>
  <si>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</si>
  <si>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</si>
  <si>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</si>
  <si>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</si>
  <si>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</si>
  <si>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</si>
  <si>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</si>
  <si>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</si>
  <si>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</si>
  <si>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</si>
  <si>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</si>
  <si>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</si>
  <si>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</si>
  <si>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</si>
  <si>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</si>
  <si>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</si>
  <si>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</si>
  <si>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</si>
  <si>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</si>
  <si>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</si>
  <si>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</si>
  <si>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</si>
  <si>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</si>
  <si>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</si>
  <si>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</si>
  <si>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</si>
  <si>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</si>
  <si>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</si>
  <si>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</si>
  <si>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</si>
  <si>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</si>
  <si>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</si>
  <si>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</si>
  <si>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</si>
  <si>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</si>
  <si>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</si>
  <si>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</si>
  <si>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</si>
  <si>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</si>
  <si>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</si>
  <si>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</si>
  <si>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</si>
  <si>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</si>
  <si>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</si>
  <si>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</si>
  <si>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</si>
  <si>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</si>
  <si>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</si>
  <si>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</si>
  <si>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</si>
  <si>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</si>
  <si>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</si>
  <si>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</si>
  <si>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</si>
  <si>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</si>
  <si>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</si>
  <si>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</si>
  <si>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</si>
  <si>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</si>
  <si>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</si>
  <si>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</si>
  <si>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</si>
  <si>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</si>
  <si>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</si>
  <si>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</si>
  <si>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</si>
  <si>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</si>
  <si>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</si>
  <si>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</si>
  <si>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</si>
  <si>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</si>
  <si>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</si>
  <si>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</si>
  <si>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</si>
  <si>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</si>
  <si>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</si>
  <si>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</si>
  <si>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</si>
  <si>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</si>
  <si>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</si>
  <si>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</si>
  <si>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</si>
  <si>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</si>
  <si>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</si>
  <si>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</si>
  <si>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</si>
  <si>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</si>
  <si>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</si>
  <si>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</si>
  <si>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</si>
  <si>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</si>
  <si>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</si>
  <si>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</si>
  <si>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</si>
  <si>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</si>
  <si>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</si>
  <si>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</si>
  <si>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</si>
  <si>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</si>
  <si>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</si>
  <si>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</si>
  <si>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</si>
  <si>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</si>
  <si>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</si>
  <si>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</si>
  <si>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</si>
  <si>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</si>
  <si>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</si>
  <si>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</si>
  <si>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</si>
  <si>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</si>
  <si>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</si>
  <si>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</si>
  <si>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</si>
  <si>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</si>
  <si>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</si>
  <si>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</si>
  <si>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</si>
  <si>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</si>
  <si>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</si>
  <si>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</si>
  <si>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</si>
  <si>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</si>
  <si>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</si>
  <si>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</si>
  <si>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</si>
  <si>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</si>
  <si>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</si>
  <si>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</si>
  <si>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</si>
  <si>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</si>
  <si>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</si>
  <si>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</si>
  <si>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</si>
  <si>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</si>
  <si>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</si>
  <si>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</si>
  <si>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</si>
  <si>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</si>
  <si>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</si>
  <si>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</si>
  <si>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</si>
  <si>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</si>
  <si>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</si>
  <si>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</si>
  <si>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</si>
  <si>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</si>
  <si>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</si>
  <si>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20813</t>
  </si>
  <si>
    <t>川西保健衛生施設組合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</si>
  <si>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</si>
  <si>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</si>
  <si>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</si>
  <si>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</si>
  <si>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</si>
  <si>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</si>
  <si>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</si>
  <si>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</si>
  <si>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</si>
  <si>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</si>
  <si>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</si>
  <si>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</si>
  <si>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</si>
  <si>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</si>
  <si>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</si>
  <si>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</si>
  <si>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</si>
  <si>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</si>
  <si>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</si>
  <si>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</si>
  <si>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</si>
  <si>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</si>
  <si>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</si>
  <si>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</si>
  <si>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</si>
  <si>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</si>
  <si>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</si>
  <si>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犀峡衛生施設組合（廃止）</t>
  </si>
  <si>
    <t>20919</t>
  </si>
  <si>
    <t>西部衛生施設組合（廃止）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</si>
  <si>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</si>
  <si>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</si>
  <si>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</si>
  <si>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</si>
  <si>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</si>
  <si>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</si>
  <si>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</si>
  <si>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</si>
  <si>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</si>
  <si>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</si>
  <si>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</si>
  <si>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</si>
  <si>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</si>
  <si>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</si>
  <si>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</si>
  <si>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</si>
  <si>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</si>
  <si>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</si>
  <si>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</si>
  <si>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</si>
  <si>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</si>
  <si>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</si>
  <si>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</si>
  <si>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</si>
  <si>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</si>
  <si>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</si>
  <si>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</si>
  <si>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</si>
  <si>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</si>
  <si>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</si>
  <si>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</si>
  <si>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</si>
  <si>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</si>
  <si>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</si>
  <si>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</si>
  <si>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</si>
  <si>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</si>
  <si>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</si>
  <si>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</si>
  <si>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</si>
  <si>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</si>
  <si>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</si>
  <si>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</si>
  <si>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</si>
  <si>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</si>
  <si>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</si>
  <si>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</si>
  <si>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</si>
  <si>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</si>
  <si>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</si>
  <si>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</si>
  <si>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</si>
  <si>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</si>
  <si>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</si>
  <si>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</si>
  <si>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</si>
  <si>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</si>
  <si>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</si>
  <si>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</si>
  <si>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</si>
  <si>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</si>
  <si>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長野県</t>
  </si>
  <si>
    <t>20000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</si>
  <si>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</si>
  <si>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</si>
  <si>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</si>
  <si>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</si>
  <si>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</si>
  <si>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</si>
  <si>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</si>
  <si>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</si>
  <si>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</si>
  <si>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</si>
  <si>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</si>
  <si>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</si>
  <si>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</si>
  <si>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</si>
  <si>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</si>
  <si>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</si>
  <si>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</si>
  <si>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</si>
  <si>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</si>
  <si>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</si>
  <si>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</si>
  <si>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</si>
  <si>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</si>
  <si>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</si>
  <si>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</si>
  <si>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</si>
  <si>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</si>
  <si>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</si>
  <si>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</si>
  <si>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</si>
  <si>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</si>
  <si>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</si>
  <si>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</si>
  <si>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</si>
  <si>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</si>
  <si>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</si>
  <si>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</si>
  <si>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</si>
  <si>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</si>
  <si>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</si>
  <si>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</si>
  <si>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</si>
  <si>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</si>
  <si>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</si>
  <si>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</si>
  <si>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</si>
  <si>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</si>
  <si>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</si>
  <si>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</si>
  <si>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</si>
  <si>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</si>
  <si>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</si>
  <si>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</si>
  <si>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</si>
  <si>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</si>
  <si>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</si>
  <si>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</si>
  <si>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</si>
  <si>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</si>
  <si>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</si>
  <si>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</si>
  <si>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</si>
  <si>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</si>
  <si>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</si>
  <si>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</si>
  <si>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</si>
  <si>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</si>
  <si>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</si>
  <si>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</si>
  <si>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</si>
  <si>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</si>
  <si>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</si>
  <si>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</si>
  <si>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</si>
  <si>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</si>
  <si>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</si>
  <si>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</si>
  <si>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</si>
  <si>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</si>
  <si>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</si>
  <si>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</si>
  <si>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</si>
  <si>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</si>
  <si>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</si>
  <si>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</si>
  <si>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</si>
  <si>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</si>
  <si>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</si>
  <si>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</si>
  <si>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</si>
  <si>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</si>
  <si>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</si>
  <si>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</si>
  <si>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</si>
  <si>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</si>
  <si>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</si>
  <si>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</si>
  <si>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</si>
  <si>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</si>
  <si>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</si>
  <si>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</si>
  <si>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</si>
  <si>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</si>
  <si>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</si>
  <si>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</si>
  <si>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</si>
  <si>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</si>
  <si>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</si>
  <si>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</si>
  <si>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</si>
  <si>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</si>
  <si>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</si>
  <si>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</si>
  <si>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</si>
  <si>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</si>
  <si>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</si>
  <si>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</si>
  <si>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</si>
  <si>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</si>
  <si>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</si>
  <si>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</si>
  <si>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</si>
  <si>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</si>
  <si>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</si>
  <si>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</si>
  <si>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</si>
  <si>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</si>
  <si>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</si>
  <si>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</si>
  <si>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</si>
  <si>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</si>
  <si>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</si>
  <si>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</si>
  <si>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</si>
  <si>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</si>
  <si>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</si>
  <si>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</si>
  <si>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</si>
  <si>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</si>
  <si>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</si>
  <si>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</si>
  <si>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</si>
  <si>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</si>
  <si>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</si>
  <si>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</si>
  <si>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</si>
  <si>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</si>
  <si>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</si>
  <si>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</si>
  <si>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</si>
  <si>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</si>
  <si>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</si>
  <si>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</si>
  <si>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</si>
  <si>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20813</t>
  </si>
  <si>
    <t>川西保健衛生施設組合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</si>
  <si>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</si>
  <si>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</si>
  <si>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</si>
  <si>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</si>
  <si>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</si>
  <si>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</si>
  <si>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</si>
  <si>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</si>
  <si>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</si>
  <si>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</si>
  <si>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</si>
  <si>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</si>
  <si>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</si>
  <si>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</si>
  <si>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</si>
  <si>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</si>
  <si>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</si>
  <si>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</si>
  <si>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</si>
  <si>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</si>
  <si>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</si>
  <si>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</si>
  <si>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</si>
  <si>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</si>
  <si>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</si>
  <si>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</si>
  <si>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</si>
  <si>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犀峡衛生施設組合（廃止）</t>
  </si>
  <si>
    <t>20919</t>
  </si>
  <si>
    <t>西部衛生施設組合（廃止）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</si>
  <si>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</si>
  <si>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</si>
  <si>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</si>
  <si>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</si>
  <si>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</si>
  <si>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</si>
  <si>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</si>
  <si>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</si>
  <si>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</si>
  <si>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</si>
  <si>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</si>
  <si>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</si>
  <si>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</si>
  <si>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</si>
  <si>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</si>
  <si>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</si>
  <si>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</si>
  <si>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</si>
  <si>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</si>
  <si>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</si>
  <si>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</si>
  <si>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</si>
  <si>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</si>
  <si>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</si>
  <si>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</si>
  <si>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</si>
  <si>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</si>
  <si>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</si>
  <si>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</si>
  <si>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</si>
  <si>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</si>
  <si>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</si>
  <si>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</si>
  <si>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</si>
  <si>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</si>
  <si>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</si>
  <si>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</si>
  <si>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</si>
  <si>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</si>
  <si>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</si>
  <si>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</si>
  <si>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</si>
  <si>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</si>
  <si>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</si>
  <si>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</si>
  <si>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</si>
  <si>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</si>
  <si>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</si>
  <si>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</si>
  <si>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</si>
  <si>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</si>
  <si>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</si>
  <si>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</si>
  <si>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</si>
  <si>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</si>
  <si>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</si>
  <si>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</si>
  <si>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</si>
  <si>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</si>
  <si>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</si>
  <si>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</si>
  <si>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</si>
  <si>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</si>
  <si>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</si>
  <si>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</si>
  <si>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</si>
  <si>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</si>
  <si>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</si>
  <si>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</si>
  <si>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</si>
  <si>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</si>
  <si>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</si>
  <si>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</si>
  <si>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</si>
  <si>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</si>
  <si>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</si>
  <si>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</si>
  <si>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</si>
  <si>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</si>
  <si>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</si>
  <si>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</si>
  <si>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</si>
  <si>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</si>
  <si>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</si>
  <si>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</si>
  <si>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</si>
  <si>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</si>
  <si>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</si>
  <si>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</si>
  <si>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</si>
  <si>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</si>
  <si>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</si>
  <si>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</si>
  <si>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</si>
  <si>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</si>
  <si>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</si>
  <si>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</si>
  <si>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</si>
  <si>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</si>
  <si>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</si>
  <si>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</si>
  <si>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</si>
  <si>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</si>
  <si>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</si>
  <si>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</si>
  <si>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</si>
  <si>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</si>
  <si>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</si>
  <si>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</si>
  <si>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</si>
  <si>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</si>
  <si>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</si>
  <si>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</si>
  <si>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</si>
  <si>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</si>
  <si>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</si>
  <si>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</si>
  <si>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</si>
  <si>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</si>
  <si>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</si>
  <si>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</si>
  <si>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</si>
  <si>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</si>
  <si>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</si>
  <si>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</si>
  <si>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</si>
  <si>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</si>
  <si>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</si>
  <si>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</si>
  <si>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</si>
  <si>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</si>
  <si>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</si>
  <si>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</si>
  <si>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</si>
  <si>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</si>
  <si>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</si>
  <si>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</si>
  <si>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</si>
  <si>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</si>
  <si>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</si>
  <si>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</si>
  <si>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</si>
  <si>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</si>
  <si>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</si>
  <si>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</si>
  <si>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</si>
  <si>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</si>
  <si>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</si>
  <si>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</si>
  <si>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</si>
  <si>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</si>
  <si>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</si>
  <si>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</si>
  <si>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</si>
  <si>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</si>
  <si>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</si>
  <si>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</si>
  <si>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</si>
  <si>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</si>
  <si>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</si>
  <si>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</si>
  <si>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</si>
  <si>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</si>
  <si>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</si>
  <si>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</si>
  <si>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</si>
  <si>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</si>
  <si>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</si>
  <si>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</si>
  <si>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</si>
  <si>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</si>
  <si>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</si>
  <si>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</si>
  <si>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</si>
  <si>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</si>
  <si>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</si>
  <si>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</si>
  <si>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</si>
  <si>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</si>
  <si>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</si>
  <si>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</si>
  <si>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</si>
  <si>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</si>
  <si>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</si>
  <si>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</si>
  <si>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</si>
  <si>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</si>
  <si>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</si>
  <si>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</si>
  <si>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</si>
  <si>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</si>
  <si>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</si>
  <si>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</si>
  <si>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</si>
  <si>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</si>
  <si>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</si>
  <si>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</si>
  <si>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</si>
  <si>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</si>
  <si>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</si>
  <si>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</si>
  <si>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</si>
  <si>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</si>
  <si>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</si>
  <si>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</si>
  <si>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</si>
  <si>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</si>
  <si>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</si>
  <si>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</si>
  <si>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</si>
  <si>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</si>
  <si>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</si>
  <si>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</si>
  <si>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</si>
  <si>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</si>
  <si>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</si>
  <si>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</si>
  <si>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</si>
  <si>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</si>
  <si>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</si>
  <si>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</si>
  <si>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</si>
  <si>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</si>
  <si>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</si>
  <si>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</si>
  <si>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</si>
  <si>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</si>
  <si>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</si>
  <si>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</si>
  <si>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</si>
  <si>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</si>
  <si>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</si>
  <si>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</si>
  <si>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</si>
  <si>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</si>
  <si>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</si>
  <si>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</si>
  <si>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</si>
  <si>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</si>
  <si>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</si>
  <si>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</si>
  <si>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</si>
  <si>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</si>
  <si>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</si>
  <si>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</si>
  <si>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長野県</t>
  </si>
  <si>
    <t>合計</t>
  </si>
  <si>
    <t>20813</t>
  </si>
  <si>
    <t>川西保健衛生施設組合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</si>
  <si>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</si>
  <si>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</si>
  <si>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</si>
  <si>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</si>
  <si>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</si>
  <si>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</si>
  <si>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</si>
  <si>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</si>
  <si>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</si>
  <si>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</si>
  <si>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</si>
  <si>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</si>
  <si>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</si>
  <si>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</si>
  <si>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</si>
  <si>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</si>
  <si>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</si>
  <si>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</si>
  <si>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</si>
  <si>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</si>
  <si>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</si>
  <si>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</si>
  <si>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</si>
  <si>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</si>
  <si>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</si>
  <si>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</si>
  <si>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</si>
  <si>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犀峡衛生施設組合（廃止）</t>
  </si>
  <si>
    <t>20919</t>
  </si>
  <si>
    <t>西部衛生施設組合（廃止）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</si>
  <si>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</si>
  <si>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</si>
  <si>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</si>
  <si>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</si>
  <si>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</si>
  <si>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</si>
  <si>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</si>
  <si>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</si>
  <si>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</si>
  <si>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</si>
  <si>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</si>
  <si>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</si>
  <si>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</si>
  <si>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</si>
  <si>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</si>
  <si>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</si>
  <si>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</si>
  <si>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</si>
  <si>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</si>
  <si>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</si>
  <si>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</si>
  <si>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</si>
  <si>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</si>
  <si>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</si>
  <si>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</si>
  <si>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</si>
  <si>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</si>
  <si>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</si>
  <si>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</si>
  <si>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</si>
  <si>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</si>
  <si>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</si>
  <si>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</si>
  <si>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</si>
  <si>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</si>
  <si>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</si>
  <si>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</si>
  <si>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</si>
  <si>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</si>
  <si>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</si>
  <si>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</si>
  <si>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</si>
  <si>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</si>
  <si>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</si>
  <si>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</si>
  <si>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</si>
  <si>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</si>
  <si>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</si>
  <si>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</si>
  <si>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</si>
  <si>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</si>
  <si>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</si>
  <si>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</si>
  <si>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</si>
  <si>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</si>
  <si>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</si>
  <si>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</si>
  <si>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</si>
  <si>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</si>
  <si>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</si>
  <si>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</si>
  <si>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</si>
  <si>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</si>
  <si>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</si>
  <si>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</si>
  <si>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</si>
  <si>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</si>
  <si>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</si>
  <si>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</si>
  <si>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</si>
  <si>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</si>
  <si>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</si>
  <si>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</si>
  <si>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</si>
  <si>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</si>
  <si>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</si>
  <si>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</si>
  <si>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</si>
  <si>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</si>
  <si>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</si>
  <si>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</si>
  <si>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</si>
  <si>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</si>
  <si>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</si>
  <si>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</si>
  <si>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</si>
  <si>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</si>
  <si>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</si>
  <si>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</si>
  <si>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</si>
  <si>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</si>
  <si>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</si>
  <si>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</si>
  <si>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</si>
  <si>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</si>
  <si>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</si>
  <si>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</si>
  <si>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</si>
  <si>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</si>
  <si>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</si>
  <si>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</si>
  <si>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</si>
  <si>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</si>
  <si>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</si>
  <si>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</si>
  <si>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</si>
  <si>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</si>
  <si>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</si>
  <si>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</si>
  <si>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</si>
  <si>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</si>
  <si>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</si>
  <si>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</si>
  <si>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</si>
  <si>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</si>
  <si>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</si>
  <si>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</si>
  <si>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</si>
  <si>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</si>
  <si>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</si>
  <si>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</si>
  <si>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</si>
  <si>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</si>
  <si>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</si>
  <si>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</si>
  <si>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</si>
  <si>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</si>
  <si>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</si>
  <si>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</si>
  <si>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</si>
  <si>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</si>
  <si>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</si>
  <si>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</si>
  <si>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</si>
  <si>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</si>
  <si>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</si>
  <si>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</si>
  <si>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20831</t>
  </si>
  <si>
    <t>千曲衛生施設組合</t>
  </si>
  <si>
    <t>20936</t>
  </si>
  <si>
    <t>須高行政事務組合</t>
  </si>
  <si>
    <t>20918</t>
  </si>
  <si>
    <t>犀峡衛生施設組合（廃止）</t>
  </si>
  <si>
    <t>20949</t>
  </si>
  <si>
    <t>北信保健衛生施設組合</t>
  </si>
  <si>
    <t>20919</t>
  </si>
  <si>
    <t>西部衛生施設組合（廃止）</t>
  </si>
  <si>
    <t>20960</t>
  </si>
  <si>
    <t>松本西部広域施設組合</t>
  </si>
  <si>
    <t>20940</t>
  </si>
  <si>
    <t>上田地域広域連合</t>
  </si>
  <si>
    <t>20875</t>
  </si>
  <si>
    <t>湖北行政事務組合</t>
  </si>
  <si>
    <t>20928</t>
  </si>
  <si>
    <t>南信州広域連合</t>
  </si>
  <si>
    <t>20878</t>
  </si>
  <si>
    <t>諏訪市・茅野市衛生施設組合</t>
  </si>
  <si>
    <t>20830</t>
  </si>
  <si>
    <t>浅麓環境施設組合</t>
  </si>
  <si>
    <t>20880</t>
  </si>
  <si>
    <t>伊那中央行政組合</t>
  </si>
  <si>
    <t>20933</t>
  </si>
  <si>
    <t>上伊那広域連合</t>
  </si>
  <si>
    <t>20882</t>
  </si>
  <si>
    <t>伊南行政組合</t>
  </si>
  <si>
    <t>20942</t>
  </si>
  <si>
    <t>岳北広域行政組合</t>
  </si>
  <si>
    <t>20990</t>
  </si>
  <si>
    <t>諏訪南行政事務組合</t>
  </si>
  <si>
    <t>20985</t>
  </si>
  <si>
    <t>塩尻・朝日衛生施設組合</t>
  </si>
  <si>
    <t>20927</t>
  </si>
  <si>
    <t>木曽広域連合</t>
  </si>
  <si>
    <t>20838</t>
  </si>
  <si>
    <t>佐久平環境衛生組合</t>
  </si>
  <si>
    <t>20905</t>
  </si>
  <si>
    <t>佐久市・軽井沢町清掃施設組合</t>
  </si>
  <si>
    <t>20813</t>
  </si>
  <si>
    <t>川西保健衛生施設組合</t>
  </si>
  <si>
    <t>20821</t>
  </si>
  <si>
    <t>葛尾組合</t>
  </si>
  <si>
    <t>20860</t>
  </si>
  <si>
    <t>穂高広域施設組合</t>
  </si>
  <si>
    <t>20906</t>
  </si>
  <si>
    <t>南佐久環境衛生組合</t>
  </si>
  <si>
    <t/>
  </si>
  <si>
    <t>20965</t>
  </si>
  <si>
    <t>南諏衛生施設組合</t>
  </si>
  <si>
    <t>20825</t>
  </si>
  <si>
    <t>伊北環境行政組合</t>
  </si>
  <si>
    <t>20997</t>
  </si>
  <si>
    <t>下伊那南部総合事務組合</t>
  </si>
  <si>
    <t>20971</t>
  </si>
  <si>
    <t>下伊那郡西部衛生施設組合</t>
  </si>
  <si>
    <t>23869</t>
  </si>
  <si>
    <t>北設広域事務組合</t>
  </si>
  <si>
    <t>20851</t>
  </si>
  <si>
    <t>東筑摩郡筑北保健衛生施設組合</t>
  </si>
  <si>
    <t>20988</t>
  </si>
  <si>
    <t>白馬山麓環境施設組合</t>
  </si>
  <si>
    <t>20920</t>
  </si>
  <si>
    <t>北部衛生施設組合</t>
  </si>
  <si>
    <t>15838</t>
  </si>
  <si>
    <t>津南地域衛生施設組合</t>
  </si>
  <si>
    <t>20217</t>
  </si>
  <si>
    <t>佐久市</t>
  </si>
  <si>
    <t>20219</t>
  </si>
  <si>
    <t>東御市</t>
  </si>
  <si>
    <t>20324</t>
  </si>
  <si>
    <t>立科町</t>
  </si>
  <si>
    <t>20218</t>
  </si>
  <si>
    <t>千曲市</t>
  </si>
  <si>
    <t>20521</t>
  </si>
  <si>
    <t>坂城町</t>
  </si>
  <si>
    <t>20382</t>
  </si>
  <si>
    <t>辰野町</t>
  </si>
  <si>
    <t>20383</t>
  </si>
  <si>
    <t>箕輪町</t>
  </si>
  <si>
    <t>20385</t>
  </si>
  <si>
    <t>南箕輪村</t>
  </si>
  <si>
    <t>20208</t>
  </si>
  <si>
    <t>小諸市</t>
  </si>
  <si>
    <t>20321</t>
  </si>
  <si>
    <t>軽井沢町</t>
  </si>
  <si>
    <t>20323</t>
  </si>
  <si>
    <t>御代田町</t>
  </si>
  <si>
    <t>20201</t>
  </si>
  <si>
    <t>長野市</t>
  </si>
  <si>
    <t>20309</t>
  </si>
  <si>
    <t>佐久穂町</t>
  </si>
  <si>
    <t>20452</t>
  </si>
  <si>
    <t>筑北村</t>
  </si>
  <si>
    <t>20446</t>
  </si>
  <si>
    <t>麻績村</t>
  </si>
  <si>
    <t>20220</t>
  </si>
  <si>
    <t>安曇野市</t>
  </si>
  <si>
    <t>20481</t>
  </si>
  <si>
    <t>池田町</t>
  </si>
  <si>
    <t>20482</t>
  </si>
  <si>
    <t>松川村</t>
  </si>
  <si>
    <t>20448</t>
  </si>
  <si>
    <t>生坂村</t>
  </si>
  <si>
    <t>20204</t>
  </si>
  <si>
    <t>岡谷市</t>
  </si>
  <si>
    <t>20361</t>
  </si>
  <si>
    <t>下諏訪町</t>
  </si>
  <si>
    <t>20206</t>
  </si>
  <si>
    <t>諏訪市</t>
  </si>
  <si>
    <t>20214</t>
  </si>
  <si>
    <t>茅野市</t>
  </si>
  <si>
    <t>20209</t>
  </si>
  <si>
    <t>伊那市</t>
  </si>
  <si>
    <t>20210</t>
  </si>
  <si>
    <t>駒ヶ根市</t>
  </si>
  <si>
    <t>20384</t>
  </si>
  <si>
    <t>飯島町</t>
  </si>
  <si>
    <t>20386</t>
  </si>
  <si>
    <t>中川村</t>
  </si>
  <si>
    <t>20388</t>
  </si>
  <si>
    <t>宮田村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</si>
  <si>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</si>
  <si>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</si>
  <si>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</si>
  <si>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</si>
  <si>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</si>
  <si>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</si>
  <si>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</si>
  <si>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</si>
  <si>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</si>
  <si>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</si>
  <si>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20588</t>
  </si>
  <si>
    <t>小川村</t>
  </si>
  <si>
    <t>20583</t>
  </si>
  <si>
    <t>信濃町</t>
  </si>
  <si>
    <t>20590</t>
  </si>
  <si>
    <t>飯綱町</t>
  </si>
  <si>
    <t>20432</t>
  </si>
  <si>
    <t>木曽町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</si>
  <si>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</si>
  <si>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</si>
  <si>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</si>
  <si>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</si>
  <si>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</si>
  <si>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</si>
  <si>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</si>
  <si>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</si>
  <si>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</si>
  <si>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</si>
  <si>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20205</t>
  </si>
  <si>
    <t>飯田市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</si>
  <si>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</si>
  <si>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</si>
  <si>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</si>
  <si>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</si>
  <si>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</si>
  <si>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</si>
  <si>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</si>
  <si>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</si>
  <si>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</si>
  <si>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</si>
  <si>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</si>
  <si>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</si>
  <si>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</si>
  <si>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</si>
  <si>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</si>
  <si>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</si>
  <si>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</si>
  <si>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</si>
  <si>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</si>
  <si>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</si>
  <si>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</si>
  <si>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</si>
  <si>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</si>
  <si>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</si>
  <si>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20207</t>
  </si>
  <si>
    <t>須坂市</t>
  </si>
  <si>
    <t>20541</t>
  </si>
  <si>
    <t>小布施町</t>
  </si>
  <si>
    <t>20543</t>
  </si>
  <si>
    <t>高山村</t>
  </si>
  <si>
    <t>20203</t>
  </si>
  <si>
    <t>上田市</t>
  </si>
  <si>
    <t>20349</t>
  </si>
  <si>
    <t>青木村</t>
  </si>
  <si>
    <t>20350</t>
  </si>
  <si>
    <t>長和町</t>
  </si>
  <si>
    <t>20213</t>
  </si>
  <si>
    <t>飯山市</t>
  </si>
  <si>
    <t>20562</t>
  </si>
  <si>
    <t>木島平村</t>
  </si>
  <si>
    <t>20563</t>
  </si>
  <si>
    <t>野沢温泉村</t>
  </si>
  <si>
    <t>20211</t>
  </si>
  <si>
    <t>中野市</t>
  </si>
  <si>
    <t>20561</t>
  </si>
  <si>
    <t>山ノ内町</t>
  </si>
  <si>
    <t>20202</t>
  </si>
  <si>
    <t>松本市</t>
  </si>
  <si>
    <t>20450</t>
  </si>
  <si>
    <t>山形村</t>
  </si>
  <si>
    <t>20362</t>
  </si>
  <si>
    <t>富士見町</t>
  </si>
  <si>
    <t>20363</t>
  </si>
  <si>
    <t>原村</t>
  </si>
  <si>
    <t>20215</t>
  </si>
  <si>
    <t>塩尻市</t>
  </si>
  <si>
    <t>20451</t>
  </si>
  <si>
    <t>朝日村</t>
  </si>
  <si>
    <t>20485</t>
  </si>
  <si>
    <t>白馬村</t>
  </si>
  <si>
    <t>20486</t>
  </si>
  <si>
    <t>小谷村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</si>
</sst>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39</v>
      </c>
      <c r="B2" s="147" t="s">
        <v>40</v>
      </c>
      <c r="C2" s="150" t="s">
        <v>41</v>
      </c>
      <c r="D2" s="131" t="s">
        <v>43</v>
      </c>
      <c r="E2" s="78"/>
      <c r="F2" s="78"/>
      <c r="G2" s="78"/>
      <c r="H2" s="78"/>
      <c r="I2" s="78"/>
      <c r="J2" s="78"/>
      <c r="K2" s="78"/>
      <c r="L2" s="79"/>
      <c r="M2" s="131" t="s">
        <v>45</v>
      </c>
      <c r="N2" s="78"/>
      <c r="O2" s="78"/>
      <c r="P2" s="78"/>
      <c r="Q2" s="78"/>
      <c r="R2" s="78"/>
      <c r="S2" s="78"/>
      <c r="T2" s="78"/>
      <c r="U2" s="79"/>
      <c r="V2" s="131" t="s">
        <v>46</v>
      </c>
      <c r="W2" s="78"/>
      <c r="X2" s="78"/>
      <c r="Y2" s="78"/>
      <c r="Z2" s="78"/>
      <c r="AA2" s="78"/>
      <c r="AB2" s="78"/>
      <c r="AC2" s="78"/>
      <c r="AD2" s="79"/>
      <c r="AE2" s="132" t="s">
        <v>47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48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49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50</v>
      </c>
      <c r="E3" s="83"/>
      <c r="F3" s="83"/>
      <c r="G3" s="83"/>
      <c r="H3" s="83"/>
      <c r="I3" s="83"/>
      <c r="J3" s="83"/>
      <c r="K3" s="83"/>
      <c r="L3" s="84"/>
      <c r="M3" s="133" t="s">
        <v>50</v>
      </c>
      <c r="N3" s="83"/>
      <c r="O3" s="83"/>
      <c r="P3" s="83"/>
      <c r="Q3" s="83"/>
      <c r="R3" s="83"/>
      <c r="S3" s="83"/>
      <c r="T3" s="83"/>
      <c r="U3" s="84"/>
      <c r="V3" s="133" t="s">
        <v>50</v>
      </c>
      <c r="W3" s="83"/>
      <c r="X3" s="83"/>
      <c r="Y3" s="83"/>
      <c r="Z3" s="83"/>
      <c r="AA3" s="83"/>
      <c r="AB3" s="83"/>
      <c r="AC3" s="83"/>
      <c r="AD3" s="84"/>
      <c r="AE3" s="134" t="s">
        <v>51</v>
      </c>
      <c r="AF3" s="80"/>
      <c r="AG3" s="80"/>
      <c r="AH3" s="80"/>
      <c r="AI3" s="80"/>
      <c r="AJ3" s="80"/>
      <c r="AK3" s="80"/>
      <c r="AL3" s="85"/>
      <c r="AM3" s="81" t="s">
        <v>52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53</v>
      </c>
      <c r="BF3" s="90" t="s">
        <v>46</v>
      </c>
      <c r="BG3" s="134" t="s">
        <v>51</v>
      </c>
      <c r="BH3" s="80"/>
      <c r="BI3" s="80"/>
      <c r="BJ3" s="80"/>
      <c r="BK3" s="80"/>
      <c r="BL3" s="80"/>
      <c r="BM3" s="80"/>
      <c r="BN3" s="85"/>
      <c r="BO3" s="81" t="s">
        <v>52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53</v>
      </c>
      <c r="CH3" s="90" t="s">
        <v>46</v>
      </c>
      <c r="CI3" s="134" t="s">
        <v>51</v>
      </c>
      <c r="CJ3" s="80"/>
      <c r="CK3" s="80"/>
      <c r="CL3" s="80"/>
      <c r="CM3" s="80"/>
      <c r="CN3" s="80"/>
      <c r="CO3" s="80"/>
      <c r="CP3" s="85"/>
      <c r="CQ3" s="81" t="s">
        <v>52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53</v>
      </c>
      <c r="DJ3" s="90" t="s">
        <v>46</v>
      </c>
    </row>
    <row r="4" spans="1:114" s="45" customFormat="1" ht="13.5">
      <c r="A4" s="148"/>
      <c r="B4" s="148"/>
      <c r="C4" s="151"/>
      <c r="D4" s="68"/>
      <c r="E4" s="133" t="s">
        <v>54</v>
      </c>
      <c r="F4" s="91"/>
      <c r="G4" s="91"/>
      <c r="H4" s="91"/>
      <c r="I4" s="91"/>
      <c r="J4" s="91"/>
      <c r="K4" s="92"/>
      <c r="L4" s="124" t="s">
        <v>56</v>
      </c>
      <c r="M4" s="68"/>
      <c r="N4" s="133" t="s">
        <v>54</v>
      </c>
      <c r="O4" s="91"/>
      <c r="P4" s="91"/>
      <c r="Q4" s="91"/>
      <c r="R4" s="91"/>
      <c r="S4" s="91"/>
      <c r="T4" s="92"/>
      <c r="U4" s="124" t="s">
        <v>56</v>
      </c>
      <c r="V4" s="68"/>
      <c r="W4" s="133" t="s">
        <v>54</v>
      </c>
      <c r="X4" s="91"/>
      <c r="Y4" s="91"/>
      <c r="Z4" s="91"/>
      <c r="AA4" s="91"/>
      <c r="AB4" s="91"/>
      <c r="AC4" s="92"/>
      <c r="AD4" s="124" t="s">
        <v>56</v>
      </c>
      <c r="AE4" s="90" t="s">
        <v>46</v>
      </c>
      <c r="AF4" s="95" t="s">
        <v>57</v>
      </c>
      <c r="AG4" s="89"/>
      <c r="AH4" s="93"/>
      <c r="AI4" s="80"/>
      <c r="AJ4" s="94"/>
      <c r="AK4" s="135" t="s">
        <v>59</v>
      </c>
      <c r="AL4" s="145" t="s">
        <v>60</v>
      </c>
      <c r="AM4" s="90" t="s">
        <v>46</v>
      </c>
      <c r="AN4" s="134" t="s">
        <v>61</v>
      </c>
      <c r="AO4" s="87"/>
      <c r="AP4" s="87"/>
      <c r="AQ4" s="87"/>
      <c r="AR4" s="88"/>
      <c r="AS4" s="134" t="s">
        <v>62</v>
      </c>
      <c r="AT4" s="80"/>
      <c r="AU4" s="80"/>
      <c r="AV4" s="94"/>
      <c r="AW4" s="95" t="s">
        <v>64</v>
      </c>
      <c r="AX4" s="134" t="s">
        <v>65</v>
      </c>
      <c r="AY4" s="86"/>
      <c r="AZ4" s="87"/>
      <c r="BA4" s="87"/>
      <c r="BB4" s="88"/>
      <c r="BC4" s="95" t="s">
        <v>66</v>
      </c>
      <c r="BD4" s="95" t="s">
        <v>67</v>
      </c>
      <c r="BE4" s="90"/>
      <c r="BF4" s="90"/>
      <c r="BG4" s="90" t="s">
        <v>68</v>
      </c>
      <c r="BH4" s="95" t="s">
        <v>69</v>
      </c>
      <c r="BI4" s="89"/>
      <c r="BJ4" s="93"/>
      <c r="BK4" s="80"/>
      <c r="BL4" s="94"/>
      <c r="BM4" s="135" t="s">
        <v>70</v>
      </c>
      <c r="BN4" s="145" t="s">
        <v>71</v>
      </c>
      <c r="BO4" s="90" t="s">
        <v>68</v>
      </c>
      <c r="BP4" s="134" t="s">
        <v>72</v>
      </c>
      <c r="BQ4" s="87"/>
      <c r="BR4" s="87"/>
      <c r="BS4" s="87"/>
      <c r="BT4" s="88"/>
      <c r="BU4" s="134" t="s">
        <v>73</v>
      </c>
      <c r="BV4" s="80"/>
      <c r="BW4" s="80"/>
      <c r="BX4" s="94"/>
      <c r="BY4" s="95" t="s">
        <v>74</v>
      </c>
      <c r="BZ4" s="134" t="s">
        <v>75</v>
      </c>
      <c r="CA4" s="96"/>
      <c r="CB4" s="96"/>
      <c r="CC4" s="97"/>
      <c r="CD4" s="88"/>
      <c r="CE4" s="95" t="s">
        <v>76</v>
      </c>
      <c r="CF4" s="95" t="s">
        <v>77</v>
      </c>
      <c r="CG4" s="90"/>
      <c r="CH4" s="90"/>
      <c r="CI4" s="90" t="s">
        <v>68</v>
      </c>
      <c r="CJ4" s="95" t="s">
        <v>69</v>
      </c>
      <c r="CK4" s="89"/>
      <c r="CL4" s="93"/>
      <c r="CM4" s="80"/>
      <c r="CN4" s="94"/>
      <c r="CO4" s="135" t="s">
        <v>70</v>
      </c>
      <c r="CP4" s="145" t="s">
        <v>71</v>
      </c>
      <c r="CQ4" s="90" t="s">
        <v>68</v>
      </c>
      <c r="CR4" s="134" t="s">
        <v>72</v>
      </c>
      <c r="CS4" s="87"/>
      <c r="CT4" s="87"/>
      <c r="CU4" s="87"/>
      <c r="CV4" s="88"/>
      <c r="CW4" s="134" t="s">
        <v>73</v>
      </c>
      <c r="CX4" s="80"/>
      <c r="CY4" s="80"/>
      <c r="CZ4" s="94"/>
      <c r="DA4" s="95" t="s">
        <v>74</v>
      </c>
      <c r="DB4" s="134" t="s">
        <v>75</v>
      </c>
      <c r="DC4" s="87"/>
      <c r="DD4" s="87"/>
      <c r="DE4" s="87"/>
      <c r="DF4" s="88"/>
      <c r="DG4" s="95" t="s">
        <v>76</v>
      </c>
      <c r="DH4" s="95" t="s">
        <v>77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79</v>
      </c>
      <c r="G5" s="123" t="s">
        <v>80</v>
      </c>
      <c r="H5" s="123" t="s">
        <v>82</v>
      </c>
      <c r="I5" s="123" t="s">
        <v>83</v>
      </c>
      <c r="J5" s="123" t="s">
        <v>84</v>
      </c>
      <c r="K5" s="123" t="s">
        <v>85</v>
      </c>
      <c r="L5" s="67"/>
      <c r="M5" s="68"/>
      <c r="N5" s="68"/>
      <c r="O5" s="123" t="s">
        <v>79</v>
      </c>
      <c r="P5" s="123" t="s">
        <v>80</v>
      </c>
      <c r="Q5" s="123" t="s">
        <v>82</v>
      </c>
      <c r="R5" s="123" t="s">
        <v>83</v>
      </c>
      <c r="S5" s="123" t="s">
        <v>84</v>
      </c>
      <c r="T5" s="123" t="s">
        <v>85</v>
      </c>
      <c r="U5" s="67"/>
      <c r="V5" s="68"/>
      <c r="W5" s="68"/>
      <c r="X5" s="123" t="s">
        <v>79</v>
      </c>
      <c r="Y5" s="123" t="s">
        <v>80</v>
      </c>
      <c r="Z5" s="123" t="s">
        <v>82</v>
      </c>
      <c r="AA5" s="123" t="s">
        <v>83</v>
      </c>
      <c r="AB5" s="123" t="s">
        <v>84</v>
      </c>
      <c r="AC5" s="123" t="s">
        <v>85</v>
      </c>
      <c r="AD5" s="67"/>
      <c r="AE5" s="90"/>
      <c r="AF5" s="90" t="s">
        <v>68</v>
      </c>
      <c r="AG5" s="135" t="s">
        <v>87</v>
      </c>
      <c r="AH5" s="135" t="s">
        <v>89</v>
      </c>
      <c r="AI5" s="135" t="s">
        <v>91</v>
      </c>
      <c r="AJ5" s="135" t="s">
        <v>85</v>
      </c>
      <c r="AK5" s="98"/>
      <c r="AL5" s="146"/>
      <c r="AM5" s="90"/>
      <c r="AN5" s="90"/>
      <c r="AO5" s="90" t="s">
        <v>93</v>
      </c>
      <c r="AP5" s="90" t="s">
        <v>95</v>
      </c>
      <c r="AQ5" s="90" t="s">
        <v>97</v>
      </c>
      <c r="AR5" s="90" t="s">
        <v>99</v>
      </c>
      <c r="AS5" s="90" t="s">
        <v>68</v>
      </c>
      <c r="AT5" s="95" t="s">
        <v>101</v>
      </c>
      <c r="AU5" s="95" t="s">
        <v>103</v>
      </c>
      <c r="AV5" s="95" t="s">
        <v>105</v>
      </c>
      <c r="AW5" s="90"/>
      <c r="AX5" s="90"/>
      <c r="AY5" s="95" t="s">
        <v>101</v>
      </c>
      <c r="AZ5" s="95" t="s">
        <v>103</v>
      </c>
      <c r="BA5" s="95" t="s">
        <v>105</v>
      </c>
      <c r="BB5" s="95" t="s">
        <v>85</v>
      </c>
      <c r="BC5" s="90"/>
      <c r="BD5" s="90"/>
      <c r="BE5" s="90"/>
      <c r="BF5" s="90"/>
      <c r="BG5" s="90"/>
      <c r="BH5" s="90" t="s">
        <v>68</v>
      </c>
      <c r="BI5" s="135" t="s">
        <v>87</v>
      </c>
      <c r="BJ5" s="135" t="s">
        <v>89</v>
      </c>
      <c r="BK5" s="135" t="s">
        <v>91</v>
      </c>
      <c r="BL5" s="135" t="s">
        <v>85</v>
      </c>
      <c r="BM5" s="98"/>
      <c r="BN5" s="146"/>
      <c r="BO5" s="90"/>
      <c r="BP5" s="90"/>
      <c r="BQ5" s="90" t="s">
        <v>93</v>
      </c>
      <c r="BR5" s="90" t="s">
        <v>95</v>
      </c>
      <c r="BS5" s="90" t="s">
        <v>97</v>
      </c>
      <c r="BT5" s="90" t="s">
        <v>99</v>
      </c>
      <c r="BU5" s="90" t="s">
        <v>68</v>
      </c>
      <c r="BV5" s="95" t="s">
        <v>101</v>
      </c>
      <c r="BW5" s="95" t="s">
        <v>103</v>
      </c>
      <c r="BX5" s="95" t="s">
        <v>105</v>
      </c>
      <c r="BY5" s="90"/>
      <c r="BZ5" s="90"/>
      <c r="CA5" s="95" t="s">
        <v>101</v>
      </c>
      <c r="CB5" s="95" t="s">
        <v>103</v>
      </c>
      <c r="CC5" s="95" t="s">
        <v>105</v>
      </c>
      <c r="CD5" s="95" t="s">
        <v>85</v>
      </c>
      <c r="CE5" s="90"/>
      <c r="CF5" s="90"/>
      <c r="CG5" s="90"/>
      <c r="CH5" s="90"/>
      <c r="CI5" s="90"/>
      <c r="CJ5" s="90" t="s">
        <v>68</v>
      </c>
      <c r="CK5" s="135" t="s">
        <v>87</v>
      </c>
      <c r="CL5" s="135" t="s">
        <v>89</v>
      </c>
      <c r="CM5" s="135" t="s">
        <v>91</v>
      </c>
      <c r="CN5" s="135" t="s">
        <v>85</v>
      </c>
      <c r="CO5" s="98"/>
      <c r="CP5" s="146"/>
      <c r="CQ5" s="90"/>
      <c r="CR5" s="90"/>
      <c r="CS5" s="90" t="s">
        <v>93</v>
      </c>
      <c r="CT5" s="90" t="s">
        <v>95</v>
      </c>
      <c r="CU5" s="90" t="s">
        <v>97</v>
      </c>
      <c r="CV5" s="90" t="s">
        <v>99</v>
      </c>
      <c r="CW5" s="90" t="s">
        <v>68</v>
      </c>
      <c r="CX5" s="95" t="s">
        <v>101</v>
      </c>
      <c r="CY5" s="95" t="s">
        <v>103</v>
      </c>
      <c r="CZ5" s="95" t="s">
        <v>105</v>
      </c>
      <c r="DA5" s="90"/>
      <c r="DB5" s="90"/>
      <c r="DC5" s="95" t="s">
        <v>101</v>
      </c>
      <c r="DD5" s="95" t="s">
        <v>103</v>
      </c>
      <c r="DE5" s="95" t="s">
        <v>105</v>
      </c>
      <c r="DF5" s="95" t="s">
        <v>85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106</v>
      </c>
      <c r="E6" s="99" t="s">
        <v>106</v>
      </c>
      <c r="F6" s="100" t="s">
        <v>106</v>
      </c>
      <c r="G6" s="100" t="s">
        <v>106</v>
      </c>
      <c r="H6" s="100" t="s">
        <v>106</v>
      </c>
      <c r="I6" s="100" t="s">
        <v>106</v>
      </c>
      <c r="J6" s="100" t="s">
        <v>106</v>
      </c>
      <c r="K6" s="100" t="s">
        <v>106</v>
      </c>
      <c r="L6" s="100" t="s">
        <v>106</v>
      </c>
      <c r="M6" s="99" t="s">
        <v>106</v>
      </c>
      <c r="N6" s="99" t="s">
        <v>106</v>
      </c>
      <c r="O6" s="100" t="s">
        <v>106</v>
      </c>
      <c r="P6" s="100" t="s">
        <v>106</v>
      </c>
      <c r="Q6" s="100" t="s">
        <v>106</v>
      </c>
      <c r="R6" s="100" t="s">
        <v>106</v>
      </c>
      <c r="S6" s="100" t="s">
        <v>106</v>
      </c>
      <c r="T6" s="100" t="s">
        <v>106</v>
      </c>
      <c r="U6" s="100" t="s">
        <v>106</v>
      </c>
      <c r="V6" s="99" t="s">
        <v>106</v>
      </c>
      <c r="W6" s="99" t="s">
        <v>106</v>
      </c>
      <c r="X6" s="100" t="s">
        <v>106</v>
      </c>
      <c r="Y6" s="100" t="s">
        <v>106</v>
      </c>
      <c r="Z6" s="100" t="s">
        <v>106</v>
      </c>
      <c r="AA6" s="100" t="s">
        <v>106</v>
      </c>
      <c r="AB6" s="100" t="s">
        <v>106</v>
      </c>
      <c r="AC6" s="100" t="s">
        <v>106</v>
      </c>
      <c r="AD6" s="100" t="s">
        <v>106</v>
      </c>
      <c r="AE6" s="101" t="s">
        <v>106</v>
      </c>
      <c r="AF6" s="101" t="s">
        <v>106</v>
      </c>
      <c r="AG6" s="102" t="s">
        <v>106</v>
      </c>
      <c r="AH6" s="102" t="s">
        <v>106</v>
      </c>
      <c r="AI6" s="102" t="s">
        <v>106</v>
      </c>
      <c r="AJ6" s="102" t="s">
        <v>106</v>
      </c>
      <c r="AK6" s="102" t="s">
        <v>106</v>
      </c>
      <c r="AL6" s="102" t="s">
        <v>106</v>
      </c>
      <c r="AM6" s="101" t="s">
        <v>106</v>
      </c>
      <c r="AN6" s="101" t="s">
        <v>106</v>
      </c>
      <c r="AO6" s="101" t="s">
        <v>106</v>
      </c>
      <c r="AP6" s="101" t="s">
        <v>106</v>
      </c>
      <c r="AQ6" s="101" t="s">
        <v>106</v>
      </c>
      <c r="AR6" s="101" t="s">
        <v>106</v>
      </c>
      <c r="AS6" s="101" t="s">
        <v>106</v>
      </c>
      <c r="AT6" s="101" t="s">
        <v>106</v>
      </c>
      <c r="AU6" s="101" t="s">
        <v>106</v>
      </c>
      <c r="AV6" s="101" t="s">
        <v>106</v>
      </c>
      <c r="AW6" s="101" t="s">
        <v>106</v>
      </c>
      <c r="AX6" s="101" t="s">
        <v>106</v>
      </c>
      <c r="AY6" s="101" t="s">
        <v>106</v>
      </c>
      <c r="AZ6" s="101" t="s">
        <v>106</v>
      </c>
      <c r="BA6" s="101" t="s">
        <v>106</v>
      </c>
      <c r="BB6" s="101" t="s">
        <v>106</v>
      </c>
      <c r="BC6" s="101" t="s">
        <v>106</v>
      </c>
      <c r="BD6" s="101" t="s">
        <v>106</v>
      </c>
      <c r="BE6" s="101" t="s">
        <v>106</v>
      </c>
      <c r="BF6" s="101" t="s">
        <v>106</v>
      </c>
      <c r="BG6" s="101" t="s">
        <v>106</v>
      </c>
      <c r="BH6" s="101" t="s">
        <v>106</v>
      </c>
      <c r="BI6" s="102" t="s">
        <v>106</v>
      </c>
      <c r="BJ6" s="102" t="s">
        <v>106</v>
      </c>
      <c r="BK6" s="102" t="s">
        <v>106</v>
      </c>
      <c r="BL6" s="102" t="s">
        <v>106</v>
      </c>
      <c r="BM6" s="102" t="s">
        <v>106</v>
      </c>
      <c r="BN6" s="102" t="s">
        <v>106</v>
      </c>
      <c r="BO6" s="101" t="s">
        <v>106</v>
      </c>
      <c r="BP6" s="101" t="s">
        <v>106</v>
      </c>
      <c r="BQ6" s="101" t="s">
        <v>106</v>
      </c>
      <c r="BR6" s="101" t="s">
        <v>106</v>
      </c>
      <c r="BS6" s="101" t="s">
        <v>106</v>
      </c>
      <c r="BT6" s="101" t="s">
        <v>106</v>
      </c>
      <c r="BU6" s="101" t="s">
        <v>106</v>
      </c>
      <c r="BV6" s="101" t="s">
        <v>106</v>
      </c>
      <c r="BW6" s="101" t="s">
        <v>106</v>
      </c>
      <c r="BX6" s="101" t="s">
        <v>106</v>
      </c>
      <c r="BY6" s="101" t="s">
        <v>106</v>
      </c>
      <c r="BZ6" s="101" t="s">
        <v>106</v>
      </c>
      <c r="CA6" s="101" t="s">
        <v>106</v>
      </c>
      <c r="CB6" s="101" t="s">
        <v>106</v>
      </c>
      <c r="CC6" s="101" t="s">
        <v>106</v>
      </c>
      <c r="CD6" s="101" t="s">
        <v>106</v>
      </c>
      <c r="CE6" s="101" t="s">
        <v>106</v>
      </c>
      <c r="CF6" s="101" t="s">
        <v>106</v>
      </c>
      <c r="CG6" s="101" t="s">
        <v>106</v>
      </c>
      <c r="CH6" s="101" t="s">
        <v>106</v>
      </c>
      <c r="CI6" s="101" t="s">
        <v>106</v>
      </c>
      <c r="CJ6" s="101" t="s">
        <v>106</v>
      </c>
      <c r="CK6" s="102" t="s">
        <v>106</v>
      </c>
      <c r="CL6" s="102" t="s">
        <v>106</v>
      </c>
      <c r="CM6" s="102" t="s">
        <v>106</v>
      </c>
      <c r="CN6" s="102" t="s">
        <v>106</v>
      </c>
      <c r="CO6" s="102" t="s">
        <v>106</v>
      </c>
      <c r="CP6" s="102" t="s">
        <v>106</v>
      </c>
      <c r="CQ6" s="101" t="s">
        <v>106</v>
      </c>
      <c r="CR6" s="101" t="s">
        <v>106</v>
      </c>
      <c r="CS6" s="102" t="s">
        <v>106</v>
      </c>
      <c r="CT6" s="102" t="s">
        <v>106</v>
      </c>
      <c r="CU6" s="102" t="s">
        <v>106</v>
      </c>
      <c r="CV6" s="102" t="s">
        <v>106</v>
      </c>
      <c r="CW6" s="101" t="s">
        <v>106</v>
      </c>
      <c r="CX6" s="101" t="s">
        <v>106</v>
      </c>
      <c r="CY6" s="101" t="s">
        <v>106</v>
      </c>
      <c r="CZ6" s="101" t="s">
        <v>106</v>
      </c>
      <c r="DA6" s="101" t="s">
        <v>106</v>
      </c>
      <c r="DB6" s="101" t="s">
        <v>106</v>
      </c>
      <c r="DC6" s="101" t="s">
        <v>106</v>
      </c>
      <c r="DD6" s="101" t="s">
        <v>106</v>
      </c>
      <c r="DE6" s="101" t="s">
        <v>106</v>
      </c>
      <c r="DF6" s="101" t="s">
        <v>106</v>
      </c>
      <c r="DG6" s="101" t="s">
        <v>106</v>
      </c>
      <c r="DH6" s="101" t="s">
        <v>106</v>
      </c>
      <c r="DI6" s="101" t="s">
        <v>106</v>
      </c>
      <c r="DJ6" s="101" t="s">
        <v>106</v>
      </c>
    </row>
    <row r="7" spans="1:114" s="50" customFormat="1" ht="12" customHeight="1">
      <c r="A7" s="48" t="s">
        <v>107</v>
      </c>
      <c r="B7" s="63" t="s">
        <v>109</v>
      </c>
      <c r="C7" s="48" t="s">
        <v>68</v>
      </c>
      <c r="D7" s="70">
        <f aca="true" t="shared" si="0" ref="D7:I7">SUM(D8:D84)</f>
        <v>18968762</v>
      </c>
      <c r="E7" s="70">
        <f t="shared" si="0"/>
        <v>4214326</v>
      </c>
      <c r="F7" s="70">
        <f t="shared" si="0"/>
        <v>208336</v>
      </c>
      <c r="G7" s="70">
        <f t="shared" si="0"/>
        <v>12989</v>
      </c>
      <c r="H7" s="70">
        <f t="shared" si="0"/>
        <v>725700</v>
      </c>
      <c r="I7" s="70">
        <f t="shared" si="0"/>
        <v>2131995</v>
      </c>
      <c r="J7" s="71" t="s">
        <v>110</v>
      </c>
      <c r="K7" s="70">
        <f aca="true" t="shared" si="1" ref="K7:R7">SUM(K8:K84)</f>
        <v>1135306</v>
      </c>
      <c r="L7" s="70">
        <f t="shared" si="1"/>
        <v>14754436</v>
      </c>
      <c r="M7" s="70">
        <f t="shared" si="1"/>
        <v>4925397</v>
      </c>
      <c r="N7" s="70">
        <f t="shared" si="1"/>
        <v>581608</v>
      </c>
      <c r="O7" s="70">
        <f t="shared" si="1"/>
        <v>34013</v>
      </c>
      <c r="P7" s="70">
        <f t="shared" si="1"/>
        <v>7551</v>
      </c>
      <c r="Q7" s="70">
        <f t="shared" si="1"/>
        <v>0</v>
      </c>
      <c r="R7" s="70">
        <f t="shared" si="1"/>
        <v>505253</v>
      </c>
      <c r="S7" s="71" t="s">
        <v>110</v>
      </c>
      <c r="T7" s="70">
        <f aca="true" t="shared" si="2" ref="T7:AA7">SUM(T8:T84)</f>
        <v>34791</v>
      </c>
      <c r="U7" s="70">
        <f t="shared" si="2"/>
        <v>4343789</v>
      </c>
      <c r="V7" s="70">
        <f t="shared" si="2"/>
        <v>23894159</v>
      </c>
      <c r="W7" s="70">
        <f t="shared" si="2"/>
        <v>4795934</v>
      </c>
      <c r="X7" s="70">
        <f t="shared" si="2"/>
        <v>242349</v>
      </c>
      <c r="Y7" s="70">
        <f t="shared" si="2"/>
        <v>20540</v>
      </c>
      <c r="Z7" s="70">
        <f t="shared" si="2"/>
        <v>725700</v>
      </c>
      <c r="AA7" s="70">
        <f t="shared" si="2"/>
        <v>2637248</v>
      </c>
      <c r="AB7" s="71" t="s">
        <v>110</v>
      </c>
      <c r="AC7" s="70">
        <f aca="true" t="shared" si="3" ref="AC7:BH7">SUM(AC8:AC84)</f>
        <v>1170097</v>
      </c>
      <c r="AD7" s="70">
        <f t="shared" si="3"/>
        <v>19098225</v>
      </c>
      <c r="AE7" s="70">
        <f t="shared" si="3"/>
        <v>1106372</v>
      </c>
      <c r="AF7" s="70">
        <f t="shared" si="3"/>
        <v>1106372</v>
      </c>
      <c r="AG7" s="70">
        <f t="shared" si="3"/>
        <v>17077</v>
      </c>
      <c r="AH7" s="70">
        <f t="shared" si="3"/>
        <v>670770</v>
      </c>
      <c r="AI7" s="70">
        <f t="shared" si="3"/>
        <v>407955</v>
      </c>
      <c r="AJ7" s="70">
        <f t="shared" si="3"/>
        <v>10570</v>
      </c>
      <c r="AK7" s="70">
        <f t="shared" si="3"/>
        <v>0</v>
      </c>
      <c r="AL7" s="70">
        <f t="shared" si="3"/>
        <v>314462</v>
      </c>
      <c r="AM7" s="70">
        <f t="shared" si="3"/>
        <v>10908984</v>
      </c>
      <c r="AN7" s="70">
        <f t="shared" si="3"/>
        <v>2336825</v>
      </c>
      <c r="AO7" s="70">
        <f t="shared" si="3"/>
        <v>1523731</v>
      </c>
      <c r="AP7" s="70">
        <f t="shared" si="3"/>
        <v>250514</v>
      </c>
      <c r="AQ7" s="70">
        <f t="shared" si="3"/>
        <v>464900</v>
      </c>
      <c r="AR7" s="70">
        <f t="shared" si="3"/>
        <v>97680</v>
      </c>
      <c r="AS7" s="70">
        <f t="shared" si="3"/>
        <v>1309865</v>
      </c>
      <c r="AT7" s="70">
        <f t="shared" si="3"/>
        <v>192007</v>
      </c>
      <c r="AU7" s="70">
        <f t="shared" si="3"/>
        <v>937517</v>
      </c>
      <c r="AV7" s="70">
        <f t="shared" si="3"/>
        <v>180341</v>
      </c>
      <c r="AW7" s="70">
        <f t="shared" si="3"/>
        <v>25626</v>
      </c>
      <c r="AX7" s="70">
        <f t="shared" si="3"/>
        <v>7218805</v>
      </c>
      <c r="AY7" s="70">
        <f t="shared" si="3"/>
        <v>4335445</v>
      </c>
      <c r="AZ7" s="70">
        <f t="shared" si="3"/>
        <v>2180602</v>
      </c>
      <c r="BA7" s="70">
        <f t="shared" si="3"/>
        <v>608695</v>
      </c>
      <c r="BB7" s="70">
        <f t="shared" si="3"/>
        <v>94063</v>
      </c>
      <c r="BC7" s="70">
        <f t="shared" si="3"/>
        <v>5347144</v>
      </c>
      <c r="BD7" s="70">
        <f t="shared" si="3"/>
        <v>17863</v>
      </c>
      <c r="BE7" s="70">
        <f t="shared" si="3"/>
        <v>1291800</v>
      </c>
      <c r="BF7" s="70">
        <f t="shared" si="3"/>
        <v>13307156</v>
      </c>
      <c r="BG7" s="70">
        <f t="shared" si="3"/>
        <v>46482</v>
      </c>
      <c r="BH7" s="70">
        <f t="shared" si="3"/>
        <v>46482</v>
      </c>
      <c r="BI7" s="70">
        <f aca="true" t="shared" si="4" ref="BI7:CN7">SUM(BI8:BI84)</f>
        <v>20157</v>
      </c>
      <c r="BJ7" s="70">
        <f t="shared" si="4"/>
        <v>0</v>
      </c>
      <c r="BK7" s="70">
        <f t="shared" si="4"/>
        <v>0</v>
      </c>
      <c r="BL7" s="70">
        <f t="shared" si="4"/>
        <v>26325</v>
      </c>
      <c r="BM7" s="70">
        <f t="shared" si="4"/>
        <v>0</v>
      </c>
      <c r="BN7" s="70">
        <f t="shared" si="4"/>
        <v>527066</v>
      </c>
      <c r="BO7" s="70">
        <f t="shared" si="4"/>
        <v>840320</v>
      </c>
      <c r="BP7" s="70">
        <f t="shared" si="4"/>
        <v>232168</v>
      </c>
      <c r="BQ7" s="70">
        <f t="shared" si="4"/>
        <v>157243</v>
      </c>
      <c r="BR7" s="70">
        <f t="shared" si="4"/>
        <v>408</v>
      </c>
      <c r="BS7" s="70">
        <f t="shared" si="4"/>
        <v>61560</v>
      </c>
      <c r="BT7" s="70">
        <f t="shared" si="4"/>
        <v>12957</v>
      </c>
      <c r="BU7" s="70">
        <f t="shared" si="4"/>
        <v>66435</v>
      </c>
      <c r="BV7" s="70">
        <f t="shared" si="4"/>
        <v>8729</v>
      </c>
      <c r="BW7" s="70">
        <f t="shared" si="4"/>
        <v>46536</v>
      </c>
      <c r="BX7" s="70">
        <f t="shared" si="4"/>
        <v>11170</v>
      </c>
      <c r="BY7" s="70">
        <f t="shared" si="4"/>
        <v>0</v>
      </c>
      <c r="BZ7" s="70">
        <f t="shared" si="4"/>
        <v>541717</v>
      </c>
      <c r="CA7" s="70">
        <f t="shared" si="4"/>
        <v>488906</v>
      </c>
      <c r="CB7" s="70">
        <f t="shared" si="4"/>
        <v>47272</v>
      </c>
      <c r="CC7" s="70">
        <f t="shared" si="4"/>
        <v>1972</v>
      </c>
      <c r="CD7" s="70">
        <f t="shared" si="4"/>
        <v>3567</v>
      </c>
      <c r="CE7" s="70">
        <f t="shared" si="4"/>
        <v>3275687</v>
      </c>
      <c r="CF7" s="70">
        <f t="shared" si="4"/>
        <v>0</v>
      </c>
      <c r="CG7" s="70">
        <f t="shared" si="4"/>
        <v>235842</v>
      </c>
      <c r="CH7" s="70">
        <f t="shared" si="4"/>
        <v>1122644</v>
      </c>
      <c r="CI7" s="70">
        <f t="shared" si="4"/>
        <v>1152854</v>
      </c>
      <c r="CJ7" s="70">
        <f t="shared" si="4"/>
        <v>1152854</v>
      </c>
      <c r="CK7" s="70">
        <f t="shared" si="4"/>
        <v>37234</v>
      </c>
      <c r="CL7" s="70">
        <f t="shared" si="4"/>
        <v>670770</v>
      </c>
      <c r="CM7" s="70">
        <f t="shared" si="4"/>
        <v>407955</v>
      </c>
      <c r="CN7" s="70">
        <f t="shared" si="4"/>
        <v>36895</v>
      </c>
      <c r="CO7" s="70">
        <f aca="true" t="shared" si="5" ref="CO7:DJ7">SUM(CO8:CO84)</f>
        <v>0</v>
      </c>
      <c r="CP7" s="70">
        <f t="shared" si="5"/>
        <v>841528</v>
      </c>
      <c r="CQ7" s="70">
        <f t="shared" si="5"/>
        <v>11749304</v>
      </c>
      <c r="CR7" s="70">
        <f t="shared" si="5"/>
        <v>2568993</v>
      </c>
      <c r="CS7" s="70">
        <f t="shared" si="5"/>
        <v>1680974</v>
      </c>
      <c r="CT7" s="70">
        <f t="shared" si="5"/>
        <v>250922</v>
      </c>
      <c r="CU7" s="70">
        <f t="shared" si="5"/>
        <v>526460</v>
      </c>
      <c r="CV7" s="70">
        <f t="shared" si="5"/>
        <v>110637</v>
      </c>
      <c r="CW7" s="70">
        <f t="shared" si="5"/>
        <v>1376300</v>
      </c>
      <c r="CX7" s="70">
        <f t="shared" si="5"/>
        <v>200736</v>
      </c>
      <c r="CY7" s="70">
        <f t="shared" si="5"/>
        <v>984053</v>
      </c>
      <c r="CZ7" s="70">
        <f t="shared" si="5"/>
        <v>191511</v>
      </c>
      <c r="DA7" s="70">
        <f t="shared" si="5"/>
        <v>25626</v>
      </c>
      <c r="DB7" s="70">
        <f t="shared" si="5"/>
        <v>7760522</v>
      </c>
      <c r="DC7" s="70">
        <f t="shared" si="5"/>
        <v>4824351</v>
      </c>
      <c r="DD7" s="70">
        <f t="shared" si="5"/>
        <v>2227874</v>
      </c>
      <c r="DE7" s="70">
        <f t="shared" si="5"/>
        <v>610667</v>
      </c>
      <c r="DF7" s="70">
        <f t="shared" si="5"/>
        <v>97630</v>
      </c>
      <c r="DG7" s="70">
        <f t="shared" si="5"/>
        <v>8622831</v>
      </c>
      <c r="DH7" s="70">
        <f t="shared" si="5"/>
        <v>17863</v>
      </c>
      <c r="DI7" s="70">
        <f t="shared" si="5"/>
        <v>1527642</v>
      </c>
      <c r="DJ7" s="70">
        <f t="shared" si="5"/>
        <v>14429800</v>
      </c>
    </row>
    <row r="8" spans="1:114" s="50" customFormat="1" ht="12" customHeight="1">
      <c r="A8" s="51" t="s">
        <v>107</v>
      </c>
      <c r="B8" s="64" t="s">
        <v>111</v>
      </c>
      <c r="C8" s="51" t="s">
        <v>112</v>
      </c>
      <c r="D8" s="72">
        <f aca="true" t="shared" si="6" ref="D8:D39">SUM(E8,+L8)</f>
        <v>3815225</v>
      </c>
      <c r="E8" s="72">
        <f aca="true" t="shared" si="7" ref="E8:E39">SUM(F8:I8)+K8</f>
        <v>1201101</v>
      </c>
      <c r="F8" s="72">
        <v>30030</v>
      </c>
      <c r="G8" s="72">
        <v>2798</v>
      </c>
      <c r="H8" s="72">
        <v>0</v>
      </c>
      <c r="I8" s="72">
        <v>730136</v>
      </c>
      <c r="J8" s="73" t="s">
        <v>110</v>
      </c>
      <c r="K8" s="72">
        <v>438137</v>
      </c>
      <c r="L8" s="72">
        <v>2614124</v>
      </c>
      <c r="M8" s="72">
        <f aca="true" t="shared" si="8" ref="M8:M39">SUM(N8,+U8)</f>
        <v>1190628</v>
      </c>
      <c r="N8" s="72">
        <f aca="true" t="shared" si="9" ref="N8:N39">SUM(O8:R8)+T8</f>
        <v>472322</v>
      </c>
      <c r="O8" s="72">
        <v>0</v>
      </c>
      <c r="P8" s="72">
        <v>0</v>
      </c>
      <c r="Q8" s="72">
        <v>0</v>
      </c>
      <c r="R8" s="72">
        <v>471675</v>
      </c>
      <c r="S8" s="73" t="s">
        <v>110</v>
      </c>
      <c r="T8" s="72">
        <v>647</v>
      </c>
      <c r="U8" s="72">
        <v>718306</v>
      </c>
      <c r="V8" s="72">
        <f aca="true" t="shared" si="10" ref="V8:V39">+SUM(D8,M8)</f>
        <v>5005853</v>
      </c>
      <c r="W8" s="72">
        <f aca="true" t="shared" si="11" ref="W8:W39">+SUM(E8,N8)</f>
        <v>1673423</v>
      </c>
      <c r="X8" s="72">
        <f aca="true" t="shared" si="12" ref="X8:X39">+SUM(F8,O8)</f>
        <v>30030</v>
      </c>
      <c r="Y8" s="72">
        <f aca="true" t="shared" si="13" ref="Y8:Y39">+SUM(G8,P8)</f>
        <v>2798</v>
      </c>
      <c r="Z8" s="72">
        <f aca="true" t="shared" si="14" ref="Z8:Z39">+SUM(H8,Q8)</f>
        <v>0</v>
      </c>
      <c r="AA8" s="72">
        <f aca="true" t="shared" si="15" ref="AA8:AA39">+SUM(I8,R8)</f>
        <v>1201811</v>
      </c>
      <c r="AB8" s="73" t="s">
        <v>110</v>
      </c>
      <c r="AC8" s="72">
        <f aca="true" t="shared" si="16" ref="AC8:AC39">+SUM(K8,T8)</f>
        <v>438784</v>
      </c>
      <c r="AD8" s="72">
        <f aca="true" t="shared" si="17" ref="AD8:AD39">+SUM(L8,U8)</f>
        <v>3332430</v>
      </c>
      <c r="AE8" s="72">
        <f aca="true" t="shared" si="18" ref="AE8:AE39">SUM(AF8,+AK8)</f>
        <v>648638</v>
      </c>
      <c r="AF8" s="72">
        <f aca="true" t="shared" si="19" ref="AF8:AF39">SUM(AG8:AJ8)</f>
        <v>648638</v>
      </c>
      <c r="AG8" s="72">
        <v>0</v>
      </c>
      <c r="AH8" s="72">
        <v>639713</v>
      </c>
      <c r="AI8" s="72">
        <v>8925</v>
      </c>
      <c r="AJ8" s="72">
        <v>0</v>
      </c>
      <c r="AK8" s="72">
        <v>0</v>
      </c>
      <c r="AL8" s="72">
        <v>18082</v>
      </c>
      <c r="AM8" s="72">
        <f aca="true" t="shared" si="20" ref="AM8:AM39">SUM(AN8,AS8,AW8,AX8,BD8)</f>
        <v>2513847</v>
      </c>
      <c r="AN8" s="72">
        <f aca="true" t="shared" si="21" ref="AN8:AN39">SUM(AO8:AR8)</f>
        <v>664683</v>
      </c>
      <c r="AO8" s="72">
        <v>372878</v>
      </c>
      <c r="AP8" s="72">
        <v>0</v>
      </c>
      <c r="AQ8" s="72">
        <v>258212</v>
      </c>
      <c r="AR8" s="72">
        <v>33593</v>
      </c>
      <c r="AS8" s="72">
        <f aca="true" t="shared" si="22" ref="AS8:AS39">SUM(AT8:AV8)</f>
        <v>327290</v>
      </c>
      <c r="AT8" s="72">
        <v>20578</v>
      </c>
      <c r="AU8" s="72">
        <v>279405</v>
      </c>
      <c r="AV8" s="72">
        <v>27307</v>
      </c>
      <c r="AW8" s="72">
        <v>0</v>
      </c>
      <c r="AX8" s="72">
        <f aca="true" t="shared" si="23" ref="AX8:AX39">SUM(AY8:BB8)</f>
        <v>1517558</v>
      </c>
      <c r="AY8" s="72">
        <v>940978</v>
      </c>
      <c r="AZ8" s="72">
        <v>547688</v>
      </c>
      <c r="BA8" s="72">
        <v>11292</v>
      </c>
      <c r="BB8" s="72">
        <v>17600</v>
      </c>
      <c r="BC8" s="72">
        <v>35910</v>
      </c>
      <c r="BD8" s="72">
        <v>4316</v>
      </c>
      <c r="BE8" s="72">
        <v>598748</v>
      </c>
      <c r="BF8" s="72">
        <f aca="true" t="shared" si="24" ref="BF8:BF39">SUM(AE8,+AM8,+BE8)</f>
        <v>3761233</v>
      </c>
      <c r="BG8" s="72">
        <f aca="true" t="shared" si="25" ref="BG8:BG39">SUM(BH8,+BM8)</f>
        <v>20157</v>
      </c>
      <c r="BH8" s="72">
        <f aca="true" t="shared" si="26" ref="BH8:BH39">SUM(BI8:BL8)</f>
        <v>20157</v>
      </c>
      <c r="BI8" s="72">
        <v>20157</v>
      </c>
      <c r="BJ8" s="72">
        <v>0</v>
      </c>
      <c r="BK8" s="72">
        <v>0</v>
      </c>
      <c r="BL8" s="72">
        <v>0</v>
      </c>
      <c r="BM8" s="72">
        <v>0</v>
      </c>
      <c r="BN8" s="72">
        <v>62238</v>
      </c>
      <c r="BO8" s="72">
        <f aca="true" t="shared" si="27" ref="BO8:BO39">SUM(BP8,BU8,BY8,BZ8,CF8)</f>
        <v>662691</v>
      </c>
      <c r="BP8" s="72">
        <f aca="true" t="shared" si="28" ref="BP8:BP39">SUM(BQ8:BT8)</f>
        <v>182893</v>
      </c>
      <c r="BQ8" s="72">
        <v>116459</v>
      </c>
      <c r="BR8" s="72">
        <v>0</v>
      </c>
      <c r="BS8" s="72">
        <v>53477</v>
      </c>
      <c r="BT8" s="72">
        <v>12957</v>
      </c>
      <c r="BU8" s="72">
        <f aca="true" t="shared" si="29" ref="BU8:BU39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0" ref="BZ8:BZ39">SUM(CA8:CD8)</f>
        <v>479798</v>
      </c>
      <c r="CA8" s="72">
        <v>472853</v>
      </c>
      <c r="CB8" s="72">
        <v>6485</v>
      </c>
      <c r="CC8" s="72">
        <v>460</v>
      </c>
      <c r="CD8" s="72">
        <v>0</v>
      </c>
      <c r="CE8" s="72">
        <v>316471</v>
      </c>
      <c r="CF8" s="72">
        <v>0</v>
      </c>
      <c r="CG8" s="72">
        <v>129071</v>
      </c>
      <c r="CH8" s="72">
        <f aca="true" t="shared" si="31" ref="CH8:CH39">SUM(BG8,+BO8,+CG8)</f>
        <v>811919</v>
      </c>
      <c r="CI8" s="72">
        <f aca="true" t="shared" si="32" ref="CI8:CI39">SUM(AE8,+BG8)</f>
        <v>668795</v>
      </c>
      <c r="CJ8" s="72">
        <f aca="true" t="shared" si="33" ref="CJ8:CJ39">SUM(AF8,+BH8)</f>
        <v>668795</v>
      </c>
      <c r="CK8" s="72">
        <f aca="true" t="shared" si="34" ref="CK8:CK39">SUM(AG8,+BI8)</f>
        <v>20157</v>
      </c>
      <c r="CL8" s="72">
        <f aca="true" t="shared" si="35" ref="CL8:CL39">SUM(AH8,+BJ8)</f>
        <v>639713</v>
      </c>
      <c r="CM8" s="72">
        <f aca="true" t="shared" si="36" ref="CM8:CM39">SUM(AI8,+BK8)</f>
        <v>8925</v>
      </c>
      <c r="CN8" s="72">
        <f aca="true" t="shared" si="37" ref="CN8:CN39">SUM(AJ8,+BL8)</f>
        <v>0</v>
      </c>
      <c r="CO8" s="72">
        <f aca="true" t="shared" si="38" ref="CO8:CO39">SUM(AK8,+BM8)</f>
        <v>0</v>
      </c>
      <c r="CP8" s="72">
        <f aca="true" t="shared" si="39" ref="CP8:CP39">SUM(AL8,+BN8)</f>
        <v>80320</v>
      </c>
      <c r="CQ8" s="72">
        <f aca="true" t="shared" si="40" ref="CQ8:CQ39">SUM(AM8,+BO8)</f>
        <v>3176538</v>
      </c>
      <c r="CR8" s="72">
        <f aca="true" t="shared" si="41" ref="CR8:CR39">SUM(AN8,+BP8)</f>
        <v>847576</v>
      </c>
      <c r="CS8" s="72">
        <f aca="true" t="shared" si="42" ref="CS8:CS39">SUM(AO8,+BQ8)</f>
        <v>489337</v>
      </c>
      <c r="CT8" s="72">
        <f aca="true" t="shared" si="43" ref="CT8:CT39">SUM(AP8,+BR8)</f>
        <v>0</v>
      </c>
      <c r="CU8" s="72">
        <f aca="true" t="shared" si="44" ref="CU8:CU39">SUM(AQ8,+BS8)</f>
        <v>311689</v>
      </c>
      <c r="CV8" s="72">
        <f aca="true" t="shared" si="45" ref="CV8:CV39">SUM(AR8,+BT8)</f>
        <v>46550</v>
      </c>
      <c r="CW8" s="72">
        <f aca="true" t="shared" si="46" ref="CW8:CW39">SUM(AS8,+BU8)</f>
        <v>327290</v>
      </c>
      <c r="CX8" s="72">
        <f aca="true" t="shared" si="47" ref="CX8:CX39">SUM(AT8,+BV8)</f>
        <v>20578</v>
      </c>
      <c r="CY8" s="72">
        <f aca="true" t="shared" si="48" ref="CY8:CY39">SUM(AU8,+BW8)</f>
        <v>279405</v>
      </c>
      <c r="CZ8" s="72">
        <f aca="true" t="shared" si="49" ref="CZ8:CZ39">SUM(AV8,+BX8)</f>
        <v>27307</v>
      </c>
      <c r="DA8" s="72">
        <f aca="true" t="shared" si="50" ref="DA8:DA39">SUM(AW8,+BY8)</f>
        <v>0</v>
      </c>
      <c r="DB8" s="72">
        <f aca="true" t="shared" si="51" ref="DB8:DB39">SUM(AX8,+BZ8)</f>
        <v>1997356</v>
      </c>
      <c r="DC8" s="72">
        <f aca="true" t="shared" si="52" ref="DC8:DC39">SUM(AY8,+CA8)</f>
        <v>1413831</v>
      </c>
      <c r="DD8" s="72">
        <f aca="true" t="shared" si="53" ref="DD8:DD39">SUM(AZ8,+CB8)</f>
        <v>554173</v>
      </c>
      <c r="DE8" s="72">
        <f aca="true" t="shared" si="54" ref="DE8:DE39">SUM(BA8,+CC8)</f>
        <v>11752</v>
      </c>
      <c r="DF8" s="72">
        <f aca="true" t="shared" si="55" ref="DF8:DF39">SUM(BB8,+CD8)</f>
        <v>17600</v>
      </c>
      <c r="DG8" s="72">
        <f aca="true" t="shared" si="56" ref="DG8:DG39">SUM(BC8,+CE8)</f>
        <v>352381</v>
      </c>
      <c r="DH8" s="72">
        <f aca="true" t="shared" si="57" ref="DH8:DH39">SUM(BD8,+CF8)</f>
        <v>4316</v>
      </c>
      <c r="DI8" s="72">
        <f aca="true" t="shared" si="58" ref="DI8:DI39">SUM(BE8,+CG8)</f>
        <v>727819</v>
      </c>
      <c r="DJ8" s="72">
        <f aca="true" t="shared" si="59" ref="DJ8:DJ39">SUM(BF8,+CH8)</f>
        <v>4573152</v>
      </c>
    </row>
    <row r="9" spans="1:114" s="50" customFormat="1" ht="12" customHeight="1">
      <c r="A9" s="51" t="s">
        <v>107</v>
      </c>
      <c r="B9" s="64" t="s">
        <v>113</v>
      </c>
      <c r="C9" s="51" t="s">
        <v>114</v>
      </c>
      <c r="D9" s="72">
        <f t="shared" si="6"/>
        <v>1513409</v>
      </c>
      <c r="E9" s="72">
        <f t="shared" si="7"/>
        <v>98924</v>
      </c>
      <c r="F9" s="72">
        <v>980</v>
      </c>
      <c r="G9" s="72">
        <v>0</v>
      </c>
      <c r="H9" s="72">
        <v>0</v>
      </c>
      <c r="I9" s="72">
        <v>24967</v>
      </c>
      <c r="J9" s="73" t="s">
        <v>110</v>
      </c>
      <c r="K9" s="72">
        <v>72977</v>
      </c>
      <c r="L9" s="72">
        <v>1414485</v>
      </c>
      <c r="M9" s="72">
        <f t="shared" si="8"/>
        <v>195816</v>
      </c>
      <c r="N9" s="72">
        <f t="shared" si="9"/>
        <v>28441</v>
      </c>
      <c r="O9" s="72">
        <v>19891</v>
      </c>
      <c r="P9" s="72">
        <v>6484</v>
      </c>
      <c r="Q9" s="72">
        <v>0</v>
      </c>
      <c r="R9" s="72">
        <v>1886</v>
      </c>
      <c r="S9" s="73" t="s">
        <v>110</v>
      </c>
      <c r="T9" s="72">
        <v>180</v>
      </c>
      <c r="U9" s="72">
        <v>167375</v>
      </c>
      <c r="V9" s="72">
        <f t="shared" si="10"/>
        <v>1709225</v>
      </c>
      <c r="W9" s="72">
        <f t="shared" si="11"/>
        <v>127365</v>
      </c>
      <c r="X9" s="72">
        <f t="shared" si="12"/>
        <v>20871</v>
      </c>
      <c r="Y9" s="72">
        <f t="shared" si="13"/>
        <v>6484</v>
      </c>
      <c r="Z9" s="72">
        <f t="shared" si="14"/>
        <v>0</v>
      </c>
      <c r="AA9" s="72">
        <f t="shared" si="15"/>
        <v>26853</v>
      </c>
      <c r="AB9" s="73" t="s">
        <v>110</v>
      </c>
      <c r="AC9" s="72">
        <f t="shared" si="16"/>
        <v>73157</v>
      </c>
      <c r="AD9" s="72">
        <f t="shared" si="17"/>
        <v>1581860</v>
      </c>
      <c r="AE9" s="72">
        <f t="shared" si="18"/>
        <v>11591</v>
      </c>
      <c r="AF9" s="72">
        <f t="shared" si="19"/>
        <v>11591</v>
      </c>
      <c r="AG9" s="72">
        <v>0</v>
      </c>
      <c r="AH9" s="72">
        <v>2097</v>
      </c>
      <c r="AI9" s="72">
        <v>9494</v>
      </c>
      <c r="AJ9" s="72">
        <v>0</v>
      </c>
      <c r="AK9" s="72">
        <v>0</v>
      </c>
      <c r="AL9" s="72">
        <v>0</v>
      </c>
      <c r="AM9" s="72">
        <f t="shared" si="20"/>
        <v>983483</v>
      </c>
      <c r="AN9" s="72">
        <f t="shared" si="21"/>
        <v>353904</v>
      </c>
      <c r="AO9" s="72">
        <v>148462</v>
      </c>
      <c r="AP9" s="72">
        <v>169732</v>
      </c>
      <c r="AQ9" s="72">
        <v>20866</v>
      </c>
      <c r="AR9" s="72">
        <v>14844</v>
      </c>
      <c r="AS9" s="72">
        <f t="shared" si="22"/>
        <v>55584</v>
      </c>
      <c r="AT9" s="72">
        <v>20333</v>
      </c>
      <c r="AU9" s="72">
        <v>1641</v>
      </c>
      <c r="AV9" s="72">
        <v>33610</v>
      </c>
      <c r="AW9" s="72">
        <v>7699</v>
      </c>
      <c r="AX9" s="72">
        <f t="shared" si="23"/>
        <v>559890</v>
      </c>
      <c r="AY9" s="72">
        <v>471685</v>
      </c>
      <c r="AZ9" s="72">
        <v>44645</v>
      </c>
      <c r="BA9" s="72">
        <v>41171</v>
      </c>
      <c r="BB9" s="72">
        <v>2389</v>
      </c>
      <c r="BC9" s="72">
        <v>397570</v>
      </c>
      <c r="BD9" s="72">
        <v>6406</v>
      </c>
      <c r="BE9" s="72">
        <v>120765</v>
      </c>
      <c r="BF9" s="72">
        <f t="shared" si="24"/>
        <v>1115839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18223</v>
      </c>
      <c r="BP9" s="72">
        <f t="shared" si="28"/>
        <v>10798</v>
      </c>
      <c r="BQ9" s="72">
        <v>10390</v>
      </c>
      <c r="BR9" s="72">
        <v>408</v>
      </c>
      <c r="BS9" s="72">
        <v>0</v>
      </c>
      <c r="BT9" s="72">
        <v>0</v>
      </c>
      <c r="BU9" s="72">
        <f t="shared" si="29"/>
        <v>7425</v>
      </c>
      <c r="BV9" s="72">
        <v>7425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104663</v>
      </c>
      <c r="CF9" s="72">
        <v>0</v>
      </c>
      <c r="CG9" s="72">
        <v>72930</v>
      </c>
      <c r="CH9" s="72">
        <f t="shared" si="31"/>
        <v>91153</v>
      </c>
      <c r="CI9" s="72">
        <f t="shared" si="32"/>
        <v>11591</v>
      </c>
      <c r="CJ9" s="72">
        <f t="shared" si="33"/>
        <v>11591</v>
      </c>
      <c r="CK9" s="72">
        <f t="shared" si="34"/>
        <v>0</v>
      </c>
      <c r="CL9" s="72">
        <f t="shared" si="35"/>
        <v>2097</v>
      </c>
      <c r="CM9" s="72">
        <f t="shared" si="36"/>
        <v>9494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1001706</v>
      </c>
      <c r="CR9" s="72">
        <f t="shared" si="41"/>
        <v>364702</v>
      </c>
      <c r="CS9" s="72">
        <f t="shared" si="42"/>
        <v>158852</v>
      </c>
      <c r="CT9" s="72">
        <f t="shared" si="43"/>
        <v>170140</v>
      </c>
      <c r="CU9" s="72">
        <f t="shared" si="44"/>
        <v>20866</v>
      </c>
      <c r="CV9" s="72">
        <f t="shared" si="45"/>
        <v>14844</v>
      </c>
      <c r="CW9" s="72">
        <f t="shared" si="46"/>
        <v>63009</v>
      </c>
      <c r="CX9" s="72">
        <f t="shared" si="47"/>
        <v>27758</v>
      </c>
      <c r="CY9" s="72">
        <f t="shared" si="48"/>
        <v>1641</v>
      </c>
      <c r="CZ9" s="72">
        <f t="shared" si="49"/>
        <v>33610</v>
      </c>
      <c r="DA9" s="72">
        <f t="shared" si="50"/>
        <v>7699</v>
      </c>
      <c r="DB9" s="72">
        <f t="shared" si="51"/>
        <v>559890</v>
      </c>
      <c r="DC9" s="72">
        <f t="shared" si="52"/>
        <v>471685</v>
      </c>
      <c r="DD9" s="72">
        <f t="shared" si="53"/>
        <v>44645</v>
      </c>
      <c r="DE9" s="72">
        <f t="shared" si="54"/>
        <v>41171</v>
      </c>
      <c r="DF9" s="72">
        <f t="shared" si="55"/>
        <v>2389</v>
      </c>
      <c r="DG9" s="72">
        <f t="shared" si="56"/>
        <v>502233</v>
      </c>
      <c r="DH9" s="72">
        <f t="shared" si="57"/>
        <v>6406</v>
      </c>
      <c r="DI9" s="72">
        <f t="shared" si="58"/>
        <v>193695</v>
      </c>
      <c r="DJ9" s="72">
        <f t="shared" si="59"/>
        <v>1206992</v>
      </c>
    </row>
    <row r="10" spans="1:114" s="50" customFormat="1" ht="12" customHeight="1">
      <c r="A10" s="51" t="s">
        <v>107</v>
      </c>
      <c r="B10" s="64" t="s">
        <v>115</v>
      </c>
      <c r="C10" s="51" t="s">
        <v>116</v>
      </c>
      <c r="D10" s="72">
        <f t="shared" si="6"/>
        <v>1090917</v>
      </c>
      <c r="E10" s="72">
        <f t="shared" si="7"/>
        <v>293247</v>
      </c>
      <c r="F10" s="72">
        <v>2890</v>
      </c>
      <c r="G10" s="72">
        <v>4861</v>
      </c>
      <c r="H10" s="72">
        <v>0</v>
      </c>
      <c r="I10" s="72">
        <v>226567</v>
      </c>
      <c r="J10" s="73" t="s">
        <v>110</v>
      </c>
      <c r="K10" s="72">
        <v>58929</v>
      </c>
      <c r="L10" s="72">
        <v>797670</v>
      </c>
      <c r="M10" s="72">
        <f t="shared" si="8"/>
        <v>203554</v>
      </c>
      <c r="N10" s="72">
        <f t="shared" si="9"/>
        <v>74</v>
      </c>
      <c r="O10" s="72">
        <v>0</v>
      </c>
      <c r="P10" s="72">
        <v>0</v>
      </c>
      <c r="Q10" s="72">
        <v>0</v>
      </c>
      <c r="R10" s="72">
        <v>0</v>
      </c>
      <c r="S10" s="73" t="s">
        <v>110</v>
      </c>
      <c r="T10" s="72">
        <v>74</v>
      </c>
      <c r="U10" s="72">
        <v>203480</v>
      </c>
      <c r="V10" s="72">
        <f t="shared" si="10"/>
        <v>1294471</v>
      </c>
      <c r="W10" s="72">
        <f t="shared" si="11"/>
        <v>293321</v>
      </c>
      <c r="X10" s="72">
        <f t="shared" si="12"/>
        <v>2890</v>
      </c>
      <c r="Y10" s="72">
        <f t="shared" si="13"/>
        <v>4861</v>
      </c>
      <c r="Z10" s="72">
        <f t="shared" si="14"/>
        <v>0</v>
      </c>
      <c r="AA10" s="72">
        <f t="shared" si="15"/>
        <v>226567</v>
      </c>
      <c r="AB10" s="73" t="s">
        <v>110</v>
      </c>
      <c r="AC10" s="72">
        <f t="shared" si="16"/>
        <v>59003</v>
      </c>
      <c r="AD10" s="72">
        <f t="shared" si="17"/>
        <v>1001150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780956</v>
      </c>
      <c r="AN10" s="72">
        <f t="shared" si="21"/>
        <v>147463</v>
      </c>
      <c r="AO10" s="72">
        <v>147463</v>
      </c>
      <c r="AP10" s="72">
        <v>0</v>
      </c>
      <c r="AQ10" s="72">
        <v>0</v>
      </c>
      <c r="AR10" s="72">
        <v>0</v>
      </c>
      <c r="AS10" s="72">
        <f t="shared" si="22"/>
        <v>7061</v>
      </c>
      <c r="AT10" s="72">
        <v>1640</v>
      </c>
      <c r="AU10" s="72">
        <v>2806</v>
      </c>
      <c r="AV10" s="72">
        <v>2615</v>
      </c>
      <c r="AW10" s="72">
        <v>3447</v>
      </c>
      <c r="AX10" s="72">
        <f t="shared" si="23"/>
        <v>622985</v>
      </c>
      <c r="AY10" s="72">
        <v>377592</v>
      </c>
      <c r="AZ10" s="72">
        <v>197785</v>
      </c>
      <c r="BA10" s="72">
        <v>47608</v>
      </c>
      <c r="BB10" s="72">
        <v>0</v>
      </c>
      <c r="BC10" s="72">
        <v>210076</v>
      </c>
      <c r="BD10" s="72">
        <v>0</v>
      </c>
      <c r="BE10" s="72">
        <v>99885</v>
      </c>
      <c r="BF10" s="72">
        <f t="shared" si="24"/>
        <v>880841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203554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780956</v>
      </c>
      <c r="CR10" s="72">
        <f t="shared" si="41"/>
        <v>147463</v>
      </c>
      <c r="CS10" s="72">
        <f t="shared" si="42"/>
        <v>147463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7061</v>
      </c>
      <c r="CX10" s="72">
        <f t="shared" si="47"/>
        <v>1640</v>
      </c>
      <c r="CY10" s="72">
        <f t="shared" si="48"/>
        <v>2806</v>
      </c>
      <c r="CZ10" s="72">
        <f t="shared" si="49"/>
        <v>2615</v>
      </c>
      <c r="DA10" s="72">
        <f t="shared" si="50"/>
        <v>3447</v>
      </c>
      <c r="DB10" s="72">
        <f t="shared" si="51"/>
        <v>622985</v>
      </c>
      <c r="DC10" s="72">
        <f t="shared" si="52"/>
        <v>377592</v>
      </c>
      <c r="DD10" s="72">
        <f t="shared" si="53"/>
        <v>197785</v>
      </c>
      <c r="DE10" s="72">
        <f t="shared" si="54"/>
        <v>47608</v>
      </c>
      <c r="DF10" s="72">
        <f t="shared" si="55"/>
        <v>0</v>
      </c>
      <c r="DG10" s="72">
        <f t="shared" si="56"/>
        <v>413630</v>
      </c>
      <c r="DH10" s="72">
        <f t="shared" si="57"/>
        <v>0</v>
      </c>
      <c r="DI10" s="72">
        <f t="shared" si="58"/>
        <v>99885</v>
      </c>
      <c r="DJ10" s="72">
        <f t="shared" si="59"/>
        <v>880841</v>
      </c>
    </row>
    <row r="11" spans="1:114" s="50" customFormat="1" ht="12" customHeight="1">
      <c r="A11" s="51" t="s">
        <v>107</v>
      </c>
      <c r="B11" s="64" t="s">
        <v>117</v>
      </c>
      <c r="C11" s="51" t="s">
        <v>118</v>
      </c>
      <c r="D11" s="72">
        <f t="shared" si="6"/>
        <v>601643</v>
      </c>
      <c r="E11" s="72">
        <f t="shared" si="7"/>
        <v>106703</v>
      </c>
      <c r="F11" s="72">
        <v>28859</v>
      </c>
      <c r="G11" s="72">
        <v>0</v>
      </c>
      <c r="H11" s="72">
        <v>0</v>
      </c>
      <c r="I11" s="72">
        <v>56273</v>
      </c>
      <c r="J11" s="73" t="s">
        <v>110</v>
      </c>
      <c r="K11" s="72">
        <v>21571</v>
      </c>
      <c r="L11" s="72">
        <v>494940</v>
      </c>
      <c r="M11" s="72">
        <f t="shared" si="8"/>
        <v>36466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110</v>
      </c>
      <c r="T11" s="72">
        <v>0</v>
      </c>
      <c r="U11" s="72">
        <v>36466</v>
      </c>
      <c r="V11" s="72">
        <f t="shared" si="10"/>
        <v>638109</v>
      </c>
      <c r="W11" s="72">
        <f t="shared" si="11"/>
        <v>106703</v>
      </c>
      <c r="X11" s="72">
        <f t="shared" si="12"/>
        <v>28859</v>
      </c>
      <c r="Y11" s="72">
        <f t="shared" si="13"/>
        <v>0</v>
      </c>
      <c r="Z11" s="72">
        <f t="shared" si="14"/>
        <v>0</v>
      </c>
      <c r="AA11" s="72">
        <f t="shared" si="15"/>
        <v>56273</v>
      </c>
      <c r="AB11" s="73" t="s">
        <v>110</v>
      </c>
      <c r="AC11" s="72">
        <f t="shared" si="16"/>
        <v>21571</v>
      </c>
      <c r="AD11" s="72">
        <f t="shared" si="17"/>
        <v>531406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404653</v>
      </c>
      <c r="AN11" s="72">
        <f t="shared" si="21"/>
        <v>88321</v>
      </c>
      <c r="AO11" s="72">
        <v>72585</v>
      </c>
      <c r="AP11" s="72">
        <v>2538</v>
      </c>
      <c r="AQ11" s="72">
        <v>6599</v>
      </c>
      <c r="AR11" s="72">
        <v>6599</v>
      </c>
      <c r="AS11" s="72">
        <f t="shared" si="22"/>
        <v>106257</v>
      </c>
      <c r="AT11" s="72">
        <v>207</v>
      </c>
      <c r="AU11" s="72">
        <v>100393</v>
      </c>
      <c r="AV11" s="72">
        <v>5657</v>
      </c>
      <c r="AW11" s="72">
        <v>0</v>
      </c>
      <c r="AX11" s="72">
        <f t="shared" si="23"/>
        <v>210075</v>
      </c>
      <c r="AY11" s="72">
        <v>87819</v>
      </c>
      <c r="AZ11" s="72">
        <v>111250</v>
      </c>
      <c r="BA11" s="72">
        <v>9988</v>
      </c>
      <c r="BB11" s="72">
        <v>1018</v>
      </c>
      <c r="BC11" s="72">
        <v>0</v>
      </c>
      <c r="BD11" s="72">
        <v>0</v>
      </c>
      <c r="BE11" s="72">
        <v>196990</v>
      </c>
      <c r="BF11" s="72">
        <f t="shared" si="24"/>
        <v>601643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0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36466</v>
      </c>
      <c r="CF11" s="72">
        <v>0</v>
      </c>
      <c r="CG11" s="72">
        <v>0</v>
      </c>
      <c r="CH11" s="72">
        <f t="shared" si="31"/>
        <v>0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404653</v>
      </c>
      <c r="CR11" s="72">
        <f t="shared" si="41"/>
        <v>88321</v>
      </c>
      <c r="CS11" s="72">
        <f t="shared" si="42"/>
        <v>72585</v>
      </c>
      <c r="CT11" s="72">
        <f t="shared" si="43"/>
        <v>2538</v>
      </c>
      <c r="CU11" s="72">
        <f t="shared" si="44"/>
        <v>6599</v>
      </c>
      <c r="CV11" s="72">
        <f t="shared" si="45"/>
        <v>6599</v>
      </c>
      <c r="CW11" s="72">
        <f t="shared" si="46"/>
        <v>106257</v>
      </c>
      <c r="CX11" s="72">
        <f t="shared" si="47"/>
        <v>207</v>
      </c>
      <c r="CY11" s="72">
        <f t="shared" si="48"/>
        <v>100393</v>
      </c>
      <c r="CZ11" s="72">
        <f t="shared" si="49"/>
        <v>5657</v>
      </c>
      <c r="DA11" s="72">
        <f t="shared" si="50"/>
        <v>0</v>
      </c>
      <c r="DB11" s="72">
        <f t="shared" si="51"/>
        <v>210075</v>
      </c>
      <c r="DC11" s="72">
        <f t="shared" si="52"/>
        <v>87819</v>
      </c>
      <c r="DD11" s="72">
        <f t="shared" si="53"/>
        <v>111250</v>
      </c>
      <c r="DE11" s="72">
        <f t="shared" si="54"/>
        <v>9988</v>
      </c>
      <c r="DF11" s="72">
        <f t="shared" si="55"/>
        <v>1018</v>
      </c>
      <c r="DG11" s="72">
        <f t="shared" si="56"/>
        <v>36466</v>
      </c>
      <c r="DH11" s="72">
        <f t="shared" si="57"/>
        <v>0</v>
      </c>
      <c r="DI11" s="72">
        <f t="shared" si="58"/>
        <v>196990</v>
      </c>
      <c r="DJ11" s="72">
        <f t="shared" si="59"/>
        <v>601643</v>
      </c>
    </row>
    <row r="12" spans="1:114" s="50" customFormat="1" ht="12" customHeight="1">
      <c r="A12" s="53" t="s">
        <v>107</v>
      </c>
      <c r="B12" s="54" t="s">
        <v>119</v>
      </c>
      <c r="C12" s="53" t="s">
        <v>120</v>
      </c>
      <c r="D12" s="74">
        <f t="shared" si="6"/>
        <v>767494</v>
      </c>
      <c r="E12" s="74">
        <f t="shared" si="7"/>
        <v>743089</v>
      </c>
      <c r="F12" s="74">
        <v>0</v>
      </c>
      <c r="G12" s="74">
        <v>0</v>
      </c>
      <c r="H12" s="74">
        <v>514000</v>
      </c>
      <c r="I12" s="74">
        <v>151067</v>
      </c>
      <c r="J12" s="75" t="s">
        <v>110</v>
      </c>
      <c r="K12" s="74">
        <v>78022</v>
      </c>
      <c r="L12" s="74">
        <v>24405</v>
      </c>
      <c r="M12" s="74">
        <f t="shared" si="8"/>
        <v>205633</v>
      </c>
      <c r="N12" s="74">
        <f t="shared" si="9"/>
        <v>879</v>
      </c>
      <c r="O12" s="74">
        <v>0</v>
      </c>
      <c r="P12" s="74">
        <v>0</v>
      </c>
      <c r="Q12" s="74">
        <v>0</v>
      </c>
      <c r="R12" s="74"/>
      <c r="S12" s="75" t="s">
        <v>110</v>
      </c>
      <c r="T12" s="74">
        <v>879</v>
      </c>
      <c r="U12" s="74">
        <v>204754</v>
      </c>
      <c r="V12" s="74">
        <f t="shared" si="10"/>
        <v>973127</v>
      </c>
      <c r="W12" s="74">
        <f t="shared" si="11"/>
        <v>743968</v>
      </c>
      <c r="X12" s="74">
        <f t="shared" si="12"/>
        <v>0</v>
      </c>
      <c r="Y12" s="74">
        <f t="shared" si="13"/>
        <v>0</v>
      </c>
      <c r="Z12" s="74">
        <f t="shared" si="14"/>
        <v>514000</v>
      </c>
      <c r="AA12" s="74">
        <f t="shared" si="15"/>
        <v>151067</v>
      </c>
      <c r="AB12" s="75" t="s">
        <v>110</v>
      </c>
      <c r="AC12" s="74">
        <f t="shared" si="16"/>
        <v>78901</v>
      </c>
      <c r="AD12" s="74">
        <f t="shared" si="17"/>
        <v>229159</v>
      </c>
      <c r="AE12" s="74">
        <f t="shared" si="18"/>
        <v>54035</v>
      </c>
      <c r="AF12" s="74">
        <f t="shared" si="19"/>
        <v>54035</v>
      </c>
      <c r="AG12" s="74">
        <v>0</v>
      </c>
      <c r="AH12" s="74">
        <v>0</v>
      </c>
      <c r="AI12" s="74">
        <v>54035</v>
      </c>
      <c r="AJ12" s="74"/>
      <c r="AK12" s="74"/>
      <c r="AL12" s="74">
        <v>120</v>
      </c>
      <c r="AM12" s="74">
        <f t="shared" si="20"/>
        <v>436631</v>
      </c>
      <c r="AN12" s="74">
        <f t="shared" si="21"/>
        <v>55573</v>
      </c>
      <c r="AO12" s="74">
        <v>37588</v>
      </c>
      <c r="AP12" s="74">
        <v>4160</v>
      </c>
      <c r="AQ12" s="74"/>
      <c r="AR12" s="74">
        <v>13825</v>
      </c>
      <c r="AS12" s="74">
        <f t="shared" si="22"/>
        <v>74889</v>
      </c>
      <c r="AT12" s="74">
        <v>18549</v>
      </c>
      <c r="AU12" s="74">
        <v>40546</v>
      </c>
      <c r="AV12" s="74">
        <v>15794</v>
      </c>
      <c r="AW12" s="74">
        <v>0</v>
      </c>
      <c r="AX12" s="74">
        <f t="shared" si="23"/>
        <v>306169</v>
      </c>
      <c r="AY12" s="74">
        <v>284219</v>
      </c>
      <c r="AZ12" s="74">
        <v>9274</v>
      </c>
      <c r="BA12" s="74">
        <v>12676</v>
      </c>
      <c r="BB12" s="74">
        <v>0</v>
      </c>
      <c r="BC12" s="74">
        <v>276708</v>
      </c>
      <c r="BD12" s="74">
        <v>0</v>
      </c>
      <c r="BE12" s="74">
        <v>0</v>
      </c>
      <c r="BF12" s="74">
        <f t="shared" si="24"/>
        <v>490666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/>
      <c r="BM12" s="74">
        <v>0</v>
      </c>
      <c r="BN12" s="74">
        <v>130609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/>
      <c r="CE12" s="74">
        <v>75024</v>
      </c>
      <c r="CF12" s="74">
        <v>0</v>
      </c>
      <c r="CG12" s="74">
        <v>0</v>
      </c>
      <c r="CH12" s="74">
        <f t="shared" si="31"/>
        <v>0</v>
      </c>
      <c r="CI12" s="74">
        <f t="shared" si="32"/>
        <v>54035</v>
      </c>
      <c r="CJ12" s="74">
        <f t="shared" si="33"/>
        <v>54035</v>
      </c>
      <c r="CK12" s="74">
        <f t="shared" si="34"/>
        <v>0</v>
      </c>
      <c r="CL12" s="74">
        <f t="shared" si="35"/>
        <v>0</v>
      </c>
      <c r="CM12" s="74">
        <f t="shared" si="36"/>
        <v>54035</v>
      </c>
      <c r="CN12" s="74">
        <f t="shared" si="37"/>
        <v>0</v>
      </c>
      <c r="CO12" s="74">
        <f t="shared" si="38"/>
        <v>0</v>
      </c>
      <c r="CP12" s="74">
        <f t="shared" si="39"/>
        <v>130729</v>
      </c>
      <c r="CQ12" s="74">
        <f t="shared" si="40"/>
        <v>436631</v>
      </c>
      <c r="CR12" s="74">
        <f t="shared" si="41"/>
        <v>55573</v>
      </c>
      <c r="CS12" s="74">
        <f t="shared" si="42"/>
        <v>37588</v>
      </c>
      <c r="CT12" s="74">
        <f t="shared" si="43"/>
        <v>4160</v>
      </c>
      <c r="CU12" s="74">
        <f t="shared" si="44"/>
        <v>0</v>
      </c>
      <c r="CV12" s="74">
        <f t="shared" si="45"/>
        <v>13825</v>
      </c>
      <c r="CW12" s="74">
        <f t="shared" si="46"/>
        <v>74889</v>
      </c>
      <c r="CX12" s="74">
        <f t="shared" si="47"/>
        <v>18549</v>
      </c>
      <c r="CY12" s="74">
        <f t="shared" si="48"/>
        <v>40546</v>
      </c>
      <c r="CZ12" s="74">
        <f t="shared" si="49"/>
        <v>15794</v>
      </c>
      <c r="DA12" s="74">
        <f t="shared" si="50"/>
        <v>0</v>
      </c>
      <c r="DB12" s="74">
        <f t="shared" si="51"/>
        <v>306169</v>
      </c>
      <c r="DC12" s="74">
        <f t="shared" si="52"/>
        <v>284219</v>
      </c>
      <c r="DD12" s="74">
        <f t="shared" si="53"/>
        <v>9274</v>
      </c>
      <c r="DE12" s="74">
        <f t="shared" si="54"/>
        <v>12676</v>
      </c>
      <c r="DF12" s="74">
        <f t="shared" si="55"/>
        <v>0</v>
      </c>
      <c r="DG12" s="74">
        <f t="shared" si="56"/>
        <v>351732</v>
      </c>
      <c r="DH12" s="74">
        <f t="shared" si="57"/>
        <v>0</v>
      </c>
      <c r="DI12" s="74">
        <f t="shared" si="58"/>
        <v>0</v>
      </c>
      <c r="DJ12" s="74">
        <f t="shared" si="59"/>
        <v>490666</v>
      </c>
    </row>
    <row r="13" spans="1:114" s="50" customFormat="1" ht="12" customHeight="1">
      <c r="A13" s="53" t="s">
        <v>107</v>
      </c>
      <c r="B13" s="54" t="s">
        <v>121</v>
      </c>
      <c r="C13" s="53" t="s">
        <v>122</v>
      </c>
      <c r="D13" s="74">
        <f t="shared" si="6"/>
        <v>490625</v>
      </c>
      <c r="E13" s="74">
        <f t="shared" si="7"/>
        <v>110646</v>
      </c>
      <c r="F13" s="74">
        <v>6152</v>
      </c>
      <c r="G13" s="74">
        <v>1851</v>
      </c>
      <c r="H13" s="74">
        <v>0</v>
      </c>
      <c r="I13" s="74">
        <v>65004</v>
      </c>
      <c r="J13" s="75" t="s">
        <v>110</v>
      </c>
      <c r="K13" s="74">
        <v>37639</v>
      </c>
      <c r="L13" s="74">
        <v>379979</v>
      </c>
      <c r="M13" s="74">
        <f t="shared" si="8"/>
        <v>179952</v>
      </c>
      <c r="N13" s="74">
        <f t="shared" si="9"/>
        <v>309</v>
      </c>
      <c r="O13" s="74">
        <v>309</v>
      </c>
      <c r="P13" s="74">
        <v>0</v>
      </c>
      <c r="Q13" s="74">
        <v>0</v>
      </c>
      <c r="R13" s="74">
        <v>0</v>
      </c>
      <c r="S13" s="75" t="s">
        <v>110</v>
      </c>
      <c r="T13" s="74">
        <v>0</v>
      </c>
      <c r="U13" s="74">
        <v>179643</v>
      </c>
      <c r="V13" s="74">
        <f t="shared" si="10"/>
        <v>670577</v>
      </c>
      <c r="W13" s="74">
        <f t="shared" si="11"/>
        <v>110955</v>
      </c>
      <c r="X13" s="74">
        <f t="shared" si="12"/>
        <v>6461</v>
      </c>
      <c r="Y13" s="74">
        <f t="shared" si="13"/>
        <v>1851</v>
      </c>
      <c r="Z13" s="74">
        <f t="shared" si="14"/>
        <v>0</v>
      </c>
      <c r="AA13" s="74">
        <f t="shared" si="15"/>
        <v>65004</v>
      </c>
      <c r="AB13" s="75" t="s">
        <v>110</v>
      </c>
      <c r="AC13" s="74">
        <f t="shared" si="16"/>
        <v>37639</v>
      </c>
      <c r="AD13" s="74">
        <f t="shared" si="17"/>
        <v>559622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471959</v>
      </c>
      <c r="AN13" s="74">
        <f t="shared" si="21"/>
        <v>72171</v>
      </c>
      <c r="AO13" s="74">
        <v>62572</v>
      </c>
      <c r="AP13" s="74">
        <v>0</v>
      </c>
      <c r="AQ13" s="74">
        <v>3144</v>
      </c>
      <c r="AR13" s="74">
        <v>6455</v>
      </c>
      <c r="AS13" s="74">
        <f t="shared" si="22"/>
        <v>123084</v>
      </c>
      <c r="AT13" s="74">
        <v>2906</v>
      </c>
      <c r="AU13" s="74">
        <v>110932</v>
      </c>
      <c r="AV13" s="74">
        <v>9246</v>
      </c>
      <c r="AW13" s="74">
        <v>0</v>
      </c>
      <c r="AX13" s="74">
        <f t="shared" si="23"/>
        <v>276704</v>
      </c>
      <c r="AY13" s="74">
        <v>77146</v>
      </c>
      <c r="AZ13" s="74">
        <v>184924</v>
      </c>
      <c r="BA13" s="74">
        <v>14634</v>
      </c>
      <c r="BB13" s="74">
        <v>0</v>
      </c>
      <c r="BC13" s="74">
        <v>0</v>
      </c>
      <c r="BD13" s="74">
        <v>0</v>
      </c>
      <c r="BE13" s="74">
        <v>18666</v>
      </c>
      <c r="BF13" s="74">
        <f t="shared" si="24"/>
        <v>490625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65891</v>
      </c>
      <c r="BO13" s="74">
        <f t="shared" si="27"/>
        <v>1290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1290</v>
      </c>
      <c r="CA13" s="74">
        <v>0</v>
      </c>
      <c r="CB13" s="74">
        <v>0</v>
      </c>
      <c r="CC13" s="74">
        <v>0</v>
      </c>
      <c r="CD13" s="74">
        <v>1290</v>
      </c>
      <c r="CE13" s="74">
        <v>112686</v>
      </c>
      <c r="CF13" s="74">
        <v>0</v>
      </c>
      <c r="CG13" s="74">
        <v>85</v>
      </c>
      <c r="CH13" s="74">
        <f t="shared" si="31"/>
        <v>1375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65891</v>
      </c>
      <c r="CQ13" s="74">
        <f t="shared" si="40"/>
        <v>473249</v>
      </c>
      <c r="CR13" s="74">
        <f t="shared" si="41"/>
        <v>72171</v>
      </c>
      <c r="CS13" s="74">
        <f t="shared" si="42"/>
        <v>62572</v>
      </c>
      <c r="CT13" s="74">
        <f t="shared" si="43"/>
        <v>0</v>
      </c>
      <c r="CU13" s="74">
        <f t="shared" si="44"/>
        <v>3144</v>
      </c>
      <c r="CV13" s="74">
        <f t="shared" si="45"/>
        <v>6455</v>
      </c>
      <c r="CW13" s="74">
        <f t="shared" si="46"/>
        <v>123084</v>
      </c>
      <c r="CX13" s="74">
        <f t="shared" si="47"/>
        <v>2906</v>
      </c>
      <c r="CY13" s="74">
        <f t="shared" si="48"/>
        <v>110932</v>
      </c>
      <c r="CZ13" s="74">
        <f t="shared" si="49"/>
        <v>9246</v>
      </c>
      <c r="DA13" s="74">
        <f t="shared" si="50"/>
        <v>0</v>
      </c>
      <c r="DB13" s="74">
        <f t="shared" si="51"/>
        <v>277994</v>
      </c>
      <c r="DC13" s="74">
        <f t="shared" si="52"/>
        <v>77146</v>
      </c>
      <c r="DD13" s="74">
        <f t="shared" si="53"/>
        <v>184924</v>
      </c>
      <c r="DE13" s="74">
        <f t="shared" si="54"/>
        <v>14634</v>
      </c>
      <c r="DF13" s="74">
        <f t="shared" si="55"/>
        <v>1290</v>
      </c>
      <c r="DG13" s="74">
        <f t="shared" si="56"/>
        <v>112686</v>
      </c>
      <c r="DH13" s="74">
        <f t="shared" si="57"/>
        <v>0</v>
      </c>
      <c r="DI13" s="74">
        <f t="shared" si="58"/>
        <v>18751</v>
      </c>
      <c r="DJ13" s="74">
        <f t="shared" si="59"/>
        <v>492000</v>
      </c>
    </row>
    <row r="14" spans="1:114" s="50" customFormat="1" ht="12" customHeight="1">
      <c r="A14" s="53" t="s">
        <v>107</v>
      </c>
      <c r="B14" s="54" t="s">
        <v>123</v>
      </c>
      <c r="C14" s="53" t="s">
        <v>124</v>
      </c>
      <c r="D14" s="74">
        <f t="shared" si="6"/>
        <v>474224</v>
      </c>
      <c r="E14" s="74">
        <f t="shared" si="7"/>
        <v>115538</v>
      </c>
      <c r="F14" s="74">
        <v>0</v>
      </c>
      <c r="G14" s="74">
        <v>0</v>
      </c>
      <c r="H14" s="74">
        <v>0</v>
      </c>
      <c r="I14" s="74">
        <v>61360</v>
      </c>
      <c r="J14" s="75" t="s">
        <v>110</v>
      </c>
      <c r="K14" s="74">
        <v>54178</v>
      </c>
      <c r="L14" s="74">
        <v>358686</v>
      </c>
      <c r="M14" s="74">
        <f t="shared" si="8"/>
        <v>54600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110</v>
      </c>
      <c r="T14" s="74">
        <v>0</v>
      </c>
      <c r="U14" s="74">
        <v>54600</v>
      </c>
      <c r="V14" s="74">
        <f t="shared" si="10"/>
        <v>528824</v>
      </c>
      <c r="W14" s="74">
        <f t="shared" si="11"/>
        <v>115538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61360</v>
      </c>
      <c r="AB14" s="75" t="s">
        <v>110</v>
      </c>
      <c r="AC14" s="74">
        <f t="shared" si="16"/>
        <v>54178</v>
      </c>
      <c r="AD14" s="74">
        <f t="shared" si="17"/>
        <v>413286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474224</v>
      </c>
      <c r="AN14" s="74">
        <f t="shared" si="21"/>
        <v>133053</v>
      </c>
      <c r="AO14" s="74">
        <v>44449</v>
      </c>
      <c r="AP14" s="74">
        <v>0</v>
      </c>
      <c r="AQ14" s="74">
        <v>88604</v>
      </c>
      <c r="AR14" s="74">
        <v>0</v>
      </c>
      <c r="AS14" s="74">
        <f t="shared" si="22"/>
        <v>170705</v>
      </c>
      <c r="AT14" s="74">
        <v>247</v>
      </c>
      <c r="AU14" s="74">
        <v>164957</v>
      </c>
      <c r="AV14" s="74">
        <v>5501</v>
      </c>
      <c r="AW14" s="74">
        <v>0</v>
      </c>
      <c r="AX14" s="74">
        <f t="shared" si="23"/>
        <v>170466</v>
      </c>
      <c r="AY14" s="74">
        <v>122383</v>
      </c>
      <c r="AZ14" s="74">
        <v>9107</v>
      </c>
      <c r="BA14" s="74">
        <v>38976</v>
      </c>
      <c r="BB14" s="74">
        <v>0</v>
      </c>
      <c r="BC14" s="74">
        <v>0</v>
      </c>
      <c r="BD14" s="74">
        <v>0</v>
      </c>
      <c r="BE14" s="74">
        <v>0</v>
      </c>
      <c r="BF14" s="74">
        <f t="shared" si="24"/>
        <v>474224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54600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474224</v>
      </c>
      <c r="CR14" s="74">
        <f t="shared" si="41"/>
        <v>133053</v>
      </c>
      <c r="CS14" s="74">
        <f t="shared" si="42"/>
        <v>44449</v>
      </c>
      <c r="CT14" s="74">
        <f t="shared" si="43"/>
        <v>0</v>
      </c>
      <c r="CU14" s="74">
        <f t="shared" si="44"/>
        <v>88604</v>
      </c>
      <c r="CV14" s="74">
        <f t="shared" si="45"/>
        <v>0</v>
      </c>
      <c r="CW14" s="74">
        <f t="shared" si="46"/>
        <v>170705</v>
      </c>
      <c r="CX14" s="74">
        <f t="shared" si="47"/>
        <v>247</v>
      </c>
      <c r="CY14" s="74">
        <f t="shared" si="48"/>
        <v>164957</v>
      </c>
      <c r="CZ14" s="74">
        <f t="shared" si="49"/>
        <v>5501</v>
      </c>
      <c r="DA14" s="74">
        <f t="shared" si="50"/>
        <v>0</v>
      </c>
      <c r="DB14" s="74">
        <f t="shared" si="51"/>
        <v>170466</v>
      </c>
      <c r="DC14" s="74">
        <f t="shared" si="52"/>
        <v>122383</v>
      </c>
      <c r="DD14" s="74">
        <f t="shared" si="53"/>
        <v>9107</v>
      </c>
      <c r="DE14" s="74">
        <f t="shared" si="54"/>
        <v>38976</v>
      </c>
      <c r="DF14" s="74">
        <f t="shared" si="55"/>
        <v>0</v>
      </c>
      <c r="DG14" s="74">
        <f t="shared" si="56"/>
        <v>54600</v>
      </c>
      <c r="DH14" s="74">
        <f t="shared" si="57"/>
        <v>0</v>
      </c>
      <c r="DI14" s="74">
        <f t="shared" si="58"/>
        <v>0</v>
      </c>
      <c r="DJ14" s="74">
        <f t="shared" si="59"/>
        <v>474224</v>
      </c>
    </row>
    <row r="15" spans="1:114" s="50" customFormat="1" ht="12" customHeight="1">
      <c r="A15" s="53" t="s">
        <v>107</v>
      </c>
      <c r="B15" s="54" t="s">
        <v>125</v>
      </c>
      <c r="C15" s="53" t="s">
        <v>126</v>
      </c>
      <c r="D15" s="74">
        <f t="shared" si="6"/>
        <v>498244</v>
      </c>
      <c r="E15" s="74">
        <f t="shared" si="7"/>
        <v>163147</v>
      </c>
      <c r="F15" s="74">
        <v>0</v>
      </c>
      <c r="G15" s="74">
        <v>0</v>
      </c>
      <c r="H15" s="74">
        <v>0</v>
      </c>
      <c r="I15" s="74">
        <v>84644</v>
      </c>
      <c r="J15" s="75" t="s">
        <v>110</v>
      </c>
      <c r="K15" s="74">
        <v>78503</v>
      </c>
      <c r="L15" s="74">
        <v>335097</v>
      </c>
      <c r="M15" s="74">
        <f t="shared" si="8"/>
        <v>290933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110</v>
      </c>
      <c r="T15" s="74">
        <v>0</v>
      </c>
      <c r="U15" s="74">
        <v>290933</v>
      </c>
      <c r="V15" s="74">
        <f t="shared" si="10"/>
        <v>789177</v>
      </c>
      <c r="W15" s="74">
        <f t="shared" si="11"/>
        <v>163147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84644</v>
      </c>
      <c r="AB15" s="75" t="s">
        <v>110</v>
      </c>
      <c r="AC15" s="74">
        <f t="shared" si="16"/>
        <v>78503</v>
      </c>
      <c r="AD15" s="74">
        <f t="shared" si="17"/>
        <v>626030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498244</v>
      </c>
      <c r="AN15" s="74">
        <f t="shared" si="21"/>
        <v>94163</v>
      </c>
      <c r="AO15" s="74">
        <v>49254</v>
      </c>
      <c r="AP15" s="74">
        <v>29954</v>
      </c>
      <c r="AQ15" s="74">
        <v>0</v>
      </c>
      <c r="AR15" s="74">
        <v>14955</v>
      </c>
      <c r="AS15" s="74">
        <f t="shared" si="22"/>
        <v>20704</v>
      </c>
      <c r="AT15" s="74">
        <v>9912</v>
      </c>
      <c r="AU15" s="74">
        <v>266</v>
      </c>
      <c r="AV15" s="74">
        <v>10526</v>
      </c>
      <c r="AW15" s="74">
        <v>0</v>
      </c>
      <c r="AX15" s="74">
        <f t="shared" si="23"/>
        <v>383377</v>
      </c>
      <c r="AY15" s="74">
        <v>71284</v>
      </c>
      <c r="AZ15" s="74">
        <v>293675</v>
      </c>
      <c r="BA15" s="74">
        <v>18418</v>
      </c>
      <c r="BB15" s="74">
        <v>0</v>
      </c>
      <c r="BC15" s="74">
        <v>0</v>
      </c>
      <c r="BD15" s="74">
        <v>0</v>
      </c>
      <c r="BE15" s="74">
        <v>0</v>
      </c>
      <c r="BF15" s="74">
        <f t="shared" si="24"/>
        <v>498244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290933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498244</v>
      </c>
      <c r="CR15" s="74">
        <f t="shared" si="41"/>
        <v>94163</v>
      </c>
      <c r="CS15" s="74">
        <f t="shared" si="42"/>
        <v>49254</v>
      </c>
      <c r="CT15" s="74">
        <f t="shared" si="43"/>
        <v>29954</v>
      </c>
      <c r="CU15" s="74">
        <f t="shared" si="44"/>
        <v>0</v>
      </c>
      <c r="CV15" s="74">
        <f t="shared" si="45"/>
        <v>14955</v>
      </c>
      <c r="CW15" s="74">
        <f t="shared" si="46"/>
        <v>20704</v>
      </c>
      <c r="CX15" s="74">
        <f t="shared" si="47"/>
        <v>9912</v>
      </c>
      <c r="CY15" s="74">
        <f t="shared" si="48"/>
        <v>266</v>
      </c>
      <c r="CZ15" s="74">
        <f t="shared" si="49"/>
        <v>10526</v>
      </c>
      <c r="DA15" s="74">
        <f t="shared" si="50"/>
        <v>0</v>
      </c>
      <c r="DB15" s="74">
        <f t="shared" si="51"/>
        <v>383377</v>
      </c>
      <c r="DC15" s="74">
        <f t="shared" si="52"/>
        <v>71284</v>
      </c>
      <c r="DD15" s="74">
        <f t="shared" si="53"/>
        <v>293675</v>
      </c>
      <c r="DE15" s="74">
        <f t="shared" si="54"/>
        <v>18418</v>
      </c>
      <c r="DF15" s="74">
        <f t="shared" si="55"/>
        <v>0</v>
      </c>
      <c r="DG15" s="74">
        <f t="shared" si="56"/>
        <v>290933</v>
      </c>
      <c r="DH15" s="74">
        <f t="shared" si="57"/>
        <v>0</v>
      </c>
      <c r="DI15" s="74">
        <f t="shared" si="58"/>
        <v>0</v>
      </c>
      <c r="DJ15" s="74">
        <f t="shared" si="59"/>
        <v>498244</v>
      </c>
    </row>
    <row r="16" spans="1:114" s="50" customFormat="1" ht="12" customHeight="1">
      <c r="A16" s="53" t="s">
        <v>107</v>
      </c>
      <c r="B16" s="54" t="s">
        <v>127</v>
      </c>
      <c r="C16" s="53" t="s">
        <v>128</v>
      </c>
      <c r="D16" s="74">
        <f t="shared" si="6"/>
        <v>480694</v>
      </c>
      <c r="E16" s="74">
        <f t="shared" si="7"/>
        <v>81329</v>
      </c>
      <c r="F16" s="74">
        <v>0</v>
      </c>
      <c r="G16" s="74">
        <v>0</v>
      </c>
      <c r="H16" s="74">
        <v>0</v>
      </c>
      <c r="I16" s="74">
        <v>49360</v>
      </c>
      <c r="J16" s="75" t="s">
        <v>110</v>
      </c>
      <c r="K16" s="74">
        <v>31969</v>
      </c>
      <c r="L16" s="74">
        <v>399365</v>
      </c>
      <c r="M16" s="74">
        <f t="shared" si="8"/>
        <v>145660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110</v>
      </c>
      <c r="T16" s="74">
        <v>0</v>
      </c>
      <c r="U16" s="74">
        <v>145660</v>
      </c>
      <c r="V16" s="74">
        <f t="shared" si="10"/>
        <v>626354</v>
      </c>
      <c r="W16" s="74">
        <f t="shared" si="11"/>
        <v>81329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49360</v>
      </c>
      <c r="AB16" s="75" t="s">
        <v>110</v>
      </c>
      <c r="AC16" s="74">
        <f t="shared" si="16"/>
        <v>31969</v>
      </c>
      <c r="AD16" s="74">
        <f t="shared" si="17"/>
        <v>545025</v>
      </c>
      <c r="AE16" s="74">
        <f t="shared" si="18"/>
        <v>34605</v>
      </c>
      <c r="AF16" s="74">
        <f t="shared" si="19"/>
        <v>34605</v>
      </c>
      <c r="AG16" s="74">
        <v>0</v>
      </c>
      <c r="AH16" s="74">
        <v>24170</v>
      </c>
      <c r="AI16" s="74">
        <v>888</v>
      </c>
      <c r="AJ16" s="74">
        <v>9547</v>
      </c>
      <c r="AK16" s="74">
        <v>0</v>
      </c>
      <c r="AL16" s="74">
        <v>7026</v>
      </c>
      <c r="AM16" s="74">
        <f t="shared" si="20"/>
        <v>266202</v>
      </c>
      <c r="AN16" s="74">
        <f t="shared" si="21"/>
        <v>28046</v>
      </c>
      <c r="AO16" s="74">
        <v>25910</v>
      </c>
      <c r="AP16" s="74">
        <v>52</v>
      </c>
      <c r="AQ16" s="74">
        <v>2084</v>
      </c>
      <c r="AR16" s="74">
        <v>0</v>
      </c>
      <c r="AS16" s="74">
        <f t="shared" si="22"/>
        <v>19375</v>
      </c>
      <c r="AT16" s="74">
        <v>3932</v>
      </c>
      <c r="AU16" s="74">
        <v>9135</v>
      </c>
      <c r="AV16" s="74">
        <v>6308</v>
      </c>
      <c r="AW16" s="74">
        <v>0</v>
      </c>
      <c r="AX16" s="74">
        <f t="shared" si="23"/>
        <v>218781</v>
      </c>
      <c r="AY16" s="74">
        <v>159318</v>
      </c>
      <c r="AZ16" s="74">
        <v>32595</v>
      </c>
      <c r="BA16" s="74">
        <v>26868</v>
      </c>
      <c r="BB16" s="74">
        <v>0</v>
      </c>
      <c r="BC16" s="74">
        <v>167907</v>
      </c>
      <c r="BD16" s="74">
        <v>0</v>
      </c>
      <c r="BE16" s="74">
        <v>4954</v>
      </c>
      <c r="BF16" s="74">
        <f t="shared" si="24"/>
        <v>305761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145660</v>
      </c>
      <c r="CF16" s="74">
        <v>0</v>
      </c>
      <c r="CG16" s="74">
        <v>0</v>
      </c>
      <c r="CH16" s="74">
        <f t="shared" si="31"/>
        <v>0</v>
      </c>
      <c r="CI16" s="74">
        <f t="shared" si="32"/>
        <v>34605</v>
      </c>
      <c r="CJ16" s="74">
        <f t="shared" si="33"/>
        <v>34605</v>
      </c>
      <c r="CK16" s="74">
        <f t="shared" si="34"/>
        <v>0</v>
      </c>
      <c r="CL16" s="74">
        <f t="shared" si="35"/>
        <v>24170</v>
      </c>
      <c r="CM16" s="74">
        <f t="shared" si="36"/>
        <v>888</v>
      </c>
      <c r="CN16" s="74">
        <f t="shared" si="37"/>
        <v>9547</v>
      </c>
      <c r="CO16" s="74">
        <f t="shared" si="38"/>
        <v>0</v>
      </c>
      <c r="CP16" s="74">
        <f t="shared" si="39"/>
        <v>7026</v>
      </c>
      <c r="CQ16" s="74">
        <f t="shared" si="40"/>
        <v>266202</v>
      </c>
      <c r="CR16" s="74">
        <f t="shared" si="41"/>
        <v>28046</v>
      </c>
      <c r="CS16" s="74">
        <f t="shared" si="42"/>
        <v>25910</v>
      </c>
      <c r="CT16" s="74">
        <f t="shared" si="43"/>
        <v>52</v>
      </c>
      <c r="CU16" s="74">
        <f t="shared" si="44"/>
        <v>2084</v>
      </c>
      <c r="CV16" s="74">
        <f t="shared" si="45"/>
        <v>0</v>
      </c>
      <c r="CW16" s="74">
        <f t="shared" si="46"/>
        <v>19375</v>
      </c>
      <c r="CX16" s="74">
        <f t="shared" si="47"/>
        <v>3932</v>
      </c>
      <c r="CY16" s="74">
        <f t="shared" si="48"/>
        <v>9135</v>
      </c>
      <c r="CZ16" s="74">
        <f t="shared" si="49"/>
        <v>6308</v>
      </c>
      <c r="DA16" s="74">
        <f t="shared" si="50"/>
        <v>0</v>
      </c>
      <c r="DB16" s="74">
        <f t="shared" si="51"/>
        <v>218781</v>
      </c>
      <c r="DC16" s="74">
        <f t="shared" si="52"/>
        <v>159318</v>
      </c>
      <c r="DD16" s="74">
        <f t="shared" si="53"/>
        <v>32595</v>
      </c>
      <c r="DE16" s="74">
        <f t="shared" si="54"/>
        <v>26868</v>
      </c>
      <c r="DF16" s="74">
        <f t="shared" si="55"/>
        <v>0</v>
      </c>
      <c r="DG16" s="74">
        <f t="shared" si="56"/>
        <v>313567</v>
      </c>
      <c r="DH16" s="74">
        <f t="shared" si="57"/>
        <v>0</v>
      </c>
      <c r="DI16" s="74">
        <f t="shared" si="58"/>
        <v>4954</v>
      </c>
      <c r="DJ16" s="74">
        <f t="shared" si="59"/>
        <v>305761</v>
      </c>
    </row>
    <row r="17" spans="1:114" s="50" customFormat="1" ht="12" customHeight="1">
      <c r="A17" s="53" t="s">
        <v>107</v>
      </c>
      <c r="B17" s="54" t="s">
        <v>129</v>
      </c>
      <c r="C17" s="53" t="s">
        <v>130</v>
      </c>
      <c r="D17" s="74">
        <f t="shared" si="6"/>
        <v>318188</v>
      </c>
      <c r="E17" s="74">
        <f t="shared" si="7"/>
        <v>50669</v>
      </c>
      <c r="F17" s="74">
        <v>0</v>
      </c>
      <c r="G17" s="74">
        <v>0</v>
      </c>
      <c r="H17" s="74">
        <v>0</v>
      </c>
      <c r="I17" s="74">
        <v>48769</v>
      </c>
      <c r="J17" s="75" t="s">
        <v>110</v>
      </c>
      <c r="K17" s="74">
        <v>1900</v>
      </c>
      <c r="L17" s="74">
        <v>267519</v>
      </c>
      <c r="M17" s="74">
        <f t="shared" si="8"/>
        <v>53945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110</v>
      </c>
      <c r="T17" s="74">
        <v>0</v>
      </c>
      <c r="U17" s="74">
        <v>53945</v>
      </c>
      <c r="V17" s="74">
        <f t="shared" si="10"/>
        <v>372133</v>
      </c>
      <c r="W17" s="74">
        <f t="shared" si="11"/>
        <v>50669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48769</v>
      </c>
      <c r="AB17" s="75" t="s">
        <v>110</v>
      </c>
      <c r="AC17" s="74">
        <f t="shared" si="16"/>
        <v>1900</v>
      </c>
      <c r="AD17" s="74">
        <f t="shared" si="17"/>
        <v>321464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2906</v>
      </c>
      <c r="AM17" s="74">
        <f t="shared" si="20"/>
        <v>163521</v>
      </c>
      <c r="AN17" s="74">
        <f t="shared" si="21"/>
        <v>20817</v>
      </c>
      <c r="AO17" s="74">
        <v>20817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142704</v>
      </c>
      <c r="AY17" s="74">
        <v>119913</v>
      </c>
      <c r="AZ17" s="74">
        <v>0</v>
      </c>
      <c r="BA17" s="74">
        <v>0</v>
      </c>
      <c r="BB17" s="74">
        <v>22791</v>
      </c>
      <c r="BC17" s="74">
        <v>133479</v>
      </c>
      <c r="BD17" s="74">
        <v>0</v>
      </c>
      <c r="BE17" s="74">
        <v>18282</v>
      </c>
      <c r="BF17" s="74">
        <f t="shared" si="24"/>
        <v>181803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991</v>
      </c>
      <c r="BP17" s="74">
        <f t="shared" si="28"/>
        <v>991</v>
      </c>
      <c r="BQ17" s="74">
        <v>991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/>
      <c r="CE17" s="74">
        <v>52954</v>
      </c>
      <c r="CF17" s="74">
        <v>0</v>
      </c>
      <c r="CG17" s="74">
        <v>0</v>
      </c>
      <c r="CH17" s="74">
        <f t="shared" si="31"/>
        <v>991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2906</v>
      </c>
      <c r="CQ17" s="74">
        <f t="shared" si="40"/>
        <v>164512</v>
      </c>
      <c r="CR17" s="74">
        <f t="shared" si="41"/>
        <v>21808</v>
      </c>
      <c r="CS17" s="74">
        <f t="shared" si="42"/>
        <v>21808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142704</v>
      </c>
      <c r="DC17" s="74">
        <f t="shared" si="52"/>
        <v>119913</v>
      </c>
      <c r="DD17" s="74">
        <f t="shared" si="53"/>
        <v>0</v>
      </c>
      <c r="DE17" s="74">
        <f t="shared" si="54"/>
        <v>0</v>
      </c>
      <c r="DF17" s="74">
        <f t="shared" si="55"/>
        <v>22791</v>
      </c>
      <c r="DG17" s="74">
        <f t="shared" si="56"/>
        <v>186433</v>
      </c>
      <c r="DH17" s="74">
        <f t="shared" si="57"/>
        <v>0</v>
      </c>
      <c r="DI17" s="74">
        <f t="shared" si="58"/>
        <v>18282</v>
      </c>
      <c r="DJ17" s="74">
        <f t="shared" si="59"/>
        <v>182794</v>
      </c>
    </row>
    <row r="18" spans="1:114" s="50" customFormat="1" ht="12" customHeight="1">
      <c r="A18" s="53" t="s">
        <v>107</v>
      </c>
      <c r="B18" s="54" t="s">
        <v>131</v>
      </c>
      <c r="C18" s="53" t="s">
        <v>132</v>
      </c>
      <c r="D18" s="74">
        <f t="shared" si="6"/>
        <v>326591</v>
      </c>
      <c r="E18" s="74">
        <f t="shared" si="7"/>
        <v>75270</v>
      </c>
      <c r="F18" s="74">
        <v>0</v>
      </c>
      <c r="G18" s="74">
        <v>0</v>
      </c>
      <c r="H18" s="74">
        <v>0</v>
      </c>
      <c r="I18" s="74">
        <v>59939</v>
      </c>
      <c r="J18" s="75" t="s">
        <v>110</v>
      </c>
      <c r="K18" s="74">
        <v>15331</v>
      </c>
      <c r="L18" s="74">
        <v>251321</v>
      </c>
      <c r="M18" s="74">
        <f t="shared" si="8"/>
        <v>61237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110</v>
      </c>
      <c r="T18" s="74">
        <v>0</v>
      </c>
      <c r="U18" s="74">
        <v>61237</v>
      </c>
      <c r="V18" s="74">
        <f t="shared" si="10"/>
        <v>387828</v>
      </c>
      <c r="W18" s="74">
        <f t="shared" si="11"/>
        <v>75270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59939</v>
      </c>
      <c r="AB18" s="75" t="s">
        <v>110</v>
      </c>
      <c r="AC18" s="74">
        <f t="shared" si="16"/>
        <v>15331</v>
      </c>
      <c r="AD18" s="74">
        <f t="shared" si="17"/>
        <v>312558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88629</v>
      </c>
      <c r="AM18" s="74">
        <f t="shared" si="20"/>
        <v>93358</v>
      </c>
      <c r="AN18" s="74">
        <f t="shared" si="21"/>
        <v>5493</v>
      </c>
      <c r="AO18" s="74">
        <v>5493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/>
      <c r="AU18" s="74"/>
      <c r="AV18" s="74"/>
      <c r="AW18" s="74">
        <v>7865</v>
      </c>
      <c r="AX18" s="74">
        <f t="shared" si="23"/>
        <v>80000</v>
      </c>
      <c r="AY18" s="74">
        <v>63258</v>
      </c>
      <c r="AZ18" s="74">
        <v>16553</v>
      </c>
      <c r="BA18" s="74">
        <v>0</v>
      </c>
      <c r="BB18" s="74">
        <v>189</v>
      </c>
      <c r="BC18" s="74">
        <v>144604</v>
      </c>
      <c r="BD18" s="74">
        <v>0</v>
      </c>
      <c r="BE18" s="74">
        <v>0</v>
      </c>
      <c r="BF18" s="74">
        <f t="shared" si="24"/>
        <v>93358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61237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88629</v>
      </c>
      <c r="CQ18" s="74">
        <f t="shared" si="40"/>
        <v>93358</v>
      </c>
      <c r="CR18" s="74">
        <f t="shared" si="41"/>
        <v>5493</v>
      </c>
      <c r="CS18" s="74">
        <f t="shared" si="42"/>
        <v>5493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7865</v>
      </c>
      <c r="DB18" s="74">
        <f t="shared" si="51"/>
        <v>80000</v>
      </c>
      <c r="DC18" s="74">
        <f t="shared" si="52"/>
        <v>63258</v>
      </c>
      <c r="DD18" s="74">
        <f t="shared" si="53"/>
        <v>16553</v>
      </c>
      <c r="DE18" s="74">
        <f t="shared" si="54"/>
        <v>0</v>
      </c>
      <c r="DF18" s="74">
        <f t="shared" si="55"/>
        <v>189</v>
      </c>
      <c r="DG18" s="74">
        <f t="shared" si="56"/>
        <v>205841</v>
      </c>
      <c r="DH18" s="74">
        <f t="shared" si="57"/>
        <v>0</v>
      </c>
      <c r="DI18" s="74">
        <f t="shared" si="58"/>
        <v>0</v>
      </c>
      <c r="DJ18" s="74">
        <f t="shared" si="59"/>
        <v>93358</v>
      </c>
    </row>
    <row r="19" spans="1:114" s="50" customFormat="1" ht="12" customHeight="1">
      <c r="A19" s="53" t="s">
        <v>107</v>
      </c>
      <c r="B19" s="54" t="s">
        <v>133</v>
      </c>
      <c r="C19" s="53" t="s">
        <v>134</v>
      </c>
      <c r="D19" s="74">
        <f t="shared" si="6"/>
        <v>673795</v>
      </c>
      <c r="E19" s="74">
        <f t="shared" si="7"/>
        <v>382022</v>
      </c>
      <c r="F19" s="74">
        <v>111446</v>
      </c>
      <c r="G19" s="74">
        <v>0</v>
      </c>
      <c r="H19" s="74">
        <v>211700</v>
      </c>
      <c r="I19" s="74">
        <v>54354</v>
      </c>
      <c r="J19" s="75" t="s">
        <v>110</v>
      </c>
      <c r="K19" s="74">
        <v>4522</v>
      </c>
      <c r="L19" s="74">
        <v>291773</v>
      </c>
      <c r="M19" s="74">
        <f t="shared" si="8"/>
        <v>94108</v>
      </c>
      <c r="N19" s="74">
        <f t="shared" si="9"/>
        <v>8461</v>
      </c>
      <c r="O19" s="74">
        <v>0</v>
      </c>
      <c r="P19" s="74">
        <v>0</v>
      </c>
      <c r="Q19" s="74">
        <v>0</v>
      </c>
      <c r="R19" s="74">
        <v>8461</v>
      </c>
      <c r="S19" s="75" t="s">
        <v>110</v>
      </c>
      <c r="T19" s="74">
        <v>0</v>
      </c>
      <c r="U19" s="74">
        <v>85647</v>
      </c>
      <c r="V19" s="74">
        <f t="shared" si="10"/>
        <v>767903</v>
      </c>
      <c r="W19" s="74">
        <f t="shared" si="11"/>
        <v>390483</v>
      </c>
      <c r="X19" s="74">
        <f t="shared" si="12"/>
        <v>111446</v>
      </c>
      <c r="Y19" s="74">
        <f t="shared" si="13"/>
        <v>0</v>
      </c>
      <c r="Z19" s="74">
        <f t="shared" si="14"/>
        <v>211700</v>
      </c>
      <c r="AA19" s="74">
        <f t="shared" si="15"/>
        <v>62815</v>
      </c>
      <c r="AB19" s="75" t="s">
        <v>110</v>
      </c>
      <c r="AC19" s="74">
        <f t="shared" si="16"/>
        <v>4522</v>
      </c>
      <c r="AD19" s="74">
        <f t="shared" si="17"/>
        <v>377420</v>
      </c>
      <c r="AE19" s="74">
        <f t="shared" si="18"/>
        <v>334340</v>
      </c>
      <c r="AF19" s="74">
        <f t="shared" si="19"/>
        <v>334340</v>
      </c>
      <c r="AG19" s="74">
        <v>0</v>
      </c>
      <c r="AH19" s="74">
        <v>0</v>
      </c>
      <c r="AI19" s="74">
        <v>334340</v>
      </c>
      <c r="AJ19" s="74">
        <v>0</v>
      </c>
      <c r="AK19" s="74">
        <v>0</v>
      </c>
      <c r="AL19" s="74">
        <v>0</v>
      </c>
      <c r="AM19" s="74">
        <f t="shared" si="20"/>
        <v>339455</v>
      </c>
      <c r="AN19" s="74">
        <f t="shared" si="21"/>
        <v>69000</v>
      </c>
      <c r="AO19" s="74">
        <v>25723</v>
      </c>
      <c r="AP19" s="74">
        <v>0</v>
      </c>
      <c r="AQ19" s="74">
        <v>41180</v>
      </c>
      <c r="AR19" s="74">
        <v>2097</v>
      </c>
      <c r="AS19" s="74">
        <f t="shared" si="22"/>
        <v>81623</v>
      </c>
      <c r="AT19" s="74">
        <v>5883</v>
      </c>
      <c r="AU19" s="74">
        <v>68013</v>
      </c>
      <c r="AV19" s="74">
        <v>7727</v>
      </c>
      <c r="AW19" s="74">
        <v>0</v>
      </c>
      <c r="AX19" s="74">
        <f t="shared" si="23"/>
        <v>188832</v>
      </c>
      <c r="AY19" s="74">
        <v>84983</v>
      </c>
      <c r="AZ19" s="74">
        <v>93627</v>
      </c>
      <c r="BA19" s="74">
        <v>10222</v>
      </c>
      <c r="BB19" s="74">
        <v>0</v>
      </c>
      <c r="BC19" s="74">
        <v>0</v>
      </c>
      <c r="BD19" s="74">
        <v>0</v>
      </c>
      <c r="BE19" s="74">
        <v>0</v>
      </c>
      <c r="BF19" s="74">
        <f t="shared" si="24"/>
        <v>673795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94108</v>
      </c>
      <c r="BP19" s="74">
        <f t="shared" si="28"/>
        <v>8083</v>
      </c>
      <c r="BQ19" s="74">
        <v>0</v>
      </c>
      <c r="BR19" s="74">
        <v>0</v>
      </c>
      <c r="BS19" s="74">
        <v>8083</v>
      </c>
      <c r="BT19" s="74">
        <v>0</v>
      </c>
      <c r="BU19" s="74">
        <f t="shared" si="29"/>
        <v>46536</v>
      </c>
      <c r="BV19" s="74">
        <v>0</v>
      </c>
      <c r="BW19" s="74">
        <v>46536</v>
      </c>
      <c r="BX19" s="74">
        <v>0</v>
      </c>
      <c r="BY19" s="74">
        <v>0</v>
      </c>
      <c r="BZ19" s="74">
        <f t="shared" si="30"/>
        <v>39489</v>
      </c>
      <c r="CA19" s="74">
        <v>0</v>
      </c>
      <c r="CB19" s="74">
        <v>39489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94108</v>
      </c>
      <c r="CI19" s="74">
        <f t="shared" si="32"/>
        <v>334340</v>
      </c>
      <c r="CJ19" s="74">
        <f t="shared" si="33"/>
        <v>334340</v>
      </c>
      <c r="CK19" s="74">
        <f t="shared" si="34"/>
        <v>0</v>
      </c>
      <c r="CL19" s="74">
        <f t="shared" si="35"/>
        <v>0</v>
      </c>
      <c r="CM19" s="74">
        <f t="shared" si="36"/>
        <v>334340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433563</v>
      </c>
      <c r="CR19" s="74">
        <f t="shared" si="41"/>
        <v>77083</v>
      </c>
      <c r="CS19" s="74">
        <f t="shared" si="42"/>
        <v>25723</v>
      </c>
      <c r="CT19" s="74">
        <f t="shared" si="43"/>
        <v>0</v>
      </c>
      <c r="CU19" s="74">
        <f t="shared" si="44"/>
        <v>49263</v>
      </c>
      <c r="CV19" s="74">
        <f t="shared" si="45"/>
        <v>2097</v>
      </c>
      <c r="CW19" s="74">
        <f t="shared" si="46"/>
        <v>128159</v>
      </c>
      <c r="CX19" s="74">
        <f t="shared" si="47"/>
        <v>5883</v>
      </c>
      <c r="CY19" s="74">
        <f t="shared" si="48"/>
        <v>114549</v>
      </c>
      <c r="CZ19" s="74">
        <f t="shared" si="49"/>
        <v>7727</v>
      </c>
      <c r="DA19" s="74">
        <f t="shared" si="50"/>
        <v>0</v>
      </c>
      <c r="DB19" s="74">
        <f t="shared" si="51"/>
        <v>228321</v>
      </c>
      <c r="DC19" s="74">
        <f t="shared" si="52"/>
        <v>84983</v>
      </c>
      <c r="DD19" s="74">
        <f t="shared" si="53"/>
        <v>133116</v>
      </c>
      <c r="DE19" s="74">
        <f t="shared" si="54"/>
        <v>10222</v>
      </c>
      <c r="DF19" s="74">
        <f t="shared" si="55"/>
        <v>0</v>
      </c>
      <c r="DG19" s="74">
        <f t="shared" si="56"/>
        <v>0</v>
      </c>
      <c r="DH19" s="74">
        <f t="shared" si="57"/>
        <v>0</v>
      </c>
      <c r="DI19" s="74">
        <f t="shared" si="58"/>
        <v>0</v>
      </c>
      <c r="DJ19" s="74">
        <f t="shared" si="59"/>
        <v>767903</v>
      </c>
    </row>
    <row r="20" spans="1:114" s="50" customFormat="1" ht="12" customHeight="1">
      <c r="A20" s="53" t="s">
        <v>107</v>
      </c>
      <c r="B20" s="54" t="s">
        <v>135</v>
      </c>
      <c r="C20" s="53" t="s">
        <v>136</v>
      </c>
      <c r="D20" s="74">
        <f t="shared" si="6"/>
        <v>265332</v>
      </c>
      <c r="E20" s="74">
        <f t="shared" si="7"/>
        <v>3596</v>
      </c>
      <c r="F20" s="74">
        <v>0</v>
      </c>
      <c r="G20" s="74">
        <v>0</v>
      </c>
      <c r="H20" s="74">
        <v>0</v>
      </c>
      <c r="I20" s="74">
        <v>3580</v>
      </c>
      <c r="J20" s="75" t="s">
        <v>110</v>
      </c>
      <c r="K20" s="74">
        <v>16</v>
      </c>
      <c r="L20" s="74">
        <v>261736</v>
      </c>
      <c r="M20" s="74">
        <f t="shared" si="8"/>
        <v>48916</v>
      </c>
      <c r="N20" s="74">
        <f t="shared" si="9"/>
        <v>20</v>
      </c>
      <c r="O20" s="74">
        <v>0</v>
      </c>
      <c r="P20" s="74">
        <v>0</v>
      </c>
      <c r="Q20" s="74">
        <v>0</v>
      </c>
      <c r="R20" s="74"/>
      <c r="S20" s="75" t="s">
        <v>110</v>
      </c>
      <c r="T20" s="74">
        <v>20</v>
      </c>
      <c r="U20" s="74">
        <v>48896</v>
      </c>
      <c r="V20" s="74">
        <f t="shared" si="10"/>
        <v>314248</v>
      </c>
      <c r="W20" s="74">
        <f t="shared" si="11"/>
        <v>3616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3580</v>
      </c>
      <c r="AB20" s="75" t="s">
        <v>110</v>
      </c>
      <c r="AC20" s="74">
        <f t="shared" si="16"/>
        <v>36</v>
      </c>
      <c r="AD20" s="74">
        <f t="shared" si="17"/>
        <v>310632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43906</v>
      </c>
      <c r="AM20" s="74">
        <f t="shared" si="20"/>
        <v>55151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699</v>
      </c>
      <c r="AT20" s="74">
        <v>699</v>
      </c>
      <c r="AU20" s="74">
        <v>0</v>
      </c>
      <c r="AV20" s="74">
        <v>0</v>
      </c>
      <c r="AW20" s="74">
        <v>0</v>
      </c>
      <c r="AX20" s="74">
        <f t="shared" si="23"/>
        <v>54452</v>
      </c>
      <c r="AY20" s="74">
        <v>51359</v>
      </c>
      <c r="AZ20" s="74">
        <v>2557</v>
      </c>
      <c r="BA20" s="74">
        <v>536</v>
      </c>
      <c r="BB20" s="74">
        <v>0</v>
      </c>
      <c r="BC20" s="74">
        <v>166275</v>
      </c>
      <c r="BD20" s="74">
        <v>0</v>
      </c>
      <c r="BE20" s="74">
        <v>0</v>
      </c>
      <c r="BF20" s="74">
        <f t="shared" si="24"/>
        <v>55151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48916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43906</v>
      </c>
      <c r="CQ20" s="74">
        <f t="shared" si="40"/>
        <v>55151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699</v>
      </c>
      <c r="CX20" s="74">
        <f t="shared" si="47"/>
        <v>699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54452</v>
      </c>
      <c r="DC20" s="74">
        <f t="shared" si="52"/>
        <v>51359</v>
      </c>
      <c r="DD20" s="74">
        <f t="shared" si="53"/>
        <v>2557</v>
      </c>
      <c r="DE20" s="74">
        <f t="shared" si="54"/>
        <v>536</v>
      </c>
      <c r="DF20" s="74">
        <f t="shared" si="55"/>
        <v>0</v>
      </c>
      <c r="DG20" s="74">
        <f t="shared" si="56"/>
        <v>215191</v>
      </c>
      <c r="DH20" s="74">
        <f t="shared" si="57"/>
        <v>0</v>
      </c>
      <c r="DI20" s="74">
        <f t="shared" si="58"/>
        <v>0</v>
      </c>
      <c r="DJ20" s="74">
        <f t="shared" si="59"/>
        <v>55151</v>
      </c>
    </row>
    <row r="21" spans="1:114" s="50" customFormat="1" ht="12" customHeight="1">
      <c r="A21" s="53" t="s">
        <v>107</v>
      </c>
      <c r="B21" s="54" t="s">
        <v>137</v>
      </c>
      <c r="C21" s="53" t="s">
        <v>138</v>
      </c>
      <c r="D21" s="74">
        <f t="shared" si="6"/>
        <v>358986</v>
      </c>
      <c r="E21" s="74">
        <f t="shared" si="7"/>
        <v>36527</v>
      </c>
      <c r="F21" s="74">
        <v>0</v>
      </c>
      <c r="G21" s="74">
        <v>0</v>
      </c>
      <c r="H21" s="74">
        <v>0</v>
      </c>
      <c r="I21" s="74">
        <v>1024</v>
      </c>
      <c r="J21" s="75" t="s">
        <v>110</v>
      </c>
      <c r="K21" s="74">
        <v>35503</v>
      </c>
      <c r="L21" s="74">
        <v>322459</v>
      </c>
      <c r="M21" s="74">
        <f t="shared" si="8"/>
        <v>139824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110</v>
      </c>
      <c r="T21" s="74">
        <v>0</v>
      </c>
      <c r="U21" s="74">
        <v>139824</v>
      </c>
      <c r="V21" s="74">
        <f t="shared" si="10"/>
        <v>498810</v>
      </c>
      <c r="W21" s="74">
        <f t="shared" si="11"/>
        <v>36527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1024</v>
      </c>
      <c r="AB21" s="75" t="s">
        <v>110</v>
      </c>
      <c r="AC21" s="74">
        <f t="shared" si="16"/>
        <v>35503</v>
      </c>
      <c r="AD21" s="74">
        <f t="shared" si="17"/>
        <v>462283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182952</v>
      </c>
      <c r="AN21" s="74">
        <f t="shared" si="21"/>
        <v>23401</v>
      </c>
      <c r="AO21" s="74">
        <v>23401</v>
      </c>
      <c r="AP21" s="74">
        <v>0</v>
      </c>
      <c r="AQ21" s="74">
        <v>0</v>
      </c>
      <c r="AR21" s="74">
        <v>0</v>
      </c>
      <c r="AS21" s="74">
        <f t="shared" si="22"/>
        <v>7668</v>
      </c>
      <c r="AT21" s="74">
        <v>2268</v>
      </c>
      <c r="AU21" s="74">
        <v>4785</v>
      </c>
      <c r="AV21" s="74">
        <v>615</v>
      </c>
      <c r="AW21" s="74">
        <v>0</v>
      </c>
      <c r="AX21" s="74">
        <f t="shared" si="23"/>
        <v>151883</v>
      </c>
      <c r="AY21" s="74">
        <v>43639</v>
      </c>
      <c r="AZ21" s="74">
        <v>106566</v>
      </c>
      <c r="BA21" s="74">
        <v>1678</v>
      </c>
      <c r="BB21" s="74">
        <v>0</v>
      </c>
      <c r="BC21" s="74">
        <v>155619</v>
      </c>
      <c r="BD21" s="74">
        <v>0</v>
      </c>
      <c r="BE21" s="74">
        <v>20415</v>
      </c>
      <c r="BF21" s="74">
        <f t="shared" si="24"/>
        <v>203367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48229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91595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48229</v>
      </c>
      <c r="CQ21" s="74">
        <f t="shared" si="40"/>
        <v>182952</v>
      </c>
      <c r="CR21" s="74">
        <f t="shared" si="41"/>
        <v>23401</v>
      </c>
      <c r="CS21" s="74">
        <f t="shared" si="42"/>
        <v>23401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7668</v>
      </c>
      <c r="CX21" s="74">
        <f t="shared" si="47"/>
        <v>2268</v>
      </c>
      <c r="CY21" s="74">
        <f t="shared" si="48"/>
        <v>4785</v>
      </c>
      <c r="CZ21" s="74">
        <f t="shared" si="49"/>
        <v>615</v>
      </c>
      <c r="DA21" s="74">
        <f t="shared" si="50"/>
        <v>0</v>
      </c>
      <c r="DB21" s="74">
        <f t="shared" si="51"/>
        <v>151883</v>
      </c>
      <c r="DC21" s="74">
        <f t="shared" si="52"/>
        <v>43639</v>
      </c>
      <c r="DD21" s="74">
        <f t="shared" si="53"/>
        <v>106566</v>
      </c>
      <c r="DE21" s="74">
        <f t="shared" si="54"/>
        <v>1678</v>
      </c>
      <c r="DF21" s="74">
        <f t="shared" si="55"/>
        <v>0</v>
      </c>
      <c r="DG21" s="74">
        <f t="shared" si="56"/>
        <v>247214</v>
      </c>
      <c r="DH21" s="74">
        <f t="shared" si="57"/>
        <v>0</v>
      </c>
      <c r="DI21" s="74">
        <f t="shared" si="58"/>
        <v>20415</v>
      </c>
      <c r="DJ21" s="74">
        <f t="shared" si="59"/>
        <v>203367</v>
      </c>
    </row>
    <row r="22" spans="1:114" s="50" customFormat="1" ht="12" customHeight="1">
      <c r="A22" s="53" t="s">
        <v>107</v>
      </c>
      <c r="B22" s="54" t="s">
        <v>139</v>
      </c>
      <c r="C22" s="53" t="s">
        <v>140</v>
      </c>
      <c r="D22" s="74">
        <f t="shared" si="6"/>
        <v>434115</v>
      </c>
      <c r="E22" s="74">
        <f t="shared" si="7"/>
        <v>96</v>
      </c>
      <c r="F22" s="74">
        <v>0</v>
      </c>
      <c r="G22" s="74">
        <v>0</v>
      </c>
      <c r="H22" s="74">
        <v>0</v>
      </c>
      <c r="I22" s="74">
        <v>0</v>
      </c>
      <c r="J22" s="75" t="s">
        <v>110</v>
      </c>
      <c r="K22" s="74">
        <v>96</v>
      </c>
      <c r="L22" s="74">
        <v>434019</v>
      </c>
      <c r="M22" s="74">
        <f t="shared" si="8"/>
        <v>11427</v>
      </c>
      <c r="N22" s="74">
        <f t="shared" si="9"/>
        <v>8849</v>
      </c>
      <c r="O22" s="74">
        <v>0</v>
      </c>
      <c r="P22" s="74">
        <v>0</v>
      </c>
      <c r="Q22" s="74">
        <v>0</v>
      </c>
      <c r="R22" s="74">
        <v>8849</v>
      </c>
      <c r="S22" s="75" t="s">
        <v>110</v>
      </c>
      <c r="T22" s="74">
        <v>0</v>
      </c>
      <c r="U22" s="74">
        <v>2578</v>
      </c>
      <c r="V22" s="74">
        <f t="shared" si="10"/>
        <v>445542</v>
      </c>
      <c r="W22" s="74">
        <f t="shared" si="11"/>
        <v>8945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8849</v>
      </c>
      <c r="AB22" s="75" t="s">
        <v>110</v>
      </c>
      <c r="AC22" s="74">
        <f t="shared" si="16"/>
        <v>96</v>
      </c>
      <c r="AD22" s="74">
        <f t="shared" si="17"/>
        <v>436597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77390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77390</v>
      </c>
      <c r="AY22" s="74">
        <v>77390</v>
      </c>
      <c r="AZ22" s="74">
        <v>0</v>
      </c>
      <c r="BA22" s="74">
        <v>0</v>
      </c>
      <c r="BB22" s="74">
        <v>0</v>
      </c>
      <c r="BC22" s="74">
        <v>356725</v>
      </c>
      <c r="BD22" s="74">
        <v>0</v>
      </c>
      <c r="BE22" s="74">
        <v>0</v>
      </c>
      <c r="BF22" s="74">
        <f t="shared" si="24"/>
        <v>77390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11427</v>
      </c>
      <c r="BP22" s="74">
        <f t="shared" si="28"/>
        <v>9768</v>
      </c>
      <c r="BQ22" s="74">
        <v>9768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1659</v>
      </c>
      <c r="CA22" s="74">
        <v>0</v>
      </c>
      <c r="CB22" s="74">
        <v>0</v>
      </c>
      <c r="CC22" s="74">
        <v>0</v>
      </c>
      <c r="CD22" s="74">
        <v>1659</v>
      </c>
      <c r="CE22" s="74">
        <v>0</v>
      </c>
      <c r="CF22" s="74">
        <v>0</v>
      </c>
      <c r="CG22" s="74">
        <v>0</v>
      </c>
      <c r="CH22" s="74">
        <f t="shared" si="31"/>
        <v>11427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88817</v>
      </c>
      <c r="CR22" s="74">
        <f t="shared" si="41"/>
        <v>9768</v>
      </c>
      <c r="CS22" s="74">
        <f t="shared" si="42"/>
        <v>9768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79049</v>
      </c>
      <c r="DC22" s="74">
        <f t="shared" si="52"/>
        <v>77390</v>
      </c>
      <c r="DD22" s="74">
        <f t="shared" si="53"/>
        <v>0</v>
      </c>
      <c r="DE22" s="74">
        <f t="shared" si="54"/>
        <v>0</v>
      </c>
      <c r="DF22" s="74">
        <f t="shared" si="55"/>
        <v>1659</v>
      </c>
      <c r="DG22" s="74">
        <f t="shared" si="56"/>
        <v>356725</v>
      </c>
      <c r="DH22" s="74">
        <f t="shared" si="57"/>
        <v>0</v>
      </c>
      <c r="DI22" s="74">
        <f t="shared" si="58"/>
        <v>0</v>
      </c>
      <c r="DJ22" s="74">
        <f t="shared" si="59"/>
        <v>88817</v>
      </c>
    </row>
    <row r="23" spans="1:114" s="50" customFormat="1" ht="12" customHeight="1">
      <c r="A23" s="53" t="s">
        <v>107</v>
      </c>
      <c r="B23" s="54" t="s">
        <v>141</v>
      </c>
      <c r="C23" s="53" t="s">
        <v>142</v>
      </c>
      <c r="D23" s="74">
        <f t="shared" si="6"/>
        <v>635884</v>
      </c>
      <c r="E23" s="74">
        <f t="shared" si="7"/>
        <v>78563</v>
      </c>
      <c r="F23" s="74">
        <v>0</v>
      </c>
      <c r="G23" s="74">
        <v>0</v>
      </c>
      <c r="H23" s="74">
        <v>0</v>
      </c>
      <c r="I23" s="74">
        <v>78508</v>
      </c>
      <c r="J23" s="75" t="s">
        <v>110</v>
      </c>
      <c r="K23" s="74">
        <v>55</v>
      </c>
      <c r="L23" s="74">
        <v>557321</v>
      </c>
      <c r="M23" s="74">
        <f t="shared" si="8"/>
        <v>168831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110</v>
      </c>
      <c r="T23" s="74">
        <v>0</v>
      </c>
      <c r="U23" s="74">
        <v>168831</v>
      </c>
      <c r="V23" s="74">
        <f t="shared" si="10"/>
        <v>804715</v>
      </c>
      <c r="W23" s="74">
        <f t="shared" si="11"/>
        <v>78563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78508</v>
      </c>
      <c r="AB23" s="75" t="s">
        <v>110</v>
      </c>
      <c r="AC23" s="74">
        <f t="shared" si="16"/>
        <v>55</v>
      </c>
      <c r="AD23" s="74">
        <f t="shared" si="17"/>
        <v>726152</v>
      </c>
      <c r="AE23" s="74">
        <f t="shared" si="18"/>
        <v>273</v>
      </c>
      <c r="AF23" s="74">
        <f t="shared" si="19"/>
        <v>273</v>
      </c>
      <c r="AG23" s="74">
        <v>0</v>
      </c>
      <c r="AH23" s="74">
        <v>0</v>
      </c>
      <c r="AI23" s="74">
        <v>273</v>
      </c>
      <c r="AJ23" s="74">
        <v>0</v>
      </c>
      <c r="AK23" s="74">
        <v>0</v>
      </c>
      <c r="AL23" s="74">
        <v>0</v>
      </c>
      <c r="AM23" s="74">
        <f t="shared" si="20"/>
        <v>310760</v>
      </c>
      <c r="AN23" s="74">
        <f t="shared" si="21"/>
        <v>48078</v>
      </c>
      <c r="AO23" s="74">
        <v>48078</v>
      </c>
      <c r="AP23" s="74">
        <v>0</v>
      </c>
      <c r="AQ23" s="74">
        <v>0</v>
      </c>
      <c r="AR23" s="74">
        <v>0</v>
      </c>
      <c r="AS23" s="74">
        <f t="shared" si="22"/>
        <v>24885</v>
      </c>
      <c r="AT23" s="74">
        <v>0</v>
      </c>
      <c r="AU23" s="74">
        <v>0</v>
      </c>
      <c r="AV23" s="74">
        <v>24885</v>
      </c>
      <c r="AW23" s="74">
        <v>0</v>
      </c>
      <c r="AX23" s="74">
        <f t="shared" si="23"/>
        <v>237797</v>
      </c>
      <c r="AY23" s="74">
        <v>1444</v>
      </c>
      <c r="AZ23" s="74">
        <v>0</v>
      </c>
      <c r="BA23" s="74">
        <v>236353</v>
      </c>
      <c r="BB23" s="74">
        <v>0</v>
      </c>
      <c r="BC23" s="74">
        <v>313004</v>
      </c>
      <c r="BD23" s="74">
        <v>0</v>
      </c>
      <c r="BE23" s="74">
        <v>11847</v>
      </c>
      <c r="BF23" s="74">
        <f t="shared" si="24"/>
        <v>322880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168831</v>
      </c>
      <c r="CF23" s="74">
        <v>0</v>
      </c>
      <c r="CG23" s="74">
        <v>0</v>
      </c>
      <c r="CH23" s="74">
        <f t="shared" si="31"/>
        <v>0</v>
      </c>
      <c r="CI23" s="74">
        <f t="shared" si="32"/>
        <v>273</v>
      </c>
      <c r="CJ23" s="74">
        <f t="shared" si="33"/>
        <v>273</v>
      </c>
      <c r="CK23" s="74">
        <f t="shared" si="34"/>
        <v>0</v>
      </c>
      <c r="CL23" s="74">
        <f t="shared" si="35"/>
        <v>0</v>
      </c>
      <c r="CM23" s="74">
        <f t="shared" si="36"/>
        <v>273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310760</v>
      </c>
      <c r="CR23" s="74">
        <f t="shared" si="41"/>
        <v>48078</v>
      </c>
      <c r="CS23" s="74">
        <f t="shared" si="42"/>
        <v>48078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24885</v>
      </c>
      <c r="CX23" s="74">
        <f t="shared" si="47"/>
        <v>0</v>
      </c>
      <c r="CY23" s="74">
        <f t="shared" si="48"/>
        <v>0</v>
      </c>
      <c r="CZ23" s="74">
        <f t="shared" si="49"/>
        <v>24885</v>
      </c>
      <c r="DA23" s="74">
        <f t="shared" si="50"/>
        <v>0</v>
      </c>
      <c r="DB23" s="74">
        <f t="shared" si="51"/>
        <v>237797</v>
      </c>
      <c r="DC23" s="74">
        <f t="shared" si="52"/>
        <v>1444</v>
      </c>
      <c r="DD23" s="74">
        <f t="shared" si="53"/>
        <v>0</v>
      </c>
      <c r="DE23" s="74">
        <f t="shared" si="54"/>
        <v>236353</v>
      </c>
      <c r="DF23" s="74">
        <f t="shared" si="55"/>
        <v>0</v>
      </c>
      <c r="DG23" s="74">
        <f t="shared" si="56"/>
        <v>481835</v>
      </c>
      <c r="DH23" s="74">
        <f t="shared" si="57"/>
        <v>0</v>
      </c>
      <c r="DI23" s="74">
        <f t="shared" si="58"/>
        <v>11847</v>
      </c>
      <c r="DJ23" s="74">
        <f t="shared" si="59"/>
        <v>322880</v>
      </c>
    </row>
    <row r="24" spans="1:114" s="50" customFormat="1" ht="12" customHeight="1">
      <c r="A24" s="53" t="s">
        <v>107</v>
      </c>
      <c r="B24" s="54" t="s">
        <v>143</v>
      </c>
      <c r="C24" s="53" t="s">
        <v>144</v>
      </c>
      <c r="D24" s="74">
        <f t="shared" si="6"/>
        <v>416949</v>
      </c>
      <c r="E24" s="74">
        <f t="shared" si="7"/>
        <v>25588</v>
      </c>
      <c r="F24" s="74">
        <v>0</v>
      </c>
      <c r="G24" s="74">
        <v>0</v>
      </c>
      <c r="H24" s="74">
        <v>0</v>
      </c>
      <c r="I24" s="74">
        <v>24703</v>
      </c>
      <c r="J24" s="75" t="s">
        <v>110</v>
      </c>
      <c r="K24" s="74">
        <v>885</v>
      </c>
      <c r="L24" s="74">
        <v>391361</v>
      </c>
      <c r="M24" s="74">
        <f t="shared" si="8"/>
        <v>168983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110</v>
      </c>
      <c r="T24" s="74">
        <v>0</v>
      </c>
      <c r="U24" s="74">
        <v>168983</v>
      </c>
      <c r="V24" s="74">
        <f t="shared" si="10"/>
        <v>585932</v>
      </c>
      <c r="W24" s="74">
        <f t="shared" si="11"/>
        <v>25588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24703</v>
      </c>
      <c r="AB24" s="75" t="s">
        <v>110</v>
      </c>
      <c r="AC24" s="74">
        <f t="shared" si="16"/>
        <v>885</v>
      </c>
      <c r="AD24" s="74">
        <f t="shared" si="17"/>
        <v>560344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162865</v>
      </c>
      <c r="AN24" s="74">
        <f t="shared" si="21"/>
        <v>57631</v>
      </c>
      <c r="AO24" s="74">
        <v>57631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105234</v>
      </c>
      <c r="AY24" s="74">
        <v>98813</v>
      </c>
      <c r="AZ24" s="74">
        <v>6042</v>
      </c>
      <c r="BA24" s="74">
        <v>91</v>
      </c>
      <c r="BB24" s="74">
        <v>288</v>
      </c>
      <c r="BC24" s="74">
        <v>254084</v>
      </c>
      <c r="BD24" s="74">
        <v>0</v>
      </c>
      <c r="BE24" s="74">
        <v>0</v>
      </c>
      <c r="BF24" s="74">
        <f t="shared" si="24"/>
        <v>162865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36421</v>
      </c>
      <c r="BO24" s="74">
        <f t="shared" si="27"/>
        <v>15368</v>
      </c>
      <c r="BP24" s="74">
        <f t="shared" si="28"/>
        <v>14408</v>
      </c>
      <c r="BQ24" s="74">
        <v>14408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960</v>
      </c>
      <c r="CA24" s="74">
        <v>960</v>
      </c>
      <c r="CB24" s="74">
        <v>0</v>
      </c>
      <c r="CC24" s="74">
        <v>0</v>
      </c>
      <c r="CD24" s="74">
        <v>0</v>
      </c>
      <c r="CE24" s="74">
        <v>87135</v>
      </c>
      <c r="CF24" s="74">
        <v>0</v>
      </c>
      <c r="CG24" s="74">
        <v>30059</v>
      </c>
      <c r="CH24" s="74">
        <f t="shared" si="31"/>
        <v>45427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36421</v>
      </c>
      <c r="CQ24" s="74">
        <f t="shared" si="40"/>
        <v>178233</v>
      </c>
      <c r="CR24" s="74">
        <f t="shared" si="41"/>
        <v>72039</v>
      </c>
      <c r="CS24" s="74">
        <f t="shared" si="42"/>
        <v>72039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106194</v>
      </c>
      <c r="DC24" s="74">
        <f t="shared" si="52"/>
        <v>99773</v>
      </c>
      <c r="DD24" s="74">
        <f t="shared" si="53"/>
        <v>6042</v>
      </c>
      <c r="DE24" s="74">
        <f t="shared" si="54"/>
        <v>91</v>
      </c>
      <c r="DF24" s="74">
        <f t="shared" si="55"/>
        <v>288</v>
      </c>
      <c r="DG24" s="74">
        <f t="shared" si="56"/>
        <v>341219</v>
      </c>
      <c r="DH24" s="74">
        <f t="shared" si="57"/>
        <v>0</v>
      </c>
      <c r="DI24" s="74">
        <f t="shared" si="58"/>
        <v>30059</v>
      </c>
      <c r="DJ24" s="74">
        <f t="shared" si="59"/>
        <v>208292</v>
      </c>
    </row>
    <row r="25" spans="1:114" s="50" customFormat="1" ht="12" customHeight="1">
      <c r="A25" s="53" t="s">
        <v>107</v>
      </c>
      <c r="B25" s="54" t="s">
        <v>145</v>
      </c>
      <c r="C25" s="53" t="s">
        <v>146</v>
      </c>
      <c r="D25" s="74">
        <f t="shared" si="6"/>
        <v>393217</v>
      </c>
      <c r="E25" s="74">
        <f t="shared" si="7"/>
        <v>60490</v>
      </c>
      <c r="F25" s="74">
        <v>0</v>
      </c>
      <c r="G25" s="74">
        <v>0</v>
      </c>
      <c r="H25" s="74">
        <v>0</v>
      </c>
      <c r="I25" s="74">
        <v>49266</v>
      </c>
      <c r="J25" s="75" t="s">
        <v>110</v>
      </c>
      <c r="K25" s="74">
        <v>11224</v>
      </c>
      <c r="L25" s="74">
        <v>332727</v>
      </c>
      <c r="M25" s="74">
        <f t="shared" si="8"/>
        <v>39342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110</v>
      </c>
      <c r="T25" s="74">
        <v>0</v>
      </c>
      <c r="U25" s="74">
        <v>39342</v>
      </c>
      <c r="V25" s="74">
        <f t="shared" si="10"/>
        <v>432559</v>
      </c>
      <c r="W25" s="74">
        <f t="shared" si="11"/>
        <v>60490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49266</v>
      </c>
      <c r="AB25" s="75" t="s">
        <v>110</v>
      </c>
      <c r="AC25" s="74">
        <f t="shared" si="16"/>
        <v>11224</v>
      </c>
      <c r="AD25" s="74">
        <f t="shared" si="17"/>
        <v>372069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167399</v>
      </c>
      <c r="AN25" s="74">
        <f t="shared" si="21"/>
        <v>23470</v>
      </c>
      <c r="AO25" s="74">
        <v>23470</v>
      </c>
      <c r="AP25" s="74">
        <v>0</v>
      </c>
      <c r="AQ25" s="74">
        <v>0</v>
      </c>
      <c r="AR25" s="74">
        <v>0</v>
      </c>
      <c r="AS25" s="74">
        <f t="shared" si="22"/>
        <v>8312</v>
      </c>
      <c r="AT25" s="74">
        <v>0</v>
      </c>
      <c r="AU25" s="74">
        <v>454</v>
      </c>
      <c r="AV25" s="74">
        <v>7858</v>
      </c>
      <c r="AW25" s="74">
        <v>0</v>
      </c>
      <c r="AX25" s="74">
        <f t="shared" si="23"/>
        <v>135617</v>
      </c>
      <c r="AY25" s="74">
        <v>61187</v>
      </c>
      <c r="AZ25" s="74">
        <v>27928</v>
      </c>
      <c r="BA25" s="74">
        <v>42645</v>
      </c>
      <c r="BB25" s="74">
        <v>3857</v>
      </c>
      <c r="BC25" s="74">
        <v>225818</v>
      </c>
      <c r="BD25" s="74">
        <v>0</v>
      </c>
      <c r="BE25" s="74">
        <v>0</v>
      </c>
      <c r="BF25" s="74">
        <f t="shared" si="24"/>
        <v>167399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39342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167399</v>
      </c>
      <c r="CR25" s="74">
        <f t="shared" si="41"/>
        <v>23470</v>
      </c>
      <c r="CS25" s="74">
        <f t="shared" si="42"/>
        <v>23470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8312</v>
      </c>
      <c r="CX25" s="74">
        <f t="shared" si="47"/>
        <v>0</v>
      </c>
      <c r="CY25" s="74">
        <f t="shared" si="48"/>
        <v>454</v>
      </c>
      <c r="CZ25" s="74">
        <f t="shared" si="49"/>
        <v>7858</v>
      </c>
      <c r="DA25" s="74">
        <f t="shared" si="50"/>
        <v>0</v>
      </c>
      <c r="DB25" s="74">
        <f t="shared" si="51"/>
        <v>135617</v>
      </c>
      <c r="DC25" s="74">
        <f t="shared" si="52"/>
        <v>61187</v>
      </c>
      <c r="DD25" s="74">
        <f t="shared" si="53"/>
        <v>27928</v>
      </c>
      <c r="DE25" s="74">
        <f t="shared" si="54"/>
        <v>42645</v>
      </c>
      <c r="DF25" s="74">
        <f t="shared" si="55"/>
        <v>3857</v>
      </c>
      <c r="DG25" s="74">
        <f t="shared" si="56"/>
        <v>265160</v>
      </c>
      <c r="DH25" s="74">
        <f t="shared" si="57"/>
        <v>0</v>
      </c>
      <c r="DI25" s="74">
        <f t="shared" si="58"/>
        <v>0</v>
      </c>
      <c r="DJ25" s="74">
        <f t="shared" si="59"/>
        <v>167399</v>
      </c>
    </row>
    <row r="26" spans="1:114" s="50" customFormat="1" ht="12" customHeight="1">
      <c r="A26" s="53" t="s">
        <v>107</v>
      </c>
      <c r="B26" s="54" t="s">
        <v>147</v>
      </c>
      <c r="C26" s="53" t="s">
        <v>148</v>
      </c>
      <c r="D26" s="74">
        <f t="shared" si="6"/>
        <v>914200</v>
      </c>
      <c r="E26" s="74">
        <f t="shared" si="7"/>
        <v>122638</v>
      </c>
      <c r="F26" s="74">
        <v>0</v>
      </c>
      <c r="G26" s="74">
        <v>0</v>
      </c>
      <c r="H26" s="74">
        <v>0</v>
      </c>
      <c r="I26" s="74">
        <v>88400</v>
      </c>
      <c r="J26" s="75" t="s">
        <v>110</v>
      </c>
      <c r="K26" s="74">
        <v>34238</v>
      </c>
      <c r="L26" s="74">
        <v>791562</v>
      </c>
      <c r="M26" s="74">
        <f t="shared" si="8"/>
        <v>181061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110</v>
      </c>
      <c r="T26" s="74">
        <v>0</v>
      </c>
      <c r="U26" s="74">
        <v>181061</v>
      </c>
      <c r="V26" s="74">
        <f t="shared" si="10"/>
        <v>1095261</v>
      </c>
      <c r="W26" s="74">
        <f t="shared" si="11"/>
        <v>122638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88400</v>
      </c>
      <c r="AB26" s="75" t="s">
        <v>110</v>
      </c>
      <c r="AC26" s="74">
        <f t="shared" si="16"/>
        <v>34238</v>
      </c>
      <c r="AD26" s="74">
        <f t="shared" si="17"/>
        <v>972623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496711</v>
      </c>
      <c r="AN26" s="74">
        <f t="shared" si="21"/>
        <v>137013</v>
      </c>
      <c r="AO26" s="74">
        <v>137013</v>
      </c>
      <c r="AP26" s="74">
        <v>0</v>
      </c>
      <c r="AQ26" s="74">
        <v>0</v>
      </c>
      <c r="AR26" s="74">
        <v>0</v>
      </c>
      <c r="AS26" s="74">
        <f t="shared" si="22"/>
        <v>5177</v>
      </c>
      <c r="AT26" s="74">
        <v>2691</v>
      </c>
      <c r="AU26" s="74">
        <v>994</v>
      </c>
      <c r="AV26" s="74">
        <v>1492</v>
      </c>
      <c r="AW26" s="74">
        <v>0</v>
      </c>
      <c r="AX26" s="74">
        <f t="shared" si="23"/>
        <v>352077</v>
      </c>
      <c r="AY26" s="74">
        <v>288388</v>
      </c>
      <c r="AZ26" s="74">
        <v>55962</v>
      </c>
      <c r="BA26" s="74">
        <v>2409</v>
      </c>
      <c r="BB26" s="74">
        <v>5318</v>
      </c>
      <c r="BC26" s="74">
        <v>365257</v>
      </c>
      <c r="BD26" s="74">
        <v>2444</v>
      </c>
      <c r="BE26" s="74">
        <v>52232</v>
      </c>
      <c r="BF26" s="74">
        <f t="shared" si="24"/>
        <v>548943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56427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124634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56427</v>
      </c>
      <c r="CQ26" s="74">
        <f t="shared" si="40"/>
        <v>496711</v>
      </c>
      <c r="CR26" s="74">
        <f t="shared" si="41"/>
        <v>137013</v>
      </c>
      <c r="CS26" s="74">
        <f t="shared" si="42"/>
        <v>137013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5177</v>
      </c>
      <c r="CX26" s="74">
        <f t="shared" si="47"/>
        <v>2691</v>
      </c>
      <c r="CY26" s="74">
        <f t="shared" si="48"/>
        <v>994</v>
      </c>
      <c r="CZ26" s="74">
        <f t="shared" si="49"/>
        <v>1492</v>
      </c>
      <c r="DA26" s="74">
        <f t="shared" si="50"/>
        <v>0</v>
      </c>
      <c r="DB26" s="74">
        <f t="shared" si="51"/>
        <v>352077</v>
      </c>
      <c r="DC26" s="74">
        <f t="shared" si="52"/>
        <v>288388</v>
      </c>
      <c r="DD26" s="74">
        <f t="shared" si="53"/>
        <v>55962</v>
      </c>
      <c r="DE26" s="74">
        <f t="shared" si="54"/>
        <v>2409</v>
      </c>
      <c r="DF26" s="74">
        <f t="shared" si="55"/>
        <v>5318</v>
      </c>
      <c r="DG26" s="74">
        <f t="shared" si="56"/>
        <v>489891</v>
      </c>
      <c r="DH26" s="74">
        <f t="shared" si="57"/>
        <v>2444</v>
      </c>
      <c r="DI26" s="74">
        <f t="shared" si="58"/>
        <v>52232</v>
      </c>
      <c r="DJ26" s="74">
        <f t="shared" si="59"/>
        <v>548943</v>
      </c>
    </row>
    <row r="27" spans="1:114" s="50" customFormat="1" ht="12" customHeight="1">
      <c r="A27" s="53" t="s">
        <v>107</v>
      </c>
      <c r="B27" s="54" t="s">
        <v>149</v>
      </c>
      <c r="C27" s="53" t="s">
        <v>150</v>
      </c>
      <c r="D27" s="74">
        <f t="shared" si="6"/>
        <v>51008</v>
      </c>
      <c r="E27" s="74">
        <f t="shared" si="7"/>
        <v>10048</v>
      </c>
      <c r="F27" s="74">
        <v>0</v>
      </c>
      <c r="G27" s="74">
        <v>0</v>
      </c>
      <c r="H27" s="74">
        <v>0</v>
      </c>
      <c r="I27" s="74">
        <v>10048</v>
      </c>
      <c r="J27" s="75" t="s">
        <v>110</v>
      </c>
      <c r="K27" s="74">
        <v>0</v>
      </c>
      <c r="L27" s="74">
        <v>40960</v>
      </c>
      <c r="M27" s="74">
        <f t="shared" si="8"/>
        <v>25982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110</v>
      </c>
      <c r="T27" s="74">
        <v>0</v>
      </c>
      <c r="U27" s="74">
        <v>25982</v>
      </c>
      <c r="V27" s="74">
        <f t="shared" si="10"/>
        <v>76990</v>
      </c>
      <c r="W27" s="74">
        <f t="shared" si="11"/>
        <v>10048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10048</v>
      </c>
      <c r="AB27" s="75" t="s">
        <v>110</v>
      </c>
      <c r="AC27" s="74">
        <f t="shared" si="16"/>
        <v>0</v>
      </c>
      <c r="AD27" s="74">
        <f t="shared" si="17"/>
        <v>66942</v>
      </c>
      <c r="AE27" s="74">
        <f t="shared" si="18"/>
        <v>1766</v>
      </c>
      <c r="AF27" s="74">
        <f t="shared" si="19"/>
        <v>1766</v>
      </c>
      <c r="AG27" s="74">
        <v>0</v>
      </c>
      <c r="AH27" s="74">
        <v>1766</v>
      </c>
      <c r="AI27" s="74">
        <v>0</v>
      </c>
      <c r="AJ27" s="74">
        <v>0</v>
      </c>
      <c r="AK27" s="74">
        <v>0</v>
      </c>
      <c r="AL27" s="74">
        <v>1150</v>
      </c>
      <c r="AM27" s="74">
        <f t="shared" si="20"/>
        <v>37487</v>
      </c>
      <c r="AN27" s="74">
        <f t="shared" si="21"/>
        <v>88</v>
      </c>
      <c r="AO27" s="74">
        <v>88</v>
      </c>
      <c r="AP27" s="74">
        <v>0</v>
      </c>
      <c r="AQ27" s="74">
        <v>0</v>
      </c>
      <c r="AR27" s="74">
        <v>0</v>
      </c>
      <c r="AS27" s="74">
        <f t="shared" si="22"/>
        <v>5404</v>
      </c>
      <c r="AT27" s="74">
        <v>0</v>
      </c>
      <c r="AU27" s="74">
        <v>0</v>
      </c>
      <c r="AV27" s="74">
        <v>5404</v>
      </c>
      <c r="AW27" s="74">
        <v>0</v>
      </c>
      <c r="AX27" s="74">
        <f t="shared" si="23"/>
        <v>31995</v>
      </c>
      <c r="AY27" s="74">
        <v>29925</v>
      </c>
      <c r="AZ27" s="74">
        <v>0</v>
      </c>
      <c r="BA27" s="74">
        <v>2070</v>
      </c>
      <c r="BB27" s="74">
        <v>0</v>
      </c>
      <c r="BC27" s="74">
        <v>0</v>
      </c>
      <c r="BD27" s="74">
        <v>0</v>
      </c>
      <c r="BE27" s="74">
        <v>10605</v>
      </c>
      <c r="BF27" s="74">
        <f t="shared" si="24"/>
        <v>49858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25982</v>
      </c>
      <c r="CF27" s="74">
        <v>0</v>
      </c>
      <c r="CG27" s="74">
        <v>0</v>
      </c>
      <c r="CH27" s="74">
        <f t="shared" si="31"/>
        <v>0</v>
      </c>
      <c r="CI27" s="74">
        <f t="shared" si="32"/>
        <v>1766</v>
      </c>
      <c r="CJ27" s="74">
        <f t="shared" si="33"/>
        <v>1766</v>
      </c>
      <c r="CK27" s="74">
        <f t="shared" si="34"/>
        <v>0</v>
      </c>
      <c r="CL27" s="74">
        <f t="shared" si="35"/>
        <v>1766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1150</v>
      </c>
      <c r="CQ27" s="74">
        <f t="shared" si="40"/>
        <v>37487</v>
      </c>
      <c r="CR27" s="74">
        <f t="shared" si="41"/>
        <v>88</v>
      </c>
      <c r="CS27" s="74">
        <f t="shared" si="42"/>
        <v>88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5404</v>
      </c>
      <c r="CX27" s="74">
        <f t="shared" si="47"/>
        <v>0</v>
      </c>
      <c r="CY27" s="74">
        <f t="shared" si="48"/>
        <v>0</v>
      </c>
      <c r="CZ27" s="74">
        <f t="shared" si="49"/>
        <v>5404</v>
      </c>
      <c r="DA27" s="74">
        <f t="shared" si="50"/>
        <v>0</v>
      </c>
      <c r="DB27" s="74">
        <f t="shared" si="51"/>
        <v>31995</v>
      </c>
      <c r="DC27" s="74">
        <f t="shared" si="52"/>
        <v>29925</v>
      </c>
      <c r="DD27" s="74">
        <f t="shared" si="53"/>
        <v>0</v>
      </c>
      <c r="DE27" s="74">
        <f t="shared" si="54"/>
        <v>2070</v>
      </c>
      <c r="DF27" s="74">
        <f t="shared" si="55"/>
        <v>0</v>
      </c>
      <c r="DG27" s="74">
        <f t="shared" si="56"/>
        <v>25982</v>
      </c>
      <c r="DH27" s="74">
        <f t="shared" si="57"/>
        <v>0</v>
      </c>
      <c r="DI27" s="74">
        <f t="shared" si="58"/>
        <v>10605</v>
      </c>
      <c r="DJ27" s="74">
        <f t="shared" si="59"/>
        <v>49858</v>
      </c>
    </row>
    <row r="28" spans="1:114" s="50" customFormat="1" ht="12" customHeight="1">
      <c r="A28" s="53" t="s">
        <v>107</v>
      </c>
      <c r="B28" s="54" t="s">
        <v>151</v>
      </c>
      <c r="C28" s="53" t="s">
        <v>152</v>
      </c>
      <c r="D28" s="74">
        <f t="shared" si="6"/>
        <v>33004</v>
      </c>
      <c r="E28" s="74">
        <f t="shared" si="7"/>
        <v>10857</v>
      </c>
      <c r="F28" s="74">
        <v>0</v>
      </c>
      <c r="G28" s="74">
        <v>0</v>
      </c>
      <c r="H28" s="74">
        <v>0</v>
      </c>
      <c r="I28" s="74">
        <v>3243</v>
      </c>
      <c r="J28" s="75" t="s">
        <v>110</v>
      </c>
      <c r="K28" s="74">
        <v>7614</v>
      </c>
      <c r="L28" s="74">
        <v>22147</v>
      </c>
      <c r="M28" s="74">
        <f t="shared" si="8"/>
        <v>19544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110</v>
      </c>
      <c r="T28" s="74">
        <v>0</v>
      </c>
      <c r="U28" s="74">
        <v>19544</v>
      </c>
      <c r="V28" s="74">
        <f t="shared" si="10"/>
        <v>52548</v>
      </c>
      <c r="W28" s="74">
        <f t="shared" si="11"/>
        <v>10857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3243</v>
      </c>
      <c r="AB28" s="75" t="s">
        <v>110</v>
      </c>
      <c r="AC28" s="74">
        <f t="shared" si="16"/>
        <v>7614</v>
      </c>
      <c r="AD28" s="74">
        <f t="shared" si="17"/>
        <v>41691</v>
      </c>
      <c r="AE28" s="74">
        <f t="shared" si="18"/>
        <v>1023</v>
      </c>
      <c r="AF28" s="74">
        <f t="shared" si="19"/>
        <v>1023</v>
      </c>
      <c r="AG28" s="74">
        <v>0</v>
      </c>
      <c r="AH28" s="74">
        <v>0</v>
      </c>
      <c r="AI28" s="74">
        <v>0</v>
      </c>
      <c r="AJ28" s="74">
        <v>1023</v>
      </c>
      <c r="AK28" s="74">
        <v>0</v>
      </c>
      <c r="AL28" s="74">
        <v>0</v>
      </c>
      <c r="AM28" s="74">
        <f t="shared" si="20"/>
        <v>30986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3569</v>
      </c>
      <c r="AT28" s="74">
        <v>0</v>
      </c>
      <c r="AU28" s="74">
        <v>3569</v>
      </c>
      <c r="AV28" s="74">
        <v>0</v>
      </c>
      <c r="AW28" s="74">
        <v>0</v>
      </c>
      <c r="AX28" s="74">
        <f t="shared" si="23"/>
        <v>27417</v>
      </c>
      <c r="AY28" s="74">
        <v>8976</v>
      </c>
      <c r="AZ28" s="74">
        <v>2871</v>
      </c>
      <c r="BA28" s="74">
        <v>14349</v>
      </c>
      <c r="BB28" s="74">
        <v>1221</v>
      </c>
      <c r="BC28" s="74">
        <v>995</v>
      </c>
      <c r="BD28" s="74">
        <v>0</v>
      </c>
      <c r="BE28" s="74">
        <v>0</v>
      </c>
      <c r="BF28" s="74">
        <f t="shared" si="24"/>
        <v>32009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19544</v>
      </c>
      <c r="CF28" s="74">
        <v>0</v>
      </c>
      <c r="CG28" s="74">
        <v>0</v>
      </c>
      <c r="CH28" s="74">
        <f t="shared" si="31"/>
        <v>0</v>
      </c>
      <c r="CI28" s="74">
        <f t="shared" si="32"/>
        <v>1023</v>
      </c>
      <c r="CJ28" s="74">
        <f t="shared" si="33"/>
        <v>1023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1023</v>
      </c>
      <c r="CO28" s="74">
        <f t="shared" si="38"/>
        <v>0</v>
      </c>
      <c r="CP28" s="74">
        <f t="shared" si="39"/>
        <v>0</v>
      </c>
      <c r="CQ28" s="74">
        <f t="shared" si="40"/>
        <v>30986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3569</v>
      </c>
      <c r="CX28" s="74">
        <f t="shared" si="47"/>
        <v>0</v>
      </c>
      <c r="CY28" s="74">
        <f t="shared" si="48"/>
        <v>3569</v>
      </c>
      <c r="CZ28" s="74">
        <f t="shared" si="49"/>
        <v>0</v>
      </c>
      <c r="DA28" s="74">
        <f t="shared" si="50"/>
        <v>0</v>
      </c>
      <c r="DB28" s="74">
        <f t="shared" si="51"/>
        <v>27417</v>
      </c>
      <c r="DC28" s="74">
        <f t="shared" si="52"/>
        <v>8976</v>
      </c>
      <c r="DD28" s="74">
        <f t="shared" si="53"/>
        <v>2871</v>
      </c>
      <c r="DE28" s="74">
        <f t="shared" si="54"/>
        <v>14349</v>
      </c>
      <c r="DF28" s="74">
        <f t="shared" si="55"/>
        <v>1221</v>
      </c>
      <c r="DG28" s="74">
        <f t="shared" si="56"/>
        <v>20539</v>
      </c>
      <c r="DH28" s="74">
        <f t="shared" si="57"/>
        <v>0</v>
      </c>
      <c r="DI28" s="74">
        <f t="shared" si="58"/>
        <v>0</v>
      </c>
      <c r="DJ28" s="74">
        <f t="shared" si="59"/>
        <v>32009</v>
      </c>
    </row>
    <row r="29" spans="1:114" s="50" customFormat="1" ht="12" customHeight="1">
      <c r="A29" s="53" t="s">
        <v>107</v>
      </c>
      <c r="B29" s="54" t="s">
        <v>153</v>
      </c>
      <c r="C29" s="53" t="s">
        <v>154</v>
      </c>
      <c r="D29" s="74">
        <f t="shared" si="6"/>
        <v>22768</v>
      </c>
      <c r="E29" s="74">
        <f t="shared" si="7"/>
        <v>1028</v>
      </c>
      <c r="F29" s="74">
        <v>0</v>
      </c>
      <c r="G29" s="74">
        <v>0</v>
      </c>
      <c r="H29" s="74">
        <v>0</v>
      </c>
      <c r="I29" s="74">
        <v>1003</v>
      </c>
      <c r="J29" s="75" t="s">
        <v>110</v>
      </c>
      <c r="K29" s="74">
        <v>25</v>
      </c>
      <c r="L29" s="74">
        <v>21740</v>
      </c>
      <c r="M29" s="74">
        <f t="shared" si="8"/>
        <v>17192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110</v>
      </c>
      <c r="T29" s="74">
        <v>0</v>
      </c>
      <c r="U29" s="74">
        <v>17192</v>
      </c>
      <c r="V29" s="74">
        <f t="shared" si="10"/>
        <v>39960</v>
      </c>
      <c r="W29" s="74">
        <f t="shared" si="11"/>
        <v>1028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1003</v>
      </c>
      <c r="AB29" s="75" t="s">
        <v>110</v>
      </c>
      <c r="AC29" s="74">
        <f t="shared" si="16"/>
        <v>25</v>
      </c>
      <c r="AD29" s="74">
        <f t="shared" si="17"/>
        <v>38932</v>
      </c>
      <c r="AE29" s="74">
        <f t="shared" si="18"/>
        <v>1470</v>
      </c>
      <c r="AF29" s="74">
        <f t="shared" si="19"/>
        <v>1470</v>
      </c>
      <c r="AG29" s="74">
        <v>1470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20529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856</v>
      </c>
      <c r="AT29" s="74">
        <v>0</v>
      </c>
      <c r="AU29" s="74">
        <v>0</v>
      </c>
      <c r="AV29" s="74">
        <v>856</v>
      </c>
      <c r="AW29" s="74">
        <v>0</v>
      </c>
      <c r="AX29" s="74">
        <f t="shared" si="23"/>
        <v>19673</v>
      </c>
      <c r="AY29" s="74">
        <v>6764</v>
      </c>
      <c r="AZ29" s="74">
        <v>12909</v>
      </c>
      <c r="BA29" s="74">
        <v>0</v>
      </c>
      <c r="BB29" s="74">
        <v>0</v>
      </c>
      <c r="BC29" s="74">
        <v>769</v>
      </c>
      <c r="BD29" s="74">
        <v>0</v>
      </c>
      <c r="BE29" s="74">
        <v>0</v>
      </c>
      <c r="BF29" s="74">
        <f t="shared" si="24"/>
        <v>21999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17192</v>
      </c>
      <c r="CF29" s="74">
        <v>0</v>
      </c>
      <c r="CG29" s="74">
        <v>0</v>
      </c>
      <c r="CH29" s="74">
        <f t="shared" si="31"/>
        <v>0</v>
      </c>
      <c r="CI29" s="74">
        <f t="shared" si="32"/>
        <v>1470</v>
      </c>
      <c r="CJ29" s="74">
        <f t="shared" si="33"/>
        <v>1470</v>
      </c>
      <c r="CK29" s="74">
        <f t="shared" si="34"/>
        <v>1470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20529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856</v>
      </c>
      <c r="CX29" s="74">
        <f t="shared" si="47"/>
        <v>0</v>
      </c>
      <c r="CY29" s="74">
        <f t="shared" si="48"/>
        <v>0</v>
      </c>
      <c r="CZ29" s="74">
        <f t="shared" si="49"/>
        <v>856</v>
      </c>
      <c r="DA29" s="74">
        <f t="shared" si="50"/>
        <v>0</v>
      </c>
      <c r="DB29" s="74">
        <f t="shared" si="51"/>
        <v>19673</v>
      </c>
      <c r="DC29" s="74">
        <f t="shared" si="52"/>
        <v>6764</v>
      </c>
      <c r="DD29" s="74">
        <f t="shared" si="53"/>
        <v>12909</v>
      </c>
      <c r="DE29" s="74">
        <f t="shared" si="54"/>
        <v>0</v>
      </c>
      <c r="DF29" s="74">
        <f t="shared" si="55"/>
        <v>0</v>
      </c>
      <c r="DG29" s="74">
        <f t="shared" si="56"/>
        <v>17961</v>
      </c>
      <c r="DH29" s="74">
        <f t="shared" si="57"/>
        <v>0</v>
      </c>
      <c r="DI29" s="74">
        <f t="shared" si="58"/>
        <v>0</v>
      </c>
      <c r="DJ29" s="74">
        <f t="shared" si="59"/>
        <v>21999</v>
      </c>
    </row>
    <row r="30" spans="1:114" s="50" customFormat="1" ht="12" customHeight="1">
      <c r="A30" s="53" t="s">
        <v>107</v>
      </c>
      <c r="B30" s="54" t="s">
        <v>155</v>
      </c>
      <c r="C30" s="53" t="s">
        <v>156</v>
      </c>
      <c r="D30" s="74">
        <f t="shared" si="6"/>
        <v>14769</v>
      </c>
      <c r="E30" s="74">
        <f t="shared" si="7"/>
        <v>585</v>
      </c>
      <c r="F30" s="74">
        <v>0</v>
      </c>
      <c r="G30" s="74">
        <v>0</v>
      </c>
      <c r="H30" s="74">
        <v>0</v>
      </c>
      <c r="I30" s="74">
        <v>0</v>
      </c>
      <c r="J30" s="75" t="s">
        <v>110</v>
      </c>
      <c r="K30" s="74">
        <v>585</v>
      </c>
      <c r="L30" s="74">
        <v>14184</v>
      </c>
      <c r="M30" s="74">
        <f t="shared" si="8"/>
        <v>7512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110</v>
      </c>
      <c r="T30" s="74">
        <v>0</v>
      </c>
      <c r="U30" s="74">
        <v>7512</v>
      </c>
      <c r="V30" s="74">
        <f t="shared" si="10"/>
        <v>22281</v>
      </c>
      <c r="W30" s="74">
        <f t="shared" si="11"/>
        <v>585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0</v>
      </c>
      <c r="AB30" s="75" t="s">
        <v>110</v>
      </c>
      <c r="AC30" s="74">
        <f t="shared" si="16"/>
        <v>585</v>
      </c>
      <c r="AD30" s="74">
        <f t="shared" si="17"/>
        <v>21696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/>
      <c r="AJ30" s="74">
        <v>0</v>
      </c>
      <c r="AK30" s="74">
        <v>0</v>
      </c>
      <c r="AL30" s="74">
        <v>0</v>
      </c>
      <c r="AM30" s="74">
        <f t="shared" si="20"/>
        <v>13570</v>
      </c>
      <c r="AN30" s="74">
        <f t="shared" si="21"/>
        <v>183</v>
      </c>
      <c r="AO30" s="74">
        <v>0</v>
      </c>
      <c r="AP30" s="74">
        <v>0</v>
      </c>
      <c r="AQ30" s="74">
        <v>0</v>
      </c>
      <c r="AR30" s="74">
        <v>183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13387</v>
      </c>
      <c r="AY30" s="74">
        <v>5675</v>
      </c>
      <c r="AZ30" s="74">
        <v>7103</v>
      </c>
      <c r="BA30" s="74">
        <v>609</v>
      </c>
      <c r="BB30" s="74">
        <v>0</v>
      </c>
      <c r="BC30" s="74">
        <v>311</v>
      </c>
      <c r="BD30" s="74">
        <v>0</v>
      </c>
      <c r="BE30" s="74">
        <v>888</v>
      </c>
      <c r="BF30" s="74">
        <f t="shared" si="24"/>
        <v>14458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7512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13570</v>
      </c>
      <c r="CR30" s="74">
        <f t="shared" si="41"/>
        <v>183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183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13387</v>
      </c>
      <c r="DC30" s="74">
        <f t="shared" si="52"/>
        <v>5675</v>
      </c>
      <c r="DD30" s="74">
        <f t="shared" si="53"/>
        <v>7103</v>
      </c>
      <c r="DE30" s="74">
        <f t="shared" si="54"/>
        <v>609</v>
      </c>
      <c r="DF30" s="74">
        <f t="shared" si="55"/>
        <v>0</v>
      </c>
      <c r="DG30" s="74">
        <f t="shared" si="56"/>
        <v>7823</v>
      </c>
      <c r="DH30" s="74">
        <f t="shared" si="57"/>
        <v>0</v>
      </c>
      <c r="DI30" s="74">
        <f t="shared" si="58"/>
        <v>888</v>
      </c>
      <c r="DJ30" s="74">
        <f t="shared" si="59"/>
        <v>14458</v>
      </c>
    </row>
    <row r="31" spans="1:114" s="50" customFormat="1" ht="12" customHeight="1">
      <c r="A31" s="53" t="s">
        <v>107</v>
      </c>
      <c r="B31" s="54" t="s">
        <v>157</v>
      </c>
      <c r="C31" s="53" t="s">
        <v>158</v>
      </c>
      <c r="D31" s="74">
        <f t="shared" si="6"/>
        <v>9655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110</v>
      </c>
      <c r="K31" s="74">
        <v>0</v>
      </c>
      <c r="L31" s="74">
        <v>9655</v>
      </c>
      <c r="M31" s="74">
        <f t="shared" si="8"/>
        <v>5421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110</v>
      </c>
      <c r="T31" s="74">
        <v>0</v>
      </c>
      <c r="U31" s="74">
        <v>5421</v>
      </c>
      <c r="V31" s="74">
        <f t="shared" si="10"/>
        <v>15076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110</v>
      </c>
      <c r="AC31" s="74">
        <f t="shared" si="16"/>
        <v>0</v>
      </c>
      <c r="AD31" s="74">
        <f t="shared" si="17"/>
        <v>15076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9389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9389</v>
      </c>
      <c r="AY31" s="74">
        <v>3292</v>
      </c>
      <c r="AZ31" s="74">
        <v>5996</v>
      </c>
      <c r="BA31" s="74">
        <v>0</v>
      </c>
      <c r="BB31" s="74">
        <v>101</v>
      </c>
      <c r="BC31" s="74">
        <v>266</v>
      </c>
      <c r="BD31" s="74">
        <v>0</v>
      </c>
      <c r="BE31" s="74">
        <v>0</v>
      </c>
      <c r="BF31" s="74">
        <f t="shared" si="24"/>
        <v>9389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5421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9389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9389</v>
      </c>
      <c r="DC31" s="74">
        <f t="shared" si="52"/>
        <v>3292</v>
      </c>
      <c r="DD31" s="74">
        <f t="shared" si="53"/>
        <v>5996</v>
      </c>
      <c r="DE31" s="74">
        <f t="shared" si="54"/>
        <v>0</v>
      </c>
      <c r="DF31" s="74">
        <f t="shared" si="55"/>
        <v>101</v>
      </c>
      <c r="DG31" s="74">
        <f t="shared" si="56"/>
        <v>5687</v>
      </c>
      <c r="DH31" s="74">
        <f t="shared" si="57"/>
        <v>0</v>
      </c>
      <c r="DI31" s="74">
        <f t="shared" si="58"/>
        <v>0</v>
      </c>
      <c r="DJ31" s="74">
        <f t="shared" si="59"/>
        <v>9389</v>
      </c>
    </row>
    <row r="32" spans="1:114" s="50" customFormat="1" ht="12" customHeight="1">
      <c r="A32" s="53" t="s">
        <v>107</v>
      </c>
      <c r="B32" s="54" t="s">
        <v>159</v>
      </c>
      <c r="C32" s="53" t="s">
        <v>160</v>
      </c>
      <c r="D32" s="74">
        <f t="shared" si="6"/>
        <v>141696</v>
      </c>
      <c r="E32" s="74">
        <f t="shared" si="7"/>
        <v>23194</v>
      </c>
      <c r="F32" s="74">
        <v>0</v>
      </c>
      <c r="G32" s="74">
        <v>0</v>
      </c>
      <c r="H32" s="74">
        <v>0</v>
      </c>
      <c r="I32" s="74">
        <v>20641</v>
      </c>
      <c r="J32" s="75" t="s">
        <v>110</v>
      </c>
      <c r="K32" s="74">
        <v>2553</v>
      </c>
      <c r="L32" s="74">
        <v>118502</v>
      </c>
      <c r="M32" s="74">
        <f t="shared" si="8"/>
        <v>24699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110</v>
      </c>
      <c r="T32" s="74">
        <v>0</v>
      </c>
      <c r="U32" s="74">
        <v>24699</v>
      </c>
      <c r="V32" s="74">
        <f t="shared" si="10"/>
        <v>166395</v>
      </c>
      <c r="W32" s="74">
        <f t="shared" si="11"/>
        <v>23194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20641</v>
      </c>
      <c r="AB32" s="75" t="s">
        <v>110</v>
      </c>
      <c r="AC32" s="74">
        <f t="shared" si="16"/>
        <v>2553</v>
      </c>
      <c r="AD32" s="74">
        <f t="shared" si="17"/>
        <v>143201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139145</v>
      </c>
      <c r="AN32" s="74">
        <f t="shared" si="21"/>
        <v>16473</v>
      </c>
      <c r="AO32" s="74">
        <v>7759</v>
      </c>
      <c r="AP32" s="74">
        <v>4357</v>
      </c>
      <c r="AQ32" s="74">
        <v>4357</v>
      </c>
      <c r="AR32" s="74">
        <v>0</v>
      </c>
      <c r="AS32" s="74">
        <f t="shared" si="22"/>
        <v>4798</v>
      </c>
      <c r="AT32" s="74">
        <v>3762</v>
      </c>
      <c r="AU32" s="74">
        <v>1036</v>
      </c>
      <c r="AV32" s="74">
        <v>0</v>
      </c>
      <c r="AW32" s="74">
        <v>0</v>
      </c>
      <c r="AX32" s="74">
        <f t="shared" si="23"/>
        <v>117874</v>
      </c>
      <c r="AY32" s="74">
        <v>27300</v>
      </c>
      <c r="AZ32" s="74">
        <v>89768</v>
      </c>
      <c r="BA32" s="74">
        <v>806</v>
      </c>
      <c r="BB32" s="74">
        <v>0</v>
      </c>
      <c r="BC32" s="74">
        <v>2551</v>
      </c>
      <c r="BD32" s="74">
        <v>0</v>
      </c>
      <c r="BE32" s="74">
        <v>0</v>
      </c>
      <c r="BF32" s="74">
        <f t="shared" si="24"/>
        <v>139145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24699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139145</v>
      </c>
      <c r="CR32" s="74">
        <f t="shared" si="41"/>
        <v>16473</v>
      </c>
      <c r="CS32" s="74">
        <f t="shared" si="42"/>
        <v>7759</v>
      </c>
      <c r="CT32" s="74">
        <f t="shared" si="43"/>
        <v>4357</v>
      </c>
      <c r="CU32" s="74">
        <f t="shared" si="44"/>
        <v>4357</v>
      </c>
      <c r="CV32" s="74">
        <f t="shared" si="45"/>
        <v>0</v>
      </c>
      <c r="CW32" s="74">
        <f t="shared" si="46"/>
        <v>4798</v>
      </c>
      <c r="CX32" s="74">
        <f t="shared" si="47"/>
        <v>3762</v>
      </c>
      <c r="CY32" s="74">
        <f t="shared" si="48"/>
        <v>1036</v>
      </c>
      <c r="CZ32" s="74">
        <f t="shared" si="49"/>
        <v>0</v>
      </c>
      <c r="DA32" s="74">
        <f t="shared" si="50"/>
        <v>0</v>
      </c>
      <c r="DB32" s="74">
        <f t="shared" si="51"/>
        <v>117874</v>
      </c>
      <c r="DC32" s="74">
        <f t="shared" si="52"/>
        <v>27300</v>
      </c>
      <c r="DD32" s="74">
        <f t="shared" si="53"/>
        <v>89768</v>
      </c>
      <c r="DE32" s="74">
        <f t="shared" si="54"/>
        <v>806</v>
      </c>
      <c r="DF32" s="74">
        <f t="shared" si="55"/>
        <v>0</v>
      </c>
      <c r="DG32" s="74">
        <f t="shared" si="56"/>
        <v>27250</v>
      </c>
      <c r="DH32" s="74">
        <f t="shared" si="57"/>
        <v>0</v>
      </c>
      <c r="DI32" s="74">
        <f t="shared" si="58"/>
        <v>0</v>
      </c>
      <c r="DJ32" s="74">
        <f t="shared" si="59"/>
        <v>139145</v>
      </c>
    </row>
    <row r="33" spans="1:114" s="50" customFormat="1" ht="12" customHeight="1">
      <c r="A33" s="53" t="s">
        <v>107</v>
      </c>
      <c r="B33" s="54" t="s">
        <v>161</v>
      </c>
      <c r="C33" s="53" t="s">
        <v>162</v>
      </c>
      <c r="D33" s="74">
        <f t="shared" si="6"/>
        <v>406555</v>
      </c>
      <c r="E33" s="74">
        <f t="shared" si="7"/>
        <v>71522</v>
      </c>
      <c r="F33" s="74">
        <v>0</v>
      </c>
      <c r="G33" s="74">
        <v>0</v>
      </c>
      <c r="H33" s="74">
        <v>0</v>
      </c>
      <c r="I33" s="74">
        <v>58623</v>
      </c>
      <c r="J33" s="75" t="s">
        <v>110</v>
      </c>
      <c r="K33" s="74">
        <v>12899</v>
      </c>
      <c r="L33" s="74">
        <v>335033</v>
      </c>
      <c r="M33" s="74">
        <f t="shared" si="8"/>
        <v>156663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110</v>
      </c>
      <c r="T33" s="74">
        <v>0</v>
      </c>
      <c r="U33" s="74">
        <v>156663</v>
      </c>
      <c r="V33" s="74">
        <f t="shared" si="10"/>
        <v>563218</v>
      </c>
      <c r="W33" s="74">
        <f t="shared" si="11"/>
        <v>71522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58623</v>
      </c>
      <c r="AB33" s="75" t="s">
        <v>110</v>
      </c>
      <c r="AC33" s="74">
        <f t="shared" si="16"/>
        <v>12899</v>
      </c>
      <c r="AD33" s="74">
        <f t="shared" si="17"/>
        <v>491696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301757</v>
      </c>
      <c r="AN33" s="74">
        <f t="shared" si="21"/>
        <v>88123</v>
      </c>
      <c r="AO33" s="74">
        <v>36738</v>
      </c>
      <c r="AP33" s="74">
        <v>26936</v>
      </c>
      <c r="AQ33" s="74">
        <v>24449</v>
      </c>
      <c r="AR33" s="74">
        <v>0</v>
      </c>
      <c r="AS33" s="74">
        <f t="shared" si="22"/>
        <v>70921</v>
      </c>
      <c r="AT33" s="74">
        <v>38832</v>
      </c>
      <c r="AU33" s="74">
        <v>32089</v>
      </c>
      <c r="AV33" s="74">
        <v>0</v>
      </c>
      <c r="AW33" s="74">
        <v>0</v>
      </c>
      <c r="AX33" s="74">
        <f t="shared" si="23"/>
        <v>142713</v>
      </c>
      <c r="AY33" s="74">
        <v>68670</v>
      </c>
      <c r="AZ33" s="74">
        <v>74038</v>
      </c>
      <c r="BA33" s="74">
        <v>0</v>
      </c>
      <c r="BB33" s="74">
        <v>5</v>
      </c>
      <c r="BC33" s="74">
        <v>104798</v>
      </c>
      <c r="BD33" s="74">
        <v>0</v>
      </c>
      <c r="BE33" s="74">
        <v>0</v>
      </c>
      <c r="BF33" s="74">
        <f t="shared" si="24"/>
        <v>301757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156663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301757</v>
      </c>
      <c r="CR33" s="74">
        <f t="shared" si="41"/>
        <v>88123</v>
      </c>
      <c r="CS33" s="74">
        <f t="shared" si="42"/>
        <v>36738</v>
      </c>
      <c r="CT33" s="74">
        <f t="shared" si="43"/>
        <v>26936</v>
      </c>
      <c r="CU33" s="74">
        <f t="shared" si="44"/>
        <v>24449</v>
      </c>
      <c r="CV33" s="74">
        <f t="shared" si="45"/>
        <v>0</v>
      </c>
      <c r="CW33" s="74">
        <f t="shared" si="46"/>
        <v>70921</v>
      </c>
      <c r="CX33" s="74">
        <f t="shared" si="47"/>
        <v>38832</v>
      </c>
      <c r="CY33" s="74">
        <f t="shared" si="48"/>
        <v>32089</v>
      </c>
      <c r="CZ33" s="74">
        <f t="shared" si="49"/>
        <v>0</v>
      </c>
      <c r="DA33" s="74">
        <f t="shared" si="50"/>
        <v>0</v>
      </c>
      <c r="DB33" s="74">
        <f t="shared" si="51"/>
        <v>142713</v>
      </c>
      <c r="DC33" s="74">
        <f t="shared" si="52"/>
        <v>68670</v>
      </c>
      <c r="DD33" s="74">
        <f t="shared" si="53"/>
        <v>74038</v>
      </c>
      <c r="DE33" s="74">
        <f t="shared" si="54"/>
        <v>0</v>
      </c>
      <c r="DF33" s="74">
        <f t="shared" si="55"/>
        <v>5</v>
      </c>
      <c r="DG33" s="74">
        <f t="shared" si="56"/>
        <v>261461</v>
      </c>
      <c r="DH33" s="74">
        <f t="shared" si="57"/>
        <v>0</v>
      </c>
      <c r="DI33" s="74">
        <f t="shared" si="58"/>
        <v>0</v>
      </c>
      <c r="DJ33" s="74">
        <f t="shared" si="59"/>
        <v>301757</v>
      </c>
    </row>
    <row r="34" spans="1:114" s="50" customFormat="1" ht="12" customHeight="1">
      <c r="A34" s="53" t="s">
        <v>107</v>
      </c>
      <c r="B34" s="54" t="s">
        <v>163</v>
      </c>
      <c r="C34" s="53" t="s">
        <v>164</v>
      </c>
      <c r="D34" s="74">
        <f t="shared" si="6"/>
        <v>160979</v>
      </c>
      <c r="E34" s="74">
        <f t="shared" si="7"/>
        <v>41210</v>
      </c>
      <c r="F34" s="74">
        <v>0</v>
      </c>
      <c r="G34" s="74">
        <v>0</v>
      </c>
      <c r="H34" s="74">
        <v>0</v>
      </c>
      <c r="I34" s="74">
        <v>506</v>
      </c>
      <c r="J34" s="75" t="s">
        <v>110</v>
      </c>
      <c r="K34" s="74">
        <v>40704</v>
      </c>
      <c r="L34" s="74">
        <v>119769</v>
      </c>
      <c r="M34" s="74">
        <f t="shared" si="8"/>
        <v>67101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110</v>
      </c>
      <c r="T34" s="74">
        <v>0</v>
      </c>
      <c r="U34" s="74">
        <v>67101</v>
      </c>
      <c r="V34" s="74">
        <f t="shared" si="10"/>
        <v>228080</v>
      </c>
      <c r="W34" s="74">
        <f t="shared" si="11"/>
        <v>41210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506</v>
      </c>
      <c r="AB34" s="75" t="s">
        <v>110</v>
      </c>
      <c r="AC34" s="74">
        <f t="shared" si="16"/>
        <v>40704</v>
      </c>
      <c r="AD34" s="74">
        <f t="shared" si="17"/>
        <v>186870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147855</v>
      </c>
      <c r="AN34" s="74">
        <f t="shared" si="21"/>
        <v>5856</v>
      </c>
      <c r="AO34" s="74">
        <v>5856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630</v>
      </c>
      <c r="AX34" s="74">
        <f t="shared" si="23"/>
        <v>141369</v>
      </c>
      <c r="AY34" s="74">
        <v>23668</v>
      </c>
      <c r="AZ34" s="74">
        <v>74663</v>
      </c>
      <c r="BA34" s="74">
        <v>21914</v>
      </c>
      <c r="BB34" s="74">
        <v>21124</v>
      </c>
      <c r="BC34" s="74">
        <v>0</v>
      </c>
      <c r="BD34" s="74">
        <v>0</v>
      </c>
      <c r="BE34" s="74">
        <v>13124</v>
      </c>
      <c r="BF34" s="74">
        <f t="shared" si="24"/>
        <v>160979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533</v>
      </c>
      <c r="BP34" s="74">
        <f t="shared" si="28"/>
        <v>533</v>
      </c>
      <c r="BQ34" s="74">
        <v>533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66568</v>
      </c>
      <c r="CF34" s="74">
        <v>0</v>
      </c>
      <c r="CG34" s="74">
        <v>0</v>
      </c>
      <c r="CH34" s="74">
        <f t="shared" si="31"/>
        <v>533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148388</v>
      </c>
      <c r="CR34" s="74">
        <f t="shared" si="41"/>
        <v>6389</v>
      </c>
      <c r="CS34" s="74">
        <f t="shared" si="42"/>
        <v>6389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630</v>
      </c>
      <c r="DB34" s="74">
        <f t="shared" si="51"/>
        <v>141369</v>
      </c>
      <c r="DC34" s="74">
        <f t="shared" si="52"/>
        <v>23668</v>
      </c>
      <c r="DD34" s="74">
        <f t="shared" si="53"/>
        <v>74663</v>
      </c>
      <c r="DE34" s="74">
        <f t="shared" si="54"/>
        <v>21914</v>
      </c>
      <c r="DF34" s="74">
        <f t="shared" si="55"/>
        <v>21124</v>
      </c>
      <c r="DG34" s="74">
        <f t="shared" si="56"/>
        <v>66568</v>
      </c>
      <c r="DH34" s="74">
        <f t="shared" si="57"/>
        <v>0</v>
      </c>
      <c r="DI34" s="74">
        <f t="shared" si="58"/>
        <v>13124</v>
      </c>
      <c r="DJ34" s="74">
        <f t="shared" si="59"/>
        <v>161512</v>
      </c>
    </row>
    <row r="35" spans="1:114" s="50" customFormat="1" ht="12" customHeight="1">
      <c r="A35" s="53" t="s">
        <v>107</v>
      </c>
      <c r="B35" s="54" t="s">
        <v>165</v>
      </c>
      <c r="C35" s="53" t="s">
        <v>166</v>
      </c>
      <c r="D35" s="74">
        <f t="shared" si="6"/>
        <v>64011</v>
      </c>
      <c r="E35" s="74">
        <f t="shared" si="7"/>
        <v>1437</v>
      </c>
      <c r="F35" s="74">
        <v>0</v>
      </c>
      <c r="G35" s="74">
        <v>0</v>
      </c>
      <c r="H35" s="74">
        <v>0</v>
      </c>
      <c r="I35" s="74">
        <v>1437</v>
      </c>
      <c r="J35" s="75" t="s">
        <v>110</v>
      </c>
      <c r="K35" s="74">
        <v>0</v>
      </c>
      <c r="L35" s="74">
        <v>62574</v>
      </c>
      <c r="M35" s="74">
        <f t="shared" si="8"/>
        <v>13246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110</v>
      </c>
      <c r="T35" s="74">
        <v>0</v>
      </c>
      <c r="U35" s="74">
        <v>13246</v>
      </c>
      <c r="V35" s="74">
        <f t="shared" si="10"/>
        <v>77257</v>
      </c>
      <c r="W35" s="74">
        <f t="shared" si="11"/>
        <v>1437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1437</v>
      </c>
      <c r="AB35" s="75" t="s">
        <v>110</v>
      </c>
      <c r="AC35" s="74">
        <f t="shared" si="16"/>
        <v>0</v>
      </c>
      <c r="AD35" s="74">
        <f t="shared" si="17"/>
        <v>75820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13236</v>
      </c>
      <c r="AN35" s="74">
        <f t="shared" si="21"/>
        <v>6004</v>
      </c>
      <c r="AO35" s="74">
        <v>0</v>
      </c>
      <c r="AP35" s="74">
        <v>6004</v>
      </c>
      <c r="AQ35" s="74">
        <v>0</v>
      </c>
      <c r="AR35" s="74">
        <v>0</v>
      </c>
      <c r="AS35" s="74">
        <f t="shared" si="22"/>
        <v>3702</v>
      </c>
      <c r="AT35" s="74">
        <v>3702</v>
      </c>
      <c r="AU35" s="74">
        <v>0</v>
      </c>
      <c r="AV35" s="74">
        <v>0</v>
      </c>
      <c r="AW35" s="74">
        <v>0</v>
      </c>
      <c r="AX35" s="74">
        <f t="shared" si="23"/>
        <v>3530</v>
      </c>
      <c r="AY35" s="74">
        <v>3530</v>
      </c>
      <c r="AZ35" s="74">
        <v>0</v>
      </c>
      <c r="BA35" s="74">
        <v>0</v>
      </c>
      <c r="BB35" s="74">
        <v>0</v>
      </c>
      <c r="BC35" s="74">
        <v>49394</v>
      </c>
      <c r="BD35" s="74">
        <v>0</v>
      </c>
      <c r="BE35" s="74">
        <v>1381</v>
      </c>
      <c r="BF35" s="74">
        <f t="shared" si="24"/>
        <v>14617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13246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13236</v>
      </c>
      <c r="CR35" s="74">
        <f t="shared" si="41"/>
        <v>6004</v>
      </c>
      <c r="CS35" s="74">
        <f t="shared" si="42"/>
        <v>0</v>
      </c>
      <c r="CT35" s="74">
        <f t="shared" si="43"/>
        <v>6004</v>
      </c>
      <c r="CU35" s="74">
        <f t="shared" si="44"/>
        <v>0</v>
      </c>
      <c r="CV35" s="74">
        <f t="shared" si="45"/>
        <v>0</v>
      </c>
      <c r="CW35" s="74">
        <f t="shared" si="46"/>
        <v>3702</v>
      </c>
      <c r="CX35" s="74">
        <f t="shared" si="47"/>
        <v>3702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3530</v>
      </c>
      <c r="DC35" s="74">
        <f t="shared" si="52"/>
        <v>3530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62640</v>
      </c>
      <c r="DH35" s="74">
        <f t="shared" si="57"/>
        <v>0</v>
      </c>
      <c r="DI35" s="74">
        <f t="shared" si="58"/>
        <v>1381</v>
      </c>
      <c r="DJ35" s="74">
        <f t="shared" si="59"/>
        <v>14617</v>
      </c>
    </row>
    <row r="36" spans="1:114" s="50" customFormat="1" ht="12" customHeight="1">
      <c r="A36" s="53" t="s">
        <v>107</v>
      </c>
      <c r="B36" s="54" t="s">
        <v>167</v>
      </c>
      <c r="C36" s="53" t="s">
        <v>168</v>
      </c>
      <c r="D36" s="74">
        <f t="shared" si="6"/>
        <v>26697</v>
      </c>
      <c r="E36" s="74">
        <f t="shared" si="7"/>
        <v>4473</v>
      </c>
      <c r="F36" s="74">
        <v>0</v>
      </c>
      <c r="G36" s="74">
        <v>0</v>
      </c>
      <c r="H36" s="74">
        <v>0</v>
      </c>
      <c r="I36" s="74">
        <v>0</v>
      </c>
      <c r="J36" s="75" t="s">
        <v>110</v>
      </c>
      <c r="K36" s="74">
        <v>4473</v>
      </c>
      <c r="L36" s="74">
        <v>22224</v>
      </c>
      <c r="M36" s="74">
        <f t="shared" si="8"/>
        <v>4885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110</v>
      </c>
      <c r="T36" s="74">
        <v>0</v>
      </c>
      <c r="U36" s="74">
        <v>4885</v>
      </c>
      <c r="V36" s="74">
        <f t="shared" si="10"/>
        <v>31582</v>
      </c>
      <c r="W36" s="74">
        <f t="shared" si="11"/>
        <v>4473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0</v>
      </c>
      <c r="AB36" s="75" t="s">
        <v>110</v>
      </c>
      <c r="AC36" s="74">
        <f t="shared" si="16"/>
        <v>4473</v>
      </c>
      <c r="AD36" s="74">
        <f t="shared" si="17"/>
        <v>27109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22785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22785</v>
      </c>
      <c r="AY36" s="74">
        <v>11600</v>
      </c>
      <c r="AZ36" s="74">
        <v>2985</v>
      </c>
      <c r="BA36" s="74">
        <v>8200</v>
      </c>
      <c r="BB36" s="74">
        <v>0</v>
      </c>
      <c r="BC36" s="74">
        <v>3912</v>
      </c>
      <c r="BD36" s="74">
        <v>0</v>
      </c>
      <c r="BE36" s="74">
        <v>0</v>
      </c>
      <c r="BF36" s="74">
        <f t="shared" si="24"/>
        <v>22785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4885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22785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22785</v>
      </c>
      <c r="DC36" s="74">
        <f t="shared" si="52"/>
        <v>11600</v>
      </c>
      <c r="DD36" s="74">
        <f t="shared" si="53"/>
        <v>2985</v>
      </c>
      <c r="DE36" s="74">
        <f t="shared" si="54"/>
        <v>8200</v>
      </c>
      <c r="DF36" s="74">
        <f t="shared" si="55"/>
        <v>0</v>
      </c>
      <c r="DG36" s="74">
        <f t="shared" si="56"/>
        <v>8797</v>
      </c>
      <c r="DH36" s="74">
        <f t="shared" si="57"/>
        <v>0</v>
      </c>
      <c r="DI36" s="74">
        <f t="shared" si="58"/>
        <v>0</v>
      </c>
      <c r="DJ36" s="74">
        <f t="shared" si="59"/>
        <v>22785</v>
      </c>
    </row>
    <row r="37" spans="1:114" s="50" customFormat="1" ht="12" customHeight="1">
      <c r="A37" s="53" t="s">
        <v>107</v>
      </c>
      <c r="B37" s="54" t="s">
        <v>169</v>
      </c>
      <c r="C37" s="53" t="s">
        <v>170</v>
      </c>
      <c r="D37" s="74">
        <f t="shared" si="6"/>
        <v>66804</v>
      </c>
      <c r="E37" s="74">
        <f t="shared" si="7"/>
        <v>10051</v>
      </c>
      <c r="F37" s="74">
        <v>0</v>
      </c>
      <c r="G37" s="74">
        <v>0</v>
      </c>
      <c r="H37" s="74">
        <v>0</v>
      </c>
      <c r="I37" s="74">
        <v>10033</v>
      </c>
      <c r="J37" s="75" t="s">
        <v>110</v>
      </c>
      <c r="K37" s="74">
        <v>18</v>
      </c>
      <c r="L37" s="74">
        <v>56753</v>
      </c>
      <c r="M37" s="74">
        <f t="shared" si="8"/>
        <v>14780</v>
      </c>
      <c r="N37" s="74">
        <f t="shared" si="9"/>
        <v>2</v>
      </c>
      <c r="O37" s="74">
        <v>0</v>
      </c>
      <c r="P37" s="74">
        <v>0</v>
      </c>
      <c r="Q37" s="74">
        <v>0</v>
      </c>
      <c r="R37" s="74">
        <v>0</v>
      </c>
      <c r="S37" s="75" t="s">
        <v>110</v>
      </c>
      <c r="T37" s="74">
        <v>2</v>
      </c>
      <c r="U37" s="74">
        <v>14778</v>
      </c>
      <c r="V37" s="74">
        <f t="shared" si="10"/>
        <v>81584</v>
      </c>
      <c r="W37" s="74">
        <f t="shared" si="11"/>
        <v>10053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10033</v>
      </c>
      <c r="AB37" s="75" t="s">
        <v>110</v>
      </c>
      <c r="AC37" s="74">
        <f t="shared" si="16"/>
        <v>20</v>
      </c>
      <c r="AD37" s="74">
        <f t="shared" si="17"/>
        <v>71531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51480</v>
      </c>
      <c r="AN37" s="74">
        <f t="shared" si="21"/>
        <v>14621</v>
      </c>
      <c r="AO37" s="74">
        <v>14621</v>
      </c>
      <c r="AP37" s="74">
        <v>0</v>
      </c>
      <c r="AQ37" s="74">
        <v>0</v>
      </c>
      <c r="AR37" s="74">
        <v>0</v>
      </c>
      <c r="AS37" s="74">
        <f t="shared" si="22"/>
        <v>6498</v>
      </c>
      <c r="AT37" s="74">
        <v>0</v>
      </c>
      <c r="AU37" s="74">
        <v>356</v>
      </c>
      <c r="AV37" s="74">
        <v>6142</v>
      </c>
      <c r="AW37" s="74">
        <v>0</v>
      </c>
      <c r="AX37" s="74">
        <f t="shared" si="23"/>
        <v>30361</v>
      </c>
      <c r="AY37" s="74">
        <v>24000</v>
      </c>
      <c r="AZ37" s="74">
        <v>5556</v>
      </c>
      <c r="BA37" s="74">
        <v>805</v>
      </c>
      <c r="BB37" s="74">
        <v>0</v>
      </c>
      <c r="BC37" s="74">
        <v>15324</v>
      </c>
      <c r="BD37" s="74">
        <v>0</v>
      </c>
      <c r="BE37" s="74">
        <v>0</v>
      </c>
      <c r="BF37" s="74">
        <f t="shared" si="24"/>
        <v>51480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0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14780</v>
      </c>
      <c r="CF37" s="74">
        <v>0</v>
      </c>
      <c r="CG37" s="74">
        <v>0</v>
      </c>
      <c r="CH37" s="74">
        <f t="shared" si="31"/>
        <v>0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51480</v>
      </c>
      <c r="CR37" s="74">
        <f t="shared" si="41"/>
        <v>14621</v>
      </c>
      <c r="CS37" s="74">
        <f t="shared" si="42"/>
        <v>14621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6498</v>
      </c>
      <c r="CX37" s="74">
        <f t="shared" si="47"/>
        <v>0</v>
      </c>
      <c r="CY37" s="74">
        <f t="shared" si="48"/>
        <v>356</v>
      </c>
      <c r="CZ37" s="74">
        <f t="shared" si="49"/>
        <v>6142</v>
      </c>
      <c r="DA37" s="74">
        <f t="shared" si="50"/>
        <v>0</v>
      </c>
      <c r="DB37" s="74">
        <f t="shared" si="51"/>
        <v>30361</v>
      </c>
      <c r="DC37" s="74">
        <f t="shared" si="52"/>
        <v>24000</v>
      </c>
      <c r="DD37" s="74">
        <f t="shared" si="53"/>
        <v>5556</v>
      </c>
      <c r="DE37" s="74">
        <f t="shared" si="54"/>
        <v>805</v>
      </c>
      <c r="DF37" s="74">
        <f t="shared" si="55"/>
        <v>0</v>
      </c>
      <c r="DG37" s="74">
        <f t="shared" si="56"/>
        <v>30104</v>
      </c>
      <c r="DH37" s="74">
        <f t="shared" si="57"/>
        <v>0</v>
      </c>
      <c r="DI37" s="74">
        <f t="shared" si="58"/>
        <v>0</v>
      </c>
      <c r="DJ37" s="74">
        <f t="shared" si="59"/>
        <v>51480</v>
      </c>
    </row>
    <row r="38" spans="1:114" s="50" customFormat="1" ht="12" customHeight="1">
      <c r="A38" s="53" t="s">
        <v>107</v>
      </c>
      <c r="B38" s="54" t="s">
        <v>171</v>
      </c>
      <c r="C38" s="53" t="s">
        <v>172</v>
      </c>
      <c r="D38" s="74">
        <f t="shared" si="6"/>
        <v>245922</v>
      </c>
      <c r="E38" s="74">
        <f t="shared" si="7"/>
        <v>33979</v>
      </c>
      <c r="F38" s="74">
        <v>9636</v>
      </c>
      <c r="G38" s="74">
        <v>3479</v>
      </c>
      <c r="H38" s="74">
        <v>0</v>
      </c>
      <c r="I38" s="74">
        <v>16111</v>
      </c>
      <c r="J38" s="75" t="s">
        <v>110</v>
      </c>
      <c r="K38" s="74">
        <v>4753</v>
      </c>
      <c r="L38" s="74">
        <v>211943</v>
      </c>
      <c r="M38" s="74">
        <f t="shared" si="8"/>
        <v>13692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110</v>
      </c>
      <c r="T38" s="74">
        <v>0</v>
      </c>
      <c r="U38" s="74">
        <v>13692</v>
      </c>
      <c r="V38" s="74">
        <f t="shared" si="10"/>
        <v>259614</v>
      </c>
      <c r="W38" s="74">
        <f t="shared" si="11"/>
        <v>33979</v>
      </c>
      <c r="X38" s="74">
        <f t="shared" si="12"/>
        <v>9636</v>
      </c>
      <c r="Y38" s="74">
        <f t="shared" si="13"/>
        <v>3479</v>
      </c>
      <c r="Z38" s="74">
        <f t="shared" si="14"/>
        <v>0</v>
      </c>
      <c r="AA38" s="74">
        <f t="shared" si="15"/>
        <v>16111</v>
      </c>
      <c r="AB38" s="75" t="s">
        <v>110</v>
      </c>
      <c r="AC38" s="74">
        <f t="shared" si="16"/>
        <v>4753</v>
      </c>
      <c r="AD38" s="74">
        <f t="shared" si="17"/>
        <v>225635</v>
      </c>
      <c r="AE38" s="74">
        <f t="shared" si="18"/>
        <v>3024</v>
      </c>
      <c r="AF38" s="74">
        <f t="shared" si="19"/>
        <v>3024</v>
      </c>
      <c r="AG38" s="74">
        <v>0</v>
      </c>
      <c r="AH38" s="74">
        <v>3024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218898</v>
      </c>
      <c r="AN38" s="74">
        <f t="shared" si="21"/>
        <v>23209</v>
      </c>
      <c r="AO38" s="74">
        <v>19225</v>
      </c>
      <c r="AP38" s="74">
        <v>0</v>
      </c>
      <c r="AQ38" s="74">
        <v>3984</v>
      </c>
      <c r="AR38" s="74">
        <v>0</v>
      </c>
      <c r="AS38" s="74">
        <f t="shared" si="22"/>
        <v>81131</v>
      </c>
      <c r="AT38" s="74">
        <v>0</v>
      </c>
      <c r="AU38" s="74">
        <v>81131</v>
      </c>
      <c r="AV38" s="74">
        <v>0</v>
      </c>
      <c r="AW38" s="74">
        <v>0</v>
      </c>
      <c r="AX38" s="74">
        <f t="shared" si="23"/>
        <v>111000</v>
      </c>
      <c r="AY38" s="74">
        <v>64502</v>
      </c>
      <c r="AZ38" s="74">
        <v>45417</v>
      </c>
      <c r="BA38" s="74">
        <v>0</v>
      </c>
      <c r="BB38" s="74">
        <v>1081</v>
      </c>
      <c r="BC38" s="74">
        <v>0</v>
      </c>
      <c r="BD38" s="74">
        <v>3558</v>
      </c>
      <c r="BE38" s="74">
        <v>24000</v>
      </c>
      <c r="BF38" s="74">
        <f t="shared" si="24"/>
        <v>245922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13198</v>
      </c>
      <c r="CF38" s="74">
        <v>0</v>
      </c>
      <c r="CG38" s="74">
        <v>494</v>
      </c>
      <c r="CH38" s="74">
        <f t="shared" si="31"/>
        <v>494</v>
      </c>
      <c r="CI38" s="74">
        <f t="shared" si="32"/>
        <v>3024</v>
      </c>
      <c r="CJ38" s="74">
        <f t="shared" si="33"/>
        <v>3024</v>
      </c>
      <c r="CK38" s="74">
        <f t="shared" si="34"/>
        <v>0</v>
      </c>
      <c r="CL38" s="74">
        <f t="shared" si="35"/>
        <v>3024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218898</v>
      </c>
      <c r="CR38" s="74">
        <f t="shared" si="41"/>
        <v>23209</v>
      </c>
      <c r="CS38" s="74">
        <f t="shared" si="42"/>
        <v>19225</v>
      </c>
      <c r="CT38" s="74">
        <f t="shared" si="43"/>
        <v>0</v>
      </c>
      <c r="CU38" s="74">
        <f t="shared" si="44"/>
        <v>3984</v>
      </c>
      <c r="CV38" s="74">
        <f t="shared" si="45"/>
        <v>0</v>
      </c>
      <c r="CW38" s="74">
        <f t="shared" si="46"/>
        <v>81131</v>
      </c>
      <c r="CX38" s="74">
        <f t="shared" si="47"/>
        <v>0</v>
      </c>
      <c r="CY38" s="74">
        <f t="shared" si="48"/>
        <v>81131</v>
      </c>
      <c r="CZ38" s="74">
        <f t="shared" si="49"/>
        <v>0</v>
      </c>
      <c r="DA38" s="74">
        <f t="shared" si="50"/>
        <v>0</v>
      </c>
      <c r="DB38" s="74">
        <f t="shared" si="51"/>
        <v>111000</v>
      </c>
      <c r="DC38" s="74">
        <f t="shared" si="52"/>
        <v>64502</v>
      </c>
      <c r="DD38" s="74">
        <f t="shared" si="53"/>
        <v>45417</v>
      </c>
      <c r="DE38" s="74">
        <f t="shared" si="54"/>
        <v>0</v>
      </c>
      <c r="DF38" s="74">
        <f t="shared" si="55"/>
        <v>1081</v>
      </c>
      <c r="DG38" s="74">
        <f t="shared" si="56"/>
        <v>13198</v>
      </c>
      <c r="DH38" s="74">
        <f t="shared" si="57"/>
        <v>3558</v>
      </c>
      <c r="DI38" s="74">
        <f t="shared" si="58"/>
        <v>24494</v>
      </c>
      <c r="DJ38" s="74">
        <f t="shared" si="59"/>
        <v>246416</v>
      </c>
    </row>
    <row r="39" spans="1:114" s="50" customFormat="1" ht="12" customHeight="1">
      <c r="A39" s="53" t="s">
        <v>107</v>
      </c>
      <c r="B39" s="54" t="s">
        <v>173</v>
      </c>
      <c r="C39" s="53" t="s">
        <v>174</v>
      </c>
      <c r="D39" s="74">
        <f t="shared" si="6"/>
        <v>147744</v>
      </c>
      <c r="E39" s="74">
        <f t="shared" si="7"/>
        <v>0</v>
      </c>
      <c r="F39" s="74">
        <v>0</v>
      </c>
      <c r="G39" s="74">
        <v>0</v>
      </c>
      <c r="H39" s="74">
        <v>0</v>
      </c>
      <c r="I39" s="74">
        <v>0</v>
      </c>
      <c r="J39" s="75" t="s">
        <v>110</v>
      </c>
      <c r="K39" s="74">
        <v>0</v>
      </c>
      <c r="L39" s="74">
        <v>147744</v>
      </c>
      <c r="M39" s="74">
        <f t="shared" si="8"/>
        <v>33869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110</v>
      </c>
      <c r="T39" s="74">
        <v>0</v>
      </c>
      <c r="U39" s="74">
        <v>33869</v>
      </c>
      <c r="V39" s="74">
        <f t="shared" si="10"/>
        <v>181613</v>
      </c>
      <c r="W39" s="74">
        <f t="shared" si="11"/>
        <v>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0</v>
      </c>
      <c r="AB39" s="75" t="s">
        <v>110</v>
      </c>
      <c r="AC39" s="74">
        <f t="shared" si="16"/>
        <v>0</v>
      </c>
      <c r="AD39" s="74">
        <f t="shared" si="17"/>
        <v>181613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27610</v>
      </c>
      <c r="AN39" s="74">
        <f t="shared" si="21"/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27610</v>
      </c>
      <c r="AY39" s="74">
        <v>19083</v>
      </c>
      <c r="AZ39" s="74">
        <v>8037</v>
      </c>
      <c r="BA39" s="74">
        <v>0</v>
      </c>
      <c r="BB39" s="74">
        <v>490</v>
      </c>
      <c r="BC39" s="74">
        <v>120134</v>
      </c>
      <c r="BD39" s="74">
        <v>0</v>
      </c>
      <c r="BE39" s="74">
        <v>0</v>
      </c>
      <c r="BF39" s="74">
        <f t="shared" si="24"/>
        <v>27610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33869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27610</v>
      </c>
      <c r="CR39" s="74">
        <f t="shared" si="41"/>
        <v>0</v>
      </c>
      <c r="CS39" s="74">
        <f t="shared" si="42"/>
        <v>0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27610</v>
      </c>
      <c r="DC39" s="74">
        <f t="shared" si="52"/>
        <v>19083</v>
      </c>
      <c r="DD39" s="74">
        <f t="shared" si="53"/>
        <v>8037</v>
      </c>
      <c r="DE39" s="74">
        <f t="shared" si="54"/>
        <v>0</v>
      </c>
      <c r="DF39" s="74">
        <f t="shared" si="55"/>
        <v>490</v>
      </c>
      <c r="DG39" s="74">
        <f t="shared" si="56"/>
        <v>154003</v>
      </c>
      <c r="DH39" s="74">
        <f t="shared" si="57"/>
        <v>0</v>
      </c>
      <c r="DI39" s="74">
        <f t="shared" si="58"/>
        <v>0</v>
      </c>
      <c r="DJ39" s="74">
        <f t="shared" si="59"/>
        <v>27610</v>
      </c>
    </row>
    <row r="40" spans="1:114" s="50" customFormat="1" ht="12" customHeight="1">
      <c r="A40" s="53" t="s">
        <v>107</v>
      </c>
      <c r="B40" s="54" t="s">
        <v>175</v>
      </c>
      <c r="C40" s="53" t="s">
        <v>176</v>
      </c>
      <c r="D40" s="74">
        <f aca="true" t="shared" si="60" ref="D40:D71">SUM(E40,+L40)</f>
        <v>84711</v>
      </c>
      <c r="E40" s="74">
        <f aca="true" t="shared" si="61" ref="E40:E71">SUM(F40:I40)+K40</f>
        <v>2463</v>
      </c>
      <c r="F40" s="74">
        <v>0</v>
      </c>
      <c r="G40" s="74">
        <v>0</v>
      </c>
      <c r="H40" s="74">
        <v>0</v>
      </c>
      <c r="I40" s="74">
        <v>0</v>
      </c>
      <c r="J40" s="75" t="s">
        <v>110</v>
      </c>
      <c r="K40" s="74">
        <v>2463</v>
      </c>
      <c r="L40" s="74">
        <v>82248</v>
      </c>
      <c r="M40" s="74">
        <f aca="true" t="shared" si="62" ref="M40:M71">SUM(N40,+U40)</f>
        <v>17644</v>
      </c>
      <c r="N40" s="74">
        <f aca="true" t="shared" si="63" ref="N40:N71">SUM(O40:R40)+T40</f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110</v>
      </c>
      <c r="T40" s="74">
        <v>0</v>
      </c>
      <c r="U40" s="74">
        <v>17644</v>
      </c>
      <c r="V40" s="74">
        <f aca="true" t="shared" si="64" ref="V40:V71">+SUM(D40,M40)</f>
        <v>102355</v>
      </c>
      <c r="W40" s="74">
        <f aca="true" t="shared" si="65" ref="W40:W71">+SUM(E40,N40)</f>
        <v>2463</v>
      </c>
      <c r="X40" s="74">
        <f aca="true" t="shared" si="66" ref="X40:X71">+SUM(F40,O40)</f>
        <v>0</v>
      </c>
      <c r="Y40" s="74">
        <f aca="true" t="shared" si="67" ref="Y40:Y71">+SUM(G40,P40)</f>
        <v>0</v>
      </c>
      <c r="Z40" s="74">
        <f aca="true" t="shared" si="68" ref="Z40:Z71">+SUM(H40,Q40)</f>
        <v>0</v>
      </c>
      <c r="AA40" s="74">
        <f aca="true" t="shared" si="69" ref="AA40:AA71">+SUM(I40,R40)</f>
        <v>0</v>
      </c>
      <c r="AB40" s="75" t="s">
        <v>110</v>
      </c>
      <c r="AC40" s="74">
        <f aca="true" t="shared" si="70" ref="AC40:AC71">+SUM(K40,T40)</f>
        <v>2463</v>
      </c>
      <c r="AD40" s="74">
        <f aca="true" t="shared" si="71" ref="AD40:AD71">+SUM(L40,U40)</f>
        <v>99892</v>
      </c>
      <c r="AE40" s="74">
        <f aca="true" t="shared" si="72" ref="AE40:AE71">SUM(AF40,+AK40)</f>
        <v>0</v>
      </c>
      <c r="AF40" s="74">
        <f aca="true" t="shared" si="73" ref="AF40:AF71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aca="true" t="shared" si="74" ref="AM40:AM71">SUM(AN40,AS40,AW40,AX40,BD40)</f>
        <v>16482</v>
      </c>
      <c r="AN40" s="74">
        <f aca="true" t="shared" si="75" ref="AN40:AN71">SUM(AO40:AR40)</f>
        <v>6661</v>
      </c>
      <c r="AO40" s="74">
        <v>6661</v>
      </c>
      <c r="AP40" s="74">
        <v>0</v>
      </c>
      <c r="AQ40" s="74">
        <v>0</v>
      </c>
      <c r="AR40" s="74">
        <v>0</v>
      </c>
      <c r="AS40" s="74">
        <f aca="true" t="shared" si="76" ref="AS40:AS71">SUM(AT40:AV40)</f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aca="true" t="shared" si="77" ref="AX40:AX71">SUM(AY40:BB40)</f>
        <v>9821</v>
      </c>
      <c r="AY40" s="74">
        <v>6413</v>
      </c>
      <c r="AZ40" s="74">
        <v>3408</v>
      </c>
      <c r="BA40" s="74">
        <v>0</v>
      </c>
      <c r="BB40" s="74">
        <v>0</v>
      </c>
      <c r="BC40" s="74">
        <v>68229</v>
      </c>
      <c r="BD40" s="74">
        <v>0</v>
      </c>
      <c r="BE40" s="74">
        <v>0</v>
      </c>
      <c r="BF40" s="74">
        <f aca="true" t="shared" si="78" ref="BF40:BF71">SUM(AE40,+AM40,+BE40)</f>
        <v>16482</v>
      </c>
      <c r="BG40" s="74">
        <f aca="true" t="shared" si="79" ref="BG40:BG71">SUM(BH40,+BM40)</f>
        <v>0</v>
      </c>
      <c r="BH40" s="74">
        <f aca="true" t="shared" si="80" ref="BH40:BH71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aca="true" t="shared" si="81" ref="BO40:BO71">SUM(BP40,BU40,BY40,BZ40,CF40)</f>
        <v>659</v>
      </c>
      <c r="BP40" s="74">
        <f aca="true" t="shared" si="82" ref="BP40:BP71">SUM(BQ40:BT40)</f>
        <v>659</v>
      </c>
      <c r="BQ40" s="74">
        <v>659</v>
      </c>
      <c r="BR40" s="74">
        <v>0</v>
      </c>
      <c r="BS40" s="74">
        <v>0</v>
      </c>
      <c r="BT40" s="74">
        <v>0</v>
      </c>
      <c r="BU40" s="74">
        <f aca="true" t="shared" si="83" ref="BU40:BU71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71">SUM(CA40:CD40)</f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16985</v>
      </c>
      <c r="CF40" s="74">
        <v>0</v>
      </c>
      <c r="CG40" s="74">
        <v>0</v>
      </c>
      <c r="CH40" s="74">
        <f aca="true" t="shared" si="85" ref="CH40:CH71">SUM(BG40,+BO40,+CG40)</f>
        <v>659</v>
      </c>
      <c r="CI40" s="74">
        <f aca="true" t="shared" si="86" ref="CI40:CI71">SUM(AE40,+BG40)</f>
        <v>0</v>
      </c>
      <c r="CJ40" s="74">
        <f aca="true" t="shared" si="87" ref="CJ40:CJ71">SUM(AF40,+BH40)</f>
        <v>0</v>
      </c>
      <c r="CK40" s="74">
        <f aca="true" t="shared" si="88" ref="CK40:CK71">SUM(AG40,+BI40)</f>
        <v>0</v>
      </c>
      <c r="CL40" s="74">
        <f aca="true" t="shared" si="89" ref="CL40:CL71">SUM(AH40,+BJ40)</f>
        <v>0</v>
      </c>
      <c r="CM40" s="74">
        <f aca="true" t="shared" si="90" ref="CM40:CM71">SUM(AI40,+BK40)</f>
        <v>0</v>
      </c>
      <c r="CN40" s="74">
        <f aca="true" t="shared" si="91" ref="CN40:CN71">SUM(AJ40,+BL40)</f>
        <v>0</v>
      </c>
      <c r="CO40" s="74">
        <f aca="true" t="shared" si="92" ref="CO40:CO71">SUM(AK40,+BM40)</f>
        <v>0</v>
      </c>
      <c r="CP40" s="74">
        <f aca="true" t="shared" si="93" ref="CP40:CP71">SUM(AL40,+BN40)</f>
        <v>0</v>
      </c>
      <c r="CQ40" s="74">
        <f aca="true" t="shared" si="94" ref="CQ40:CQ71">SUM(AM40,+BO40)</f>
        <v>17141</v>
      </c>
      <c r="CR40" s="74">
        <f aca="true" t="shared" si="95" ref="CR40:CR71">SUM(AN40,+BP40)</f>
        <v>7320</v>
      </c>
      <c r="CS40" s="74">
        <f aca="true" t="shared" si="96" ref="CS40:CS71">SUM(AO40,+BQ40)</f>
        <v>7320</v>
      </c>
      <c r="CT40" s="74">
        <f aca="true" t="shared" si="97" ref="CT40:CT71">SUM(AP40,+BR40)</f>
        <v>0</v>
      </c>
      <c r="CU40" s="74">
        <f aca="true" t="shared" si="98" ref="CU40:CU71">SUM(AQ40,+BS40)</f>
        <v>0</v>
      </c>
      <c r="CV40" s="74">
        <f aca="true" t="shared" si="99" ref="CV40:CV71">SUM(AR40,+BT40)</f>
        <v>0</v>
      </c>
      <c r="CW40" s="74">
        <f aca="true" t="shared" si="100" ref="CW40:CW71">SUM(AS40,+BU40)</f>
        <v>0</v>
      </c>
      <c r="CX40" s="74">
        <f aca="true" t="shared" si="101" ref="CX40:CX71">SUM(AT40,+BV40)</f>
        <v>0</v>
      </c>
      <c r="CY40" s="74">
        <f aca="true" t="shared" si="102" ref="CY40:CY71">SUM(AU40,+BW40)</f>
        <v>0</v>
      </c>
      <c r="CZ40" s="74">
        <f aca="true" t="shared" si="103" ref="CZ40:CZ71">SUM(AV40,+BX40)</f>
        <v>0</v>
      </c>
      <c r="DA40" s="74">
        <f aca="true" t="shared" si="104" ref="DA40:DA71">SUM(AW40,+BY40)</f>
        <v>0</v>
      </c>
      <c r="DB40" s="74">
        <f aca="true" t="shared" si="105" ref="DB40:DB71">SUM(AX40,+BZ40)</f>
        <v>9821</v>
      </c>
      <c r="DC40" s="74">
        <f aca="true" t="shared" si="106" ref="DC40:DC71">SUM(AY40,+CA40)</f>
        <v>6413</v>
      </c>
      <c r="DD40" s="74">
        <f aca="true" t="shared" si="107" ref="DD40:DD71">SUM(AZ40,+CB40)</f>
        <v>3408</v>
      </c>
      <c r="DE40" s="74">
        <f aca="true" t="shared" si="108" ref="DE40:DE71">SUM(BA40,+CC40)</f>
        <v>0</v>
      </c>
      <c r="DF40" s="74">
        <f aca="true" t="shared" si="109" ref="DF40:DF71">SUM(BB40,+CD40)</f>
        <v>0</v>
      </c>
      <c r="DG40" s="74">
        <f aca="true" t="shared" si="110" ref="DG40:DG71">SUM(BC40,+CE40)</f>
        <v>85214</v>
      </c>
      <c r="DH40" s="74">
        <f aca="true" t="shared" si="111" ref="DH40:DH71">SUM(BD40,+CF40)</f>
        <v>0</v>
      </c>
      <c r="DI40" s="74">
        <f aca="true" t="shared" si="112" ref="DI40:DI71">SUM(BE40,+CG40)</f>
        <v>0</v>
      </c>
      <c r="DJ40" s="74">
        <f aca="true" t="shared" si="113" ref="DJ40:DJ71">SUM(BF40,+CH40)</f>
        <v>17141</v>
      </c>
    </row>
    <row r="41" spans="1:114" s="50" customFormat="1" ht="12" customHeight="1">
      <c r="A41" s="53" t="s">
        <v>107</v>
      </c>
      <c r="B41" s="54" t="s">
        <v>177</v>
      </c>
      <c r="C41" s="53" t="s">
        <v>178</v>
      </c>
      <c r="D41" s="74">
        <f t="shared" si="60"/>
        <v>168051</v>
      </c>
      <c r="E41" s="74">
        <f t="shared" si="61"/>
        <v>13341</v>
      </c>
      <c r="F41" s="74">
        <v>0</v>
      </c>
      <c r="G41" s="74">
        <v>0</v>
      </c>
      <c r="H41" s="74">
        <v>0</v>
      </c>
      <c r="I41" s="74">
        <v>13014</v>
      </c>
      <c r="J41" s="75" t="s">
        <v>110</v>
      </c>
      <c r="K41" s="74">
        <v>327</v>
      </c>
      <c r="L41" s="74">
        <v>154710</v>
      </c>
      <c r="M41" s="74">
        <f t="shared" si="62"/>
        <v>51449</v>
      </c>
      <c r="N41" s="74">
        <f t="shared" si="63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110</v>
      </c>
      <c r="T41" s="74">
        <v>0</v>
      </c>
      <c r="U41" s="74">
        <v>51449</v>
      </c>
      <c r="V41" s="74">
        <f t="shared" si="64"/>
        <v>219500</v>
      </c>
      <c r="W41" s="74">
        <f t="shared" si="65"/>
        <v>13341</v>
      </c>
      <c r="X41" s="74">
        <f t="shared" si="66"/>
        <v>0</v>
      </c>
      <c r="Y41" s="74">
        <f t="shared" si="67"/>
        <v>0</v>
      </c>
      <c r="Z41" s="74">
        <f t="shared" si="68"/>
        <v>0</v>
      </c>
      <c r="AA41" s="74">
        <f t="shared" si="69"/>
        <v>13014</v>
      </c>
      <c r="AB41" s="75" t="s">
        <v>110</v>
      </c>
      <c r="AC41" s="74">
        <f t="shared" si="70"/>
        <v>327</v>
      </c>
      <c r="AD41" s="74">
        <f t="shared" si="71"/>
        <v>206159</v>
      </c>
      <c r="AE41" s="74">
        <f t="shared" si="72"/>
        <v>0</v>
      </c>
      <c r="AF41" s="74">
        <f t="shared" si="73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2174</v>
      </c>
      <c r="AM41" s="74">
        <f t="shared" si="74"/>
        <v>48696</v>
      </c>
      <c r="AN41" s="74">
        <f t="shared" si="75"/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f t="shared" si="76"/>
        <v>1234</v>
      </c>
      <c r="AT41" s="74">
        <v>1231</v>
      </c>
      <c r="AU41" s="74">
        <v>0</v>
      </c>
      <c r="AV41" s="74">
        <v>3</v>
      </c>
      <c r="AW41" s="74">
        <v>0</v>
      </c>
      <c r="AX41" s="74">
        <f t="shared" si="77"/>
        <v>47462</v>
      </c>
      <c r="AY41" s="74">
        <v>47229</v>
      </c>
      <c r="AZ41" s="74">
        <v>0</v>
      </c>
      <c r="BA41" s="74">
        <v>233</v>
      </c>
      <c r="BB41" s="74">
        <v>0</v>
      </c>
      <c r="BC41" s="74">
        <v>117181</v>
      </c>
      <c r="BD41" s="74">
        <v>0</v>
      </c>
      <c r="BE41" s="74">
        <v>0</v>
      </c>
      <c r="BF41" s="74">
        <f t="shared" si="78"/>
        <v>48696</v>
      </c>
      <c r="BG41" s="74">
        <f t="shared" si="79"/>
        <v>0</v>
      </c>
      <c r="BH41" s="74">
        <f t="shared" si="80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81"/>
        <v>0</v>
      </c>
      <c r="BP41" s="74">
        <f t="shared" si="82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83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84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51449</v>
      </c>
      <c r="CF41" s="74">
        <v>0</v>
      </c>
      <c r="CG41" s="74">
        <v>0</v>
      </c>
      <c r="CH41" s="74">
        <f t="shared" si="85"/>
        <v>0</v>
      </c>
      <c r="CI41" s="74">
        <f t="shared" si="86"/>
        <v>0</v>
      </c>
      <c r="CJ41" s="74">
        <f t="shared" si="87"/>
        <v>0</v>
      </c>
      <c r="CK41" s="74">
        <f t="shared" si="88"/>
        <v>0</v>
      </c>
      <c r="CL41" s="74">
        <f t="shared" si="89"/>
        <v>0</v>
      </c>
      <c r="CM41" s="74">
        <f t="shared" si="90"/>
        <v>0</v>
      </c>
      <c r="CN41" s="74">
        <f t="shared" si="91"/>
        <v>0</v>
      </c>
      <c r="CO41" s="74">
        <f t="shared" si="92"/>
        <v>0</v>
      </c>
      <c r="CP41" s="74">
        <f t="shared" si="93"/>
        <v>2174</v>
      </c>
      <c r="CQ41" s="74">
        <f t="shared" si="94"/>
        <v>48696</v>
      </c>
      <c r="CR41" s="74">
        <f t="shared" si="95"/>
        <v>0</v>
      </c>
      <c r="CS41" s="74">
        <f t="shared" si="96"/>
        <v>0</v>
      </c>
      <c r="CT41" s="74">
        <f t="shared" si="97"/>
        <v>0</v>
      </c>
      <c r="CU41" s="74">
        <f t="shared" si="98"/>
        <v>0</v>
      </c>
      <c r="CV41" s="74">
        <f t="shared" si="99"/>
        <v>0</v>
      </c>
      <c r="CW41" s="74">
        <f t="shared" si="100"/>
        <v>1234</v>
      </c>
      <c r="CX41" s="74">
        <f t="shared" si="101"/>
        <v>1231</v>
      </c>
      <c r="CY41" s="74">
        <f t="shared" si="102"/>
        <v>0</v>
      </c>
      <c r="CZ41" s="74">
        <f t="shared" si="103"/>
        <v>3</v>
      </c>
      <c r="DA41" s="74">
        <f t="shared" si="104"/>
        <v>0</v>
      </c>
      <c r="DB41" s="74">
        <f t="shared" si="105"/>
        <v>47462</v>
      </c>
      <c r="DC41" s="74">
        <f t="shared" si="106"/>
        <v>47229</v>
      </c>
      <c r="DD41" s="74">
        <f t="shared" si="107"/>
        <v>0</v>
      </c>
      <c r="DE41" s="74">
        <f t="shared" si="108"/>
        <v>233</v>
      </c>
      <c r="DF41" s="74">
        <f t="shared" si="109"/>
        <v>0</v>
      </c>
      <c r="DG41" s="74">
        <f t="shared" si="110"/>
        <v>168630</v>
      </c>
      <c r="DH41" s="74">
        <f t="shared" si="111"/>
        <v>0</v>
      </c>
      <c r="DI41" s="74">
        <f t="shared" si="112"/>
        <v>0</v>
      </c>
      <c r="DJ41" s="74">
        <f t="shared" si="113"/>
        <v>48696</v>
      </c>
    </row>
    <row r="42" spans="1:114" s="50" customFormat="1" ht="12" customHeight="1">
      <c r="A42" s="53" t="s">
        <v>107</v>
      </c>
      <c r="B42" s="54" t="s">
        <v>179</v>
      </c>
      <c r="C42" s="53" t="s">
        <v>180</v>
      </c>
      <c r="D42" s="74">
        <f t="shared" si="60"/>
        <v>245567</v>
      </c>
      <c r="E42" s="74">
        <f t="shared" si="61"/>
        <v>14278</v>
      </c>
      <c r="F42" s="74">
        <v>0</v>
      </c>
      <c r="G42" s="74">
        <v>0</v>
      </c>
      <c r="H42" s="74">
        <v>0</v>
      </c>
      <c r="I42" s="74">
        <v>14001</v>
      </c>
      <c r="J42" s="75" t="s">
        <v>110</v>
      </c>
      <c r="K42" s="74">
        <v>277</v>
      </c>
      <c r="L42" s="74">
        <v>231289</v>
      </c>
      <c r="M42" s="74">
        <f t="shared" si="62"/>
        <v>51523</v>
      </c>
      <c r="N42" s="74">
        <f t="shared" si="63"/>
        <v>40</v>
      </c>
      <c r="O42" s="74">
        <v>0</v>
      </c>
      <c r="P42" s="74">
        <v>0</v>
      </c>
      <c r="Q42" s="74">
        <v>0</v>
      </c>
      <c r="R42" s="74">
        <v>0</v>
      </c>
      <c r="S42" s="75" t="s">
        <v>110</v>
      </c>
      <c r="T42" s="74">
        <v>40</v>
      </c>
      <c r="U42" s="74">
        <v>51483</v>
      </c>
      <c r="V42" s="74">
        <f t="shared" si="64"/>
        <v>297090</v>
      </c>
      <c r="W42" s="74">
        <f t="shared" si="65"/>
        <v>14318</v>
      </c>
      <c r="X42" s="74">
        <f t="shared" si="66"/>
        <v>0</v>
      </c>
      <c r="Y42" s="74">
        <f t="shared" si="67"/>
        <v>0</v>
      </c>
      <c r="Z42" s="74">
        <f t="shared" si="68"/>
        <v>0</v>
      </c>
      <c r="AA42" s="74">
        <f t="shared" si="69"/>
        <v>14001</v>
      </c>
      <c r="AB42" s="75" t="s">
        <v>110</v>
      </c>
      <c r="AC42" s="74">
        <f t="shared" si="70"/>
        <v>317</v>
      </c>
      <c r="AD42" s="74">
        <f t="shared" si="71"/>
        <v>282772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2567</v>
      </c>
      <c r="AM42" s="74">
        <f t="shared" si="74"/>
        <v>96255</v>
      </c>
      <c r="AN42" s="74">
        <f t="shared" si="75"/>
        <v>36845</v>
      </c>
      <c r="AO42" s="74">
        <v>36845</v>
      </c>
      <c r="AP42" s="74">
        <v>0</v>
      </c>
      <c r="AQ42" s="74">
        <v>0</v>
      </c>
      <c r="AR42" s="74">
        <v>0</v>
      </c>
      <c r="AS42" s="74">
        <f t="shared" si="76"/>
        <v>279</v>
      </c>
      <c r="AT42" s="74">
        <v>112</v>
      </c>
      <c r="AU42" s="74">
        <v>167</v>
      </c>
      <c r="AV42" s="74">
        <v>0</v>
      </c>
      <c r="AW42" s="74">
        <v>0</v>
      </c>
      <c r="AX42" s="74">
        <f t="shared" si="77"/>
        <v>59123</v>
      </c>
      <c r="AY42" s="74">
        <v>57844</v>
      </c>
      <c r="AZ42" s="74">
        <v>1100</v>
      </c>
      <c r="BA42" s="74">
        <v>179</v>
      </c>
      <c r="BB42" s="74">
        <v>0</v>
      </c>
      <c r="BC42" s="74">
        <v>139400</v>
      </c>
      <c r="BD42" s="74">
        <v>8</v>
      </c>
      <c r="BE42" s="74">
        <v>7345</v>
      </c>
      <c r="BF42" s="74">
        <f t="shared" si="78"/>
        <v>103600</v>
      </c>
      <c r="BG42" s="74">
        <f t="shared" si="79"/>
        <v>0</v>
      </c>
      <c r="BH42" s="74">
        <f t="shared" si="80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81"/>
        <v>0</v>
      </c>
      <c r="BP42" s="74">
        <f t="shared" si="82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83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84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51523</v>
      </c>
      <c r="CF42" s="74">
        <v>0</v>
      </c>
      <c r="CG42" s="74">
        <v>0</v>
      </c>
      <c r="CH42" s="74">
        <f t="shared" si="85"/>
        <v>0</v>
      </c>
      <c r="CI42" s="74">
        <f t="shared" si="86"/>
        <v>0</v>
      </c>
      <c r="CJ42" s="74">
        <f t="shared" si="87"/>
        <v>0</v>
      </c>
      <c r="CK42" s="74">
        <f t="shared" si="88"/>
        <v>0</v>
      </c>
      <c r="CL42" s="74">
        <f t="shared" si="89"/>
        <v>0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2567</v>
      </c>
      <c r="CQ42" s="74">
        <f t="shared" si="94"/>
        <v>96255</v>
      </c>
      <c r="CR42" s="74">
        <f t="shared" si="95"/>
        <v>36845</v>
      </c>
      <c r="CS42" s="74">
        <f t="shared" si="96"/>
        <v>36845</v>
      </c>
      <c r="CT42" s="74">
        <f t="shared" si="97"/>
        <v>0</v>
      </c>
      <c r="CU42" s="74">
        <f t="shared" si="98"/>
        <v>0</v>
      </c>
      <c r="CV42" s="74">
        <f t="shared" si="99"/>
        <v>0</v>
      </c>
      <c r="CW42" s="74">
        <f t="shared" si="100"/>
        <v>279</v>
      </c>
      <c r="CX42" s="74">
        <f t="shared" si="101"/>
        <v>112</v>
      </c>
      <c r="CY42" s="74">
        <f t="shared" si="102"/>
        <v>167</v>
      </c>
      <c r="CZ42" s="74">
        <f t="shared" si="103"/>
        <v>0</v>
      </c>
      <c r="DA42" s="74">
        <f t="shared" si="104"/>
        <v>0</v>
      </c>
      <c r="DB42" s="74">
        <f t="shared" si="105"/>
        <v>59123</v>
      </c>
      <c r="DC42" s="74">
        <f t="shared" si="106"/>
        <v>57844</v>
      </c>
      <c r="DD42" s="74">
        <f t="shared" si="107"/>
        <v>1100</v>
      </c>
      <c r="DE42" s="74">
        <f t="shared" si="108"/>
        <v>179</v>
      </c>
      <c r="DF42" s="74">
        <f t="shared" si="109"/>
        <v>0</v>
      </c>
      <c r="DG42" s="74">
        <f t="shared" si="110"/>
        <v>190923</v>
      </c>
      <c r="DH42" s="74">
        <f t="shared" si="111"/>
        <v>8</v>
      </c>
      <c r="DI42" s="74">
        <f t="shared" si="112"/>
        <v>7345</v>
      </c>
      <c r="DJ42" s="74">
        <f t="shared" si="113"/>
        <v>103600</v>
      </c>
    </row>
    <row r="43" spans="1:114" s="50" customFormat="1" ht="12" customHeight="1">
      <c r="A43" s="53" t="s">
        <v>107</v>
      </c>
      <c r="B43" s="54" t="s">
        <v>181</v>
      </c>
      <c r="C43" s="53" t="s">
        <v>182</v>
      </c>
      <c r="D43" s="74">
        <f t="shared" si="60"/>
        <v>39597</v>
      </c>
      <c r="E43" s="74">
        <f t="shared" si="61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110</v>
      </c>
      <c r="K43" s="74">
        <v>0</v>
      </c>
      <c r="L43" s="74">
        <v>39597</v>
      </c>
      <c r="M43" s="74">
        <f t="shared" si="62"/>
        <v>20379</v>
      </c>
      <c r="N43" s="74">
        <f t="shared" si="63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110</v>
      </c>
      <c r="T43" s="74">
        <v>0</v>
      </c>
      <c r="U43" s="74">
        <v>20379</v>
      </c>
      <c r="V43" s="74">
        <f t="shared" si="64"/>
        <v>59976</v>
      </c>
      <c r="W43" s="74">
        <f t="shared" si="65"/>
        <v>0</v>
      </c>
      <c r="X43" s="74">
        <f t="shared" si="66"/>
        <v>0</v>
      </c>
      <c r="Y43" s="74">
        <f t="shared" si="67"/>
        <v>0</v>
      </c>
      <c r="Z43" s="74">
        <f t="shared" si="68"/>
        <v>0</v>
      </c>
      <c r="AA43" s="74">
        <f t="shared" si="69"/>
        <v>0</v>
      </c>
      <c r="AB43" s="75" t="s">
        <v>110</v>
      </c>
      <c r="AC43" s="74">
        <f t="shared" si="70"/>
        <v>0</v>
      </c>
      <c r="AD43" s="74">
        <f t="shared" si="71"/>
        <v>59976</v>
      </c>
      <c r="AE43" s="74">
        <f t="shared" si="72"/>
        <v>0</v>
      </c>
      <c r="AF43" s="74">
        <f t="shared" si="73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724</v>
      </c>
      <c r="AM43" s="74">
        <f t="shared" si="74"/>
        <v>0</v>
      </c>
      <c r="AN43" s="74">
        <f t="shared" si="75"/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f t="shared" si="76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77"/>
        <v>0</v>
      </c>
      <c r="AY43" s="74">
        <v>0</v>
      </c>
      <c r="AZ43" s="74">
        <v>0</v>
      </c>
      <c r="BA43" s="74">
        <v>0</v>
      </c>
      <c r="BB43" s="74">
        <v>0</v>
      </c>
      <c r="BC43" s="74">
        <v>38873</v>
      </c>
      <c r="BD43" s="74">
        <v>0</v>
      </c>
      <c r="BE43" s="74">
        <v>0</v>
      </c>
      <c r="BF43" s="74">
        <f t="shared" si="78"/>
        <v>0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81"/>
        <v>0</v>
      </c>
      <c r="BP43" s="74">
        <f t="shared" si="82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83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84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20379</v>
      </c>
      <c r="CF43" s="74">
        <v>0</v>
      </c>
      <c r="CG43" s="74">
        <v>0</v>
      </c>
      <c r="CH43" s="74">
        <f t="shared" si="85"/>
        <v>0</v>
      </c>
      <c r="CI43" s="74">
        <f t="shared" si="86"/>
        <v>0</v>
      </c>
      <c r="CJ43" s="74">
        <f t="shared" si="87"/>
        <v>0</v>
      </c>
      <c r="CK43" s="74">
        <f t="shared" si="88"/>
        <v>0</v>
      </c>
      <c r="CL43" s="74">
        <f t="shared" si="89"/>
        <v>0</v>
      </c>
      <c r="CM43" s="74">
        <f t="shared" si="90"/>
        <v>0</v>
      </c>
      <c r="CN43" s="74">
        <f t="shared" si="91"/>
        <v>0</v>
      </c>
      <c r="CO43" s="74">
        <f t="shared" si="92"/>
        <v>0</v>
      </c>
      <c r="CP43" s="74">
        <f t="shared" si="93"/>
        <v>724</v>
      </c>
      <c r="CQ43" s="74">
        <f t="shared" si="94"/>
        <v>0</v>
      </c>
      <c r="CR43" s="74">
        <f t="shared" si="95"/>
        <v>0</v>
      </c>
      <c r="CS43" s="74">
        <f t="shared" si="96"/>
        <v>0</v>
      </c>
      <c r="CT43" s="74">
        <f t="shared" si="97"/>
        <v>0</v>
      </c>
      <c r="CU43" s="74">
        <f t="shared" si="98"/>
        <v>0</v>
      </c>
      <c r="CV43" s="74">
        <f t="shared" si="99"/>
        <v>0</v>
      </c>
      <c r="CW43" s="74">
        <f t="shared" si="100"/>
        <v>0</v>
      </c>
      <c r="CX43" s="74">
        <f t="shared" si="101"/>
        <v>0</v>
      </c>
      <c r="CY43" s="74">
        <f t="shared" si="102"/>
        <v>0</v>
      </c>
      <c r="CZ43" s="74">
        <f t="shared" si="103"/>
        <v>0</v>
      </c>
      <c r="DA43" s="74">
        <f t="shared" si="104"/>
        <v>0</v>
      </c>
      <c r="DB43" s="74">
        <f t="shared" si="105"/>
        <v>0</v>
      </c>
      <c r="DC43" s="74">
        <f t="shared" si="106"/>
        <v>0</v>
      </c>
      <c r="DD43" s="74">
        <f t="shared" si="107"/>
        <v>0</v>
      </c>
      <c r="DE43" s="74">
        <f t="shared" si="108"/>
        <v>0</v>
      </c>
      <c r="DF43" s="74">
        <f t="shared" si="109"/>
        <v>0</v>
      </c>
      <c r="DG43" s="74">
        <f t="shared" si="110"/>
        <v>59252</v>
      </c>
      <c r="DH43" s="74">
        <f t="shared" si="111"/>
        <v>0</v>
      </c>
      <c r="DI43" s="74">
        <f t="shared" si="112"/>
        <v>0</v>
      </c>
      <c r="DJ43" s="74">
        <f t="shared" si="113"/>
        <v>0</v>
      </c>
    </row>
    <row r="44" spans="1:114" s="50" customFormat="1" ht="12" customHeight="1">
      <c r="A44" s="53" t="s">
        <v>107</v>
      </c>
      <c r="B44" s="54" t="s">
        <v>183</v>
      </c>
      <c r="C44" s="53" t="s">
        <v>184</v>
      </c>
      <c r="D44" s="74">
        <f t="shared" si="60"/>
        <v>112338</v>
      </c>
      <c r="E44" s="74">
        <f t="shared" si="61"/>
        <v>19715</v>
      </c>
      <c r="F44" s="74">
        <v>0</v>
      </c>
      <c r="G44" s="74">
        <v>0</v>
      </c>
      <c r="H44" s="74">
        <v>0</v>
      </c>
      <c r="I44" s="74">
        <v>7128</v>
      </c>
      <c r="J44" s="75" t="s">
        <v>110</v>
      </c>
      <c r="K44" s="74">
        <v>12587</v>
      </c>
      <c r="L44" s="74">
        <v>92623</v>
      </c>
      <c r="M44" s="74">
        <f t="shared" si="62"/>
        <v>28329</v>
      </c>
      <c r="N44" s="74">
        <f t="shared" si="63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110</v>
      </c>
      <c r="T44" s="74">
        <v>0</v>
      </c>
      <c r="U44" s="74">
        <v>28329</v>
      </c>
      <c r="V44" s="74">
        <f t="shared" si="64"/>
        <v>140667</v>
      </c>
      <c r="W44" s="74">
        <f t="shared" si="65"/>
        <v>19715</v>
      </c>
      <c r="X44" s="74">
        <f t="shared" si="66"/>
        <v>0</v>
      </c>
      <c r="Y44" s="74">
        <f t="shared" si="67"/>
        <v>0</v>
      </c>
      <c r="Z44" s="74">
        <f t="shared" si="68"/>
        <v>0</v>
      </c>
      <c r="AA44" s="74">
        <f t="shared" si="69"/>
        <v>7128</v>
      </c>
      <c r="AB44" s="75" t="s">
        <v>110</v>
      </c>
      <c r="AC44" s="74">
        <f t="shared" si="70"/>
        <v>12587</v>
      </c>
      <c r="AD44" s="74">
        <f t="shared" si="71"/>
        <v>120952</v>
      </c>
      <c r="AE44" s="74">
        <f t="shared" si="72"/>
        <v>0</v>
      </c>
      <c r="AF44" s="74">
        <f t="shared" si="73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1302</v>
      </c>
      <c r="AM44" s="74">
        <f t="shared" si="74"/>
        <v>36393</v>
      </c>
      <c r="AN44" s="74">
        <f t="shared" si="75"/>
        <v>6623</v>
      </c>
      <c r="AO44" s="74">
        <v>6623</v>
      </c>
      <c r="AP44" s="74">
        <v>0</v>
      </c>
      <c r="AQ44" s="74">
        <v>0</v>
      </c>
      <c r="AR44" s="74">
        <v>0</v>
      </c>
      <c r="AS44" s="74">
        <f t="shared" si="76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77"/>
        <v>29770</v>
      </c>
      <c r="AY44" s="74">
        <v>21230</v>
      </c>
      <c r="AZ44" s="74">
        <v>0</v>
      </c>
      <c r="BA44" s="74">
        <v>0</v>
      </c>
      <c r="BB44" s="74">
        <v>8540</v>
      </c>
      <c r="BC44" s="74">
        <v>74643</v>
      </c>
      <c r="BD44" s="74">
        <v>0</v>
      </c>
      <c r="BE44" s="74">
        <v>0</v>
      </c>
      <c r="BF44" s="74">
        <f t="shared" si="78"/>
        <v>36393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81"/>
        <v>1325</v>
      </c>
      <c r="BP44" s="74">
        <f t="shared" si="82"/>
        <v>1325</v>
      </c>
      <c r="BQ44" s="74">
        <v>1325</v>
      </c>
      <c r="BR44" s="74">
        <v>0</v>
      </c>
      <c r="BS44" s="74">
        <v>0</v>
      </c>
      <c r="BT44" s="74">
        <v>0</v>
      </c>
      <c r="BU44" s="74">
        <f t="shared" si="83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84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27004</v>
      </c>
      <c r="CF44" s="74">
        <v>0</v>
      </c>
      <c r="CG44" s="74">
        <v>0</v>
      </c>
      <c r="CH44" s="74">
        <f t="shared" si="85"/>
        <v>1325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1302</v>
      </c>
      <c r="CQ44" s="74">
        <f t="shared" si="94"/>
        <v>37718</v>
      </c>
      <c r="CR44" s="74">
        <f t="shared" si="95"/>
        <v>7948</v>
      </c>
      <c r="CS44" s="74">
        <f t="shared" si="96"/>
        <v>7948</v>
      </c>
      <c r="CT44" s="74">
        <f t="shared" si="97"/>
        <v>0</v>
      </c>
      <c r="CU44" s="74">
        <f t="shared" si="98"/>
        <v>0</v>
      </c>
      <c r="CV44" s="74">
        <f t="shared" si="99"/>
        <v>0</v>
      </c>
      <c r="CW44" s="74">
        <f t="shared" si="100"/>
        <v>0</v>
      </c>
      <c r="CX44" s="74">
        <f t="shared" si="101"/>
        <v>0</v>
      </c>
      <c r="CY44" s="74">
        <f t="shared" si="102"/>
        <v>0</v>
      </c>
      <c r="CZ44" s="74">
        <f t="shared" si="103"/>
        <v>0</v>
      </c>
      <c r="DA44" s="74">
        <f t="shared" si="104"/>
        <v>0</v>
      </c>
      <c r="DB44" s="74">
        <f t="shared" si="105"/>
        <v>29770</v>
      </c>
      <c r="DC44" s="74">
        <f t="shared" si="106"/>
        <v>21230</v>
      </c>
      <c r="DD44" s="74">
        <f t="shared" si="107"/>
        <v>0</v>
      </c>
      <c r="DE44" s="74">
        <f t="shared" si="108"/>
        <v>0</v>
      </c>
      <c r="DF44" s="74">
        <f t="shared" si="109"/>
        <v>8540</v>
      </c>
      <c r="DG44" s="74">
        <f t="shared" si="110"/>
        <v>101647</v>
      </c>
      <c r="DH44" s="74">
        <f t="shared" si="111"/>
        <v>0</v>
      </c>
      <c r="DI44" s="74">
        <f t="shared" si="112"/>
        <v>0</v>
      </c>
      <c r="DJ44" s="74">
        <f t="shared" si="113"/>
        <v>37718</v>
      </c>
    </row>
    <row r="45" spans="1:114" s="50" customFormat="1" ht="12" customHeight="1">
      <c r="A45" s="53" t="s">
        <v>107</v>
      </c>
      <c r="B45" s="54" t="s">
        <v>185</v>
      </c>
      <c r="C45" s="53" t="s">
        <v>186</v>
      </c>
      <c r="D45" s="74">
        <f t="shared" si="60"/>
        <v>35679</v>
      </c>
      <c r="E45" s="74">
        <f t="shared" si="61"/>
        <v>0</v>
      </c>
      <c r="F45" s="74">
        <v>0</v>
      </c>
      <c r="G45" s="74">
        <v>0</v>
      </c>
      <c r="H45" s="74">
        <v>0</v>
      </c>
      <c r="I45" s="74">
        <v>0</v>
      </c>
      <c r="J45" s="75" t="s">
        <v>110</v>
      </c>
      <c r="K45" s="74">
        <v>0</v>
      </c>
      <c r="L45" s="74">
        <v>35679</v>
      </c>
      <c r="M45" s="74">
        <f t="shared" si="62"/>
        <v>8508</v>
      </c>
      <c r="N45" s="74">
        <f t="shared" si="63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110</v>
      </c>
      <c r="T45" s="74">
        <v>0</v>
      </c>
      <c r="U45" s="74">
        <v>8508</v>
      </c>
      <c r="V45" s="74">
        <f t="shared" si="64"/>
        <v>44187</v>
      </c>
      <c r="W45" s="74">
        <f t="shared" si="65"/>
        <v>0</v>
      </c>
      <c r="X45" s="74">
        <f t="shared" si="66"/>
        <v>0</v>
      </c>
      <c r="Y45" s="74">
        <f t="shared" si="67"/>
        <v>0</v>
      </c>
      <c r="Z45" s="74">
        <f t="shared" si="68"/>
        <v>0</v>
      </c>
      <c r="AA45" s="74">
        <f t="shared" si="69"/>
        <v>0</v>
      </c>
      <c r="AB45" s="75" t="s">
        <v>110</v>
      </c>
      <c r="AC45" s="74">
        <f t="shared" si="70"/>
        <v>0</v>
      </c>
      <c r="AD45" s="74">
        <f t="shared" si="71"/>
        <v>44187</v>
      </c>
      <c r="AE45" s="74">
        <f t="shared" si="72"/>
        <v>0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74"/>
        <v>16630</v>
      </c>
      <c r="AN45" s="74">
        <f t="shared" si="75"/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f t="shared" si="76"/>
        <v>306</v>
      </c>
      <c r="AT45" s="74">
        <v>0</v>
      </c>
      <c r="AU45" s="74">
        <v>0</v>
      </c>
      <c r="AV45" s="74">
        <v>306</v>
      </c>
      <c r="AW45" s="74">
        <v>0</v>
      </c>
      <c r="AX45" s="74">
        <f t="shared" si="77"/>
        <v>16324</v>
      </c>
      <c r="AY45" s="74">
        <v>16324</v>
      </c>
      <c r="AZ45" s="74">
        <v>0</v>
      </c>
      <c r="BA45" s="74">
        <v>0</v>
      </c>
      <c r="BB45" s="74">
        <v>0</v>
      </c>
      <c r="BC45" s="74">
        <v>18709</v>
      </c>
      <c r="BD45" s="74">
        <v>0</v>
      </c>
      <c r="BE45" s="74">
        <v>340</v>
      </c>
      <c r="BF45" s="74">
        <f t="shared" si="78"/>
        <v>16970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0</v>
      </c>
      <c r="BP45" s="74">
        <f t="shared" si="82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83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84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8508</v>
      </c>
      <c r="CF45" s="74">
        <v>0</v>
      </c>
      <c r="CG45" s="74">
        <v>0</v>
      </c>
      <c r="CH45" s="74">
        <f t="shared" si="85"/>
        <v>0</v>
      </c>
      <c r="CI45" s="74">
        <f t="shared" si="86"/>
        <v>0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0</v>
      </c>
      <c r="CP45" s="74">
        <f t="shared" si="93"/>
        <v>0</v>
      </c>
      <c r="CQ45" s="74">
        <f t="shared" si="94"/>
        <v>16630</v>
      </c>
      <c r="CR45" s="74">
        <f t="shared" si="95"/>
        <v>0</v>
      </c>
      <c r="CS45" s="74">
        <f t="shared" si="96"/>
        <v>0</v>
      </c>
      <c r="CT45" s="74">
        <f t="shared" si="97"/>
        <v>0</v>
      </c>
      <c r="CU45" s="74">
        <f t="shared" si="98"/>
        <v>0</v>
      </c>
      <c r="CV45" s="74">
        <f t="shared" si="99"/>
        <v>0</v>
      </c>
      <c r="CW45" s="74">
        <f t="shared" si="100"/>
        <v>306</v>
      </c>
      <c r="CX45" s="74">
        <f t="shared" si="101"/>
        <v>0</v>
      </c>
      <c r="CY45" s="74">
        <f t="shared" si="102"/>
        <v>0</v>
      </c>
      <c r="CZ45" s="74">
        <f t="shared" si="103"/>
        <v>306</v>
      </c>
      <c r="DA45" s="74">
        <f t="shared" si="104"/>
        <v>0</v>
      </c>
      <c r="DB45" s="74">
        <f t="shared" si="105"/>
        <v>16324</v>
      </c>
      <c r="DC45" s="74">
        <f t="shared" si="106"/>
        <v>16324</v>
      </c>
      <c r="DD45" s="74">
        <f t="shared" si="107"/>
        <v>0</v>
      </c>
      <c r="DE45" s="74">
        <f t="shared" si="108"/>
        <v>0</v>
      </c>
      <c r="DF45" s="74">
        <f t="shared" si="109"/>
        <v>0</v>
      </c>
      <c r="DG45" s="74">
        <f t="shared" si="110"/>
        <v>27217</v>
      </c>
      <c r="DH45" s="74">
        <f t="shared" si="111"/>
        <v>0</v>
      </c>
      <c r="DI45" s="74">
        <f t="shared" si="112"/>
        <v>340</v>
      </c>
      <c r="DJ45" s="74">
        <f t="shared" si="113"/>
        <v>16970</v>
      </c>
    </row>
    <row r="46" spans="1:114" s="50" customFormat="1" ht="12" customHeight="1">
      <c r="A46" s="53" t="s">
        <v>107</v>
      </c>
      <c r="B46" s="54" t="s">
        <v>187</v>
      </c>
      <c r="C46" s="53" t="s">
        <v>188</v>
      </c>
      <c r="D46" s="74">
        <f t="shared" si="60"/>
        <v>53029</v>
      </c>
      <c r="E46" s="74">
        <f t="shared" si="61"/>
        <v>4561</v>
      </c>
      <c r="F46" s="74">
        <v>0</v>
      </c>
      <c r="G46" s="74">
        <v>0</v>
      </c>
      <c r="H46" s="74">
        <v>0</v>
      </c>
      <c r="I46" s="74">
        <v>4356</v>
      </c>
      <c r="J46" s="75" t="s">
        <v>110</v>
      </c>
      <c r="K46" s="74">
        <v>205</v>
      </c>
      <c r="L46" s="74">
        <v>48468</v>
      </c>
      <c r="M46" s="74">
        <f t="shared" si="62"/>
        <v>4126</v>
      </c>
      <c r="N46" s="74">
        <f t="shared" si="63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110</v>
      </c>
      <c r="T46" s="74">
        <v>0</v>
      </c>
      <c r="U46" s="74">
        <v>4126</v>
      </c>
      <c r="V46" s="74">
        <f t="shared" si="64"/>
        <v>57155</v>
      </c>
      <c r="W46" s="74">
        <f t="shared" si="65"/>
        <v>4561</v>
      </c>
      <c r="X46" s="74">
        <f t="shared" si="66"/>
        <v>0</v>
      </c>
      <c r="Y46" s="74">
        <f t="shared" si="67"/>
        <v>0</v>
      </c>
      <c r="Z46" s="74">
        <f t="shared" si="68"/>
        <v>0</v>
      </c>
      <c r="AA46" s="74">
        <f t="shared" si="69"/>
        <v>4356</v>
      </c>
      <c r="AB46" s="75" t="s">
        <v>110</v>
      </c>
      <c r="AC46" s="74">
        <f t="shared" si="70"/>
        <v>205</v>
      </c>
      <c r="AD46" s="74">
        <f t="shared" si="71"/>
        <v>52594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775</v>
      </c>
      <c r="AM46" s="74">
        <f t="shared" si="74"/>
        <v>14562</v>
      </c>
      <c r="AN46" s="74">
        <f t="shared" si="75"/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f t="shared" si="76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77"/>
        <v>14562</v>
      </c>
      <c r="AY46" s="74">
        <v>14213</v>
      </c>
      <c r="AZ46" s="74">
        <v>349</v>
      </c>
      <c r="BA46" s="74">
        <v>0</v>
      </c>
      <c r="BB46" s="74">
        <v>0</v>
      </c>
      <c r="BC46" s="74">
        <v>37692</v>
      </c>
      <c r="BD46" s="74">
        <v>0</v>
      </c>
      <c r="BE46" s="74">
        <v>0</v>
      </c>
      <c r="BF46" s="74">
        <f t="shared" si="78"/>
        <v>14562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81"/>
        <v>0</v>
      </c>
      <c r="BP46" s="74">
        <f t="shared" si="82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4126</v>
      </c>
      <c r="CF46" s="74">
        <v>0</v>
      </c>
      <c r="CG46" s="74">
        <v>0</v>
      </c>
      <c r="CH46" s="74">
        <f t="shared" si="85"/>
        <v>0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775</v>
      </c>
      <c r="CQ46" s="74">
        <f t="shared" si="94"/>
        <v>14562</v>
      </c>
      <c r="CR46" s="74">
        <f t="shared" si="95"/>
        <v>0</v>
      </c>
      <c r="CS46" s="74">
        <f t="shared" si="96"/>
        <v>0</v>
      </c>
      <c r="CT46" s="74">
        <f t="shared" si="97"/>
        <v>0</v>
      </c>
      <c r="CU46" s="74">
        <f t="shared" si="98"/>
        <v>0</v>
      </c>
      <c r="CV46" s="74">
        <f t="shared" si="99"/>
        <v>0</v>
      </c>
      <c r="CW46" s="74">
        <f t="shared" si="100"/>
        <v>0</v>
      </c>
      <c r="CX46" s="74">
        <f t="shared" si="101"/>
        <v>0</v>
      </c>
      <c r="CY46" s="74">
        <f t="shared" si="102"/>
        <v>0</v>
      </c>
      <c r="CZ46" s="74">
        <f t="shared" si="103"/>
        <v>0</v>
      </c>
      <c r="DA46" s="74">
        <f t="shared" si="104"/>
        <v>0</v>
      </c>
      <c r="DB46" s="74">
        <f t="shared" si="105"/>
        <v>14562</v>
      </c>
      <c r="DC46" s="74">
        <f t="shared" si="106"/>
        <v>14213</v>
      </c>
      <c r="DD46" s="74">
        <f t="shared" si="107"/>
        <v>349</v>
      </c>
      <c r="DE46" s="74">
        <f t="shared" si="108"/>
        <v>0</v>
      </c>
      <c r="DF46" s="74">
        <f t="shared" si="109"/>
        <v>0</v>
      </c>
      <c r="DG46" s="74">
        <f t="shared" si="110"/>
        <v>41818</v>
      </c>
      <c r="DH46" s="74">
        <f t="shared" si="111"/>
        <v>0</v>
      </c>
      <c r="DI46" s="74">
        <f t="shared" si="112"/>
        <v>0</v>
      </c>
      <c r="DJ46" s="74">
        <f t="shared" si="113"/>
        <v>14562</v>
      </c>
    </row>
    <row r="47" spans="1:114" s="50" customFormat="1" ht="12" customHeight="1">
      <c r="A47" s="53" t="s">
        <v>107</v>
      </c>
      <c r="B47" s="54" t="s">
        <v>189</v>
      </c>
      <c r="C47" s="53" t="s">
        <v>190</v>
      </c>
      <c r="D47" s="74">
        <f t="shared" si="60"/>
        <v>90494</v>
      </c>
      <c r="E47" s="74">
        <f t="shared" si="61"/>
        <v>3118</v>
      </c>
      <c r="F47" s="74">
        <v>0</v>
      </c>
      <c r="G47" s="74">
        <v>0</v>
      </c>
      <c r="H47" s="74">
        <v>0</v>
      </c>
      <c r="I47" s="74">
        <v>3118</v>
      </c>
      <c r="J47" s="75" t="s">
        <v>110</v>
      </c>
      <c r="K47" s="74">
        <v>0</v>
      </c>
      <c r="L47" s="74">
        <v>87376</v>
      </c>
      <c r="M47" s="74">
        <f t="shared" si="62"/>
        <v>53041</v>
      </c>
      <c r="N47" s="74">
        <f t="shared" si="63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110</v>
      </c>
      <c r="T47" s="74">
        <v>0</v>
      </c>
      <c r="U47" s="74">
        <v>53041</v>
      </c>
      <c r="V47" s="74">
        <f t="shared" si="64"/>
        <v>143535</v>
      </c>
      <c r="W47" s="74">
        <f t="shared" si="65"/>
        <v>3118</v>
      </c>
      <c r="X47" s="74">
        <f t="shared" si="66"/>
        <v>0</v>
      </c>
      <c r="Y47" s="74">
        <f t="shared" si="67"/>
        <v>0</v>
      </c>
      <c r="Z47" s="74">
        <f t="shared" si="68"/>
        <v>0</v>
      </c>
      <c r="AA47" s="74">
        <f t="shared" si="69"/>
        <v>3118</v>
      </c>
      <c r="AB47" s="75" t="s">
        <v>110</v>
      </c>
      <c r="AC47" s="74">
        <f t="shared" si="70"/>
        <v>0</v>
      </c>
      <c r="AD47" s="74">
        <f t="shared" si="71"/>
        <v>140417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16</v>
      </c>
      <c r="AM47" s="74">
        <f t="shared" si="74"/>
        <v>51986</v>
      </c>
      <c r="AN47" s="74">
        <f t="shared" si="75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76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77"/>
        <v>51986</v>
      </c>
      <c r="AY47" s="74">
        <v>36291</v>
      </c>
      <c r="AZ47" s="74">
        <v>12163</v>
      </c>
      <c r="BA47" s="74">
        <v>3532</v>
      </c>
      <c r="BB47" s="74">
        <v>0</v>
      </c>
      <c r="BC47" s="74">
        <v>38492</v>
      </c>
      <c r="BD47" s="74">
        <v>0</v>
      </c>
      <c r="BE47" s="74">
        <v>0</v>
      </c>
      <c r="BF47" s="74">
        <f t="shared" si="78"/>
        <v>51986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34154</v>
      </c>
      <c r="BO47" s="74">
        <f t="shared" si="81"/>
        <v>0</v>
      </c>
      <c r="BP47" s="74">
        <f t="shared" si="82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18887</v>
      </c>
      <c r="CF47" s="74">
        <v>0</v>
      </c>
      <c r="CG47" s="74">
        <v>0</v>
      </c>
      <c r="CH47" s="74">
        <f t="shared" si="85"/>
        <v>0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34170</v>
      </c>
      <c r="CQ47" s="74">
        <f t="shared" si="94"/>
        <v>51986</v>
      </c>
      <c r="CR47" s="74">
        <f t="shared" si="95"/>
        <v>0</v>
      </c>
      <c r="CS47" s="74">
        <f t="shared" si="96"/>
        <v>0</v>
      </c>
      <c r="CT47" s="74">
        <f t="shared" si="97"/>
        <v>0</v>
      </c>
      <c r="CU47" s="74">
        <f t="shared" si="98"/>
        <v>0</v>
      </c>
      <c r="CV47" s="74">
        <f t="shared" si="99"/>
        <v>0</v>
      </c>
      <c r="CW47" s="74">
        <f t="shared" si="100"/>
        <v>0</v>
      </c>
      <c r="CX47" s="74">
        <f t="shared" si="101"/>
        <v>0</v>
      </c>
      <c r="CY47" s="74">
        <f t="shared" si="102"/>
        <v>0</v>
      </c>
      <c r="CZ47" s="74">
        <f t="shared" si="103"/>
        <v>0</v>
      </c>
      <c r="DA47" s="74">
        <f t="shared" si="104"/>
        <v>0</v>
      </c>
      <c r="DB47" s="74">
        <f t="shared" si="105"/>
        <v>51986</v>
      </c>
      <c r="DC47" s="74">
        <f t="shared" si="106"/>
        <v>36291</v>
      </c>
      <c r="DD47" s="74">
        <f t="shared" si="107"/>
        <v>12163</v>
      </c>
      <c r="DE47" s="74">
        <f t="shared" si="108"/>
        <v>3532</v>
      </c>
      <c r="DF47" s="74">
        <f t="shared" si="109"/>
        <v>0</v>
      </c>
      <c r="DG47" s="74">
        <f t="shared" si="110"/>
        <v>57379</v>
      </c>
      <c r="DH47" s="74">
        <f t="shared" si="111"/>
        <v>0</v>
      </c>
      <c r="DI47" s="74">
        <f t="shared" si="112"/>
        <v>0</v>
      </c>
      <c r="DJ47" s="74">
        <f t="shared" si="113"/>
        <v>51986</v>
      </c>
    </row>
    <row r="48" spans="1:114" s="50" customFormat="1" ht="12" customHeight="1">
      <c r="A48" s="53" t="s">
        <v>107</v>
      </c>
      <c r="B48" s="54" t="s">
        <v>191</v>
      </c>
      <c r="C48" s="53" t="s">
        <v>192</v>
      </c>
      <c r="D48" s="74">
        <f t="shared" si="60"/>
        <v>81999</v>
      </c>
      <c r="E48" s="74">
        <f t="shared" si="61"/>
        <v>13150</v>
      </c>
      <c r="F48" s="74">
        <v>0</v>
      </c>
      <c r="G48" s="74">
        <v>0</v>
      </c>
      <c r="H48" s="74">
        <v>0</v>
      </c>
      <c r="I48" s="74">
        <v>9449</v>
      </c>
      <c r="J48" s="75" t="s">
        <v>110</v>
      </c>
      <c r="K48" s="74">
        <v>3701</v>
      </c>
      <c r="L48" s="74">
        <v>68849</v>
      </c>
      <c r="M48" s="74">
        <f t="shared" si="62"/>
        <v>47199</v>
      </c>
      <c r="N48" s="74">
        <f t="shared" si="63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110</v>
      </c>
      <c r="T48" s="74">
        <v>0</v>
      </c>
      <c r="U48" s="74">
        <v>47199</v>
      </c>
      <c r="V48" s="74">
        <f t="shared" si="64"/>
        <v>129198</v>
      </c>
      <c r="W48" s="74">
        <f t="shared" si="65"/>
        <v>13150</v>
      </c>
      <c r="X48" s="74">
        <f t="shared" si="66"/>
        <v>0</v>
      </c>
      <c r="Y48" s="74">
        <f t="shared" si="67"/>
        <v>0</v>
      </c>
      <c r="Z48" s="74">
        <f t="shared" si="68"/>
        <v>0</v>
      </c>
      <c r="AA48" s="74">
        <f t="shared" si="69"/>
        <v>9449</v>
      </c>
      <c r="AB48" s="75" t="s">
        <v>110</v>
      </c>
      <c r="AC48" s="74">
        <f t="shared" si="70"/>
        <v>3701</v>
      </c>
      <c r="AD48" s="74">
        <f t="shared" si="71"/>
        <v>116048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14</v>
      </c>
      <c r="AM48" s="74">
        <f t="shared" si="74"/>
        <v>52530</v>
      </c>
      <c r="AN48" s="74">
        <f t="shared" si="75"/>
        <v>4587</v>
      </c>
      <c r="AO48" s="74">
        <v>1816</v>
      </c>
      <c r="AP48" s="74">
        <v>0</v>
      </c>
      <c r="AQ48" s="74">
        <v>0</v>
      </c>
      <c r="AR48" s="74">
        <v>2771</v>
      </c>
      <c r="AS48" s="74">
        <f t="shared" si="76"/>
        <v>47943</v>
      </c>
      <c r="AT48" s="74">
        <v>34758</v>
      </c>
      <c r="AU48" s="74">
        <v>12818</v>
      </c>
      <c r="AV48" s="74">
        <v>367</v>
      </c>
      <c r="AW48" s="74">
        <v>0</v>
      </c>
      <c r="AX48" s="74">
        <f t="shared" si="77"/>
        <v>0</v>
      </c>
      <c r="AY48" s="74">
        <v>0</v>
      </c>
      <c r="AZ48" s="74">
        <v>0</v>
      </c>
      <c r="BA48" s="74">
        <v>0</v>
      </c>
      <c r="BB48" s="74"/>
      <c r="BC48" s="74">
        <v>26704</v>
      </c>
      <c r="BD48" s="74">
        <v>0</v>
      </c>
      <c r="BE48" s="74">
        <v>2751</v>
      </c>
      <c r="BF48" s="74">
        <f t="shared" si="78"/>
        <v>55281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30626</v>
      </c>
      <c r="BO48" s="74">
        <f t="shared" si="81"/>
        <v>0</v>
      </c>
      <c r="BP48" s="74">
        <f t="shared" si="82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16573</v>
      </c>
      <c r="CF48" s="74">
        <v>0</v>
      </c>
      <c r="CG48" s="74">
        <v>0</v>
      </c>
      <c r="CH48" s="74">
        <f t="shared" si="85"/>
        <v>0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30640</v>
      </c>
      <c r="CQ48" s="74">
        <f t="shared" si="94"/>
        <v>52530</v>
      </c>
      <c r="CR48" s="74">
        <f t="shared" si="95"/>
        <v>4587</v>
      </c>
      <c r="CS48" s="74">
        <f t="shared" si="96"/>
        <v>1816</v>
      </c>
      <c r="CT48" s="74">
        <f t="shared" si="97"/>
        <v>0</v>
      </c>
      <c r="CU48" s="74">
        <f t="shared" si="98"/>
        <v>0</v>
      </c>
      <c r="CV48" s="74">
        <f t="shared" si="99"/>
        <v>2771</v>
      </c>
      <c r="CW48" s="74">
        <f t="shared" si="100"/>
        <v>47943</v>
      </c>
      <c r="CX48" s="74">
        <f t="shared" si="101"/>
        <v>34758</v>
      </c>
      <c r="CY48" s="74">
        <f t="shared" si="102"/>
        <v>12818</v>
      </c>
      <c r="CZ48" s="74">
        <f t="shared" si="103"/>
        <v>367</v>
      </c>
      <c r="DA48" s="74">
        <f t="shared" si="104"/>
        <v>0</v>
      </c>
      <c r="DB48" s="74">
        <f t="shared" si="105"/>
        <v>0</v>
      </c>
      <c r="DC48" s="74">
        <f t="shared" si="106"/>
        <v>0</v>
      </c>
      <c r="DD48" s="74">
        <f t="shared" si="107"/>
        <v>0</v>
      </c>
      <c r="DE48" s="74">
        <f t="shared" si="108"/>
        <v>0</v>
      </c>
      <c r="DF48" s="74">
        <f t="shared" si="109"/>
        <v>0</v>
      </c>
      <c r="DG48" s="74">
        <f t="shared" si="110"/>
        <v>43277</v>
      </c>
      <c r="DH48" s="74">
        <f t="shared" si="111"/>
        <v>0</v>
      </c>
      <c r="DI48" s="74">
        <f t="shared" si="112"/>
        <v>2751</v>
      </c>
      <c r="DJ48" s="74">
        <f t="shared" si="113"/>
        <v>55281</v>
      </c>
    </row>
    <row r="49" spans="1:114" s="50" customFormat="1" ht="12" customHeight="1">
      <c r="A49" s="53" t="s">
        <v>107</v>
      </c>
      <c r="B49" s="54" t="s">
        <v>193</v>
      </c>
      <c r="C49" s="53" t="s">
        <v>194</v>
      </c>
      <c r="D49" s="74">
        <f t="shared" si="60"/>
        <v>30112</v>
      </c>
      <c r="E49" s="74">
        <f t="shared" si="61"/>
        <v>10441</v>
      </c>
      <c r="F49" s="74">
        <v>0</v>
      </c>
      <c r="G49" s="74">
        <v>0</v>
      </c>
      <c r="H49" s="74">
        <v>0</v>
      </c>
      <c r="I49" s="74">
        <v>9100</v>
      </c>
      <c r="J49" s="75" t="s">
        <v>110</v>
      </c>
      <c r="K49" s="74">
        <v>1341</v>
      </c>
      <c r="L49" s="74">
        <v>19671</v>
      </c>
      <c r="M49" s="74">
        <f t="shared" si="62"/>
        <v>18089</v>
      </c>
      <c r="N49" s="74">
        <f t="shared" si="63"/>
        <v>0</v>
      </c>
      <c r="O49" s="74">
        <v>0</v>
      </c>
      <c r="P49" s="74">
        <v>0</v>
      </c>
      <c r="Q49" s="74">
        <v>0</v>
      </c>
      <c r="R49" s="74">
        <v>0</v>
      </c>
      <c r="S49" s="75" t="s">
        <v>110</v>
      </c>
      <c r="T49" s="74">
        <v>0</v>
      </c>
      <c r="U49" s="74">
        <v>18089</v>
      </c>
      <c r="V49" s="74">
        <f t="shared" si="64"/>
        <v>48201</v>
      </c>
      <c r="W49" s="74">
        <f t="shared" si="65"/>
        <v>10441</v>
      </c>
      <c r="X49" s="74">
        <f t="shared" si="66"/>
        <v>0</v>
      </c>
      <c r="Y49" s="74">
        <f t="shared" si="67"/>
        <v>0</v>
      </c>
      <c r="Z49" s="74">
        <f t="shared" si="68"/>
        <v>0</v>
      </c>
      <c r="AA49" s="74">
        <f t="shared" si="69"/>
        <v>9100</v>
      </c>
      <c r="AB49" s="75" t="s">
        <v>110</v>
      </c>
      <c r="AC49" s="74">
        <f t="shared" si="70"/>
        <v>1341</v>
      </c>
      <c r="AD49" s="74">
        <f t="shared" si="71"/>
        <v>37760</v>
      </c>
      <c r="AE49" s="74">
        <f t="shared" si="72"/>
        <v>153</v>
      </c>
      <c r="AF49" s="74">
        <f t="shared" si="73"/>
        <v>153</v>
      </c>
      <c r="AG49" s="74">
        <v>153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74"/>
        <v>10007</v>
      </c>
      <c r="AN49" s="74">
        <f t="shared" si="75"/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f t="shared" si="76"/>
        <v>558</v>
      </c>
      <c r="AT49" s="74">
        <v>5</v>
      </c>
      <c r="AU49" s="74">
        <v>0</v>
      </c>
      <c r="AV49" s="74">
        <v>553</v>
      </c>
      <c r="AW49" s="74">
        <v>0</v>
      </c>
      <c r="AX49" s="74">
        <f t="shared" si="77"/>
        <v>9449</v>
      </c>
      <c r="AY49" s="74">
        <v>6090</v>
      </c>
      <c r="AZ49" s="74">
        <v>2309</v>
      </c>
      <c r="BA49" s="74">
        <v>1050</v>
      </c>
      <c r="BB49" s="74">
        <v>0</v>
      </c>
      <c r="BC49" s="74">
        <v>16411</v>
      </c>
      <c r="BD49" s="74">
        <v>0</v>
      </c>
      <c r="BE49" s="74">
        <v>3541</v>
      </c>
      <c r="BF49" s="74">
        <f t="shared" si="78"/>
        <v>13701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81"/>
        <v>0</v>
      </c>
      <c r="BP49" s="74">
        <f t="shared" si="82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83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84"/>
        <v>0</v>
      </c>
      <c r="CA49" s="74">
        <v>0</v>
      </c>
      <c r="CB49" s="74">
        <v>0</v>
      </c>
      <c r="CC49" s="74">
        <v>0</v>
      </c>
      <c r="CD49" s="74">
        <v>0</v>
      </c>
      <c r="CE49" s="74">
        <v>18089</v>
      </c>
      <c r="CF49" s="74">
        <v>0</v>
      </c>
      <c r="CG49" s="74">
        <v>0</v>
      </c>
      <c r="CH49" s="74">
        <f t="shared" si="85"/>
        <v>0</v>
      </c>
      <c r="CI49" s="74">
        <f t="shared" si="86"/>
        <v>153</v>
      </c>
      <c r="CJ49" s="74">
        <f t="shared" si="87"/>
        <v>153</v>
      </c>
      <c r="CK49" s="74">
        <f t="shared" si="88"/>
        <v>153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0</v>
      </c>
      <c r="CQ49" s="74">
        <f t="shared" si="94"/>
        <v>10007</v>
      </c>
      <c r="CR49" s="74">
        <f t="shared" si="95"/>
        <v>0</v>
      </c>
      <c r="CS49" s="74">
        <f t="shared" si="96"/>
        <v>0</v>
      </c>
      <c r="CT49" s="74">
        <f t="shared" si="97"/>
        <v>0</v>
      </c>
      <c r="CU49" s="74">
        <f t="shared" si="98"/>
        <v>0</v>
      </c>
      <c r="CV49" s="74">
        <f t="shared" si="99"/>
        <v>0</v>
      </c>
      <c r="CW49" s="74">
        <f t="shared" si="100"/>
        <v>558</v>
      </c>
      <c r="CX49" s="74">
        <f t="shared" si="101"/>
        <v>5</v>
      </c>
      <c r="CY49" s="74">
        <f t="shared" si="102"/>
        <v>0</v>
      </c>
      <c r="CZ49" s="74">
        <f t="shared" si="103"/>
        <v>553</v>
      </c>
      <c r="DA49" s="74">
        <f t="shared" si="104"/>
        <v>0</v>
      </c>
      <c r="DB49" s="74">
        <f t="shared" si="105"/>
        <v>9449</v>
      </c>
      <c r="DC49" s="74">
        <f t="shared" si="106"/>
        <v>6090</v>
      </c>
      <c r="DD49" s="74">
        <f t="shared" si="107"/>
        <v>2309</v>
      </c>
      <c r="DE49" s="74">
        <f t="shared" si="108"/>
        <v>1050</v>
      </c>
      <c r="DF49" s="74">
        <f t="shared" si="109"/>
        <v>0</v>
      </c>
      <c r="DG49" s="74">
        <f t="shared" si="110"/>
        <v>34500</v>
      </c>
      <c r="DH49" s="74">
        <f t="shared" si="111"/>
        <v>0</v>
      </c>
      <c r="DI49" s="74">
        <f t="shared" si="112"/>
        <v>3541</v>
      </c>
      <c r="DJ49" s="74">
        <f t="shared" si="113"/>
        <v>13701</v>
      </c>
    </row>
    <row r="50" spans="1:114" s="50" customFormat="1" ht="12" customHeight="1">
      <c r="A50" s="53" t="s">
        <v>107</v>
      </c>
      <c r="B50" s="54" t="s">
        <v>195</v>
      </c>
      <c r="C50" s="53" t="s">
        <v>196</v>
      </c>
      <c r="D50" s="74">
        <f t="shared" si="60"/>
        <v>77664</v>
      </c>
      <c r="E50" s="74">
        <f t="shared" si="61"/>
        <v>9925</v>
      </c>
      <c r="F50" s="74">
        <v>0</v>
      </c>
      <c r="G50" s="74">
        <v>0</v>
      </c>
      <c r="H50" s="74">
        <v>0</v>
      </c>
      <c r="I50" s="74">
        <v>2390</v>
      </c>
      <c r="J50" s="75" t="s">
        <v>110</v>
      </c>
      <c r="K50" s="74">
        <v>7535</v>
      </c>
      <c r="L50" s="74">
        <v>67739</v>
      </c>
      <c r="M50" s="74">
        <f t="shared" si="62"/>
        <v>42944</v>
      </c>
      <c r="N50" s="74">
        <f t="shared" si="63"/>
        <v>12519</v>
      </c>
      <c r="O50" s="74">
        <v>0</v>
      </c>
      <c r="P50" s="74">
        <v>0</v>
      </c>
      <c r="Q50" s="74">
        <v>0</v>
      </c>
      <c r="R50" s="74">
        <v>12519</v>
      </c>
      <c r="S50" s="75" t="s">
        <v>110</v>
      </c>
      <c r="T50" s="74">
        <v>0</v>
      </c>
      <c r="U50" s="74">
        <v>30425</v>
      </c>
      <c r="V50" s="74">
        <f t="shared" si="64"/>
        <v>120608</v>
      </c>
      <c r="W50" s="74">
        <f t="shared" si="65"/>
        <v>22444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14909</v>
      </c>
      <c r="AB50" s="75" t="s">
        <v>110</v>
      </c>
      <c r="AC50" s="74">
        <f t="shared" si="70"/>
        <v>7535</v>
      </c>
      <c r="AD50" s="74">
        <f t="shared" si="71"/>
        <v>98164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17508</v>
      </c>
      <c r="AM50" s="74">
        <f t="shared" si="74"/>
        <v>26570</v>
      </c>
      <c r="AN50" s="74">
        <f t="shared" si="75"/>
        <v>0</v>
      </c>
      <c r="AO50" s="74">
        <v>0</v>
      </c>
      <c r="AP50" s="74">
        <v>0</v>
      </c>
      <c r="AQ50" s="74">
        <v>0</v>
      </c>
      <c r="AR50" s="74">
        <v>0</v>
      </c>
      <c r="AS50" s="74">
        <f t="shared" si="76"/>
        <v>1185</v>
      </c>
      <c r="AT50" s="74">
        <v>443</v>
      </c>
      <c r="AU50" s="74">
        <v>614</v>
      </c>
      <c r="AV50" s="74">
        <v>128</v>
      </c>
      <c r="AW50" s="74">
        <v>0</v>
      </c>
      <c r="AX50" s="74">
        <f t="shared" si="77"/>
        <v>25385</v>
      </c>
      <c r="AY50" s="74">
        <v>10848</v>
      </c>
      <c r="AZ50" s="74">
        <v>8141</v>
      </c>
      <c r="BA50" s="74">
        <v>6396</v>
      </c>
      <c r="BB50" s="74">
        <v>0</v>
      </c>
      <c r="BC50" s="74">
        <v>33586</v>
      </c>
      <c r="BD50" s="74">
        <v>0</v>
      </c>
      <c r="BE50" s="74">
        <v>0</v>
      </c>
      <c r="BF50" s="74">
        <f t="shared" si="78"/>
        <v>26570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21388</v>
      </c>
      <c r="BO50" s="74">
        <f t="shared" si="81"/>
        <v>9734</v>
      </c>
      <c r="BP50" s="74">
        <f t="shared" si="82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9734</v>
      </c>
      <c r="CA50" s="74">
        <v>9734</v>
      </c>
      <c r="CB50" s="74">
        <v>0</v>
      </c>
      <c r="CC50" s="74">
        <v>0</v>
      </c>
      <c r="CD50" s="74">
        <v>0</v>
      </c>
      <c r="CE50" s="74">
        <v>11822</v>
      </c>
      <c r="CF50" s="74">
        <v>0</v>
      </c>
      <c r="CG50" s="74">
        <v>0</v>
      </c>
      <c r="CH50" s="74">
        <f t="shared" si="85"/>
        <v>9734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38896</v>
      </c>
      <c r="CQ50" s="74">
        <f t="shared" si="94"/>
        <v>36304</v>
      </c>
      <c r="CR50" s="74">
        <f t="shared" si="95"/>
        <v>0</v>
      </c>
      <c r="CS50" s="74">
        <f t="shared" si="96"/>
        <v>0</v>
      </c>
      <c r="CT50" s="74">
        <f t="shared" si="97"/>
        <v>0</v>
      </c>
      <c r="CU50" s="74">
        <f t="shared" si="98"/>
        <v>0</v>
      </c>
      <c r="CV50" s="74">
        <f t="shared" si="99"/>
        <v>0</v>
      </c>
      <c r="CW50" s="74">
        <f t="shared" si="100"/>
        <v>1185</v>
      </c>
      <c r="CX50" s="74">
        <f t="shared" si="101"/>
        <v>443</v>
      </c>
      <c r="CY50" s="74">
        <f t="shared" si="102"/>
        <v>614</v>
      </c>
      <c r="CZ50" s="74">
        <f t="shared" si="103"/>
        <v>128</v>
      </c>
      <c r="DA50" s="74">
        <f t="shared" si="104"/>
        <v>0</v>
      </c>
      <c r="DB50" s="74">
        <f t="shared" si="105"/>
        <v>35119</v>
      </c>
      <c r="DC50" s="74">
        <f t="shared" si="106"/>
        <v>20582</v>
      </c>
      <c r="DD50" s="74">
        <f t="shared" si="107"/>
        <v>8141</v>
      </c>
      <c r="DE50" s="74">
        <f t="shared" si="108"/>
        <v>6396</v>
      </c>
      <c r="DF50" s="74">
        <f t="shared" si="109"/>
        <v>0</v>
      </c>
      <c r="DG50" s="74">
        <f t="shared" si="110"/>
        <v>45408</v>
      </c>
      <c r="DH50" s="74">
        <f t="shared" si="111"/>
        <v>0</v>
      </c>
      <c r="DI50" s="74">
        <f t="shared" si="112"/>
        <v>0</v>
      </c>
      <c r="DJ50" s="74">
        <f t="shared" si="113"/>
        <v>36304</v>
      </c>
    </row>
    <row r="51" spans="1:114" s="50" customFormat="1" ht="12" customHeight="1">
      <c r="A51" s="53" t="s">
        <v>107</v>
      </c>
      <c r="B51" s="54" t="s">
        <v>197</v>
      </c>
      <c r="C51" s="53" t="s">
        <v>198</v>
      </c>
      <c r="D51" s="74">
        <f t="shared" si="60"/>
        <v>14332</v>
      </c>
      <c r="E51" s="74">
        <f t="shared" si="61"/>
        <v>177</v>
      </c>
      <c r="F51" s="74">
        <v>0</v>
      </c>
      <c r="G51" s="74">
        <v>0</v>
      </c>
      <c r="H51" s="74">
        <v>0</v>
      </c>
      <c r="I51" s="74">
        <v>177</v>
      </c>
      <c r="J51" s="75" t="s">
        <v>110</v>
      </c>
      <c r="K51" s="74">
        <v>0</v>
      </c>
      <c r="L51" s="74">
        <v>14155</v>
      </c>
      <c r="M51" s="74">
        <f t="shared" si="62"/>
        <v>4613</v>
      </c>
      <c r="N51" s="74">
        <f t="shared" si="63"/>
        <v>972</v>
      </c>
      <c r="O51" s="74">
        <v>0</v>
      </c>
      <c r="P51" s="74">
        <v>0</v>
      </c>
      <c r="Q51" s="74">
        <v>0</v>
      </c>
      <c r="R51" s="74">
        <v>972</v>
      </c>
      <c r="S51" s="75" t="s">
        <v>110</v>
      </c>
      <c r="T51" s="74">
        <v>0</v>
      </c>
      <c r="U51" s="74">
        <v>3641</v>
      </c>
      <c r="V51" s="74">
        <f t="shared" si="64"/>
        <v>18945</v>
      </c>
      <c r="W51" s="74">
        <f t="shared" si="65"/>
        <v>1149</v>
      </c>
      <c r="X51" s="74">
        <f t="shared" si="66"/>
        <v>0</v>
      </c>
      <c r="Y51" s="74">
        <f t="shared" si="67"/>
        <v>0</v>
      </c>
      <c r="Z51" s="74">
        <f t="shared" si="68"/>
        <v>0</v>
      </c>
      <c r="AA51" s="74">
        <f t="shared" si="69"/>
        <v>1149</v>
      </c>
      <c r="AB51" s="75" t="s">
        <v>110</v>
      </c>
      <c r="AC51" s="74">
        <f t="shared" si="70"/>
        <v>0</v>
      </c>
      <c r="AD51" s="74">
        <f t="shared" si="71"/>
        <v>17796</v>
      </c>
      <c r="AE51" s="74">
        <f t="shared" si="72"/>
        <v>269</v>
      </c>
      <c r="AF51" s="74">
        <f t="shared" si="73"/>
        <v>269</v>
      </c>
      <c r="AG51" s="74">
        <v>269</v>
      </c>
      <c r="AH51" s="74">
        <v>0</v>
      </c>
      <c r="AI51" s="74">
        <v>0</v>
      </c>
      <c r="AJ51" s="74">
        <v>0</v>
      </c>
      <c r="AK51" s="74">
        <v>0</v>
      </c>
      <c r="AL51" s="74">
        <v>1969</v>
      </c>
      <c r="AM51" s="74">
        <f t="shared" si="74"/>
        <v>3799</v>
      </c>
      <c r="AN51" s="74">
        <f t="shared" si="75"/>
        <v>510</v>
      </c>
      <c r="AO51" s="74">
        <v>0</v>
      </c>
      <c r="AP51" s="74">
        <v>510</v>
      </c>
      <c r="AQ51" s="74">
        <v>0</v>
      </c>
      <c r="AR51" s="74">
        <v>0</v>
      </c>
      <c r="AS51" s="74">
        <f t="shared" si="76"/>
        <v>116</v>
      </c>
      <c r="AT51" s="74">
        <v>116</v>
      </c>
      <c r="AU51" s="74">
        <v>0</v>
      </c>
      <c r="AV51" s="74">
        <v>0</v>
      </c>
      <c r="AW51" s="74">
        <v>0</v>
      </c>
      <c r="AX51" s="74">
        <f t="shared" si="77"/>
        <v>3173</v>
      </c>
      <c r="AY51" s="74">
        <v>2760</v>
      </c>
      <c r="AZ51" s="74">
        <v>0</v>
      </c>
      <c r="BA51" s="74">
        <v>413</v>
      </c>
      <c r="BB51" s="74">
        <v>0</v>
      </c>
      <c r="BC51" s="74">
        <v>8295</v>
      </c>
      <c r="BD51" s="74">
        <v>0</v>
      </c>
      <c r="BE51" s="74">
        <v>0</v>
      </c>
      <c r="BF51" s="74">
        <f t="shared" si="78"/>
        <v>4068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2404</v>
      </c>
      <c r="BO51" s="74">
        <f t="shared" si="81"/>
        <v>880</v>
      </c>
      <c r="BP51" s="74">
        <f t="shared" si="82"/>
        <v>0</v>
      </c>
      <c r="BQ51" s="74">
        <v>0</v>
      </c>
      <c r="BR51" s="74">
        <v>0</v>
      </c>
      <c r="BS51" s="74">
        <v>0</v>
      </c>
      <c r="BT51" s="74">
        <v>0</v>
      </c>
      <c r="BU51" s="74">
        <f t="shared" si="83"/>
        <v>880</v>
      </c>
      <c r="BV51" s="74">
        <v>880</v>
      </c>
      <c r="BW51" s="74">
        <v>0</v>
      </c>
      <c r="BX51" s="74">
        <v>0</v>
      </c>
      <c r="BY51" s="74">
        <v>0</v>
      </c>
      <c r="BZ51" s="74">
        <f t="shared" si="84"/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1329</v>
      </c>
      <c r="CF51" s="74">
        <v>0</v>
      </c>
      <c r="CG51" s="74">
        <v>0</v>
      </c>
      <c r="CH51" s="74">
        <f t="shared" si="85"/>
        <v>880</v>
      </c>
      <c r="CI51" s="74">
        <f t="shared" si="86"/>
        <v>269</v>
      </c>
      <c r="CJ51" s="74">
        <f t="shared" si="87"/>
        <v>269</v>
      </c>
      <c r="CK51" s="74">
        <f t="shared" si="88"/>
        <v>269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4373</v>
      </c>
      <c r="CQ51" s="74">
        <f t="shared" si="94"/>
        <v>4679</v>
      </c>
      <c r="CR51" s="74">
        <f t="shared" si="95"/>
        <v>510</v>
      </c>
      <c r="CS51" s="74">
        <f t="shared" si="96"/>
        <v>0</v>
      </c>
      <c r="CT51" s="74">
        <f t="shared" si="97"/>
        <v>510</v>
      </c>
      <c r="CU51" s="74">
        <f t="shared" si="98"/>
        <v>0</v>
      </c>
      <c r="CV51" s="74">
        <f t="shared" si="99"/>
        <v>0</v>
      </c>
      <c r="CW51" s="74">
        <f t="shared" si="100"/>
        <v>996</v>
      </c>
      <c r="CX51" s="74">
        <f t="shared" si="101"/>
        <v>996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3173</v>
      </c>
      <c r="DC51" s="74">
        <f t="shared" si="106"/>
        <v>2760</v>
      </c>
      <c r="DD51" s="74">
        <f t="shared" si="107"/>
        <v>0</v>
      </c>
      <c r="DE51" s="74">
        <f t="shared" si="108"/>
        <v>413</v>
      </c>
      <c r="DF51" s="74">
        <f t="shared" si="109"/>
        <v>0</v>
      </c>
      <c r="DG51" s="74">
        <f t="shared" si="110"/>
        <v>9624</v>
      </c>
      <c r="DH51" s="74">
        <f t="shared" si="111"/>
        <v>0</v>
      </c>
      <c r="DI51" s="74">
        <f t="shared" si="112"/>
        <v>0</v>
      </c>
      <c r="DJ51" s="74">
        <f t="shared" si="113"/>
        <v>4948</v>
      </c>
    </row>
    <row r="52" spans="1:114" s="50" customFormat="1" ht="12" customHeight="1">
      <c r="A52" s="53" t="s">
        <v>107</v>
      </c>
      <c r="B52" s="54" t="s">
        <v>199</v>
      </c>
      <c r="C52" s="53" t="s">
        <v>200</v>
      </c>
      <c r="D52" s="74">
        <f t="shared" si="60"/>
        <v>16925</v>
      </c>
      <c r="E52" s="74">
        <f t="shared" si="61"/>
        <v>0</v>
      </c>
      <c r="F52" s="74">
        <v>0</v>
      </c>
      <c r="G52" s="74">
        <v>0</v>
      </c>
      <c r="H52" s="74">
        <v>0</v>
      </c>
      <c r="I52" s="74">
        <v>0</v>
      </c>
      <c r="J52" s="75" t="s">
        <v>110</v>
      </c>
      <c r="K52" s="74">
        <v>0</v>
      </c>
      <c r="L52" s="74">
        <v>16925</v>
      </c>
      <c r="M52" s="74">
        <f t="shared" si="62"/>
        <v>10367</v>
      </c>
      <c r="N52" s="74">
        <f t="shared" si="63"/>
        <v>0</v>
      </c>
      <c r="O52" s="74">
        <v>0</v>
      </c>
      <c r="P52" s="74">
        <v>0</v>
      </c>
      <c r="Q52" s="74">
        <v>0</v>
      </c>
      <c r="R52" s="74">
        <v>0</v>
      </c>
      <c r="S52" s="75" t="s">
        <v>110</v>
      </c>
      <c r="T52" s="74">
        <v>0</v>
      </c>
      <c r="U52" s="74">
        <v>10367</v>
      </c>
      <c r="V52" s="74">
        <f t="shared" si="64"/>
        <v>27292</v>
      </c>
      <c r="W52" s="74">
        <f t="shared" si="65"/>
        <v>0</v>
      </c>
      <c r="X52" s="74">
        <f t="shared" si="66"/>
        <v>0</v>
      </c>
      <c r="Y52" s="74">
        <f t="shared" si="67"/>
        <v>0</v>
      </c>
      <c r="Z52" s="74">
        <f t="shared" si="68"/>
        <v>0</v>
      </c>
      <c r="AA52" s="74">
        <f t="shared" si="69"/>
        <v>0</v>
      </c>
      <c r="AB52" s="75" t="s">
        <v>110</v>
      </c>
      <c r="AC52" s="74">
        <f t="shared" si="70"/>
        <v>0</v>
      </c>
      <c r="AD52" s="74">
        <f t="shared" si="71"/>
        <v>27292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f t="shared" si="74"/>
        <v>0</v>
      </c>
      <c r="AN52" s="74">
        <f t="shared" si="75"/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f t="shared" si="76"/>
        <v>0</v>
      </c>
      <c r="AT52" s="74">
        <v>0</v>
      </c>
      <c r="AU52" s="74">
        <v>0</v>
      </c>
      <c r="AV52" s="74">
        <v>0</v>
      </c>
      <c r="AW52" s="74">
        <v>0</v>
      </c>
      <c r="AX52" s="74">
        <f t="shared" si="77"/>
        <v>0</v>
      </c>
      <c r="AY52" s="74">
        <v>0</v>
      </c>
      <c r="AZ52" s="74">
        <v>0</v>
      </c>
      <c r="BA52" s="74">
        <v>0</v>
      </c>
      <c r="BB52" s="74">
        <v>0</v>
      </c>
      <c r="BC52" s="74">
        <v>16925</v>
      </c>
      <c r="BD52" s="74">
        <v>0</v>
      </c>
      <c r="BE52" s="74">
        <v>0</v>
      </c>
      <c r="BF52" s="74">
        <f t="shared" si="78"/>
        <v>0</v>
      </c>
      <c r="BG52" s="74">
        <f t="shared" si="79"/>
        <v>0</v>
      </c>
      <c r="BH52" s="74">
        <f t="shared" si="80"/>
        <v>0</v>
      </c>
      <c r="BI52" s="74">
        <v>0</v>
      </c>
      <c r="BJ52" s="74">
        <v>0</v>
      </c>
      <c r="BK52" s="74">
        <v>0</v>
      </c>
      <c r="BL52" s="74">
        <v>0</v>
      </c>
      <c r="BM52" s="74">
        <v>0</v>
      </c>
      <c r="BN52" s="74">
        <v>231</v>
      </c>
      <c r="BO52" s="74">
        <f t="shared" si="81"/>
        <v>0</v>
      </c>
      <c r="BP52" s="74">
        <f t="shared" si="82"/>
        <v>0</v>
      </c>
      <c r="BQ52" s="74">
        <v>0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0</v>
      </c>
      <c r="CA52" s="74">
        <v>0</v>
      </c>
      <c r="CB52" s="74">
        <v>0</v>
      </c>
      <c r="CC52" s="74">
        <v>0</v>
      </c>
      <c r="CD52" s="74">
        <v>0</v>
      </c>
      <c r="CE52" s="74">
        <v>10136</v>
      </c>
      <c r="CF52" s="74">
        <v>0</v>
      </c>
      <c r="CG52" s="74">
        <v>0</v>
      </c>
      <c r="CH52" s="74">
        <f t="shared" si="85"/>
        <v>0</v>
      </c>
      <c r="CI52" s="74">
        <f t="shared" si="86"/>
        <v>0</v>
      </c>
      <c r="CJ52" s="74">
        <f t="shared" si="87"/>
        <v>0</v>
      </c>
      <c r="CK52" s="74">
        <f t="shared" si="88"/>
        <v>0</v>
      </c>
      <c r="CL52" s="74">
        <f t="shared" si="89"/>
        <v>0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231</v>
      </c>
      <c r="CQ52" s="74">
        <f t="shared" si="94"/>
        <v>0</v>
      </c>
      <c r="CR52" s="74">
        <f t="shared" si="95"/>
        <v>0</v>
      </c>
      <c r="CS52" s="74">
        <f t="shared" si="96"/>
        <v>0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0</v>
      </c>
      <c r="CX52" s="74">
        <f t="shared" si="101"/>
        <v>0</v>
      </c>
      <c r="CY52" s="74">
        <f t="shared" si="102"/>
        <v>0</v>
      </c>
      <c r="CZ52" s="74">
        <f t="shared" si="103"/>
        <v>0</v>
      </c>
      <c r="DA52" s="74">
        <f t="shared" si="104"/>
        <v>0</v>
      </c>
      <c r="DB52" s="74">
        <f t="shared" si="105"/>
        <v>0</v>
      </c>
      <c r="DC52" s="74">
        <f t="shared" si="106"/>
        <v>0</v>
      </c>
      <c r="DD52" s="74">
        <f t="shared" si="107"/>
        <v>0</v>
      </c>
      <c r="DE52" s="74">
        <f t="shared" si="108"/>
        <v>0</v>
      </c>
      <c r="DF52" s="74">
        <f t="shared" si="109"/>
        <v>0</v>
      </c>
      <c r="DG52" s="74">
        <f t="shared" si="110"/>
        <v>27061</v>
      </c>
      <c r="DH52" s="74">
        <f t="shared" si="111"/>
        <v>0</v>
      </c>
      <c r="DI52" s="74">
        <f t="shared" si="112"/>
        <v>0</v>
      </c>
      <c r="DJ52" s="74">
        <f t="shared" si="113"/>
        <v>0</v>
      </c>
    </row>
    <row r="53" spans="1:114" s="50" customFormat="1" ht="12" customHeight="1">
      <c r="A53" s="53" t="s">
        <v>107</v>
      </c>
      <c r="B53" s="54" t="s">
        <v>201</v>
      </c>
      <c r="C53" s="53" t="s">
        <v>202</v>
      </c>
      <c r="D53" s="74">
        <f t="shared" si="60"/>
        <v>21850</v>
      </c>
      <c r="E53" s="74">
        <f t="shared" si="61"/>
        <v>5188</v>
      </c>
      <c r="F53" s="74">
        <v>0</v>
      </c>
      <c r="G53" s="74">
        <v>0</v>
      </c>
      <c r="H53" s="74">
        <v>0</v>
      </c>
      <c r="I53" s="74">
        <v>0</v>
      </c>
      <c r="J53" s="75" t="s">
        <v>110</v>
      </c>
      <c r="K53" s="74">
        <v>5188</v>
      </c>
      <c r="L53" s="74">
        <v>16662</v>
      </c>
      <c r="M53" s="74">
        <f t="shared" si="62"/>
        <v>16234</v>
      </c>
      <c r="N53" s="74">
        <f t="shared" si="63"/>
        <v>0</v>
      </c>
      <c r="O53" s="74">
        <v>0</v>
      </c>
      <c r="P53" s="74">
        <v>0</v>
      </c>
      <c r="Q53" s="74">
        <v>0</v>
      </c>
      <c r="R53" s="74">
        <v>0</v>
      </c>
      <c r="S53" s="75" t="s">
        <v>110</v>
      </c>
      <c r="T53" s="74">
        <v>0</v>
      </c>
      <c r="U53" s="74">
        <v>16234</v>
      </c>
      <c r="V53" s="74">
        <f t="shared" si="64"/>
        <v>38084</v>
      </c>
      <c r="W53" s="74">
        <f t="shared" si="65"/>
        <v>5188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0</v>
      </c>
      <c r="AB53" s="75" t="s">
        <v>110</v>
      </c>
      <c r="AC53" s="74">
        <f t="shared" si="70"/>
        <v>5188</v>
      </c>
      <c r="AD53" s="74">
        <f t="shared" si="71"/>
        <v>32896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5</v>
      </c>
      <c r="AM53" s="74">
        <f t="shared" si="74"/>
        <v>8395</v>
      </c>
      <c r="AN53" s="74">
        <f t="shared" si="75"/>
        <v>416</v>
      </c>
      <c r="AO53" s="74">
        <v>216</v>
      </c>
      <c r="AP53" s="74">
        <v>200</v>
      </c>
      <c r="AQ53" s="74">
        <v>0</v>
      </c>
      <c r="AR53" s="74">
        <v>0</v>
      </c>
      <c r="AS53" s="74">
        <f t="shared" si="76"/>
        <v>734</v>
      </c>
      <c r="AT53" s="74">
        <v>49</v>
      </c>
      <c r="AU53" s="74">
        <v>0</v>
      </c>
      <c r="AV53" s="74">
        <v>685</v>
      </c>
      <c r="AW53" s="74">
        <v>0</v>
      </c>
      <c r="AX53" s="74">
        <f t="shared" si="77"/>
        <v>6114</v>
      </c>
      <c r="AY53" s="74">
        <v>4018</v>
      </c>
      <c r="AZ53" s="74">
        <v>1877</v>
      </c>
      <c r="BA53" s="74">
        <v>219</v>
      </c>
      <c r="BB53" s="74">
        <v>0</v>
      </c>
      <c r="BC53" s="74">
        <v>13081</v>
      </c>
      <c r="BD53" s="74">
        <v>1131</v>
      </c>
      <c r="BE53" s="74">
        <v>369</v>
      </c>
      <c r="BF53" s="74">
        <f t="shared" si="78"/>
        <v>8764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0</v>
      </c>
      <c r="BP53" s="74">
        <f t="shared" si="82"/>
        <v>0</v>
      </c>
      <c r="BQ53" s="74">
        <v>0</v>
      </c>
      <c r="BR53" s="74">
        <v>0</v>
      </c>
      <c r="BS53" s="74">
        <v>0</v>
      </c>
      <c r="BT53" s="74">
        <v>0</v>
      </c>
      <c r="BU53" s="74">
        <f t="shared" si="83"/>
        <v>0</v>
      </c>
      <c r="BV53" s="74">
        <v>0</v>
      </c>
      <c r="BW53" s="74">
        <v>0</v>
      </c>
      <c r="BX53" s="74">
        <v>0</v>
      </c>
      <c r="BY53" s="74">
        <v>0</v>
      </c>
      <c r="BZ53" s="74">
        <f t="shared" si="84"/>
        <v>0</v>
      </c>
      <c r="CA53" s="74">
        <v>0</v>
      </c>
      <c r="CB53" s="74">
        <v>0</v>
      </c>
      <c r="CC53" s="74">
        <v>0</v>
      </c>
      <c r="CD53" s="74">
        <v>0</v>
      </c>
      <c r="CE53" s="74">
        <v>16234</v>
      </c>
      <c r="CF53" s="74">
        <v>0</v>
      </c>
      <c r="CG53" s="74">
        <v>0</v>
      </c>
      <c r="CH53" s="74">
        <f t="shared" si="85"/>
        <v>0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5</v>
      </c>
      <c r="CQ53" s="74">
        <f t="shared" si="94"/>
        <v>8395</v>
      </c>
      <c r="CR53" s="74">
        <f t="shared" si="95"/>
        <v>416</v>
      </c>
      <c r="CS53" s="74">
        <f t="shared" si="96"/>
        <v>216</v>
      </c>
      <c r="CT53" s="74">
        <f t="shared" si="97"/>
        <v>200</v>
      </c>
      <c r="CU53" s="74">
        <f t="shared" si="98"/>
        <v>0</v>
      </c>
      <c r="CV53" s="74">
        <f t="shared" si="99"/>
        <v>0</v>
      </c>
      <c r="CW53" s="74">
        <f t="shared" si="100"/>
        <v>734</v>
      </c>
      <c r="CX53" s="74">
        <f t="shared" si="101"/>
        <v>49</v>
      </c>
      <c r="CY53" s="74">
        <f t="shared" si="102"/>
        <v>0</v>
      </c>
      <c r="CZ53" s="74">
        <f t="shared" si="103"/>
        <v>685</v>
      </c>
      <c r="DA53" s="74">
        <f t="shared" si="104"/>
        <v>0</v>
      </c>
      <c r="DB53" s="74">
        <f t="shared" si="105"/>
        <v>6114</v>
      </c>
      <c r="DC53" s="74">
        <f t="shared" si="106"/>
        <v>4018</v>
      </c>
      <c r="DD53" s="74">
        <f t="shared" si="107"/>
        <v>1877</v>
      </c>
      <c r="DE53" s="74">
        <f t="shared" si="108"/>
        <v>219</v>
      </c>
      <c r="DF53" s="74">
        <f t="shared" si="109"/>
        <v>0</v>
      </c>
      <c r="DG53" s="74">
        <f t="shared" si="110"/>
        <v>29315</v>
      </c>
      <c r="DH53" s="74">
        <f t="shared" si="111"/>
        <v>1131</v>
      </c>
      <c r="DI53" s="74">
        <f t="shared" si="112"/>
        <v>369</v>
      </c>
      <c r="DJ53" s="74">
        <f t="shared" si="113"/>
        <v>8764</v>
      </c>
    </row>
    <row r="54" spans="1:114" s="50" customFormat="1" ht="12" customHeight="1">
      <c r="A54" s="53" t="s">
        <v>107</v>
      </c>
      <c r="B54" s="54" t="s">
        <v>203</v>
      </c>
      <c r="C54" s="53" t="s">
        <v>204</v>
      </c>
      <c r="D54" s="74">
        <f t="shared" si="60"/>
        <v>8824</v>
      </c>
      <c r="E54" s="74">
        <f t="shared" si="61"/>
        <v>1055</v>
      </c>
      <c r="F54" s="74">
        <v>0</v>
      </c>
      <c r="G54" s="74">
        <v>0</v>
      </c>
      <c r="H54" s="74">
        <v>0</v>
      </c>
      <c r="I54" s="74">
        <v>951</v>
      </c>
      <c r="J54" s="75" t="s">
        <v>110</v>
      </c>
      <c r="K54" s="74">
        <v>104</v>
      </c>
      <c r="L54" s="74">
        <v>7769</v>
      </c>
      <c r="M54" s="74">
        <f t="shared" si="62"/>
        <v>4377</v>
      </c>
      <c r="N54" s="74">
        <f t="shared" si="63"/>
        <v>0</v>
      </c>
      <c r="O54" s="74">
        <v>0</v>
      </c>
      <c r="P54" s="74">
        <v>0</v>
      </c>
      <c r="Q54" s="74">
        <v>0</v>
      </c>
      <c r="R54" s="74">
        <v>0</v>
      </c>
      <c r="S54" s="75" t="s">
        <v>110</v>
      </c>
      <c r="T54" s="74"/>
      <c r="U54" s="74">
        <v>4377</v>
      </c>
      <c r="V54" s="74">
        <f t="shared" si="64"/>
        <v>13201</v>
      </c>
      <c r="W54" s="74">
        <f t="shared" si="65"/>
        <v>1055</v>
      </c>
      <c r="X54" s="74">
        <f t="shared" si="66"/>
        <v>0</v>
      </c>
      <c r="Y54" s="74">
        <f t="shared" si="67"/>
        <v>0</v>
      </c>
      <c r="Z54" s="74">
        <f t="shared" si="68"/>
        <v>0</v>
      </c>
      <c r="AA54" s="74">
        <f t="shared" si="69"/>
        <v>951</v>
      </c>
      <c r="AB54" s="75" t="s">
        <v>110</v>
      </c>
      <c r="AC54" s="74">
        <f t="shared" si="70"/>
        <v>104</v>
      </c>
      <c r="AD54" s="74">
        <f t="shared" si="71"/>
        <v>12146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f t="shared" si="74"/>
        <v>1019</v>
      </c>
      <c r="AN54" s="74">
        <f t="shared" si="75"/>
        <v>146</v>
      </c>
      <c r="AO54" s="74">
        <v>0</v>
      </c>
      <c r="AP54" s="74">
        <v>0</v>
      </c>
      <c r="AQ54" s="74">
        <v>146</v>
      </c>
      <c r="AR54" s="74">
        <v>0</v>
      </c>
      <c r="AS54" s="74">
        <f t="shared" si="76"/>
        <v>873</v>
      </c>
      <c r="AT54" s="74">
        <v>21</v>
      </c>
      <c r="AU54" s="74">
        <v>490</v>
      </c>
      <c r="AV54" s="74">
        <v>362</v>
      </c>
      <c r="AW54" s="74">
        <v>0</v>
      </c>
      <c r="AX54" s="74">
        <f t="shared" si="77"/>
        <v>0</v>
      </c>
      <c r="AY54" s="74">
        <v>0</v>
      </c>
      <c r="AZ54" s="74">
        <v>0</v>
      </c>
      <c r="BA54" s="74">
        <v>0</v>
      </c>
      <c r="BB54" s="74">
        <v>0</v>
      </c>
      <c r="BC54" s="74">
        <v>7805</v>
      </c>
      <c r="BD54" s="74">
        <v>0</v>
      </c>
      <c r="BE54" s="74">
        <v>0</v>
      </c>
      <c r="BF54" s="74">
        <f t="shared" si="78"/>
        <v>1019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0</v>
      </c>
      <c r="BP54" s="74">
        <f t="shared" si="82"/>
        <v>0</v>
      </c>
      <c r="BQ54" s="74">
        <v>0</v>
      </c>
      <c r="BR54" s="74">
        <v>0</v>
      </c>
      <c r="BS54" s="74">
        <v>0</v>
      </c>
      <c r="BT54" s="74">
        <v>0</v>
      </c>
      <c r="BU54" s="74">
        <f t="shared" si="83"/>
        <v>0</v>
      </c>
      <c r="BV54" s="74">
        <v>0</v>
      </c>
      <c r="BW54" s="74">
        <v>0</v>
      </c>
      <c r="BX54" s="74">
        <v>0</v>
      </c>
      <c r="BY54" s="74">
        <v>0</v>
      </c>
      <c r="BZ54" s="74">
        <f t="shared" si="84"/>
        <v>0</v>
      </c>
      <c r="CA54" s="74">
        <v>0</v>
      </c>
      <c r="CB54" s="74">
        <v>0</v>
      </c>
      <c r="CC54" s="74">
        <v>0</v>
      </c>
      <c r="CD54" s="74">
        <v>0</v>
      </c>
      <c r="CE54" s="74">
        <v>4377</v>
      </c>
      <c r="CF54" s="74">
        <v>0</v>
      </c>
      <c r="CG54" s="74">
        <v>0</v>
      </c>
      <c r="CH54" s="74">
        <f t="shared" si="85"/>
        <v>0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0</v>
      </c>
      <c r="CQ54" s="74">
        <f t="shared" si="94"/>
        <v>1019</v>
      </c>
      <c r="CR54" s="74">
        <f t="shared" si="95"/>
        <v>146</v>
      </c>
      <c r="CS54" s="74">
        <f t="shared" si="96"/>
        <v>0</v>
      </c>
      <c r="CT54" s="74">
        <f t="shared" si="97"/>
        <v>0</v>
      </c>
      <c r="CU54" s="74">
        <f t="shared" si="98"/>
        <v>146</v>
      </c>
      <c r="CV54" s="74">
        <f t="shared" si="99"/>
        <v>0</v>
      </c>
      <c r="CW54" s="74">
        <f t="shared" si="100"/>
        <v>873</v>
      </c>
      <c r="CX54" s="74">
        <f t="shared" si="101"/>
        <v>21</v>
      </c>
      <c r="CY54" s="74">
        <f t="shared" si="102"/>
        <v>490</v>
      </c>
      <c r="CZ54" s="74">
        <f t="shared" si="103"/>
        <v>362</v>
      </c>
      <c r="DA54" s="74">
        <f t="shared" si="104"/>
        <v>0</v>
      </c>
      <c r="DB54" s="74">
        <f t="shared" si="105"/>
        <v>0</v>
      </c>
      <c r="DC54" s="74">
        <f t="shared" si="106"/>
        <v>0</v>
      </c>
      <c r="DD54" s="74">
        <f t="shared" si="107"/>
        <v>0</v>
      </c>
      <c r="DE54" s="74">
        <f t="shared" si="108"/>
        <v>0</v>
      </c>
      <c r="DF54" s="74">
        <f t="shared" si="109"/>
        <v>0</v>
      </c>
      <c r="DG54" s="74">
        <f t="shared" si="110"/>
        <v>12182</v>
      </c>
      <c r="DH54" s="74">
        <f t="shared" si="111"/>
        <v>0</v>
      </c>
      <c r="DI54" s="74">
        <f t="shared" si="112"/>
        <v>0</v>
      </c>
      <c r="DJ54" s="74">
        <f t="shared" si="113"/>
        <v>1019</v>
      </c>
    </row>
    <row r="55" spans="1:114" s="50" customFormat="1" ht="12" customHeight="1">
      <c r="A55" s="53" t="s">
        <v>107</v>
      </c>
      <c r="B55" s="54" t="s">
        <v>205</v>
      </c>
      <c r="C55" s="53" t="s">
        <v>206</v>
      </c>
      <c r="D55" s="74">
        <f t="shared" si="60"/>
        <v>20549</v>
      </c>
      <c r="E55" s="74">
        <f t="shared" si="61"/>
        <v>0</v>
      </c>
      <c r="F55" s="74">
        <v>0</v>
      </c>
      <c r="G55" s="74">
        <v>0</v>
      </c>
      <c r="H55" s="74">
        <v>0</v>
      </c>
      <c r="I55" s="74">
        <v>0</v>
      </c>
      <c r="J55" s="75" t="s">
        <v>110</v>
      </c>
      <c r="K55" s="74">
        <v>0</v>
      </c>
      <c r="L55" s="74">
        <v>20549</v>
      </c>
      <c r="M55" s="74">
        <f t="shared" si="62"/>
        <v>5667</v>
      </c>
      <c r="N55" s="74">
        <f t="shared" si="63"/>
        <v>0</v>
      </c>
      <c r="O55" s="74">
        <v>0</v>
      </c>
      <c r="P55" s="74">
        <v>0</v>
      </c>
      <c r="Q55" s="74">
        <v>0</v>
      </c>
      <c r="R55" s="74">
        <v>0</v>
      </c>
      <c r="S55" s="75" t="s">
        <v>110</v>
      </c>
      <c r="T55" s="74">
        <v>0</v>
      </c>
      <c r="U55" s="74">
        <v>5667</v>
      </c>
      <c r="V55" s="74">
        <f t="shared" si="64"/>
        <v>26216</v>
      </c>
      <c r="W55" s="74">
        <f t="shared" si="65"/>
        <v>0</v>
      </c>
      <c r="X55" s="74">
        <f t="shared" si="66"/>
        <v>0</v>
      </c>
      <c r="Y55" s="74">
        <f t="shared" si="67"/>
        <v>0</v>
      </c>
      <c r="Z55" s="74">
        <f t="shared" si="68"/>
        <v>0</v>
      </c>
      <c r="AA55" s="74">
        <f t="shared" si="69"/>
        <v>0</v>
      </c>
      <c r="AB55" s="75" t="s">
        <v>110</v>
      </c>
      <c r="AC55" s="74">
        <f t="shared" si="70"/>
        <v>0</v>
      </c>
      <c r="AD55" s="74">
        <f t="shared" si="71"/>
        <v>26216</v>
      </c>
      <c r="AE55" s="74">
        <f t="shared" si="72"/>
        <v>0</v>
      </c>
      <c r="AF55" s="74">
        <f t="shared" si="73"/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3</v>
      </c>
      <c r="AM55" s="74">
        <f t="shared" si="74"/>
        <v>7854</v>
      </c>
      <c r="AN55" s="74">
        <f t="shared" si="75"/>
        <v>45</v>
      </c>
      <c r="AO55" s="74">
        <v>0</v>
      </c>
      <c r="AP55" s="74">
        <v>45</v>
      </c>
      <c r="AQ55" s="74">
        <v>0</v>
      </c>
      <c r="AR55" s="74">
        <v>0</v>
      </c>
      <c r="AS55" s="74">
        <f t="shared" si="76"/>
        <v>2060</v>
      </c>
      <c r="AT55" s="74">
        <v>431</v>
      </c>
      <c r="AU55" s="74">
        <v>1629</v>
      </c>
      <c r="AV55" s="74">
        <v>0</v>
      </c>
      <c r="AW55" s="74">
        <v>0</v>
      </c>
      <c r="AX55" s="74">
        <f t="shared" si="77"/>
        <v>5749</v>
      </c>
      <c r="AY55" s="74">
        <v>5749</v>
      </c>
      <c r="AZ55" s="74">
        <v>0</v>
      </c>
      <c r="BA55" s="74">
        <v>0</v>
      </c>
      <c r="BB55" s="74">
        <v>0</v>
      </c>
      <c r="BC55" s="74">
        <v>12692</v>
      </c>
      <c r="BD55" s="74">
        <v>0</v>
      </c>
      <c r="BE55" s="74">
        <v>0</v>
      </c>
      <c r="BF55" s="74">
        <f t="shared" si="78"/>
        <v>7854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4">
        <f t="shared" si="81"/>
        <v>0</v>
      </c>
      <c r="BP55" s="74">
        <f t="shared" si="82"/>
        <v>0</v>
      </c>
      <c r="BQ55" s="74">
        <v>0</v>
      </c>
      <c r="BR55" s="74">
        <v>0</v>
      </c>
      <c r="BS55" s="74">
        <v>0</v>
      </c>
      <c r="BT55" s="74">
        <v>0</v>
      </c>
      <c r="BU55" s="74">
        <f t="shared" si="83"/>
        <v>0</v>
      </c>
      <c r="BV55" s="74">
        <v>0</v>
      </c>
      <c r="BW55" s="74">
        <v>0</v>
      </c>
      <c r="BX55" s="74">
        <v>0</v>
      </c>
      <c r="BY55" s="74">
        <v>0</v>
      </c>
      <c r="BZ55" s="74">
        <f t="shared" si="84"/>
        <v>0</v>
      </c>
      <c r="CA55" s="74">
        <v>0</v>
      </c>
      <c r="CB55" s="74">
        <v>0</v>
      </c>
      <c r="CC55" s="74">
        <v>0</v>
      </c>
      <c r="CD55" s="74">
        <v>0</v>
      </c>
      <c r="CE55" s="74">
        <v>5667</v>
      </c>
      <c r="CF55" s="74">
        <v>0</v>
      </c>
      <c r="CG55" s="74">
        <v>0</v>
      </c>
      <c r="CH55" s="74">
        <f t="shared" si="85"/>
        <v>0</v>
      </c>
      <c r="CI55" s="74">
        <f t="shared" si="86"/>
        <v>0</v>
      </c>
      <c r="CJ55" s="74">
        <f t="shared" si="87"/>
        <v>0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0</v>
      </c>
      <c r="CO55" s="74">
        <f t="shared" si="92"/>
        <v>0</v>
      </c>
      <c r="CP55" s="74">
        <f t="shared" si="93"/>
        <v>3</v>
      </c>
      <c r="CQ55" s="74">
        <f t="shared" si="94"/>
        <v>7854</v>
      </c>
      <c r="CR55" s="74">
        <f t="shared" si="95"/>
        <v>45</v>
      </c>
      <c r="CS55" s="74">
        <f t="shared" si="96"/>
        <v>0</v>
      </c>
      <c r="CT55" s="74">
        <f t="shared" si="97"/>
        <v>45</v>
      </c>
      <c r="CU55" s="74">
        <f t="shared" si="98"/>
        <v>0</v>
      </c>
      <c r="CV55" s="74">
        <f t="shared" si="99"/>
        <v>0</v>
      </c>
      <c r="CW55" s="74">
        <f t="shared" si="100"/>
        <v>2060</v>
      </c>
      <c r="CX55" s="74">
        <f t="shared" si="101"/>
        <v>431</v>
      </c>
      <c r="CY55" s="74">
        <f t="shared" si="102"/>
        <v>1629</v>
      </c>
      <c r="CZ55" s="74">
        <f t="shared" si="103"/>
        <v>0</v>
      </c>
      <c r="DA55" s="74">
        <f t="shared" si="104"/>
        <v>0</v>
      </c>
      <c r="DB55" s="74">
        <f t="shared" si="105"/>
        <v>5749</v>
      </c>
      <c r="DC55" s="74">
        <f t="shared" si="106"/>
        <v>5749</v>
      </c>
      <c r="DD55" s="74">
        <f t="shared" si="107"/>
        <v>0</v>
      </c>
      <c r="DE55" s="74">
        <f t="shared" si="108"/>
        <v>0</v>
      </c>
      <c r="DF55" s="74">
        <f t="shared" si="109"/>
        <v>0</v>
      </c>
      <c r="DG55" s="74">
        <f t="shared" si="110"/>
        <v>18359</v>
      </c>
      <c r="DH55" s="74">
        <f t="shared" si="111"/>
        <v>0</v>
      </c>
      <c r="DI55" s="74">
        <f t="shared" si="112"/>
        <v>0</v>
      </c>
      <c r="DJ55" s="74">
        <f t="shared" si="113"/>
        <v>7854</v>
      </c>
    </row>
    <row r="56" spans="1:114" s="50" customFormat="1" ht="12" customHeight="1">
      <c r="A56" s="53" t="s">
        <v>107</v>
      </c>
      <c r="B56" s="54" t="s">
        <v>207</v>
      </c>
      <c r="C56" s="53" t="s">
        <v>208</v>
      </c>
      <c r="D56" s="74">
        <f t="shared" si="60"/>
        <v>15647</v>
      </c>
      <c r="E56" s="74">
        <f t="shared" si="61"/>
        <v>1813</v>
      </c>
      <c r="F56" s="74">
        <v>0</v>
      </c>
      <c r="G56" s="74">
        <v>0</v>
      </c>
      <c r="H56" s="74">
        <v>0</v>
      </c>
      <c r="I56" s="74">
        <v>1689</v>
      </c>
      <c r="J56" s="75" t="s">
        <v>110</v>
      </c>
      <c r="K56" s="74">
        <v>124</v>
      </c>
      <c r="L56" s="74">
        <v>13834</v>
      </c>
      <c r="M56" s="74">
        <f t="shared" si="62"/>
        <v>9062</v>
      </c>
      <c r="N56" s="74">
        <f t="shared" si="63"/>
        <v>0</v>
      </c>
      <c r="O56" s="74">
        <v>0</v>
      </c>
      <c r="P56" s="74">
        <v>0</v>
      </c>
      <c r="Q56" s="74">
        <v>0</v>
      </c>
      <c r="R56" s="74">
        <v>0</v>
      </c>
      <c r="S56" s="75" t="s">
        <v>110</v>
      </c>
      <c r="T56" s="74">
        <v>0</v>
      </c>
      <c r="U56" s="74">
        <v>9062</v>
      </c>
      <c r="V56" s="74">
        <f t="shared" si="64"/>
        <v>24709</v>
      </c>
      <c r="W56" s="74">
        <f t="shared" si="65"/>
        <v>1813</v>
      </c>
      <c r="X56" s="74">
        <f t="shared" si="66"/>
        <v>0</v>
      </c>
      <c r="Y56" s="74">
        <f t="shared" si="67"/>
        <v>0</v>
      </c>
      <c r="Z56" s="74">
        <f t="shared" si="68"/>
        <v>0</v>
      </c>
      <c r="AA56" s="74">
        <f t="shared" si="69"/>
        <v>1689</v>
      </c>
      <c r="AB56" s="75" t="s">
        <v>110</v>
      </c>
      <c r="AC56" s="74">
        <f t="shared" si="70"/>
        <v>124</v>
      </c>
      <c r="AD56" s="74">
        <f t="shared" si="71"/>
        <v>22896</v>
      </c>
      <c r="AE56" s="74">
        <f t="shared" si="72"/>
        <v>0</v>
      </c>
      <c r="AF56" s="74">
        <f t="shared" si="73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3</v>
      </c>
      <c r="AM56" s="74">
        <f t="shared" si="74"/>
        <v>6779</v>
      </c>
      <c r="AN56" s="74">
        <f t="shared" si="75"/>
        <v>435</v>
      </c>
      <c r="AO56" s="74">
        <v>0</v>
      </c>
      <c r="AP56" s="74">
        <v>0</v>
      </c>
      <c r="AQ56" s="74">
        <v>0</v>
      </c>
      <c r="AR56" s="74">
        <v>435</v>
      </c>
      <c r="AS56" s="74">
        <f t="shared" si="76"/>
        <v>1622</v>
      </c>
      <c r="AT56" s="74">
        <v>1116</v>
      </c>
      <c r="AU56" s="74">
        <v>0</v>
      </c>
      <c r="AV56" s="74">
        <v>506</v>
      </c>
      <c r="AW56" s="74">
        <v>0</v>
      </c>
      <c r="AX56" s="74">
        <f t="shared" si="77"/>
        <v>4722</v>
      </c>
      <c r="AY56" s="74">
        <v>4722</v>
      </c>
      <c r="AZ56" s="74">
        <v>0</v>
      </c>
      <c r="BA56" s="74">
        <v>0</v>
      </c>
      <c r="BB56" s="74">
        <v>0</v>
      </c>
      <c r="BC56" s="74">
        <v>8865</v>
      </c>
      <c r="BD56" s="74">
        <v>0</v>
      </c>
      <c r="BE56" s="74">
        <v>0</v>
      </c>
      <c r="BF56" s="74">
        <f t="shared" si="78"/>
        <v>6779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f t="shared" si="81"/>
        <v>0</v>
      </c>
      <c r="BP56" s="74">
        <f t="shared" si="82"/>
        <v>0</v>
      </c>
      <c r="BQ56" s="74">
        <v>0</v>
      </c>
      <c r="BR56" s="74">
        <v>0</v>
      </c>
      <c r="BS56" s="74">
        <v>0</v>
      </c>
      <c r="BT56" s="74">
        <v>0</v>
      </c>
      <c r="BU56" s="74">
        <f t="shared" si="83"/>
        <v>0</v>
      </c>
      <c r="BV56" s="74">
        <v>0</v>
      </c>
      <c r="BW56" s="74">
        <v>0</v>
      </c>
      <c r="BX56" s="74">
        <v>0</v>
      </c>
      <c r="BY56" s="74">
        <v>0</v>
      </c>
      <c r="BZ56" s="74">
        <f t="shared" si="84"/>
        <v>0</v>
      </c>
      <c r="CA56" s="74">
        <v>0</v>
      </c>
      <c r="CB56" s="74">
        <v>0</v>
      </c>
      <c r="CC56" s="74">
        <v>0</v>
      </c>
      <c r="CD56" s="74">
        <v>0</v>
      </c>
      <c r="CE56" s="74">
        <v>9062</v>
      </c>
      <c r="CF56" s="74">
        <v>0</v>
      </c>
      <c r="CG56" s="74">
        <v>0</v>
      </c>
      <c r="CH56" s="74">
        <f t="shared" si="85"/>
        <v>0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3</v>
      </c>
      <c r="CQ56" s="74">
        <f t="shared" si="94"/>
        <v>6779</v>
      </c>
      <c r="CR56" s="74">
        <f t="shared" si="95"/>
        <v>435</v>
      </c>
      <c r="CS56" s="74">
        <f t="shared" si="96"/>
        <v>0</v>
      </c>
      <c r="CT56" s="74">
        <f t="shared" si="97"/>
        <v>0</v>
      </c>
      <c r="CU56" s="74">
        <f t="shared" si="98"/>
        <v>0</v>
      </c>
      <c r="CV56" s="74">
        <f t="shared" si="99"/>
        <v>435</v>
      </c>
      <c r="CW56" s="74">
        <f t="shared" si="100"/>
        <v>1622</v>
      </c>
      <c r="CX56" s="74">
        <f t="shared" si="101"/>
        <v>1116</v>
      </c>
      <c r="CY56" s="74">
        <f t="shared" si="102"/>
        <v>0</v>
      </c>
      <c r="CZ56" s="74">
        <f t="shared" si="103"/>
        <v>506</v>
      </c>
      <c r="DA56" s="74">
        <f t="shared" si="104"/>
        <v>0</v>
      </c>
      <c r="DB56" s="74">
        <f t="shared" si="105"/>
        <v>4722</v>
      </c>
      <c r="DC56" s="74">
        <f t="shared" si="106"/>
        <v>4722</v>
      </c>
      <c r="DD56" s="74">
        <f t="shared" si="107"/>
        <v>0</v>
      </c>
      <c r="DE56" s="74">
        <f t="shared" si="108"/>
        <v>0</v>
      </c>
      <c r="DF56" s="74">
        <f t="shared" si="109"/>
        <v>0</v>
      </c>
      <c r="DG56" s="74">
        <f t="shared" si="110"/>
        <v>17927</v>
      </c>
      <c r="DH56" s="74">
        <f t="shared" si="111"/>
        <v>0</v>
      </c>
      <c r="DI56" s="74">
        <f t="shared" si="112"/>
        <v>0</v>
      </c>
      <c r="DJ56" s="74">
        <f t="shared" si="113"/>
        <v>6779</v>
      </c>
    </row>
    <row r="57" spans="1:114" s="50" customFormat="1" ht="12" customHeight="1">
      <c r="A57" s="53" t="s">
        <v>107</v>
      </c>
      <c r="B57" s="54" t="s">
        <v>209</v>
      </c>
      <c r="C57" s="53" t="s">
        <v>210</v>
      </c>
      <c r="D57" s="74">
        <f t="shared" si="60"/>
        <v>47816</v>
      </c>
      <c r="E57" s="74">
        <f t="shared" si="61"/>
        <v>6336</v>
      </c>
      <c r="F57" s="74">
        <v>0</v>
      </c>
      <c r="G57" s="74">
        <v>0</v>
      </c>
      <c r="H57" s="74">
        <v>0</v>
      </c>
      <c r="I57" s="74">
        <v>5027</v>
      </c>
      <c r="J57" s="75" t="s">
        <v>110</v>
      </c>
      <c r="K57" s="74">
        <v>1309</v>
      </c>
      <c r="L57" s="74">
        <v>41480</v>
      </c>
      <c r="M57" s="74">
        <f t="shared" si="62"/>
        <v>20301</v>
      </c>
      <c r="N57" s="74">
        <f t="shared" si="63"/>
        <v>12746</v>
      </c>
      <c r="O57" s="74">
        <v>12746</v>
      </c>
      <c r="P57" s="74">
        <v>0</v>
      </c>
      <c r="Q57" s="74">
        <v>0</v>
      </c>
      <c r="R57" s="74">
        <v>0</v>
      </c>
      <c r="S57" s="75" t="s">
        <v>110</v>
      </c>
      <c r="T57" s="74">
        <v>0</v>
      </c>
      <c r="U57" s="74">
        <v>7555</v>
      </c>
      <c r="V57" s="74">
        <f t="shared" si="64"/>
        <v>68117</v>
      </c>
      <c r="W57" s="74">
        <f t="shared" si="65"/>
        <v>19082</v>
      </c>
      <c r="X57" s="74">
        <f t="shared" si="66"/>
        <v>12746</v>
      </c>
      <c r="Y57" s="74">
        <f t="shared" si="67"/>
        <v>0</v>
      </c>
      <c r="Z57" s="74">
        <f t="shared" si="68"/>
        <v>0</v>
      </c>
      <c r="AA57" s="74">
        <f t="shared" si="69"/>
        <v>5027</v>
      </c>
      <c r="AB57" s="75" t="s">
        <v>110</v>
      </c>
      <c r="AC57" s="74">
        <f t="shared" si="70"/>
        <v>1309</v>
      </c>
      <c r="AD57" s="74">
        <f t="shared" si="71"/>
        <v>49035</v>
      </c>
      <c r="AE57" s="74">
        <f t="shared" si="72"/>
        <v>0</v>
      </c>
      <c r="AF57" s="74">
        <f t="shared" si="73"/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8</v>
      </c>
      <c r="AM57" s="74">
        <f t="shared" si="74"/>
        <v>31287</v>
      </c>
      <c r="AN57" s="74">
        <f t="shared" si="75"/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f t="shared" si="76"/>
        <v>4280</v>
      </c>
      <c r="AT57" s="74">
        <v>0</v>
      </c>
      <c r="AU57" s="74">
        <v>0</v>
      </c>
      <c r="AV57" s="74">
        <v>4280</v>
      </c>
      <c r="AW57" s="74">
        <v>0</v>
      </c>
      <c r="AX57" s="74">
        <f t="shared" si="77"/>
        <v>27007</v>
      </c>
      <c r="AY57" s="74">
        <v>22523</v>
      </c>
      <c r="AZ57" s="74">
        <v>4484</v>
      </c>
      <c r="BA57" s="74">
        <v>0</v>
      </c>
      <c r="BB57" s="74">
        <v>0</v>
      </c>
      <c r="BC57" s="74">
        <v>16521</v>
      </c>
      <c r="BD57" s="74">
        <v>0</v>
      </c>
      <c r="BE57" s="74">
        <v>0</v>
      </c>
      <c r="BF57" s="74">
        <f t="shared" si="78"/>
        <v>31287</v>
      </c>
      <c r="BG57" s="74">
        <f t="shared" si="79"/>
        <v>0</v>
      </c>
      <c r="BH57" s="74">
        <f t="shared" si="80"/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12746</v>
      </c>
      <c r="BO57" s="74">
        <f t="shared" si="81"/>
        <v>0</v>
      </c>
      <c r="BP57" s="74">
        <f t="shared" si="82"/>
        <v>0</v>
      </c>
      <c r="BQ57" s="74">
        <v>0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0</v>
      </c>
      <c r="CA57" s="74">
        <v>0</v>
      </c>
      <c r="CB57" s="74">
        <v>0</v>
      </c>
      <c r="CC57" s="74">
        <v>0</v>
      </c>
      <c r="CD57" s="74">
        <v>0</v>
      </c>
      <c r="CE57" s="74">
        <v>7555</v>
      </c>
      <c r="CF57" s="74">
        <v>0</v>
      </c>
      <c r="CG57" s="74">
        <v>0</v>
      </c>
      <c r="CH57" s="74">
        <f t="shared" si="85"/>
        <v>0</v>
      </c>
      <c r="CI57" s="74">
        <f t="shared" si="86"/>
        <v>0</v>
      </c>
      <c r="CJ57" s="74">
        <f t="shared" si="87"/>
        <v>0</v>
      </c>
      <c r="CK57" s="74">
        <f t="shared" si="88"/>
        <v>0</v>
      </c>
      <c r="CL57" s="74">
        <f t="shared" si="89"/>
        <v>0</v>
      </c>
      <c r="CM57" s="74">
        <f t="shared" si="90"/>
        <v>0</v>
      </c>
      <c r="CN57" s="74">
        <f t="shared" si="91"/>
        <v>0</v>
      </c>
      <c r="CO57" s="74">
        <f t="shared" si="92"/>
        <v>0</v>
      </c>
      <c r="CP57" s="74">
        <f t="shared" si="93"/>
        <v>12754</v>
      </c>
      <c r="CQ57" s="74">
        <f t="shared" si="94"/>
        <v>31287</v>
      </c>
      <c r="CR57" s="74">
        <f t="shared" si="95"/>
        <v>0</v>
      </c>
      <c r="CS57" s="74">
        <f t="shared" si="96"/>
        <v>0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4280</v>
      </c>
      <c r="CX57" s="74">
        <f t="shared" si="101"/>
        <v>0</v>
      </c>
      <c r="CY57" s="74">
        <f t="shared" si="102"/>
        <v>0</v>
      </c>
      <c r="CZ57" s="74">
        <f t="shared" si="103"/>
        <v>4280</v>
      </c>
      <c r="DA57" s="74">
        <f t="shared" si="104"/>
        <v>0</v>
      </c>
      <c r="DB57" s="74">
        <f t="shared" si="105"/>
        <v>27007</v>
      </c>
      <c r="DC57" s="74">
        <f t="shared" si="106"/>
        <v>22523</v>
      </c>
      <c r="DD57" s="74">
        <f t="shared" si="107"/>
        <v>4484</v>
      </c>
      <c r="DE57" s="74">
        <f t="shared" si="108"/>
        <v>0</v>
      </c>
      <c r="DF57" s="74">
        <f t="shared" si="109"/>
        <v>0</v>
      </c>
      <c r="DG57" s="74">
        <f t="shared" si="110"/>
        <v>24076</v>
      </c>
      <c r="DH57" s="74">
        <f t="shared" si="111"/>
        <v>0</v>
      </c>
      <c r="DI57" s="74">
        <f t="shared" si="112"/>
        <v>0</v>
      </c>
      <c r="DJ57" s="74">
        <f t="shared" si="113"/>
        <v>31287</v>
      </c>
    </row>
    <row r="58" spans="1:114" s="50" customFormat="1" ht="12" customHeight="1">
      <c r="A58" s="53" t="s">
        <v>107</v>
      </c>
      <c r="B58" s="54" t="s">
        <v>211</v>
      </c>
      <c r="C58" s="53" t="s">
        <v>212</v>
      </c>
      <c r="D58" s="74">
        <f t="shared" si="60"/>
        <v>52090</v>
      </c>
      <c r="E58" s="74">
        <f t="shared" si="61"/>
        <v>6690</v>
      </c>
      <c r="F58" s="74">
        <v>0</v>
      </c>
      <c r="G58" s="74">
        <v>0</v>
      </c>
      <c r="H58" s="74">
        <v>0</v>
      </c>
      <c r="I58" s="74">
        <v>4727</v>
      </c>
      <c r="J58" s="75" t="s">
        <v>110</v>
      </c>
      <c r="K58" s="74">
        <v>1963</v>
      </c>
      <c r="L58" s="74">
        <v>45400</v>
      </c>
      <c r="M58" s="74">
        <f t="shared" si="62"/>
        <v>18889</v>
      </c>
      <c r="N58" s="74">
        <f t="shared" si="63"/>
        <v>0</v>
      </c>
      <c r="O58" s="74">
        <v>0</v>
      </c>
      <c r="P58" s="74">
        <v>0</v>
      </c>
      <c r="Q58" s="74">
        <v>0</v>
      </c>
      <c r="R58" s="74">
        <v>0</v>
      </c>
      <c r="S58" s="75" t="s">
        <v>110</v>
      </c>
      <c r="T58" s="74">
        <v>0</v>
      </c>
      <c r="U58" s="74">
        <v>18889</v>
      </c>
      <c r="V58" s="74">
        <f t="shared" si="64"/>
        <v>70979</v>
      </c>
      <c r="W58" s="74">
        <f t="shared" si="65"/>
        <v>6690</v>
      </c>
      <c r="X58" s="74">
        <f t="shared" si="66"/>
        <v>0</v>
      </c>
      <c r="Y58" s="74">
        <f t="shared" si="67"/>
        <v>0</v>
      </c>
      <c r="Z58" s="74">
        <f t="shared" si="68"/>
        <v>0</v>
      </c>
      <c r="AA58" s="74">
        <f t="shared" si="69"/>
        <v>4727</v>
      </c>
      <c r="AB58" s="75" t="s">
        <v>110</v>
      </c>
      <c r="AC58" s="74">
        <f t="shared" si="70"/>
        <v>1963</v>
      </c>
      <c r="AD58" s="74">
        <f t="shared" si="71"/>
        <v>64289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f t="shared" si="74"/>
        <v>27839</v>
      </c>
      <c r="AN58" s="74">
        <f t="shared" si="75"/>
        <v>7828</v>
      </c>
      <c r="AO58" s="74">
        <v>7828</v>
      </c>
      <c r="AP58" s="74">
        <v>0</v>
      </c>
      <c r="AQ58" s="74">
        <v>0</v>
      </c>
      <c r="AR58" s="74">
        <v>0</v>
      </c>
      <c r="AS58" s="74">
        <f t="shared" si="76"/>
        <v>7653</v>
      </c>
      <c r="AT58" s="74">
        <v>0</v>
      </c>
      <c r="AU58" s="74">
        <v>6991</v>
      </c>
      <c r="AV58" s="74">
        <v>662</v>
      </c>
      <c r="AW58" s="74">
        <v>0</v>
      </c>
      <c r="AX58" s="74">
        <f t="shared" si="77"/>
        <v>12358</v>
      </c>
      <c r="AY58" s="74">
        <v>11177</v>
      </c>
      <c r="AZ58" s="74">
        <v>0</v>
      </c>
      <c r="BA58" s="74">
        <v>880</v>
      </c>
      <c r="BB58" s="74">
        <v>301</v>
      </c>
      <c r="BC58" s="74">
        <v>15823</v>
      </c>
      <c r="BD58" s="74">
        <v>0</v>
      </c>
      <c r="BE58" s="74">
        <v>8428</v>
      </c>
      <c r="BF58" s="74">
        <f t="shared" si="78"/>
        <v>36267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f t="shared" si="81"/>
        <v>0</v>
      </c>
      <c r="BP58" s="74">
        <f t="shared" si="82"/>
        <v>0</v>
      </c>
      <c r="BQ58" s="74">
        <v>0</v>
      </c>
      <c r="BR58" s="74">
        <v>0</v>
      </c>
      <c r="BS58" s="74">
        <v>0</v>
      </c>
      <c r="BT58" s="74">
        <v>0</v>
      </c>
      <c r="BU58" s="74">
        <f t="shared" si="83"/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f t="shared" si="84"/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18889</v>
      </c>
      <c r="CF58" s="74">
        <v>0</v>
      </c>
      <c r="CG58" s="74">
        <v>0</v>
      </c>
      <c r="CH58" s="74">
        <f t="shared" si="85"/>
        <v>0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0</v>
      </c>
      <c r="CQ58" s="74">
        <f t="shared" si="94"/>
        <v>27839</v>
      </c>
      <c r="CR58" s="74">
        <f t="shared" si="95"/>
        <v>7828</v>
      </c>
      <c r="CS58" s="74">
        <f t="shared" si="96"/>
        <v>7828</v>
      </c>
      <c r="CT58" s="74">
        <f t="shared" si="97"/>
        <v>0</v>
      </c>
      <c r="CU58" s="74">
        <f t="shared" si="98"/>
        <v>0</v>
      </c>
      <c r="CV58" s="74">
        <f t="shared" si="99"/>
        <v>0</v>
      </c>
      <c r="CW58" s="74">
        <f t="shared" si="100"/>
        <v>7653</v>
      </c>
      <c r="CX58" s="74">
        <f t="shared" si="101"/>
        <v>0</v>
      </c>
      <c r="CY58" s="74">
        <f t="shared" si="102"/>
        <v>6991</v>
      </c>
      <c r="CZ58" s="74">
        <f t="shared" si="103"/>
        <v>662</v>
      </c>
      <c r="DA58" s="74">
        <f t="shared" si="104"/>
        <v>0</v>
      </c>
      <c r="DB58" s="74">
        <f t="shared" si="105"/>
        <v>12358</v>
      </c>
      <c r="DC58" s="74">
        <f t="shared" si="106"/>
        <v>11177</v>
      </c>
      <c r="DD58" s="74">
        <f t="shared" si="107"/>
        <v>0</v>
      </c>
      <c r="DE58" s="74">
        <f t="shared" si="108"/>
        <v>880</v>
      </c>
      <c r="DF58" s="74">
        <f t="shared" si="109"/>
        <v>301</v>
      </c>
      <c r="DG58" s="74">
        <f t="shared" si="110"/>
        <v>34712</v>
      </c>
      <c r="DH58" s="74">
        <f t="shared" si="111"/>
        <v>0</v>
      </c>
      <c r="DI58" s="74">
        <f t="shared" si="112"/>
        <v>8428</v>
      </c>
      <c r="DJ58" s="74">
        <f t="shared" si="113"/>
        <v>36267</v>
      </c>
    </row>
    <row r="59" spans="1:114" s="50" customFormat="1" ht="12" customHeight="1">
      <c r="A59" s="53" t="s">
        <v>107</v>
      </c>
      <c r="B59" s="54" t="s">
        <v>213</v>
      </c>
      <c r="C59" s="53" t="s">
        <v>214</v>
      </c>
      <c r="D59" s="74">
        <f t="shared" si="60"/>
        <v>28687</v>
      </c>
      <c r="E59" s="74">
        <f t="shared" si="61"/>
        <v>1767</v>
      </c>
      <c r="F59" s="74">
        <v>0</v>
      </c>
      <c r="G59" s="74">
        <v>0</v>
      </c>
      <c r="H59" s="74">
        <v>0</v>
      </c>
      <c r="I59" s="74">
        <v>744</v>
      </c>
      <c r="J59" s="75" t="s">
        <v>110</v>
      </c>
      <c r="K59" s="74">
        <v>1023</v>
      </c>
      <c r="L59" s="74">
        <v>26920</v>
      </c>
      <c r="M59" s="74">
        <f t="shared" si="62"/>
        <v>18519</v>
      </c>
      <c r="N59" s="74">
        <f t="shared" si="63"/>
        <v>0</v>
      </c>
      <c r="O59" s="74">
        <v>0</v>
      </c>
      <c r="P59" s="74">
        <v>0</v>
      </c>
      <c r="Q59" s="74">
        <v>0</v>
      </c>
      <c r="R59" s="74">
        <v>0</v>
      </c>
      <c r="S59" s="75" t="s">
        <v>110</v>
      </c>
      <c r="T59" s="74">
        <v>0</v>
      </c>
      <c r="U59" s="74">
        <v>18519</v>
      </c>
      <c r="V59" s="74">
        <f t="shared" si="64"/>
        <v>47206</v>
      </c>
      <c r="W59" s="74">
        <f t="shared" si="65"/>
        <v>1767</v>
      </c>
      <c r="X59" s="74">
        <f t="shared" si="66"/>
        <v>0</v>
      </c>
      <c r="Y59" s="74">
        <f t="shared" si="67"/>
        <v>0</v>
      </c>
      <c r="Z59" s="74">
        <f t="shared" si="68"/>
        <v>0</v>
      </c>
      <c r="AA59" s="74">
        <f t="shared" si="69"/>
        <v>744</v>
      </c>
      <c r="AB59" s="75" t="s">
        <v>110</v>
      </c>
      <c r="AC59" s="74">
        <f t="shared" si="70"/>
        <v>1023</v>
      </c>
      <c r="AD59" s="74">
        <f t="shared" si="71"/>
        <v>45439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f t="shared" si="74"/>
        <v>21847</v>
      </c>
      <c r="AN59" s="74">
        <f t="shared" si="75"/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f t="shared" si="76"/>
        <v>1350</v>
      </c>
      <c r="AT59" s="74">
        <v>0</v>
      </c>
      <c r="AU59" s="74">
        <v>814</v>
      </c>
      <c r="AV59" s="74">
        <v>536</v>
      </c>
      <c r="AW59" s="74">
        <v>0</v>
      </c>
      <c r="AX59" s="74">
        <f t="shared" si="77"/>
        <v>20497</v>
      </c>
      <c r="AY59" s="74">
        <v>10280</v>
      </c>
      <c r="AZ59" s="74">
        <v>2774</v>
      </c>
      <c r="BA59" s="74">
        <v>7443</v>
      </c>
      <c r="BB59" s="74">
        <v>0</v>
      </c>
      <c r="BC59" s="74">
        <v>6840</v>
      </c>
      <c r="BD59" s="74">
        <v>0</v>
      </c>
      <c r="BE59" s="74">
        <v>0</v>
      </c>
      <c r="BF59" s="74">
        <f t="shared" si="78"/>
        <v>21847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f t="shared" si="81"/>
        <v>5359</v>
      </c>
      <c r="BP59" s="74">
        <f t="shared" si="82"/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5359</v>
      </c>
      <c r="CA59" s="74">
        <v>5359</v>
      </c>
      <c r="CB59" s="74">
        <v>0</v>
      </c>
      <c r="CC59" s="74">
        <v>0</v>
      </c>
      <c r="CD59" s="74">
        <v>0</v>
      </c>
      <c r="CE59" s="74">
        <v>13160</v>
      </c>
      <c r="CF59" s="74">
        <v>0</v>
      </c>
      <c r="CG59" s="74">
        <v>0</v>
      </c>
      <c r="CH59" s="74">
        <f t="shared" si="85"/>
        <v>5359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0</v>
      </c>
      <c r="CQ59" s="74">
        <f t="shared" si="94"/>
        <v>27206</v>
      </c>
      <c r="CR59" s="74">
        <f t="shared" si="95"/>
        <v>0</v>
      </c>
      <c r="CS59" s="74">
        <f t="shared" si="96"/>
        <v>0</v>
      </c>
      <c r="CT59" s="74">
        <f t="shared" si="97"/>
        <v>0</v>
      </c>
      <c r="CU59" s="74">
        <f t="shared" si="98"/>
        <v>0</v>
      </c>
      <c r="CV59" s="74">
        <f t="shared" si="99"/>
        <v>0</v>
      </c>
      <c r="CW59" s="74">
        <f t="shared" si="100"/>
        <v>1350</v>
      </c>
      <c r="CX59" s="74">
        <f t="shared" si="101"/>
        <v>0</v>
      </c>
      <c r="CY59" s="74">
        <f t="shared" si="102"/>
        <v>814</v>
      </c>
      <c r="CZ59" s="74">
        <f t="shared" si="103"/>
        <v>536</v>
      </c>
      <c r="DA59" s="74">
        <f t="shared" si="104"/>
        <v>0</v>
      </c>
      <c r="DB59" s="74">
        <f t="shared" si="105"/>
        <v>25856</v>
      </c>
      <c r="DC59" s="74">
        <f t="shared" si="106"/>
        <v>15639</v>
      </c>
      <c r="DD59" s="74">
        <f t="shared" si="107"/>
        <v>2774</v>
      </c>
      <c r="DE59" s="74">
        <f t="shared" si="108"/>
        <v>7443</v>
      </c>
      <c r="DF59" s="74">
        <f t="shared" si="109"/>
        <v>0</v>
      </c>
      <c r="DG59" s="74">
        <f t="shared" si="110"/>
        <v>20000</v>
      </c>
      <c r="DH59" s="74">
        <f t="shared" si="111"/>
        <v>0</v>
      </c>
      <c r="DI59" s="74">
        <f t="shared" si="112"/>
        <v>0</v>
      </c>
      <c r="DJ59" s="74">
        <f t="shared" si="113"/>
        <v>27206</v>
      </c>
    </row>
    <row r="60" spans="1:114" s="50" customFormat="1" ht="12" customHeight="1">
      <c r="A60" s="53" t="s">
        <v>107</v>
      </c>
      <c r="B60" s="54" t="s">
        <v>215</v>
      </c>
      <c r="C60" s="53" t="s">
        <v>216</v>
      </c>
      <c r="D60" s="74">
        <f t="shared" si="60"/>
        <v>71716</v>
      </c>
      <c r="E60" s="74">
        <f t="shared" si="61"/>
        <v>7647</v>
      </c>
      <c r="F60" s="74">
        <v>0</v>
      </c>
      <c r="G60" s="74">
        <v>0</v>
      </c>
      <c r="H60" s="74">
        <v>0</v>
      </c>
      <c r="I60" s="74">
        <v>7647</v>
      </c>
      <c r="J60" s="75" t="s">
        <v>110</v>
      </c>
      <c r="K60" s="74">
        <v>0</v>
      </c>
      <c r="L60" s="74">
        <v>64069</v>
      </c>
      <c r="M60" s="74">
        <f t="shared" si="62"/>
        <v>24301</v>
      </c>
      <c r="N60" s="74">
        <f t="shared" si="63"/>
        <v>0</v>
      </c>
      <c r="O60" s="74">
        <v>0</v>
      </c>
      <c r="P60" s="74">
        <v>0</v>
      </c>
      <c r="Q60" s="74">
        <v>0</v>
      </c>
      <c r="R60" s="74">
        <v>0</v>
      </c>
      <c r="S60" s="75" t="s">
        <v>110</v>
      </c>
      <c r="T60" s="74">
        <v>0</v>
      </c>
      <c r="U60" s="74">
        <v>24301</v>
      </c>
      <c r="V60" s="74">
        <f t="shared" si="64"/>
        <v>96017</v>
      </c>
      <c r="W60" s="74">
        <f t="shared" si="65"/>
        <v>7647</v>
      </c>
      <c r="X60" s="74">
        <f t="shared" si="66"/>
        <v>0</v>
      </c>
      <c r="Y60" s="74">
        <f t="shared" si="67"/>
        <v>0</v>
      </c>
      <c r="Z60" s="74">
        <f t="shared" si="68"/>
        <v>0</v>
      </c>
      <c r="AA60" s="74">
        <f t="shared" si="69"/>
        <v>7647</v>
      </c>
      <c r="AB60" s="75" t="s">
        <v>110</v>
      </c>
      <c r="AC60" s="74">
        <f t="shared" si="70"/>
        <v>0</v>
      </c>
      <c r="AD60" s="74">
        <f t="shared" si="71"/>
        <v>88370</v>
      </c>
      <c r="AE60" s="74">
        <f t="shared" si="72"/>
        <v>0</v>
      </c>
      <c r="AF60" s="74">
        <f t="shared" si="73"/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f t="shared" si="74"/>
        <v>42316</v>
      </c>
      <c r="AN60" s="74">
        <f t="shared" si="75"/>
        <v>6589</v>
      </c>
      <c r="AO60" s="74">
        <v>6589</v>
      </c>
      <c r="AP60" s="74">
        <v>0</v>
      </c>
      <c r="AQ60" s="74">
        <v>0</v>
      </c>
      <c r="AR60" s="74">
        <v>0</v>
      </c>
      <c r="AS60" s="74">
        <f t="shared" si="76"/>
        <v>2121</v>
      </c>
      <c r="AT60" s="74">
        <v>2121</v>
      </c>
      <c r="AU60" s="74">
        <v>0</v>
      </c>
      <c r="AV60" s="74">
        <v>0</v>
      </c>
      <c r="AW60" s="74">
        <v>0</v>
      </c>
      <c r="AX60" s="74">
        <f t="shared" si="77"/>
        <v>33606</v>
      </c>
      <c r="AY60" s="74">
        <v>24938</v>
      </c>
      <c r="AZ60" s="74">
        <v>6727</v>
      </c>
      <c r="BA60" s="74">
        <v>1941</v>
      </c>
      <c r="BB60" s="74">
        <v>0</v>
      </c>
      <c r="BC60" s="74">
        <v>29400</v>
      </c>
      <c r="BD60" s="74">
        <v>0</v>
      </c>
      <c r="BE60" s="74">
        <v>0</v>
      </c>
      <c r="BF60" s="74">
        <f t="shared" si="78"/>
        <v>42316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0</v>
      </c>
      <c r="BO60" s="74">
        <f t="shared" si="81"/>
        <v>0</v>
      </c>
      <c r="BP60" s="74">
        <f t="shared" si="82"/>
        <v>0</v>
      </c>
      <c r="BQ60" s="74">
        <v>0</v>
      </c>
      <c r="BR60" s="74">
        <v>0</v>
      </c>
      <c r="BS60" s="74">
        <v>0</v>
      </c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24301</v>
      </c>
      <c r="CF60" s="74">
        <v>0</v>
      </c>
      <c r="CG60" s="74">
        <v>0</v>
      </c>
      <c r="CH60" s="74">
        <f t="shared" si="85"/>
        <v>0</v>
      </c>
      <c r="CI60" s="74">
        <f t="shared" si="86"/>
        <v>0</v>
      </c>
      <c r="CJ60" s="74">
        <f t="shared" si="87"/>
        <v>0</v>
      </c>
      <c r="CK60" s="74">
        <f t="shared" si="88"/>
        <v>0</v>
      </c>
      <c r="CL60" s="74">
        <f t="shared" si="89"/>
        <v>0</v>
      </c>
      <c r="CM60" s="74">
        <f t="shared" si="90"/>
        <v>0</v>
      </c>
      <c r="CN60" s="74">
        <f t="shared" si="91"/>
        <v>0</v>
      </c>
      <c r="CO60" s="74">
        <f t="shared" si="92"/>
        <v>0</v>
      </c>
      <c r="CP60" s="74">
        <f t="shared" si="93"/>
        <v>0</v>
      </c>
      <c r="CQ60" s="74">
        <f t="shared" si="94"/>
        <v>42316</v>
      </c>
      <c r="CR60" s="74">
        <f t="shared" si="95"/>
        <v>6589</v>
      </c>
      <c r="CS60" s="74">
        <f t="shared" si="96"/>
        <v>6589</v>
      </c>
      <c r="CT60" s="74">
        <f t="shared" si="97"/>
        <v>0</v>
      </c>
      <c r="CU60" s="74">
        <f t="shared" si="98"/>
        <v>0</v>
      </c>
      <c r="CV60" s="74">
        <f t="shared" si="99"/>
        <v>0</v>
      </c>
      <c r="CW60" s="74">
        <f t="shared" si="100"/>
        <v>2121</v>
      </c>
      <c r="CX60" s="74">
        <f t="shared" si="101"/>
        <v>2121</v>
      </c>
      <c r="CY60" s="74">
        <f t="shared" si="102"/>
        <v>0</v>
      </c>
      <c r="CZ60" s="74">
        <f t="shared" si="103"/>
        <v>0</v>
      </c>
      <c r="DA60" s="74">
        <f t="shared" si="104"/>
        <v>0</v>
      </c>
      <c r="DB60" s="74">
        <f t="shared" si="105"/>
        <v>33606</v>
      </c>
      <c r="DC60" s="74">
        <f t="shared" si="106"/>
        <v>24938</v>
      </c>
      <c r="DD60" s="74">
        <f t="shared" si="107"/>
        <v>6727</v>
      </c>
      <c r="DE60" s="74">
        <f t="shared" si="108"/>
        <v>1941</v>
      </c>
      <c r="DF60" s="74">
        <f t="shared" si="109"/>
        <v>0</v>
      </c>
      <c r="DG60" s="74">
        <f t="shared" si="110"/>
        <v>53701</v>
      </c>
      <c r="DH60" s="74">
        <f t="shared" si="111"/>
        <v>0</v>
      </c>
      <c r="DI60" s="74">
        <f t="shared" si="112"/>
        <v>0</v>
      </c>
      <c r="DJ60" s="74">
        <f t="shared" si="113"/>
        <v>42316</v>
      </c>
    </row>
    <row r="61" spans="1:114" s="50" customFormat="1" ht="12" customHeight="1">
      <c r="A61" s="53" t="s">
        <v>107</v>
      </c>
      <c r="B61" s="54" t="s">
        <v>217</v>
      </c>
      <c r="C61" s="53" t="s">
        <v>218</v>
      </c>
      <c r="D61" s="74">
        <f t="shared" si="60"/>
        <v>67146</v>
      </c>
      <c r="E61" s="74">
        <f t="shared" si="61"/>
        <v>8145</v>
      </c>
      <c r="F61" s="74">
        <v>0</v>
      </c>
      <c r="G61" s="74">
        <v>0</v>
      </c>
      <c r="H61" s="74">
        <v>0</v>
      </c>
      <c r="I61" s="74">
        <v>7485</v>
      </c>
      <c r="J61" s="75" t="s">
        <v>110</v>
      </c>
      <c r="K61" s="74">
        <v>660</v>
      </c>
      <c r="L61" s="74">
        <v>59001</v>
      </c>
      <c r="M61" s="74">
        <f t="shared" si="62"/>
        <v>23353</v>
      </c>
      <c r="N61" s="74">
        <f t="shared" si="63"/>
        <v>0</v>
      </c>
      <c r="O61" s="74">
        <v>0</v>
      </c>
      <c r="P61" s="74">
        <v>0</v>
      </c>
      <c r="Q61" s="74">
        <v>0</v>
      </c>
      <c r="R61" s="74">
        <v>0</v>
      </c>
      <c r="S61" s="75" t="s">
        <v>110</v>
      </c>
      <c r="T61" s="74">
        <v>0</v>
      </c>
      <c r="U61" s="74">
        <v>23353</v>
      </c>
      <c r="V61" s="74">
        <f t="shared" si="64"/>
        <v>90499</v>
      </c>
      <c r="W61" s="74">
        <f t="shared" si="65"/>
        <v>8145</v>
      </c>
      <c r="X61" s="74">
        <f t="shared" si="66"/>
        <v>0</v>
      </c>
      <c r="Y61" s="74">
        <f t="shared" si="67"/>
        <v>0</v>
      </c>
      <c r="Z61" s="74">
        <f t="shared" si="68"/>
        <v>0</v>
      </c>
      <c r="AA61" s="74">
        <f t="shared" si="69"/>
        <v>7485</v>
      </c>
      <c r="AB61" s="75" t="s">
        <v>110</v>
      </c>
      <c r="AC61" s="74">
        <f t="shared" si="70"/>
        <v>660</v>
      </c>
      <c r="AD61" s="74">
        <f t="shared" si="71"/>
        <v>82354</v>
      </c>
      <c r="AE61" s="74">
        <f t="shared" si="72"/>
        <v>0</v>
      </c>
      <c r="AF61" s="74">
        <f t="shared" si="73"/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f t="shared" si="74"/>
        <v>42264</v>
      </c>
      <c r="AN61" s="74">
        <f t="shared" si="75"/>
        <v>7380</v>
      </c>
      <c r="AO61" s="74">
        <v>7380</v>
      </c>
      <c r="AP61" s="74">
        <v>0</v>
      </c>
      <c r="AQ61" s="74">
        <v>0</v>
      </c>
      <c r="AR61" s="74">
        <v>0</v>
      </c>
      <c r="AS61" s="74">
        <f t="shared" si="76"/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f t="shared" si="77"/>
        <v>34884</v>
      </c>
      <c r="AY61" s="74">
        <v>30214</v>
      </c>
      <c r="AZ61" s="74">
        <v>3258</v>
      </c>
      <c r="BA61" s="74">
        <v>0</v>
      </c>
      <c r="BB61" s="74">
        <v>1412</v>
      </c>
      <c r="BC61" s="74">
        <v>24882</v>
      </c>
      <c r="BD61" s="74">
        <v>0</v>
      </c>
      <c r="BE61" s="74">
        <v>0</v>
      </c>
      <c r="BF61" s="74">
        <f t="shared" si="78"/>
        <v>42264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0</v>
      </c>
      <c r="BP61" s="74">
        <f t="shared" si="82"/>
        <v>0</v>
      </c>
      <c r="BQ61" s="74">
        <v>0</v>
      </c>
      <c r="BR61" s="74">
        <v>0</v>
      </c>
      <c r="BS61" s="74">
        <v>0</v>
      </c>
      <c r="BT61" s="74">
        <v>0</v>
      </c>
      <c r="BU61" s="74">
        <f t="shared" si="83"/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f t="shared" si="84"/>
        <v>0</v>
      </c>
      <c r="CA61" s="74"/>
      <c r="CB61" s="74"/>
      <c r="CC61" s="74">
        <v>0</v>
      </c>
      <c r="CD61" s="74">
        <v>0</v>
      </c>
      <c r="CE61" s="74">
        <v>23353</v>
      </c>
      <c r="CF61" s="74">
        <v>0</v>
      </c>
      <c r="CG61" s="74">
        <v>0</v>
      </c>
      <c r="CH61" s="74">
        <f t="shared" si="85"/>
        <v>0</v>
      </c>
      <c r="CI61" s="74">
        <f t="shared" si="86"/>
        <v>0</v>
      </c>
      <c r="CJ61" s="74">
        <f t="shared" si="87"/>
        <v>0</v>
      </c>
      <c r="CK61" s="74">
        <f t="shared" si="88"/>
        <v>0</v>
      </c>
      <c r="CL61" s="74">
        <f t="shared" si="89"/>
        <v>0</v>
      </c>
      <c r="CM61" s="74">
        <f t="shared" si="90"/>
        <v>0</v>
      </c>
      <c r="CN61" s="74">
        <f t="shared" si="91"/>
        <v>0</v>
      </c>
      <c r="CO61" s="74">
        <f t="shared" si="92"/>
        <v>0</v>
      </c>
      <c r="CP61" s="74">
        <f t="shared" si="93"/>
        <v>0</v>
      </c>
      <c r="CQ61" s="74">
        <f t="shared" si="94"/>
        <v>42264</v>
      </c>
      <c r="CR61" s="74">
        <f t="shared" si="95"/>
        <v>7380</v>
      </c>
      <c r="CS61" s="74">
        <f t="shared" si="96"/>
        <v>7380</v>
      </c>
      <c r="CT61" s="74">
        <f t="shared" si="97"/>
        <v>0</v>
      </c>
      <c r="CU61" s="74">
        <f t="shared" si="98"/>
        <v>0</v>
      </c>
      <c r="CV61" s="74">
        <f t="shared" si="99"/>
        <v>0</v>
      </c>
      <c r="CW61" s="74">
        <f t="shared" si="100"/>
        <v>0</v>
      </c>
      <c r="CX61" s="74">
        <f t="shared" si="101"/>
        <v>0</v>
      </c>
      <c r="CY61" s="74">
        <f t="shared" si="102"/>
        <v>0</v>
      </c>
      <c r="CZ61" s="74">
        <f t="shared" si="103"/>
        <v>0</v>
      </c>
      <c r="DA61" s="74">
        <f t="shared" si="104"/>
        <v>0</v>
      </c>
      <c r="DB61" s="74">
        <f t="shared" si="105"/>
        <v>34884</v>
      </c>
      <c r="DC61" s="74">
        <f t="shared" si="106"/>
        <v>30214</v>
      </c>
      <c r="DD61" s="74">
        <f t="shared" si="107"/>
        <v>3258</v>
      </c>
      <c r="DE61" s="74">
        <f t="shared" si="108"/>
        <v>0</v>
      </c>
      <c r="DF61" s="74">
        <f t="shared" si="109"/>
        <v>1412</v>
      </c>
      <c r="DG61" s="74">
        <f t="shared" si="110"/>
        <v>48235</v>
      </c>
      <c r="DH61" s="74">
        <f t="shared" si="111"/>
        <v>0</v>
      </c>
      <c r="DI61" s="74">
        <f t="shared" si="112"/>
        <v>0</v>
      </c>
      <c r="DJ61" s="74">
        <f t="shared" si="113"/>
        <v>42264</v>
      </c>
    </row>
    <row r="62" spans="1:114" s="50" customFormat="1" ht="12" customHeight="1">
      <c r="A62" s="53" t="s">
        <v>107</v>
      </c>
      <c r="B62" s="54" t="s">
        <v>219</v>
      </c>
      <c r="C62" s="53" t="s">
        <v>220</v>
      </c>
      <c r="D62" s="74">
        <f t="shared" si="60"/>
        <v>41609</v>
      </c>
      <c r="E62" s="74">
        <f t="shared" si="61"/>
        <v>0</v>
      </c>
      <c r="F62" s="74">
        <v>0</v>
      </c>
      <c r="G62" s="74">
        <v>0</v>
      </c>
      <c r="H62" s="74">
        <v>0</v>
      </c>
      <c r="I62" s="74">
        <v>0</v>
      </c>
      <c r="J62" s="75" t="s">
        <v>110</v>
      </c>
      <c r="K62" s="74"/>
      <c r="L62" s="74">
        <v>41609</v>
      </c>
      <c r="M62" s="74">
        <f t="shared" si="62"/>
        <v>10731</v>
      </c>
      <c r="N62" s="74">
        <f t="shared" si="63"/>
        <v>0</v>
      </c>
      <c r="O62" s="74">
        <v>0</v>
      </c>
      <c r="P62" s="74">
        <v>0</v>
      </c>
      <c r="Q62" s="74">
        <v>0</v>
      </c>
      <c r="R62" s="74">
        <v>0</v>
      </c>
      <c r="S62" s="75" t="s">
        <v>110</v>
      </c>
      <c r="T62" s="74"/>
      <c r="U62" s="74">
        <v>10731</v>
      </c>
      <c r="V62" s="74">
        <f t="shared" si="64"/>
        <v>52340</v>
      </c>
      <c r="W62" s="74">
        <f t="shared" si="65"/>
        <v>0</v>
      </c>
      <c r="X62" s="74">
        <f t="shared" si="66"/>
        <v>0</v>
      </c>
      <c r="Y62" s="74">
        <f t="shared" si="67"/>
        <v>0</v>
      </c>
      <c r="Z62" s="74">
        <f t="shared" si="68"/>
        <v>0</v>
      </c>
      <c r="AA62" s="74">
        <f t="shared" si="69"/>
        <v>0</v>
      </c>
      <c r="AB62" s="75" t="s">
        <v>110</v>
      </c>
      <c r="AC62" s="74">
        <f t="shared" si="70"/>
        <v>0</v>
      </c>
      <c r="AD62" s="74">
        <f t="shared" si="71"/>
        <v>52340</v>
      </c>
      <c r="AE62" s="74">
        <f t="shared" si="72"/>
        <v>0</v>
      </c>
      <c r="AF62" s="74">
        <f t="shared" si="73"/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f t="shared" si="74"/>
        <v>0</v>
      </c>
      <c r="AN62" s="74">
        <f t="shared" si="75"/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f t="shared" si="76"/>
        <v>0</v>
      </c>
      <c r="AT62" s="74">
        <v>0</v>
      </c>
      <c r="AU62" s="74">
        <v>0</v>
      </c>
      <c r="AV62" s="74">
        <v>0</v>
      </c>
      <c r="AW62" s="74">
        <v>0</v>
      </c>
      <c r="AX62" s="74">
        <f t="shared" si="77"/>
        <v>0</v>
      </c>
      <c r="AY62" s="74">
        <v>0</v>
      </c>
      <c r="AZ62" s="74">
        <v>0</v>
      </c>
      <c r="BA62" s="74">
        <v>0</v>
      </c>
      <c r="BB62" s="74">
        <v>0</v>
      </c>
      <c r="BC62" s="74">
        <v>41609</v>
      </c>
      <c r="BD62" s="74">
        <v>0</v>
      </c>
      <c r="BE62" s="74">
        <v>0</v>
      </c>
      <c r="BF62" s="74">
        <f t="shared" si="78"/>
        <v>0</v>
      </c>
      <c r="BG62" s="74">
        <f t="shared" si="79"/>
        <v>0</v>
      </c>
      <c r="BH62" s="74">
        <f t="shared" si="80"/>
        <v>0</v>
      </c>
      <c r="BI62" s="74">
        <v>0</v>
      </c>
      <c r="BJ62" s="74">
        <v>0</v>
      </c>
      <c r="BK62" s="74">
        <v>0</v>
      </c>
      <c r="BL62" s="74">
        <v>0</v>
      </c>
      <c r="BM62" s="74">
        <v>0</v>
      </c>
      <c r="BN62" s="74">
        <v>0</v>
      </c>
      <c r="BO62" s="74">
        <f t="shared" si="81"/>
        <v>0</v>
      </c>
      <c r="BP62" s="74">
        <f t="shared" si="82"/>
        <v>0</v>
      </c>
      <c r="BQ62" s="74">
        <v>0</v>
      </c>
      <c r="BR62" s="74">
        <v>0</v>
      </c>
      <c r="BS62" s="74">
        <v>0</v>
      </c>
      <c r="BT62" s="74">
        <v>0</v>
      </c>
      <c r="BU62" s="74">
        <f t="shared" si="83"/>
        <v>0</v>
      </c>
      <c r="BV62" s="74">
        <v>0</v>
      </c>
      <c r="BW62" s="74">
        <v>0</v>
      </c>
      <c r="BX62" s="74">
        <v>0</v>
      </c>
      <c r="BY62" s="74">
        <v>0</v>
      </c>
      <c r="BZ62" s="74">
        <f t="shared" si="84"/>
        <v>0</v>
      </c>
      <c r="CA62" s="74">
        <v>0</v>
      </c>
      <c r="CB62" s="74">
        <v>0</v>
      </c>
      <c r="CC62" s="74">
        <v>0</v>
      </c>
      <c r="CD62" s="74">
        <v>0</v>
      </c>
      <c r="CE62" s="74">
        <v>10731</v>
      </c>
      <c r="CF62" s="74">
        <v>0</v>
      </c>
      <c r="CG62" s="74">
        <v>0</v>
      </c>
      <c r="CH62" s="74">
        <f t="shared" si="85"/>
        <v>0</v>
      </c>
      <c r="CI62" s="74">
        <f t="shared" si="86"/>
        <v>0</v>
      </c>
      <c r="CJ62" s="74">
        <f t="shared" si="87"/>
        <v>0</v>
      </c>
      <c r="CK62" s="74">
        <f t="shared" si="88"/>
        <v>0</v>
      </c>
      <c r="CL62" s="74">
        <f t="shared" si="89"/>
        <v>0</v>
      </c>
      <c r="CM62" s="74">
        <f t="shared" si="90"/>
        <v>0</v>
      </c>
      <c r="CN62" s="74">
        <f t="shared" si="91"/>
        <v>0</v>
      </c>
      <c r="CO62" s="74">
        <f t="shared" si="92"/>
        <v>0</v>
      </c>
      <c r="CP62" s="74">
        <f t="shared" si="93"/>
        <v>0</v>
      </c>
      <c r="CQ62" s="74">
        <f t="shared" si="94"/>
        <v>0</v>
      </c>
      <c r="CR62" s="74">
        <f t="shared" si="95"/>
        <v>0</v>
      </c>
      <c r="CS62" s="74">
        <f t="shared" si="96"/>
        <v>0</v>
      </c>
      <c r="CT62" s="74">
        <f t="shared" si="97"/>
        <v>0</v>
      </c>
      <c r="CU62" s="74">
        <f t="shared" si="98"/>
        <v>0</v>
      </c>
      <c r="CV62" s="74">
        <f t="shared" si="99"/>
        <v>0</v>
      </c>
      <c r="CW62" s="74">
        <f t="shared" si="100"/>
        <v>0</v>
      </c>
      <c r="CX62" s="74">
        <f t="shared" si="101"/>
        <v>0</v>
      </c>
      <c r="CY62" s="74">
        <f t="shared" si="102"/>
        <v>0</v>
      </c>
      <c r="CZ62" s="74">
        <f t="shared" si="103"/>
        <v>0</v>
      </c>
      <c r="DA62" s="74">
        <f t="shared" si="104"/>
        <v>0</v>
      </c>
      <c r="DB62" s="74">
        <f t="shared" si="105"/>
        <v>0</v>
      </c>
      <c r="DC62" s="74">
        <f t="shared" si="106"/>
        <v>0</v>
      </c>
      <c r="DD62" s="74">
        <f t="shared" si="107"/>
        <v>0</v>
      </c>
      <c r="DE62" s="74">
        <f t="shared" si="108"/>
        <v>0</v>
      </c>
      <c r="DF62" s="74">
        <f t="shared" si="109"/>
        <v>0</v>
      </c>
      <c r="DG62" s="74">
        <f t="shared" si="110"/>
        <v>52340</v>
      </c>
      <c r="DH62" s="74">
        <f t="shared" si="111"/>
        <v>0</v>
      </c>
      <c r="DI62" s="74">
        <f t="shared" si="112"/>
        <v>0</v>
      </c>
      <c r="DJ62" s="74">
        <f t="shared" si="113"/>
        <v>0</v>
      </c>
    </row>
    <row r="63" spans="1:114" s="50" customFormat="1" ht="12" customHeight="1">
      <c r="A63" s="53" t="s">
        <v>107</v>
      </c>
      <c r="B63" s="54" t="s">
        <v>221</v>
      </c>
      <c r="C63" s="53" t="s">
        <v>222</v>
      </c>
      <c r="D63" s="74">
        <f t="shared" si="60"/>
        <v>24877</v>
      </c>
      <c r="E63" s="74">
        <f t="shared" si="61"/>
        <v>0</v>
      </c>
      <c r="F63" s="74">
        <v>0</v>
      </c>
      <c r="G63" s="74">
        <v>0</v>
      </c>
      <c r="H63" s="74">
        <v>0</v>
      </c>
      <c r="I63" s="74">
        <v>0</v>
      </c>
      <c r="J63" s="75" t="s">
        <v>110</v>
      </c>
      <c r="K63" s="74">
        <v>0</v>
      </c>
      <c r="L63" s="74">
        <v>24877</v>
      </c>
      <c r="M63" s="74">
        <f t="shared" si="62"/>
        <v>6871</v>
      </c>
      <c r="N63" s="74">
        <f t="shared" si="63"/>
        <v>0</v>
      </c>
      <c r="O63" s="74">
        <v>0</v>
      </c>
      <c r="P63" s="74">
        <v>0</v>
      </c>
      <c r="Q63" s="74">
        <v>0</v>
      </c>
      <c r="R63" s="74">
        <v>0</v>
      </c>
      <c r="S63" s="75" t="s">
        <v>110</v>
      </c>
      <c r="T63" s="74">
        <v>0</v>
      </c>
      <c r="U63" s="74">
        <v>6871</v>
      </c>
      <c r="V63" s="74">
        <f t="shared" si="64"/>
        <v>31748</v>
      </c>
      <c r="W63" s="74">
        <f t="shared" si="65"/>
        <v>0</v>
      </c>
      <c r="X63" s="74">
        <f t="shared" si="66"/>
        <v>0</v>
      </c>
      <c r="Y63" s="74">
        <f t="shared" si="67"/>
        <v>0</v>
      </c>
      <c r="Z63" s="74">
        <f t="shared" si="68"/>
        <v>0</v>
      </c>
      <c r="AA63" s="74">
        <f t="shared" si="69"/>
        <v>0</v>
      </c>
      <c r="AB63" s="75" t="s">
        <v>110</v>
      </c>
      <c r="AC63" s="74">
        <f t="shared" si="70"/>
        <v>0</v>
      </c>
      <c r="AD63" s="74">
        <f t="shared" si="71"/>
        <v>31748</v>
      </c>
      <c r="AE63" s="74">
        <f t="shared" si="72"/>
        <v>0</v>
      </c>
      <c r="AF63" s="74">
        <f t="shared" si="73"/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f t="shared" si="74"/>
        <v>0</v>
      </c>
      <c r="AN63" s="74">
        <f t="shared" si="75"/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f t="shared" si="76"/>
        <v>0</v>
      </c>
      <c r="AT63" s="74">
        <v>0</v>
      </c>
      <c r="AU63" s="74">
        <v>0</v>
      </c>
      <c r="AV63" s="74">
        <v>0</v>
      </c>
      <c r="AW63" s="74">
        <v>0</v>
      </c>
      <c r="AX63" s="74">
        <f t="shared" si="77"/>
        <v>0</v>
      </c>
      <c r="AY63" s="74">
        <v>0</v>
      </c>
      <c r="AZ63" s="74">
        <v>0</v>
      </c>
      <c r="BA63" s="74">
        <v>0</v>
      </c>
      <c r="BB63" s="74">
        <v>0</v>
      </c>
      <c r="BC63" s="74">
        <v>24877</v>
      </c>
      <c r="BD63" s="74">
        <v>0</v>
      </c>
      <c r="BE63" s="74">
        <v>0</v>
      </c>
      <c r="BF63" s="74">
        <f t="shared" si="78"/>
        <v>0</v>
      </c>
      <c r="BG63" s="74">
        <f t="shared" si="79"/>
        <v>0</v>
      </c>
      <c r="BH63" s="74">
        <f t="shared" si="80"/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0</v>
      </c>
      <c r="BO63" s="74">
        <f t="shared" si="81"/>
        <v>0</v>
      </c>
      <c r="BP63" s="74">
        <f t="shared" si="82"/>
        <v>0</v>
      </c>
      <c r="BQ63" s="74">
        <v>0</v>
      </c>
      <c r="BR63" s="74">
        <v>0</v>
      </c>
      <c r="BS63" s="74">
        <v>0</v>
      </c>
      <c r="BT63" s="74">
        <v>0</v>
      </c>
      <c r="BU63" s="74">
        <f t="shared" si="83"/>
        <v>0</v>
      </c>
      <c r="BV63" s="74"/>
      <c r="BW63" s="74"/>
      <c r="BX63" s="74">
        <v>0</v>
      </c>
      <c r="BY63" s="74">
        <v>0</v>
      </c>
      <c r="BZ63" s="74">
        <f t="shared" si="84"/>
        <v>0</v>
      </c>
      <c r="CA63" s="74">
        <v>0</v>
      </c>
      <c r="CB63" s="74">
        <v>0</v>
      </c>
      <c r="CC63" s="74">
        <v>0</v>
      </c>
      <c r="CD63" s="74">
        <v>0</v>
      </c>
      <c r="CE63" s="74">
        <v>6871</v>
      </c>
      <c r="CF63" s="74">
        <v>0</v>
      </c>
      <c r="CG63" s="74">
        <v>0</v>
      </c>
      <c r="CH63" s="74">
        <f t="shared" si="85"/>
        <v>0</v>
      </c>
      <c r="CI63" s="74">
        <f t="shared" si="86"/>
        <v>0</v>
      </c>
      <c r="CJ63" s="74">
        <f t="shared" si="87"/>
        <v>0</v>
      </c>
      <c r="CK63" s="74">
        <f t="shared" si="88"/>
        <v>0</v>
      </c>
      <c r="CL63" s="74">
        <f t="shared" si="89"/>
        <v>0</v>
      </c>
      <c r="CM63" s="74">
        <f t="shared" si="90"/>
        <v>0</v>
      </c>
      <c r="CN63" s="74">
        <f t="shared" si="91"/>
        <v>0</v>
      </c>
      <c r="CO63" s="74">
        <f t="shared" si="92"/>
        <v>0</v>
      </c>
      <c r="CP63" s="74">
        <f t="shared" si="93"/>
        <v>0</v>
      </c>
      <c r="CQ63" s="74">
        <f t="shared" si="94"/>
        <v>0</v>
      </c>
      <c r="CR63" s="74">
        <f t="shared" si="95"/>
        <v>0</v>
      </c>
      <c r="CS63" s="74">
        <f t="shared" si="96"/>
        <v>0</v>
      </c>
      <c r="CT63" s="74">
        <f t="shared" si="97"/>
        <v>0</v>
      </c>
      <c r="CU63" s="74">
        <f t="shared" si="98"/>
        <v>0</v>
      </c>
      <c r="CV63" s="74">
        <f t="shared" si="99"/>
        <v>0</v>
      </c>
      <c r="CW63" s="74">
        <f t="shared" si="100"/>
        <v>0</v>
      </c>
      <c r="CX63" s="74">
        <f t="shared" si="101"/>
        <v>0</v>
      </c>
      <c r="CY63" s="74">
        <f t="shared" si="102"/>
        <v>0</v>
      </c>
      <c r="CZ63" s="74">
        <f t="shared" si="103"/>
        <v>0</v>
      </c>
      <c r="DA63" s="74">
        <f t="shared" si="104"/>
        <v>0</v>
      </c>
      <c r="DB63" s="74">
        <f t="shared" si="105"/>
        <v>0</v>
      </c>
      <c r="DC63" s="74">
        <f t="shared" si="106"/>
        <v>0</v>
      </c>
      <c r="DD63" s="74">
        <f t="shared" si="107"/>
        <v>0</v>
      </c>
      <c r="DE63" s="74">
        <f t="shared" si="108"/>
        <v>0</v>
      </c>
      <c r="DF63" s="74">
        <f t="shared" si="109"/>
        <v>0</v>
      </c>
      <c r="DG63" s="74">
        <f t="shared" si="110"/>
        <v>31748</v>
      </c>
      <c r="DH63" s="74">
        <f t="shared" si="111"/>
        <v>0</v>
      </c>
      <c r="DI63" s="74">
        <f t="shared" si="112"/>
        <v>0</v>
      </c>
      <c r="DJ63" s="74">
        <f t="shared" si="113"/>
        <v>0</v>
      </c>
    </row>
    <row r="64" spans="1:114" s="50" customFormat="1" ht="12" customHeight="1">
      <c r="A64" s="53" t="s">
        <v>107</v>
      </c>
      <c r="B64" s="54" t="s">
        <v>223</v>
      </c>
      <c r="C64" s="53" t="s">
        <v>224</v>
      </c>
      <c r="D64" s="74">
        <f t="shared" si="60"/>
        <v>49660</v>
      </c>
      <c r="E64" s="74">
        <f t="shared" si="61"/>
        <v>5621</v>
      </c>
      <c r="F64" s="74">
        <v>0</v>
      </c>
      <c r="G64" s="74">
        <v>0</v>
      </c>
      <c r="H64" s="74">
        <v>0</v>
      </c>
      <c r="I64" s="74">
        <v>5621</v>
      </c>
      <c r="J64" s="75" t="s">
        <v>110</v>
      </c>
      <c r="K64" s="74">
        <v>0</v>
      </c>
      <c r="L64" s="74">
        <v>44039</v>
      </c>
      <c r="M64" s="74">
        <f t="shared" si="62"/>
        <v>17857</v>
      </c>
      <c r="N64" s="74">
        <f t="shared" si="63"/>
        <v>0</v>
      </c>
      <c r="O64" s="74">
        <v>0</v>
      </c>
      <c r="P64" s="74">
        <v>0</v>
      </c>
      <c r="Q64" s="74">
        <v>0</v>
      </c>
      <c r="R64" s="74">
        <v>0</v>
      </c>
      <c r="S64" s="75" t="s">
        <v>110</v>
      </c>
      <c r="T64" s="74">
        <v>0</v>
      </c>
      <c r="U64" s="74">
        <v>17857</v>
      </c>
      <c r="V64" s="74">
        <f t="shared" si="64"/>
        <v>67517</v>
      </c>
      <c r="W64" s="74">
        <f t="shared" si="65"/>
        <v>5621</v>
      </c>
      <c r="X64" s="74">
        <f t="shared" si="66"/>
        <v>0</v>
      </c>
      <c r="Y64" s="74">
        <f t="shared" si="67"/>
        <v>0</v>
      </c>
      <c r="Z64" s="74">
        <f t="shared" si="68"/>
        <v>0</v>
      </c>
      <c r="AA64" s="74">
        <f t="shared" si="69"/>
        <v>5621</v>
      </c>
      <c r="AB64" s="75" t="s">
        <v>110</v>
      </c>
      <c r="AC64" s="74">
        <f t="shared" si="70"/>
        <v>0</v>
      </c>
      <c r="AD64" s="74">
        <f t="shared" si="71"/>
        <v>61896</v>
      </c>
      <c r="AE64" s="74">
        <f t="shared" si="72"/>
        <v>0</v>
      </c>
      <c r="AF64" s="74">
        <f t="shared" si="73"/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f t="shared" si="74"/>
        <v>24086</v>
      </c>
      <c r="AN64" s="74">
        <f t="shared" si="75"/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f t="shared" si="76"/>
        <v>0</v>
      </c>
      <c r="AT64" s="74">
        <v>0</v>
      </c>
      <c r="AU64" s="74">
        <v>0</v>
      </c>
      <c r="AV64" s="74">
        <v>0</v>
      </c>
      <c r="AW64" s="74">
        <v>0</v>
      </c>
      <c r="AX64" s="74">
        <f t="shared" si="77"/>
        <v>24086</v>
      </c>
      <c r="AY64" s="74">
        <v>18054</v>
      </c>
      <c r="AZ64" s="74">
        <v>2473</v>
      </c>
      <c r="BA64" s="74">
        <v>2489</v>
      </c>
      <c r="BB64" s="74">
        <v>1070</v>
      </c>
      <c r="BC64" s="74">
        <v>23952</v>
      </c>
      <c r="BD64" s="74">
        <v>0</v>
      </c>
      <c r="BE64" s="74">
        <v>1622</v>
      </c>
      <c r="BF64" s="74">
        <f t="shared" si="78"/>
        <v>25708</v>
      </c>
      <c r="BG64" s="74">
        <f t="shared" si="79"/>
        <v>0</v>
      </c>
      <c r="BH64" s="74">
        <f t="shared" si="80"/>
        <v>0</v>
      </c>
      <c r="BI64" s="74">
        <v>0</v>
      </c>
      <c r="BJ64" s="74">
        <v>0</v>
      </c>
      <c r="BK64" s="74">
        <v>0</v>
      </c>
      <c r="BL64" s="74">
        <v>0</v>
      </c>
      <c r="BM64" s="74">
        <v>0</v>
      </c>
      <c r="BN64" s="74">
        <v>0</v>
      </c>
      <c r="BO64" s="74">
        <f t="shared" si="81"/>
        <v>0</v>
      </c>
      <c r="BP64" s="74">
        <f t="shared" si="82"/>
        <v>0</v>
      </c>
      <c r="BQ64" s="74">
        <v>0</v>
      </c>
      <c r="BR64" s="74">
        <v>0</v>
      </c>
      <c r="BS64" s="74">
        <v>0</v>
      </c>
      <c r="BT64" s="74">
        <v>0</v>
      </c>
      <c r="BU64" s="74">
        <f t="shared" si="83"/>
        <v>0</v>
      </c>
      <c r="BV64" s="74">
        <v>0</v>
      </c>
      <c r="BW64" s="74">
        <v>0</v>
      </c>
      <c r="BX64" s="74">
        <v>0</v>
      </c>
      <c r="BY64" s="74">
        <v>0</v>
      </c>
      <c r="BZ64" s="74">
        <f t="shared" si="84"/>
        <v>0</v>
      </c>
      <c r="CA64" s="74">
        <v>0</v>
      </c>
      <c r="CB64" s="74">
        <v>0</v>
      </c>
      <c r="CC64" s="74">
        <v>0</v>
      </c>
      <c r="CD64" s="74">
        <v>0</v>
      </c>
      <c r="CE64" s="74">
        <v>17857</v>
      </c>
      <c r="CF64" s="74">
        <v>0</v>
      </c>
      <c r="CG64" s="74">
        <v>0</v>
      </c>
      <c r="CH64" s="74">
        <f t="shared" si="85"/>
        <v>0</v>
      </c>
      <c r="CI64" s="74">
        <f t="shared" si="86"/>
        <v>0</v>
      </c>
      <c r="CJ64" s="74">
        <f t="shared" si="87"/>
        <v>0</v>
      </c>
      <c r="CK64" s="74">
        <f t="shared" si="88"/>
        <v>0</v>
      </c>
      <c r="CL64" s="74">
        <f t="shared" si="89"/>
        <v>0</v>
      </c>
      <c r="CM64" s="74">
        <f t="shared" si="90"/>
        <v>0</v>
      </c>
      <c r="CN64" s="74">
        <f t="shared" si="91"/>
        <v>0</v>
      </c>
      <c r="CO64" s="74">
        <f t="shared" si="92"/>
        <v>0</v>
      </c>
      <c r="CP64" s="74">
        <f t="shared" si="93"/>
        <v>0</v>
      </c>
      <c r="CQ64" s="74">
        <f t="shared" si="94"/>
        <v>24086</v>
      </c>
      <c r="CR64" s="74">
        <f t="shared" si="95"/>
        <v>0</v>
      </c>
      <c r="CS64" s="74">
        <f t="shared" si="96"/>
        <v>0</v>
      </c>
      <c r="CT64" s="74">
        <f t="shared" si="97"/>
        <v>0</v>
      </c>
      <c r="CU64" s="74">
        <f t="shared" si="98"/>
        <v>0</v>
      </c>
      <c r="CV64" s="74">
        <f t="shared" si="99"/>
        <v>0</v>
      </c>
      <c r="CW64" s="74">
        <f t="shared" si="100"/>
        <v>0</v>
      </c>
      <c r="CX64" s="74">
        <f t="shared" si="101"/>
        <v>0</v>
      </c>
      <c r="CY64" s="74">
        <f t="shared" si="102"/>
        <v>0</v>
      </c>
      <c r="CZ64" s="74">
        <f t="shared" si="103"/>
        <v>0</v>
      </c>
      <c r="DA64" s="74">
        <f t="shared" si="104"/>
        <v>0</v>
      </c>
      <c r="DB64" s="74">
        <f t="shared" si="105"/>
        <v>24086</v>
      </c>
      <c r="DC64" s="74">
        <f t="shared" si="106"/>
        <v>18054</v>
      </c>
      <c r="DD64" s="74">
        <f t="shared" si="107"/>
        <v>2473</v>
      </c>
      <c r="DE64" s="74">
        <f t="shared" si="108"/>
        <v>2489</v>
      </c>
      <c r="DF64" s="74">
        <f t="shared" si="109"/>
        <v>1070</v>
      </c>
      <c r="DG64" s="74">
        <f t="shared" si="110"/>
        <v>41809</v>
      </c>
      <c r="DH64" s="74">
        <f t="shared" si="111"/>
        <v>0</v>
      </c>
      <c r="DI64" s="74">
        <f t="shared" si="112"/>
        <v>1622</v>
      </c>
      <c r="DJ64" s="74">
        <f t="shared" si="113"/>
        <v>25708</v>
      </c>
    </row>
    <row r="65" spans="1:114" s="50" customFormat="1" ht="12" customHeight="1">
      <c r="A65" s="53" t="s">
        <v>107</v>
      </c>
      <c r="B65" s="54" t="s">
        <v>225</v>
      </c>
      <c r="C65" s="53" t="s">
        <v>226</v>
      </c>
      <c r="D65" s="74">
        <f t="shared" si="60"/>
        <v>209968</v>
      </c>
      <c r="E65" s="74">
        <f t="shared" si="61"/>
        <v>0</v>
      </c>
      <c r="F65" s="74">
        <v>0</v>
      </c>
      <c r="G65" s="74">
        <v>0</v>
      </c>
      <c r="H65" s="74">
        <v>0</v>
      </c>
      <c r="I65" s="74">
        <v>0</v>
      </c>
      <c r="J65" s="75" t="s">
        <v>110</v>
      </c>
      <c r="K65" s="74">
        <v>0</v>
      </c>
      <c r="L65" s="74">
        <v>209968</v>
      </c>
      <c r="M65" s="74">
        <f t="shared" si="62"/>
        <v>44040</v>
      </c>
      <c r="N65" s="74">
        <f t="shared" si="63"/>
        <v>0</v>
      </c>
      <c r="O65" s="74">
        <v>0</v>
      </c>
      <c r="P65" s="74">
        <v>0</v>
      </c>
      <c r="Q65" s="74">
        <v>0</v>
      </c>
      <c r="R65" s="74">
        <v>0</v>
      </c>
      <c r="S65" s="75" t="s">
        <v>110</v>
      </c>
      <c r="T65" s="74">
        <v>0</v>
      </c>
      <c r="U65" s="74">
        <v>44040</v>
      </c>
      <c r="V65" s="74">
        <f t="shared" si="64"/>
        <v>254008</v>
      </c>
      <c r="W65" s="74">
        <f t="shared" si="65"/>
        <v>0</v>
      </c>
      <c r="X65" s="74">
        <f t="shared" si="66"/>
        <v>0</v>
      </c>
      <c r="Y65" s="74">
        <f t="shared" si="67"/>
        <v>0</v>
      </c>
      <c r="Z65" s="74">
        <f t="shared" si="68"/>
        <v>0</v>
      </c>
      <c r="AA65" s="74">
        <f t="shared" si="69"/>
        <v>0</v>
      </c>
      <c r="AB65" s="75" t="s">
        <v>110</v>
      </c>
      <c r="AC65" s="74">
        <f t="shared" si="70"/>
        <v>0</v>
      </c>
      <c r="AD65" s="74">
        <f t="shared" si="71"/>
        <v>254008</v>
      </c>
      <c r="AE65" s="74">
        <f t="shared" si="72"/>
        <v>0</v>
      </c>
      <c r="AF65" s="74">
        <f t="shared" si="73"/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4">
        <f t="shared" si="74"/>
        <v>0</v>
      </c>
      <c r="AN65" s="74">
        <f t="shared" si="75"/>
        <v>0</v>
      </c>
      <c r="AO65" s="74">
        <v>0</v>
      </c>
      <c r="AP65" s="74">
        <v>0</v>
      </c>
      <c r="AQ65" s="74">
        <v>0</v>
      </c>
      <c r="AR65" s="74">
        <v>0</v>
      </c>
      <c r="AS65" s="74">
        <f t="shared" si="76"/>
        <v>0</v>
      </c>
      <c r="AT65" s="74">
        <v>0</v>
      </c>
      <c r="AU65" s="74">
        <v>0</v>
      </c>
      <c r="AV65" s="74">
        <v>0</v>
      </c>
      <c r="AW65" s="74">
        <v>0</v>
      </c>
      <c r="AX65" s="74">
        <f t="shared" si="77"/>
        <v>0</v>
      </c>
      <c r="AY65" s="74">
        <v>0</v>
      </c>
      <c r="AZ65" s="74">
        <v>0</v>
      </c>
      <c r="BA65" s="74">
        <v>0</v>
      </c>
      <c r="BB65" s="74">
        <v>0</v>
      </c>
      <c r="BC65" s="74">
        <v>209968</v>
      </c>
      <c r="BD65" s="74">
        <v>0</v>
      </c>
      <c r="BE65" s="74">
        <v>0</v>
      </c>
      <c r="BF65" s="74">
        <f t="shared" si="78"/>
        <v>0</v>
      </c>
      <c r="BG65" s="74">
        <f t="shared" si="79"/>
        <v>0</v>
      </c>
      <c r="BH65" s="74">
        <f t="shared" si="80"/>
        <v>0</v>
      </c>
      <c r="BI65" s="74">
        <v>0</v>
      </c>
      <c r="BJ65" s="74">
        <v>0</v>
      </c>
      <c r="BK65" s="74">
        <v>0</v>
      </c>
      <c r="BL65" s="74">
        <v>0</v>
      </c>
      <c r="BM65" s="74">
        <v>0</v>
      </c>
      <c r="BN65" s="74">
        <v>0</v>
      </c>
      <c r="BO65" s="74">
        <f t="shared" si="81"/>
        <v>0</v>
      </c>
      <c r="BP65" s="74">
        <f t="shared" si="82"/>
        <v>0</v>
      </c>
      <c r="BQ65" s="74">
        <v>0</v>
      </c>
      <c r="BR65" s="74">
        <v>0</v>
      </c>
      <c r="BS65" s="74">
        <v>0</v>
      </c>
      <c r="BT65" s="74">
        <v>0</v>
      </c>
      <c r="BU65" s="74">
        <f t="shared" si="83"/>
        <v>0</v>
      </c>
      <c r="BV65" s="74">
        <v>0</v>
      </c>
      <c r="BW65" s="74">
        <v>0</v>
      </c>
      <c r="BX65" s="74">
        <v>0</v>
      </c>
      <c r="BY65" s="74">
        <v>0</v>
      </c>
      <c r="BZ65" s="74">
        <f t="shared" si="84"/>
        <v>0</v>
      </c>
      <c r="CA65" s="74">
        <v>0</v>
      </c>
      <c r="CB65" s="74">
        <v>0</v>
      </c>
      <c r="CC65" s="74">
        <v>0</v>
      </c>
      <c r="CD65" s="74">
        <v>0</v>
      </c>
      <c r="CE65" s="74">
        <v>44040</v>
      </c>
      <c r="CF65" s="74">
        <v>0</v>
      </c>
      <c r="CG65" s="74">
        <v>0</v>
      </c>
      <c r="CH65" s="74">
        <f t="shared" si="85"/>
        <v>0</v>
      </c>
      <c r="CI65" s="74">
        <f t="shared" si="86"/>
        <v>0</v>
      </c>
      <c r="CJ65" s="74">
        <f t="shared" si="87"/>
        <v>0</v>
      </c>
      <c r="CK65" s="74">
        <f t="shared" si="88"/>
        <v>0</v>
      </c>
      <c r="CL65" s="74">
        <f t="shared" si="89"/>
        <v>0</v>
      </c>
      <c r="CM65" s="74">
        <f t="shared" si="90"/>
        <v>0</v>
      </c>
      <c r="CN65" s="74">
        <f t="shared" si="91"/>
        <v>0</v>
      </c>
      <c r="CO65" s="74">
        <f t="shared" si="92"/>
        <v>0</v>
      </c>
      <c r="CP65" s="74">
        <f t="shared" si="93"/>
        <v>0</v>
      </c>
      <c r="CQ65" s="74">
        <f t="shared" si="94"/>
        <v>0</v>
      </c>
      <c r="CR65" s="74">
        <f t="shared" si="95"/>
        <v>0</v>
      </c>
      <c r="CS65" s="74">
        <f t="shared" si="96"/>
        <v>0</v>
      </c>
      <c r="CT65" s="74">
        <f t="shared" si="97"/>
        <v>0</v>
      </c>
      <c r="CU65" s="74">
        <f t="shared" si="98"/>
        <v>0</v>
      </c>
      <c r="CV65" s="74">
        <f t="shared" si="99"/>
        <v>0</v>
      </c>
      <c r="CW65" s="74">
        <f t="shared" si="100"/>
        <v>0</v>
      </c>
      <c r="CX65" s="74">
        <f t="shared" si="101"/>
        <v>0</v>
      </c>
      <c r="CY65" s="74">
        <f t="shared" si="102"/>
        <v>0</v>
      </c>
      <c r="CZ65" s="74">
        <f t="shared" si="103"/>
        <v>0</v>
      </c>
      <c r="DA65" s="74">
        <f t="shared" si="104"/>
        <v>0</v>
      </c>
      <c r="DB65" s="74">
        <f t="shared" si="105"/>
        <v>0</v>
      </c>
      <c r="DC65" s="74">
        <f t="shared" si="106"/>
        <v>0</v>
      </c>
      <c r="DD65" s="74">
        <f t="shared" si="107"/>
        <v>0</v>
      </c>
      <c r="DE65" s="74">
        <f t="shared" si="108"/>
        <v>0</v>
      </c>
      <c r="DF65" s="74">
        <f t="shared" si="109"/>
        <v>0</v>
      </c>
      <c r="DG65" s="74">
        <f t="shared" si="110"/>
        <v>254008</v>
      </c>
      <c r="DH65" s="74">
        <f t="shared" si="111"/>
        <v>0</v>
      </c>
      <c r="DI65" s="74">
        <f t="shared" si="112"/>
        <v>0</v>
      </c>
      <c r="DJ65" s="74">
        <f t="shared" si="113"/>
        <v>0</v>
      </c>
    </row>
    <row r="66" spans="1:114" s="50" customFormat="1" ht="12" customHeight="1">
      <c r="A66" s="53" t="s">
        <v>107</v>
      </c>
      <c r="B66" s="54" t="s">
        <v>227</v>
      </c>
      <c r="C66" s="53" t="s">
        <v>228</v>
      </c>
      <c r="D66" s="74">
        <f t="shared" si="60"/>
        <v>34455</v>
      </c>
      <c r="E66" s="74">
        <f t="shared" si="61"/>
        <v>2732</v>
      </c>
      <c r="F66" s="74">
        <v>0</v>
      </c>
      <c r="G66" s="74">
        <v>0</v>
      </c>
      <c r="H66" s="74">
        <v>0</v>
      </c>
      <c r="I66" s="74">
        <v>1910</v>
      </c>
      <c r="J66" s="75" t="s">
        <v>110</v>
      </c>
      <c r="K66" s="74">
        <v>822</v>
      </c>
      <c r="L66" s="74">
        <v>31723</v>
      </c>
      <c r="M66" s="74">
        <f t="shared" si="62"/>
        <v>14516</v>
      </c>
      <c r="N66" s="74">
        <f t="shared" si="63"/>
        <v>0</v>
      </c>
      <c r="O66" s="74">
        <v>0</v>
      </c>
      <c r="P66" s="74">
        <v>0</v>
      </c>
      <c r="Q66" s="74">
        <v>0</v>
      </c>
      <c r="R66" s="74">
        <v>0</v>
      </c>
      <c r="S66" s="75" t="s">
        <v>110</v>
      </c>
      <c r="T66" s="74">
        <v>0</v>
      </c>
      <c r="U66" s="74">
        <v>14516</v>
      </c>
      <c r="V66" s="74">
        <f t="shared" si="64"/>
        <v>48971</v>
      </c>
      <c r="W66" s="74">
        <f t="shared" si="65"/>
        <v>2732</v>
      </c>
      <c r="X66" s="74">
        <f t="shared" si="66"/>
        <v>0</v>
      </c>
      <c r="Y66" s="74">
        <f t="shared" si="67"/>
        <v>0</v>
      </c>
      <c r="Z66" s="74">
        <f t="shared" si="68"/>
        <v>0</v>
      </c>
      <c r="AA66" s="74">
        <f t="shared" si="69"/>
        <v>1910</v>
      </c>
      <c r="AB66" s="75" t="s">
        <v>110</v>
      </c>
      <c r="AC66" s="74">
        <f t="shared" si="70"/>
        <v>822</v>
      </c>
      <c r="AD66" s="74">
        <f t="shared" si="71"/>
        <v>46239</v>
      </c>
      <c r="AE66" s="74">
        <f t="shared" si="72"/>
        <v>0</v>
      </c>
      <c r="AF66" s="74">
        <f t="shared" si="73"/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f t="shared" si="74"/>
        <v>12628</v>
      </c>
      <c r="AN66" s="74">
        <f t="shared" si="75"/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f t="shared" si="76"/>
        <v>0</v>
      </c>
      <c r="AT66" s="74">
        <v>0</v>
      </c>
      <c r="AU66" s="74">
        <v>0</v>
      </c>
      <c r="AV66" s="74">
        <v>0</v>
      </c>
      <c r="AW66" s="74">
        <v>0</v>
      </c>
      <c r="AX66" s="74">
        <f t="shared" si="77"/>
        <v>12628</v>
      </c>
      <c r="AY66" s="74">
        <v>10731</v>
      </c>
      <c r="AZ66" s="74">
        <v>1601</v>
      </c>
      <c r="BA66" s="74">
        <v>296</v>
      </c>
      <c r="BB66" s="74">
        <v>0</v>
      </c>
      <c r="BC66" s="74">
        <v>21827</v>
      </c>
      <c r="BD66" s="74">
        <v>0</v>
      </c>
      <c r="BE66" s="74">
        <v>0</v>
      </c>
      <c r="BF66" s="74">
        <f t="shared" si="78"/>
        <v>12628</v>
      </c>
      <c r="BG66" s="74">
        <f t="shared" si="79"/>
        <v>0</v>
      </c>
      <c r="BH66" s="74">
        <f t="shared" si="80"/>
        <v>0</v>
      </c>
      <c r="BI66" s="74">
        <v>0</v>
      </c>
      <c r="BJ66" s="74">
        <v>0</v>
      </c>
      <c r="BK66" s="74">
        <v>0</v>
      </c>
      <c r="BL66" s="74">
        <v>0</v>
      </c>
      <c r="BM66" s="74">
        <v>0</v>
      </c>
      <c r="BN66" s="74">
        <v>0</v>
      </c>
      <c r="BO66" s="74">
        <f t="shared" si="81"/>
        <v>0</v>
      </c>
      <c r="BP66" s="74">
        <f t="shared" si="82"/>
        <v>0</v>
      </c>
      <c r="BQ66" s="74">
        <v>0</v>
      </c>
      <c r="BR66" s="74">
        <v>0</v>
      </c>
      <c r="BS66" s="74">
        <v>0</v>
      </c>
      <c r="BT66" s="74">
        <v>0</v>
      </c>
      <c r="BU66" s="74">
        <f t="shared" si="83"/>
        <v>0</v>
      </c>
      <c r="BV66" s="74">
        <v>0</v>
      </c>
      <c r="BW66" s="74">
        <v>0</v>
      </c>
      <c r="BX66" s="74">
        <v>0</v>
      </c>
      <c r="BY66" s="74">
        <v>0</v>
      </c>
      <c r="BZ66" s="74">
        <f t="shared" si="84"/>
        <v>0</v>
      </c>
      <c r="CA66" s="74">
        <v>0</v>
      </c>
      <c r="CB66" s="74">
        <v>0</v>
      </c>
      <c r="CC66" s="74">
        <v>0</v>
      </c>
      <c r="CD66" s="74">
        <v>0</v>
      </c>
      <c r="CE66" s="74">
        <v>14516</v>
      </c>
      <c r="CF66" s="74">
        <v>0</v>
      </c>
      <c r="CG66" s="74">
        <v>0</v>
      </c>
      <c r="CH66" s="74">
        <f t="shared" si="85"/>
        <v>0</v>
      </c>
      <c r="CI66" s="74">
        <f t="shared" si="86"/>
        <v>0</v>
      </c>
      <c r="CJ66" s="74">
        <f t="shared" si="87"/>
        <v>0</v>
      </c>
      <c r="CK66" s="74">
        <f t="shared" si="88"/>
        <v>0</v>
      </c>
      <c r="CL66" s="74">
        <f t="shared" si="89"/>
        <v>0</v>
      </c>
      <c r="CM66" s="74">
        <f t="shared" si="90"/>
        <v>0</v>
      </c>
      <c r="CN66" s="74">
        <f t="shared" si="91"/>
        <v>0</v>
      </c>
      <c r="CO66" s="74">
        <f t="shared" si="92"/>
        <v>0</v>
      </c>
      <c r="CP66" s="74">
        <f t="shared" si="93"/>
        <v>0</v>
      </c>
      <c r="CQ66" s="74">
        <f t="shared" si="94"/>
        <v>12628</v>
      </c>
      <c r="CR66" s="74">
        <f t="shared" si="95"/>
        <v>0</v>
      </c>
      <c r="CS66" s="74">
        <f t="shared" si="96"/>
        <v>0</v>
      </c>
      <c r="CT66" s="74">
        <f t="shared" si="97"/>
        <v>0</v>
      </c>
      <c r="CU66" s="74">
        <f t="shared" si="98"/>
        <v>0</v>
      </c>
      <c r="CV66" s="74">
        <f t="shared" si="99"/>
        <v>0</v>
      </c>
      <c r="CW66" s="74">
        <f t="shared" si="100"/>
        <v>0</v>
      </c>
      <c r="CX66" s="74">
        <f t="shared" si="101"/>
        <v>0</v>
      </c>
      <c r="CY66" s="74">
        <f t="shared" si="102"/>
        <v>0</v>
      </c>
      <c r="CZ66" s="74">
        <f t="shared" si="103"/>
        <v>0</v>
      </c>
      <c r="DA66" s="74">
        <f t="shared" si="104"/>
        <v>0</v>
      </c>
      <c r="DB66" s="74">
        <f t="shared" si="105"/>
        <v>12628</v>
      </c>
      <c r="DC66" s="74">
        <f t="shared" si="106"/>
        <v>10731</v>
      </c>
      <c r="DD66" s="74">
        <f t="shared" si="107"/>
        <v>1601</v>
      </c>
      <c r="DE66" s="74">
        <f t="shared" si="108"/>
        <v>296</v>
      </c>
      <c r="DF66" s="74">
        <f t="shared" si="109"/>
        <v>0</v>
      </c>
      <c r="DG66" s="74">
        <f t="shared" si="110"/>
        <v>36343</v>
      </c>
      <c r="DH66" s="74">
        <f t="shared" si="111"/>
        <v>0</v>
      </c>
      <c r="DI66" s="74">
        <f t="shared" si="112"/>
        <v>0</v>
      </c>
      <c r="DJ66" s="74">
        <f t="shared" si="113"/>
        <v>12628</v>
      </c>
    </row>
    <row r="67" spans="1:114" s="50" customFormat="1" ht="12" customHeight="1">
      <c r="A67" s="53" t="s">
        <v>107</v>
      </c>
      <c r="B67" s="54" t="s">
        <v>229</v>
      </c>
      <c r="C67" s="53" t="s">
        <v>230</v>
      </c>
      <c r="D67" s="74">
        <f t="shared" si="60"/>
        <v>16810</v>
      </c>
      <c r="E67" s="74">
        <f t="shared" si="61"/>
        <v>0</v>
      </c>
      <c r="F67" s="74">
        <v>0</v>
      </c>
      <c r="G67" s="74">
        <v>0</v>
      </c>
      <c r="H67" s="74">
        <v>0</v>
      </c>
      <c r="I67" s="74">
        <v>0</v>
      </c>
      <c r="J67" s="75" t="s">
        <v>110</v>
      </c>
      <c r="K67" s="74">
        <v>0</v>
      </c>
      <c r="L67" s="74">
        <v>16810</v>
      </c>
      <c r="M67" s="74">
        <f t="shared" si="62"/>
        <v>8333</v>
      </c>
      <c r="N67" s="74">
        <f t="shared" si="63"/>
        <v>0</v>
      </c>
      <c r="O67" s="74">
        <v>0</v>
      </c>
      <c r="P67" s="74">
        <v>0</v>
      </c>
      <c r="Q67" s="74">
        <v>0</v>
      </c>
      <c r="R67" s="74">
        <v>0</v>
      </c>
      <c r="S67" s="75" t="s">
        <v>110</v>
      </c>
      <c r="T67" s="74">
        <v>0</v>
      </c>
      <c r="U67" s="74">
        <v>8333</v>
      </c>
      <c r="V67" s="74">
        <f t="shared" si="64"/>
        <v>25143</v>
      </c>
      <c r="W67" s="74">
        <f t="shared" si="65"/>
        <v>0</v>
      </c>
      <c r="X67" s="74">
        <f t="shared" si="66"/>
        <v>0</v>
      </c>
      <c r="Y67" s="74">
        <f t="shared" si="67"/>
        <v>0</v>
      </c>
      <c r="Z67" s="74">
        <f t="shared" si="68"/>
        <v>0</v>
      </c>
      <c r="AA67" s="74">
        <f t="shared" si="69"/>
        <v>0</v>
      </c>
      <c r="AB67" s="75" t="s">
        <v>110</v>
      </c>
      <c r="AC67" s="74">
        <f t="shared" si="70"/>
        <v>0</v>
      </c>
      <c r="AD67" s="74">
        <f t="shared" si="71"/>
        <v>25143</v>
      </c>
      <c r="AE67" s="74">
        <f t="shared" si="72"/>
        <v>0</v>
      </c>
      <c r="AF67" s="74">
        <f t="shared" si="73"/>
        <v>0</v>
      </c>
      <c r="AG67" s="74"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f t="shared" si="74"/>
        <v>0</v>
      </c>
      <c r="AN67" s="74">
        <f t="shared" si="75"/>
        <v>0</v>
      </c>
      <c r="AO67" s="74">
        <v>0</v>
      </c>
      <c r="AP67" s="74">
        <v>0</v>
      </c>
      <c r="AQ67" s="74">
        <v>0</v>
      </c>
      <c r="AR67" s="74">
        <v>0</v>
      </c>
      <c r="AS67" s="74">
        <f t="shared" si="76"/>
        <v>0</v>
      </c>
      <c r="AT67" s="74">
        <v>0</v>
      </c>
      <c r="AU67" s="74">
        <v>0</v>
      </c>
      <c r="AV67" s="74">
        <v>0</v>
      </c>
      <c r="AW67" s="74">
        <v>0</v>
      </c>
      <c r="AX67" s="74">
        <f t="shared" si="77"/>
        <v>0</v>
      </c>
      <c r="AY67" s="74">
        <v>0</v>
      </c>
      <c r="AZ67" s="74">
        <v>0</v>
      </c>
      <c r="BA67" s="74">
        <v>0</v>
      </c>
      <c r="BB67" s="74">
        <v>0</v>
      </c>
      <c r="BC67" s="74">
        <v>16810</v>
      </c>
      <c r="BD67" s="74">
        <v>0</v>
      </c>
      <c r="BE67" s="74">
        <v>0</v>
      </c>
      <c r="BF67" s="74">
        <f t="shared" si="78"/>
        <v>0</v>
      </c>
      <c r="BG67" s="74">
        <f t="shared" si="79"/>
        <v>0</v>
      </c>
      <c r="BH67" s="74">
        <f t="shared" si="80"/>
        <v>0</v>
      </c>
      <c r="BI67" s="74">
        <v>0</v>
      </c>
      <c r="BJ67" s="74">
        <v>0</v>
      </c>
      <c r="BK67" s="74">
        <v>0</v>
      </c>
      <c r="BL67" s="74">
        <v>0</v>
      </c>
      <c r="BM67" s="74">
        <v>0</v>
      </c>
      <c r="BN67" s="74">
        <v>2597</v>
      </c>
      <c r="BO67" s="74">
        <f t="shared" si="81"/>
        <v>0</v>
      </c>
      <c r="BP67" s="74">
        <f t="shared" si="82"/>
        <v>0</v>
      </c>
      <c r="BQ67" s="74">
        <v>0</v>
      </c>
      <c r="BR67" s="74">
        <v>0</v>
      </c>
      <c r="BS67" s="74">
        <v>0</v>
      </c>
      <c r="BT67" s="74">
        <v>0</v>
      </c>
      <c r="BU67" s="74">
        <f t="shared" si="83"/>
        <v>0</v>
      </c>
      <c r="BV67" s="74">
        <v>0</v>
      </c>
      <c r="BW67" s="74">
        <v>0</v>
      </c>
      <c r="BX67" s="74">
        <v>0</v>
      </c>
      <c r="BY67" s="74">
        <v>0</v>
      </c>
      <c r="BZ67" s="74">
        <f t="shared" si="84"/>
        <v>0</v>
      </c>
      <c r="CA67" s="74">
        <v>0</v>
      </c>
      <c r="CB67" s="74">
        <v>0</v>
      </c>
      <c r="CC67" s="74">
        <v>0</v>
      </c>
      <c r="CD67" s="74">
        <v>0</v>
      </c>
      <c r="CE67" s="74">
        <v>5736</v>
      </c>
      <c r="CF67" s="74">
        <v>0</v>
      </c>
      <c r="CG67" s="74">
        <v>0</v>
      </c>
      <c r="CH67" s="74">
        <f t="shared" si="85"/>
        <v>0</v>
      </c>
      <c r="CI67" s="74">
        <f t="shared" si="86"/>
        <v>0</v>
      </c>
      <c r="CJ67" s="74">
        <f t="shared" si="87"/>
        <v>0</v>
      </c>
      <c r="CK67" s="74">
        <f t="shared" si="88"/>
        <v>0</v>
      </c>
      <c r="CL67" s="74">
        <f t="shared" si="89"/>
        <v>0</v>
      </c>
      <c r="CM67" s="74">
        <f t="shared" si="90"/>
        <v>0</v>
      </c>
      <c r="CN67" s="74">
        <f t="shared" si="91"/>
        <v>0</v>
      </c>
      <c r="CO67" s="74">
        <f t="shared" si="92"/>
        <v>0</v>
      </c>
      <c r="CP67" s="74">
        <f t="shared" si="93"/>
        <v>2597</v>
      </c>
      <c r="CQ67" s="74">
        <f t="shared" si="94"/>
        <v>0</v>
      </c>
      <c r="CR67" s="74">
        <f t="shared" si="95"/>
        <v>0</v>
      </c>
      <c r="CS67" s="74">
        <f t="shared" si="96"/>
        <v>0</v>
      </c>
      <c r="CT67" s="74">
        <f t="shared" si="97"/>
        <v>0</v>
      </c>
      <c r="CU67" s="74">
        <f t="shared" si="98"/>
        <v>0</v>
      </c>
      <c r="CV67" s="74">
        <f t="shared" si="99"/>
        <v>0</v>
      </c>
      <c r="CW67" s="74">
        <f t="shared" si="100"/>
        <v>0</v>
      </c>
      <c r="CX67" s="74">
        <f t="shared" si="101"/>
        <v>0</v>
      </c>
      <c r="CY67" s="74">
        <f t="shared" si="102"/>
        <v>0</v>
      </c>
      <c r="CZ67" s="74">
        <f t="shared" si="103"/>
        <v>0</v>
      </c>
      <c r="DA67" s="74">
        <f t="shared" si="104"/>
        <v>0</v>
      </c>
      <c r="DB67" s="74">
        <f t="shared" si="105"/>
        <v>0</v>
      </c>
      <c r="DC67" s="74">
        <f t="shared" si="106"/>
        <v>0</v>
      </c>
      <c r="DD67" s="74">
        <f t="shared" si="107"/>
        <v>0</v>
      </c>
      <c r="DE67" s="74">
        <f t="shared" si="108"/>
        <v>0</v>
      </c>
      <c r="DF67" s="74">
        <f t="shared" si="109"/>
        <v>0</v>
      </c>
      <c r="DG67" s="74">
        <f t="shared" si="110"/>
        <v>22546</v>
      </c>
      <c r="DH67" s="74">
        <f t="shared" si="111"/>
        <v>0</v>
      </c>
      <c r="DI67" s="74">
        <f t="shared" si="112"/>
        <v>0</v>
      </c>
      <c r="DJ67" s="74">
        <f t="shared" si="113"/>
        <v>0</v>
      </c>
    </row>
    <row r="68" spans="1:114" s="50" customFormat="1" ht="12" customHeight="1">
      <c r="A68" s="53" t="s">
        <v>107</v>
      </c>
      <c r="B68" s="54" t="s">
        <v>231</v>
      </c>
      <c r="C68" s="53" t="s">
        <v>232</v>
      </c>
      <c r="D68" s="74">
        <f t="shared" si="60"/>
        <v>56792</v>
      </c>
      <c r="E68" s="74">
        <f t="shared" si="61"/>
        <v>11383</v>
      </c>
      <c r="F68" s="74">
        <v>0</v>
      </c>
      <c r="G68" s="74">
        <v>0</v>
      </c>
      <c r="H68" s="74">
        <v>0</v>
      </c>
      <c r="I68" s="74">
        <v>10</v>
      </c>
      <c r="J68" s="75" t="s">
        <v>110</v>
      </c>
      <c r="K68" s="74">
        <v>11373</v>
      </c>
      <c r="L68" s="74">
        <v>45409</v>
      </c>
      <c r="M68" s="74">
        <f t="shared" si="62"/>
        <v>9250</v>
      </c>
      <c r="N68" s="74">
        <f t="shared" si="63"/>
        <v>0</v>
      </c>
      <c r="O68" s="74">
        <v>0</v>
      </c>
      <c r="P68" s="74">
        <v>0</v>
      </c>
      <c r="Q68" s="74">
        <v>0</v>
      </c>
      <c r="R68" s="74">
        <v>0</v>
      </c>
      <c r="S68" s="75" t="s">
        <v>110</v>
      </c>
      <c r="T68" s="74">
        <v>0</v>
      </c>
      <c r="U68" s="74">
        <v>9250</v>
      </c>
      <c r="V68" s="74">
        <f t="shared" si="64"/>
        <v>66042</v>
      </c>
      <c r="W68" s="74">
        <f t="shared" si="65"/>
        <v>11383</v>
      </c>
      <c r="X68" s="74">
        <f t="shared" si="66"/>
        <v>0</v>
      </c>
      <c r="Y68" s="74">
        <f t="shared" si="67"/>
        <v>0</v>
      </c>
      <c r="Z68" s="74">
        <f t="shared" si="68"/>
        <v>0</v>
      </c>
      <c r="AA68" s="74">
        <f t="shared" si="69"/>
        <v>10</v>
      </c>
      <c r="AB68" s="75" t="s">
        <v>110</v>
      </c>
      <c r="AC68" s="74">
        <f t="shared" si="70"/>
        <v>11373</v>
      </c>
      <c r="AD68" s="74">
        <f t="shared" si="71"/>
        <v>54659</v>
      </c>
      <c r="AE68" s="74">
        <f t="shared" si="72"/>
        <v>0</v>
      </c>
      <c r="AF68" s="74">
        <f t="shared" si="73"/>
        <v>0</v>
      </c>
      <c r="AG68" s="74"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4">
        <f t="shared" si="74"/>
        <v>31355</v>
      </c>
      <c r="AN68" s="74">
        <f t="shared" si="75"/>
        <v>4344</v>
      </c>
      <c r="AO68" s="74">
        <v>0</v>
      </c>
      <c r="AP68" s="74">
        <v>3350</v>
      </c>
      <c r="AQ68" s="74">
        <v>0</v>
      </c>
      <c r="AR68" s="74">
        <v>994</v>
      </c>
      <c r="AS68" s="74">
        <f t="shared" si="76"/>
        <v>0</v>
      </c>
      <c r="AT68" s="74">
        <v>0</v>
      </c>
      <c r="AU68" s="74">
        <v>0</v>
      </c>
      <c r="AV68" s="74">
        <v>0</v>
      </c>
      <c r="AW68" s="74">
        <v>0</v>
      </c>
      <c r="AX68" s="74">
        <f t="shared" si="77"/>
        <v>27011</v>
      </c>
      <c r="AY68" s="74">
        <v>20864</v>
      </c>
      <c r="AZ68" s="74">
        <v>2627</v>
      </c>
      <c r="BA68" s="74">
        <v>3520</v>
      </c>
      <c r="BB68" s="74">
        <v>0</v>
      </c>
      <c r="BC68" s="74">
        <v>24972</v>
      </c>
      <c r="BD68" s="74">
        <v>0</v>
      </c>
      <c r="BE68" s="74">
        <v>465</v>
      </c>
      <c r="BF68" s="74">
        <f t="shared" si="78"/>
        <v>31820</v>
      </c>
      <c r="BG68" s="74">
        <f t="shared" si="79"/>
        <v>0</v>
      </c>
      <c r="BH68" s="74">
        <f t="shared" si="80"/>
        <v>0</v>
      </c>
      <c r="BI68" s="74">
        <v>0</v>
      </c>
      <c r="BJ68" s="74">
        <v>0</v>
      </c>
      <c r="BK68" s="74">
        <v>0</v>
      </c>
      <c r="BL68" s="74">
        <v>0</v>
      </c>
      <c r="BM68" s="74">
        <v>0</v>
      </c>
      <c r="BN68" s="74">
        <v>0</v>
      </c>
      <c r="BO68" s="74">
        <f t="shared" si="81"/>
        <v>0</v>
      </c>
      <c r="BP68" s="74">
        <f t="shared" si="82"/>
        <v>0</v>
      </c>
      <c r="BQ68" s="74">
        <v>0</v>
      </c>
      <c r="BR68" s="74">
        <v>0</v>
      </c>
      <c r="BS68" s="74">
        <v>0</v>
      </c>
      <c r="BT68" s="74">
        <v>0</v>
      </c>
      <c r="BU68" s="74">
        <f t="shared" si="83"/>
        <v>0</v>
      </c>
      <c r="BV68" s="74">
        <v>0</v>
      </c>
      <c r="BW68" s="74">
        <v>0</v>
      </c>
      <c r="BX68" s="74">
        <v>0</v>
      </c>
      <c r="BY68" s="74">
        <v>0</v>
      </c>
      <c r="BZ68" s="74">
        <f t="shared" si="84"/>
        <v>0</v>
      </c>
      <c r="CA68" s="74">
        <v>0</v>
      </c>
      <c r="CB68" s="74">
        <v>0</v>
      </c>
      <c r="CC68" s="74">
        <v>0</v>
      </c>
      <c r="CD68" s="74">
        <v>0</v>
      </c>
      <c r="CE68" s="74">
        <v>9250</v>
      </c>
      <c r="CF68" s="74">
        <v>0</v>
      </c>
      <c r="CG68" s="74">
        <v>0</v>
      </c>
      <c r="CH68" s="74">
        <f t="shared" si="85"/>
        <v>0</v>
      </c>
      <c r="CI68" s="74">
        <f t="shared" si="86"/>
        <v>0</v>
      </c>
      <c r="CJ68" s="74">
        <f t="shared" si="87"/>
        <v>0</v>
      </c>
      <c r="CK68" s="74">
        <f t="shared" si="88"/>
        <v>0</v>
      </c>
      <c r="CL68" s="74">
        <f t="shared" si="89"/>
        <v>0</v>
      </c>
      <c r="CM68" s="74">
        <f t="shared" si="90"/>
        <v>0</v>
      </c>
      <c r="CN68" s="74">
        <f t="shared" si="91"/>
        <v>0</v>
      </c>
      <c r="CO68" s="74">
        <f t="shared" si="92"/>
        <v>0</v>
      </c>
      <c r="CP68" s="74">
        <f t="shared" si="93"/>
        <v>0</v>
      </c>
      <c r="CQ68" s="74">
        <f t="shared" si="94"/>
        <v>31355</v>
      </c>
      <c r="CR68" s="74">
        <f t="shared" si="95"/>
        <v>4344</v>
      </c>
      <c r="CS68" s="74">
        <f t="shared" si="96"/>
        <v>0</v>
      </c>
      <c r="CT68" s="74">
        <f t="shared" si="97"/>
        <v>3350</v>
      </c>
      <c r="CU68" s="74">
        <f t="shared" si="98"/>
        <v>0</v>
      </c>
      <c r="CV68" s="74">
        <f t="shared" si="99"/>
        <v>994</v>
      </c>
      <c r="CW68" s="74">
        <f t="shared" si="100"/>
        <v>0</v>
      </c>
      <c r="CX68" s="74">
        <f t="shared" si="101"/>
        <v>0</v>
      </c>
      <c r="CY68" s="74">
        <f t="shared" si="102"/>
        <v>0</v>
      </c>
      <c r="CZ68" s="74">
        <f t="shared" si="103"/>
        <v>0</v>
      </c>
      <c r="DA68" s="74">
        <f t="shared" si="104"/>
        <v>0</v>
      </c>
      <c r="DB68" s="74">
        <f t="shared" si="105"/>
        <v>27011</v>
      </c>
      <c r="DC68" s="74">
        <f t="shared" si="106"/>
        <v>20864</v>
      </c>
      <c r="DD68" s="74">
        <f t="shared" si="107"/>
        <v>2627</v>
      </c>
      <c r="DE68" s="74">
        <f t="shared" si="108"/>
        <v>3520</v>
      </c>
      <c r="DF68" s="74">
        <f t="shared" si="109"/>
        <v>0</v>
      </c>
      <c r="DG68" s="74">
        <f t="shared" si="110"/>
        <v>34222</v>
      </c>
      <c r="DH68" s="74">
        <f t="shared" si="111"/>
        <v>0</v>
      </c>
      <c r="DI68" s="74">
        <f t="shared" si="112"/>
        <v>465</v>
      </c>
      <c r="DJ68" s="74">
        <f t="shared" si="113"/>
        <v>31820</v>
      </c>
    </row>
    <row r="69" spans="1:114" s="50" customFormat="1" ht="12" customHeight="1">
      <c r="A69" s="53" t="s">
        <v>107</v>
      </c>
      <c r="B69" s="54" t="s">
        <v>233</v>
      </c>
      <c r="C69" s="53" t="s">
        <v>234</v>
      </c>
      <c r="D69" s="74">
        <f t="shared" si="60"/>
        <v>24550</v>
      </c>
      <c r="E69" s="74">
        <f t="shared" si="61"/>
        <v>507</v>
      </c>
      <c r="F69" s="74">
        <v>0</v>
      </c>
      <c r="G69" s="74">
        <v>0</v>
      </c>
      <c r="H69" s="74">
        <v>0</v>
      </c>
      <c r="I69" s="74">
        <v>10</v>
      </c>
      <c r="J69" s="75" t="s">
        <v>110</v>
      </c>
      <c r="K69" s="74">
        <v>497</v>
      </c>
      <c r="L69" s="74">
        <v>24043</v>
      </c>
      <c r="M69" s="74">
        <f t="shared" si="62"/>
        <v>1512</v>
      </c>
      <c r="N69" s="74">
        <f t="shared" si="63"/>
        <v>302</v>
      </c>
      <c r="O69" s="74">
        <v>0</v>
      </c>
      <c r="P69" s="74">
        <v>0</v>
      </c>
      <c r="Q69" s="74">
        <v>0</v>
      </c>
      <c r="R69" s="74">
        <v>302</v>
      </c>
      <c r="S69" s="75" t="s">
        <v>110</v>
      </c>
      <c r="T69" s="74">
        <v>0</v>
      </c>
      <c r="U69" s="74">
        <v>1210</v>
      </c>
      <c r="V69" s="74">
        <f t="shared" si="64"/>
        <v>26062</v>
      </c>
      <c r="W69" s="74">
        <f t="shared" si="65"/>
        <v>809</v>
      </c>
      <c r="X69" s="74">
        <f t="shared" si="66"/>
        <v>0</v>
      </c>
      <c r="Y69" s="74">
        <f t="shared" si="67"/>
        <v>0</v>
      </c>
      <c r="Z69" s="74">
        <f t="shared" si="68"/>
        <v>0</v>
      </c>
      <c r="AA69" s="74">
        <f t="shared" si="69"/>
        <v>312</v>
      </c>
      <c r="AB69" s="75" t="s">
        <v>110</v>
      </c>
      <c r="AC69" s="74">
        <f t="shared" si="70"/>
        <v>497</v>
      </c>
      <c r="AD69" s="74">
        <f t="shared" si="71"/>
        <v>25253</v>
      </c>
      <c r="AE69" s="74">
        <f t="shared" si="72"/>
        <v>0</v>
      </c>
      <c r="AF69" s="74">
        <f t="shared" si="73"/>
        <v>0</v>
      </c>
      <c r="AG69" s="74"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4">
        <f t="shared" si="74"/>
        <v>5775</v>
      </c>
      <c r="AN69" s="74">
        <f t="shared" si="75"/>
        <v>0</v>
      </c>
      <c r="AO69" s="74">
        <v>0</v>
      </c>
      <c r="AP69" s="74">
        <v>0</v>
      </c>
      <c r="AQ69" s="74">
        <v>0</v>
      </c>
      <c r="AR69" s="74">
        <v>0</v>
      </c>
      <c r="AS69" s="74">
        <f t="shared" si="76"/>
        <v>5775</v>
      </c>
      <c r="AT69" s="74">
        <v>5775</v>
      </c>
      <c r="AU69" s="74">
        <v>0</v>
      </c>
      <c r="AV69" s="74">
        <v>0</v>
      </c>
      <c r="AW69" s="74">
        <v>0</v>
      </c>
      <c r="AX69" s="74">
        <f t="shared" si="77"/>
        <v>0</v>
      </c>
      <c r="AY69" s="74">
        <v>0</v>
      </c>
      <c r="AZ69" s="74">
        <v>0</v>
      </c>
      <c r="BA69" s="74">
        <v>0</v>
      </c>
      <c r="BB69" s="74">
        <v>0</v>
      </c>
      <c r="BC69" s="74">
        <v>18775</v>
      </c>
      <c r="BD69" s="74">
        <v>0</v>
      </c>
      <c r="BE69" s="74">
        <v>0</v>
      </c>
      <c r="BF69" s="74">
        <f t="shared" si="78"/>
        <v>5775</v>
      </c>
      <c r="BG69" s="74">
        <f t="shared" si="79"/>
        <v>0</v>
      </c>
      <c r="BH69" s="74">
        <f t="shared" si="80"/>
        <v>0</v>
      </c>
      <c r="BI69" s="74">
        <v>0</v>
      </c>
      <c r="BJ69" s="74">
        <v>0</v>
      </c>
      <c r="BK69" s="74">
        <v>0</v>
      </c>
      <c r="BL69" s="74">
        <v>0</v>
      </c>
      <c r="BM69" s="74">
        <v>0</v>
      </c>
      <c r="BN69" s="74">
        <v>0</v>
      </c>
      <c r="BO69" s="74">
        <f t="shared" si="81"/>
        <v>1512</v>
      </c>
      <c r="BP69" s="74">
        <f t="shared" si="82"/>
        <v>0</v>
      </c>
      <c r="BQ69" s="74">
        <v>0</v>
      </c>
      <c r="BR69" s="74">
        <v>0</v>
      </c>
      <c r="BS69" s="74">
        <v>0</v>
      </c>
      <c r="BT69" s="74">
        <v>0</v>
      </c>
      <c r="BU69" s="74">
        <f t="shared" si="83"/>
        <v>0</v>
      </c>
      <c r="BV69" s="74">
        <v>0</v>
      </c>
      <c r="BW69" s="74">
        <v>0</v>
      </c>
      <c r="BX69" s="74">
        <v>0</v>
      </c>
      <c r="BY69" s="74">
        <v>0</v>
      </c>
      <c r="BZ69" s="74">
        <f t="shared" si="84"/>
        <v>1512</v>
      </c>
      <c r="CA69" s="74">
        <v>0</v>
      </c>
      <c r="CB69" s="74">
        <v>0</v>
      </c>
      <c r="CC69" s="74">
        <v>1512</v>
      </c>
      <c r="CD69" s="74">
        <v>0</v>
      </c>
      <c r="CE69" s="74">
        <v>0</v>
      </c>
      <c r="CF69" s="74">
        <v>0</v>
      </c>
      <c r="CG69" s="74">
        <v>0</v>
      </c>
      <c r="CH69" s="74">
        <f t="shared" si="85"/>
        <v>1512</v>
      </c>
      <c r="CI69" s="74">
        <f t="shared" si="86"/>
        <v>0</v>
      </c>
      <c r="CJ69" s="74">
        <f t="shared" si="87"/>
        <v>0</v>
      </c>
      <c r="CK69" s="74">
        <f t="shared" si="88"/>
        <v>0</v>
      </c>
      <c r="CL69" s="74">
        <f t="shared" si="89"/>
        <v>0</v>
      </c>
      <c r="CM69" s="74">
        <f t="shared" si="90"/>
        <v>0</v>
      </c>
      <c r="CN69" s="74">
        <f t="shared" si="91"/>
        <v>0</v>
      </c>
      <c r="CO69" s="74">
        <f t="shared" si="92"/>
        <v>0</v>
      </c>
      <c r="CP69" s="74">
        <f t="shared" si="93"/>
        <v>0</v>
      </c>
      <c r="CQ69" s="74">
        <f t="shared" si="94"/>
        <v>7287</v>
      </c>
      <c r="CR69" s="74">
        <f t="shared" si="95"/>
        <v>0</v>
      </c>
      <c r="CS69" s="74">
        <f t="shared" si="96"/>
        <v>0</v>
      </c>
      <c r="CT69" s="74">
        <f t="shared" si="97"/>
        <v>0</v>
      </c>
      <c r="CU69" s="74">
        <f t="shared" si="98"/>
        <v>0</v>
      </c>
      <c r="CV69" s="74">
        <f t="shared" si="99"/>
        <v>0</v>
      </c>
      <c r="CW69" s="74">
        <f t="shared" si="100"/>
        <v>5775</v>
      </c>
      <c r="CX69" s="74">
        <f t="shared" si="101"/>
        <v>5775</v>
      </c>
      <c r="CY69" s="74">
        <f t="shared" si="102"/>
        <v>0</v>
      </c>
      <c r="CZ69" s="74">
        <f t="shared" si="103"/>
        <v>0</v>
      </c>
      <c r="DA69" s="74">
        <f t="shared" si="104"/>
        <v>0</v>
      </c>
      <c r="DB69" s="74">
        <f t="shared" si="105"/>
        <v>1512</v>
      </c>
      <c r="DC69" s="74">
        <f t="shared" si="106"/>
        <v>0</v>
      </c>
      <c r="DD69" s="74">
        <f t="shared" si="107"/>
        <v>0</v>
      </c>
      <c r="DE69" s="74">
        <f t="shared" si="108"/>
        <v>1512</v>
      </c>
      <c r="DF69" s="74">
        <f t="shared" si="109"/>
        <v>0</v>
      </c>
      <c r="DG69" s="74">
        <f t="shared" si="110"/>
        <v>18775</v>
      </c>
      <c r="DH69" s="74">
        <f t="shared" si="111"/>
        <v>0</v>
      </c>
      <c r="DI69" s="74">
        <f t="shared" si="112"/>
        <v>0</v>
      </c>
      <c r="DJ69" s="74">
        <f t="shared" si="113"/>
        <v>7287</v>
      </c>
    </row>
    <row r="70" spans="1:114" s="50" customFormat="1" ht="12" customHeight="1">
      <c r="A70" s="53" t="s">
        <v>107</v>
      </c>
      <c r="B70" s="54" t="s">
        <v>235</v>
      </c>
      <c r="C70" s="53" t="s">
        <v>236</v>
      </c>
      <c r="D70" s="74">
        <f t="shared" si="60"/>
        <v>31421</v>
      </c>
      <c r="E70" s="74">
        <f t="shared" si="61"/>
        <v>0</v>
      </c>
      <c r="F70" s="74">
        <v>0</v>
      </c>
      <c r="G70" s="74">
        <v>0</v>
      </c>
      <c r="H70" s="74">
        <v>0</v>
      </c>
      <c r="I70" s="74">
        <v>0</v>
      </c>
      <c r="J70" s="75" t="s">
        <v>110</v>
      </c>
      <c r="K70" s="74">
        <v>0</v>
      </c>
      <c r="L70" s="74">
        <v>31421</v>
      </c>
      <c r="M70" s="74">
        <f t="shared" si="62"/>
        <v>30557</v>
      </c>
      <c r="N70" s="74">
        <f t="shared" si="63"/>
        <v>0</v>
      </c>
      <c r="O70" s="74">
        <v>0</v>
      </c>
      <c r="P70" s="74">
        <v>0</v>
      </c>
      <c r="Q70" s="74">
        <v>0</v>
      </c>
      <c r="R70" s="74">
        <v>0</v>
      </c>
      <c r="S70" s="75" t="s">
        <v>110</v>
      </c>
      <c r="T70" s="74">
        <v>0</v>
      </c>
      <c r="U70" s="74">
        <v>30557</v>
      </c>
      <c r="V70" s="74">
        <f t="shared" si="64"/>
        <v>61978</v>
      </c>
      <c r="W70" s="74">
        <f t="shared" si="65"/>
        <v>0</v>
      </c>
      <c r="X70" s="74">
        <f t="shared" si="66"/>
        <v>0</v>
      </c>
      <c r="Y70" s="74">
        <f t="shared" si="67"/>
        <v>0</v>
      </c>
      <c r="Z70" s="74">
        <f t="shared" si="68"/>
        <v>0</v>
      </c>
      <c r="AA70" s="74">
        <f t="shared" si="69"/>
        <v>0</v>
      </c>
      <c r="AB70" s="75" t="s">
        <v>110</v>
      </c>
      <c r="AC70" s="74">
        <f t="shared" si="70"/>
        <v>0</v>
      </c>
      <c r="AD70" s="74">
        <f t="shared" si="71"/>
        <v>61978</v>
      </c>
      <c r="AE70" s="74">
        <f t="shared" si="72"/>
        <v>0</v>
      </c>
      <c r="AF70" s="74">
        <f t="shared" si="73"/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4">
        <f t="shared" si="74"/>
        <v>0</v>
      </c>
      <c r="AN70" s="74">
        <f t="shared" si="75"/>
        <v>0</v>
      </c>
      <c r="AO70" s="74">
        <v>0</v>
      </c>
      <c r="AP70" s="74">
        <v>0</v>
      </c>
      <c r="AQ70" s="74">
        <v>0</v>
      </c>
      <c r="AR70" s="74">
        <v>0</v>
      </c>
      <c r="AS70" s="74">
        <f t="shared" si="76"/>
        <v>0</v>
      </c>
      <c r="AT70" s="74">
        <v>0</v>
      </c>
      <c r="AU70" s="74">
        <v>0</v>
      </c>
      <c r="AV70" s="74">
        <v>0</v>
      </c>
      <c r="AW70" s="74">
        <v>0</v>
      </c>
      <c r="AX70" s="74">
        <f t="shared" si="77"/>
        <v>0</v>
      </c>
      <c r="AY70" s="74">
        <v>0</v>
      </c>
      <c r="AZ70" s="74">
        <v>0</v>
      </c>
      <c r="BA70" s="74">
        <v>0</v>
      </c>
      <c r="BB70" s="74">
        <v>0</v>
      </c>
      <c r="BC70" s="74">
        <v>31421</v>
      </c>
      <c r="BD70" s="74">
        <v>0</v>
      </c>
      <c r="BE70" s="74">
        <v>0</v>
      </c>
      <c r="BF70" s="74">
        <f t="shared" si="78"/>
        <v>0</v>
      </c>
      <c r="BG70" s="74">
        <f t="shared" si="79"/>
        <v>0</v>
      </c>
      <c r="BH70" s="74">
        <f t="shared" si="80"/>
        <v>0</v>
      </c>
      <c r="BI70" s="74">
        <v>0</v>
      </c>
      <c r="BJ70" s="74">
        <v>0</v>
      </c>
      <c r="BK70" s="74">
        <v>0</v>
      </c>
      <c r="BL70" s="74">
        <v>0</v>
      </c>
      <c r="BM70" s="74">
        <v>0</v>
      </c>
      <c r="BN70" s="74">
        <v>0</v>
      </c>
      <c r="BO70" s="74">
        <f t="shared" si="81"/>
        <v>0</v>
      </c>
      <c r="BP70" s="74">
        <f t="shared" si="82"/>
        <v>0</v>
      </c>
      <c r="BQ70" s="74">
        <v>0</v>
      </c>
      <c r="BR70" s="74">
        <v>0</v>
      </c>
      <c r="BS70" s="74">
        <v>0</v>
      </c>
      <c r="BT70" s="74">
        <v>0</v>
      </c>
      <c r="BU70" s="74">
        <f t="shared" si="83"/>
        <v>0</v>
      </c>
      <c r="BV70" s="74">
        <v>0</v>
      </c>
      <c r="BW70" s="74">
        <v>0</v>
      </c>
      <c r="BX70" s="74">
        <v>0</v>
      </c>
      <c r="BY70" s="74">
        <v>0</v>
      </c>
      <c r="BZ70" s="74">
        <f t="shared" si="84"/>
        <v>0</v>
      </c>
      <c r="CA70" s="74">
        <v>0</v>
      </c>
      <c r="CB70" s="74">
        <v>0</v>
      </c>
      <c r="CC70" s="74">
        <v>0</v>
      </c>
      <c r="CD70" s="74">
        <v>0</v>
      </c>
      <c r="CE70" s="74">
        <v>30557</v>
      </c>
      <c r="CF70" s="74">
        <v>0</v>
      </c>
      <c r="CG70" s="74">
        <v>0</v>
      </c>
      <c r="CH70" s="74">
        <f t="shared" si="85"/>
        <v>0</v>
      </c>
      <c r="CI70" s="74">
        <f t="shared" si="86"/>
        <v>0</v>
      </c>
      <c r="CJ70" s="74">
        <f t="shared" si="87"/>
        <v>0</v>
      </c>
      <c r="CK70" s="74">
        <f t="shared" si="88"/>
        <v>0</v>
      </c>
      <c r="CL70" s="74">
        <f t="shared" si="89"/>
        <v>0</v>
      </c>
      <c r="CM70" s="74">
        <f t="shared" si="90"/>
        <v>0</v>
      </c>
      <c r="CN70" s="74">
        <f t="shared" si="91"/>
        <v>0</v>
      </c>
      <c r="CO70" s="74">
        <f t="shared" si="92"/>
        <v>0</v>
      </c>
      <c r="CP70" s="74">
        <f t="shared" si="93"/>
        <v>0</v>
      </c>
      <c r="CQ70" s="74">
        <f t="shared" si="94"/>
        <v>0</v>
      </c>
      <c r="CR70" s="74">
        <f t="shared" si="95"/>
        <v>0</v>
      </c>
      <c r="CS70" s="74">
        <f t="shared" si="96"/>
        <v>0</v>
      </c>
      <c r="CT70" s="74">
        <f t="shared" si="97"/>
        <v>0</v>
      </c>
      <c r="CU70" s="74">
        <f t="shared" si="98"/>
        <v>0</v>
      </c>
      <c r="CV70" s="74">
        <f t="shared" si="99"/>
        <v>0</v>
      </c>
      <c r="CW70" s="74">
        <f t="shared" si="100"/>
        <v>0</v>
      </c>
      <c r="CX70" s="74">
        <f t="shared" si="101"/>
        <v>0</v>
      </c>
      <c r="CY70" s="74">
        <f t="shared" si="102"/>
        <v>0</v>
      </c>
      <c r="CZ70" s="74">
        <f t="shared" si="103"/>
        <v>0</v>
      </c>
      <c r="DA70" s="74">
        <f t="shared" si="104"/>
        <v>0</v>
      </c>
      <c r="DB70" s="74">
        <f t="shared" si="105"/>
        <v>0</v>
      </c>
      <c r="DC70" s="74">
        <f t="shared" si="106"/>
        <v>0</v>
      </c>
      <c r="DD70" s="74">
        <f t="shared" si="107"/>
        <v>0</v>
      </c>
      <c r="DE70" s="74">
        <f t="shared" si="108"/>
        <v>0</v>
      </c>
      <c r="DF70" s="74">
        <f t="shared" si="109"/>
        <v>0</v>
      </c>
      <c r="DG70" s="74">
        <f t="shared" si="110"/>
        <v>61978</v>
      </c>
      <c r="DH70" s="74">
        <f t="shared" si="111"/>
        <v>0</v>
      </c>
      <c r="DI70" s="74">
        <f t="shared" si="112"/>
        <v>0</v>
      </c>
      <c r="DJ70" s="74">
        <f t="shared" si="113"/>
        <v>0</v>
      </c>
    </row>
    <row r="71" spans="1:114" s="50" customFormat="1" ht="12" customHeight="1">
      <c r="A71" s="53" t="s">
        <v>107</v>
      </c>
      <c r="B71" s="54" t="s">
        <v>237</v>
      </c>
      <c r="C71" s="53" t="s">
        <v>238</v>
      </c>
      <c r="D71" s="74">
        <f t="shared" si="60"/>
        <v>86712</v>
      </c>
      <c r="E71" s="74">
        <f t="shared" si="61"/>
        <v>13288</v>
      </c>
      <c r="F71" s="74">
        <v>0</v>
      </c>
      <c r="G71" s="74">
        <v>0</v>
      </c>
      <c r="H71" s="74">
        <v>0</v>
      </c>
      <c r="I71" s="74">
        <v>10574</v>
      </c>
      <c r="J71" s="75" t="s">
        <v>110</v>
      </c>
      <c r="K71" s="74">
        <v>2714</v>
      </c>
      <c r="L71" s="74">
        <v>73424</v>
      </c>
      <c r="M71" s="74">
        <f t="shared" si="62"/>
        <v>22991</v>
      </c>
      <c r="N71" s="74">
        <f t="shared" si="63"/>
        <v>0</v>
      </c>
      <c r="O71" s="74">
        <v>0</v>
      </c>
      <c r="P71" s="74">
        <v>0</v>
      </c>
      <c r="Q71" s="74">
        <v>0</v>
      </c>
      <c r="R71" s="74">
        <v>0</v>
      </c>
      <c r="S71" s="75" t="s">
        <v>110</v>
      </c>
      <c r="T71" s="74">
        <v>0</v>
      </c>
      <c r="U71" s="74">
        <v>22991</v>
      </c>
      <c r="V71" s="74">
        <f t="shared" si="64"/>
        <v>109703</v>
      </c>
      <c r="W71" s="74">
        <f t="shared" si="65"/>
        <v>13288</v>
      </c>
      <c r="X71" s="74">
        <f t="shared" si="66"/>
        <v>0</v>
      </c>
      <c r="Y71" s="74">
        <f t="shared" si="67"/>
        <v>0</v>
      </c>
      <c r="Z71" s="74">
        <f t="shared" si="68"/>
        <v>0</v>
      </c>
      <c r="AA71" s="74">
        <f t="shared" si="69"/>
        <v>10574</v>
      </c>
      <c r="AB71" s="75" t="s">
        <v>110</v>
      </c>
      <c r="AC71" s="74">
        <f t="shared" si="70"/>
        <v>2714</v>
      </c>
      <c r="AD71" s="74">
        <f t="shared" si="71"/>
        <v>96415</v>
      </c>
      <c r="AE71" s="74">
        <f t="shared" si="72"/>
        <v>0</v>
      </c>
      <c r="AF71" s="74">
        <f t="shared" si="73"/>
        <v>0</v>
      </c>
      <c r="AG71" s="74"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4">
        <f t="shared" si="74"/>
        <v>40331</v>
      </c>
      <c r="AN71" s="74">
        <f t="shared" si="75"/>
        <v>15703</v>
      </c>
      <c r="AO71" s="74">
        <v>15703</v>
      </c>
      <c r="AP71" s="74">
        <v>0</v>
      </c>
      <c r="AQ71" s="74">
        <v>0</v>
      </c>
      <c r="AR71" s="74">
        <v>0</v>
      </c>
      <c r="AS71" s="74">
        <f t="shared" si="76"/>
        <v>0</v>
      </c>
      <c r="AT71" s="74">
        <v>0</v>
      </c>
      <c r="AU71" s="74">
        <v>0</v>
      </c>
      <c r="AV71" s="74">
        <v>0</v>
      </c>
      <c r="AW71" s="74">
        <v>0</v>
      </c>
      <c r="AX71" s="74">
        <f t="shared" si="77"/>
        <v>24628</v>
      </c>
      <c r="AY71" s="74">
        <v>16876</v>
      </c>
      <c r="AZ71" s="74">
        <v>1839</v>
      </c>
      <c r="BA71" s="74">
        <v>5913</v>
      </c>
      <c r="BB71" s="74">
        <v>0</v>
      </c>
      <c r="BC71" s="74">
        <v>46381</v>
      </c>
      <c r="BD71" s="74">
        <v>0</v>
      </c>
      <c r="BE71" s="74">
        <v>0</v>
      </c>
      <c r="BF71" s="74">
        <f t="shared" si="78"/>
        <v>40331</v>
      </c>
      <c r="BG71" s="74">
        <f t="shared" si="79"/>
        <v>0</v>
      </c>
      <c r="BH71" s="74">
        <f t="shared" si="80"/>
        <v>0</v>
      </c>
      <c r="BI71" s="74">
        <v>0</v>
      </c>
      <c r="BJ71" s="74">
        <v>0</v>
      </c>
      <c r="BK71" s="74">
        <v>0</v>
      </c>
      <c r="BL71" s="74">
        <v>0</v>
      </c>
      <c r="BM71" s="74">
        <v>0</v>
      </c>
      <c r="BN71" s="74">
        <v>7165</v>
      </c>
      <c r="BO71" s="74">
        <f t="shared" si="81"/>
        <v>0</v>
      </c>
      <c r="BP71" s="74">
        <f t="shared" si="82"/>
        <v>0</v>
      </c>
      <c r="BQ71" s="74">
        <v>0</v>
      </c>
      <c r="BR71" s="74">
        <v>0</v>
      </c>
      <c r="BS71" s="74">
        <v>0</v>
      </c>
      <c r="BT71" s="74">
        <v>0</v>
      </c>
      <c r="BU71" s="74">
        <f t="shared" si="83"/>
        <v>0</v>
      </c>
      <c r="BV71" s="74">
        <v>0</v>
      </c>
      <c r="BW71" s="74">
        <v>0</v>
      </c>
      <c r="BX71" s="74">
        <v>0</v>
      </c>
      <c r="BY71" s="74">
        <v>0</v>
      </c>
      <c r="BZ71" s="74">
        <f t="shared" si="84"/>
        <v>0</v>
      </c>
      <c r="CA71" s="74">
        <v>0</v>
      </c>
      <c r="CB71" s="74">
        <v>0</v>
      </c>
      <c r="CC71" s="74">
        <v>0</v>
      </c>
      <c r="CD71" s="74">
        <v>0</v>
      </c>
      <c r="CE71" s="74">
        <v>15826</v>
      </c>
      <c r="CF71" s="74">
        <v>0</v>
      </c>
      <c r="CG71" s="74">
        <v>0</v>
      </c>
      <c r="CH71" s="74">
        <f t="shared" si="85"/>
        <v>0</v>
      </c>
      <c r="CI71" s="74">
        <f t="shared" si="86"/>
        <v>0</v>
      </c>
      <c r="CJ71" s="74">
        <f t="shared" si="87"/>
        <v>0</v>
      </c>
      <c r="CK71" s="74">
        <f t="shared" si="88"/>
        <v>0</v>
      </c>
      <c r="CL71" s="74">
        <f t="shared" si="89"/>
        <v>0</v>
      </c>
      <c r="CM71" s="74">
        <f t="shared" si="90"/>
        <v>0</v>
      </c>
      <c r="CN71" s="74">
        <f t="shared" si="91"/>
        <v>0</v>
      </c>
      <c r="CO71" s="74">
        <f t="shared" si="92"/>
        <v>0</v>
      </c>
      <c r="CP71" s="74">
        <f t="shared" si="93"/>
        <v>7165</v>
      </c>
      <c r="CQ71" s="74">
        <f t="shared" si="94"/>
        <v>40331</v>
      </c>
      <c r="CR71" s="74">
        <f t="shared" si="95"/>
        <v>15703</v>
      </c>
      <c r="CS71" s="74">
        <f t="shared" si="96"/>
        <v>15703</v>
      </c>
      <c r="CT71" s="74">
        <f t="shared" si="97"/>
        <v>0</v>
      </c>
      <c r="CU71" s="74">
        <f t="shared" si="98"/>
        <v>0</v>
      </c>
      <c r="CV71" s="74">
        <f t="shared" si="99"/>
        <v>0</v>
      </c>
      <c r="CW71" s="74">
        <f t="shared" si="100"/>
        <v>0</v>
      </c>
      <c r="CX71" s="74">
        <f t="shared" si="101"/>
        <v>0</v>
      </c>
      <c r="CY71" s="74">
        <f t="shared" si="102"/>
        <v>0</v>
      </c>
      <c r="CZ71" s="74">
        <f t="shared" si="103"/>
        <v>0</v>
      </c>
      <c r="DA71" s="74">
        <f t="shared" si="104"/>
        <v>0</v>
      </c>
      <c r="DB71" s="74">
        <f t="shared" si="105"/>
        <v>24628</v>
      </c>
      <c r="DC71" s="74">
        <f t="shared" si="106"/>
        <v>16876</v>
      </c>
      <c r="DD71" s="74">
        <f t="shared" si="107"/>
        <v>1839</v>
      </c>
      <c r="DE71" s="74">
        <f t="shared" si="108"/>
        <v>5913</v>
      </c>
      <c r="DF71" s="74">
        <f t="shared" si="109"/>
        <v>0</v>
      </c>
      <c r="DG71" s="74">
        <f t="shared" si="110"/>
        <v>62207</v>
      </c>
      <c r="DH71" s="74">
        <f t="shared" si="111"/>
        <v>0</v>
      </c>
      <c r="DI71" s="74">
        <f t="shared" si="112"/>
        <v>0</v>
      </c>
      <c r="DJ71" s="74">
        <f t="shared" si="113"/>
        <v>40331</v>
      </c>
    </row>
    <row r="72" spans="1:114" s="50" customFormat="1" ht="12" customHeight="1">
      <c r="A72" s="53" t="s">
        <v>107</v>
      </c>
      <c r="B72" s="54" t="s">
        <v>239</v>
      </c>
      <c r="C72" s="53" t="s">
        <v>240</v>
      </c>
      <c r="D72" s="74">
        <f aca="true" t="shared" si="114" ref="D72:D84">SUM(E72,+L72)</f>
        <v>82648</v>
      </c>
      <c r="E72" s="74">
        <f aca="true" t="shared" si="115" ref="E72:E84">SUM(F72:I72)+K72</f>
        <v>10463</v>
      </c>
      <c r="F72" s="74">
        <v>0</v>
      </c>
      <c r="G72" s="74">
        <v>0</v>
      </c>
      <c r="H72" s="74">
        <v>0</v>
      </c>
      <c r="I72" s="74">
        <v>7974</v>
      </c>
      <c r="J72" s="75" t="s">
        <v>110</v>
      </c>
      <c r="K72" s="74">
        <v>2489</v>
      </c>
      <c r="L72" s="74">
        <v>72185</v>
      </c>
      <c r="M72" s="74">
        <f aca="true" t="shared" si="116" ref="M72:M84">SUM(N72,+U72)</f>
        <v>21031</v>
      </c>
      <c r="N72" s="74">
        <f aca="true" t="shared" si="117" ref="N72:N84">SUM(O72:R72)+T72</f>
        <v>0</v>
      </c>
      <c r="O72" s="74">
        <v>0</v>
      </c>
      <c r="P72" s="74">
        <v>0</v>
      </c>
      <c r="Q72" s="74">
        <v>0</v>
      </c>
      <c r="R72" s="74">
        <v>0</v>
      </c>
      <c r="S72" s="75" t="s">
        <v>110</v>
      </c>
      <c r="T72" s="74">
        <v>0</v>
      </c>
      <c r="U72" s="74">
        <v>21031</v>
      </c>
      <c r="V72" s="74">
        <f aca="true" t="shared" si="118" ref="V72:V84">+SUM(D72,M72)</f>
        <v>103679</v>
      </c>
      <c r="W72" s="74">
        <f aca="true" t="shared" si="119" ref="W72:W84">+SUM(E72,N72)</f>
        <v>10463</v>
      </c>
      <c r="X72" s="74">
        <f aca="true" t="shared" si="120" ref="X72:X84">+SUM(F72,O72)</f>
        <v>0</v>
      </c>
      <c r="Y72" s="74">
        <f aca="true" t="shared" si="121" ref="Y72:Y84">+SUM(G72,P72)</f>
        <v>0</v>
      </c>
      <c r="Z72" s="74">
        <f aca="true" t="shared" si="122" ref="Z72:Z84">+SUM(H72,Q72)</f>
        <v>0</v>
      </c>
      <c r="AA72" s="74">
        <f aca="true" t="shared" si="123" ref="AA72:AA84">+SUM(I72,R72)</f>
        <v>7974</v>
      </c>
      <c r="AB72" s="75" t="s">
        <v>110</v>
      </c>
      <c r="AC72" s="74">
        <f aca="true" t="shared" si="124" ref="AC72:AC84">+SUM(K72,T72)</f>
        <v>2489</v>
      </c>
      <c r="AD72" s="74">
        <f aca="true" t="shared" si="125" ref="AD72:AD84">+SUM(L72,U72)</f>
        <v>93216</v>
      </c>
      <c r="AE72" s="74">
        <f aca="true" t="shared" si="126" ref="AE72:AE84">SUM(AF72,+AK72)</f>
        <v>0</v>
      </c>
      <c r="AF72" s="74">
        <f aca="true" t="shared" si="127" ref="AF72:AF84">SUM(AG72:AJ72)</f>
        <v>0</v>
      </c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4">
        <f aca="true" t="shared" si="128" ref="AM72:AM84">SUM(AN72,AS72,AW72,AX72,BD72)</f>
        <v>21811</v>
      </c>
      <c r="AN72" s="74">
        <f aca="true" t="shared" si="129" ref="AN72:AN84">SUM(AO72:AR72)</f>
        <v>0</v>
      </c>
      <c r="AO72" s="74">
        <v>0</v>
      </c>
      <c r="AP72" s="74">
        <v>0</v>
      </c>
      <c r="AQ72" s="74">
        <v>0</v>
      </c>
      <c r="AR72" s="74">
        <v>0</v>
      </c>
      <c r="AS72" s="74">
        <f aca="true" t="shared" si="130" ref="AS72:AS84">SUM(AT72:AV72)</f>
        <v>0</v>
      </c>
      <c r="AT72" s="74">
        <v>0</v>
      </c>
      <c r="AU72" s="74">
        <v>0</v>
      </c>
      <c r="AV72" s="74">
        <v>0</v>
      </c>
      <c r="AW72" s="74">
        <v>0</v>
      </c>
      <c r="AX72" s="74">
        <f aca="true" t="shared" si="131" ref="AX72:AX84">SUM(AY72:BB72)</f>
        <v>21811</v>
      </c>
      <c r="AY72" s="74">
        <v>12841</v>
      </c>
      <c r="AZ72" s="74">
        <v>4466</v>
      </c>
      <c r="BA72" s="74">
        <v>752</v>
      </c>
      <c r="BB72" s="74">
        <v>3752</v>
      </c>
      <c r="BC72" s="74">
        <v>42425</v>
      </c>
      <c r="BD72" s="74">
        <v>0</v>
      </c>
      <c r="BE72" s="74">
        <v>18412</v>
      </c>
      <c r="BF72" s="74">
        <f aca="true" t="shared" si="132" ref="BF72:BF84">SUM(AE72,+AM72,+BE72)</f>
        <v>40223</v>
      </c>
      <c r="BG72" s="74">
        <f aca="true" t="shared" si="133" ref="BG72:BG84">SUM(BH72,+BM72)</f>
        <v>0</v>
      </c>
      <c r="BH72" s="74">
        <f aca="true" t="shared" si="134" ref="BH72:BH84">SUM(BI72:BL72)</f>
        <v>0</v>
      </c>
      <c r="BI72" s="74">
        <v>0</v>
      </c>
      <c r="BJ72" s="74">
        <v>0</v>
      </c>
      <c r="BK72" s="74">
        <v>0</v>
      </c>
      <c r="BL72" s="74">
        <v>0</v>
      </c>
      <c r="BM72" s="74">
        <v>0</v>
      </c>
      <c r="BN72" s="74">
        <v>6554</v>
      </c>
      <c r="BO72" s="74">
        <f aca="true" t="shared" si="135" ref="BO72:BO84">SUM(BP72,BU72,BY72,BZ72,CF72)</f>
        <v>0</v>
      </c>
      <c r="BP72" s="74">
        <f aca="true" t="shared" si="136" ref="BP72:BP84">SUM(BQ72:BT72)</f>
        <v>0</v>
      </c>
      <c r="BQ72" s="74">
        <v>0</v>
      </c>
      <c r="BR72" s="74">
        <v>0</v>
      </c>
      <c r="BS72" s="74">
        <v>0</v>
      </c>
      <c r="BT72" s="74">
        <v>0</v>
      </c>
      <c r="BU72" s="74">
        <f aca="true" t="shared" si="137" ref="BU72:BU84">SUM(BV72:BX72)</f>
        <v>0</v>
      </c>
      <c r="BV72" s="74">
        <v>0</v>
      </c>
      <c r="BW72" s="74">
        <v>0</v>
      </c>
      <c r="BX72" s="74">
        <v>0</v>
      </c>
      <c r="BY72" s="74">
        <v>0</v>
      </c>
      <c r="BZ72" s="74">
        <f aca="true" t="shared" si="138" ref="BZ72:BZ84">SUM(CA72:CD72)</f>
        <v>0</v>
      </c>
      <c r="CA72" s="74">
        <v>0</v>
      </c>
      <c r="CB72" s="74">
        <v>0</v>
      </c>
      <c r="CC72" s="74">
        <v>0</v>
      </c>
      <c r="CD72" s="74">
        <v>0</v>
      </c>
      <c r="CE72" s="74">
        <v>14477</v>
      </c>
      <c r="CF72" s="74">
        <v>0</v>
      </c>
      <c r="CG72" s="74">
        <v>0</v>
      </c>
      <c r="CH72" s="74">
        <f aca="true" t="shared" si="139" ref="CH72:CH84">SUM(BG72,+BO72,+CG72)</f>
        <v>0</v>
      </c>
      <c r="CI72" s="74">
        <f aca="true" t="shared" si="140" ref="CI72:CI84">SUM(AE72,+BG72)</f>
        <v>0</v>
      </c>
      <c r="CJ72" s="74">
        <f aca="true" t="shared" si="141" ref="CJ72:CJ84">SUM(AF72,+BH72)</f>
        <v>0</v>
      </c>
      <c r="CK72" s="74">
        <f aca="true" t="shared" si="142" ref="CK72:CK84">SUM(AG72,+BI72)</f>
        <v>0</v>
      </c>
      <c r="CL72" s="74">
        <f aca="true" t="shared" si="143" ref="CL72:CL84">SUM(AH72,+BJ72)</f>
        <v>0</v>
      </c>
      <c r="CM72" s="74">
        <f aca="true" t="shared" si="144" ref="CM72:CM84">SUM(AI72,+BK72)</f>
        <v>0</v>
      </c>
      <c r="CN72" s="74">
        <f aca="true" t="shared" si="145" ref="CN72:CN84">SUM(AJ72,+BL72)</f>
        <v>0</v>
      </c>
      <c r="CO72" s="74">
        <f aca="true" t="shared" si="146" ref="CO72:CO84">SUM(AK72,+BM72)</f>
        <v>0</v>
      </c>
      <c r="CP72" s="74">
        <f aca="true" t="shared" si="147" ref="CP72:CP84">SUM(AL72,+BN72)</f>
        <v>6554</v>
      </c>
      <c r="CQ72" s="74">
        <f aca="true" t="shared" si="148" ref="CQ72:CQ84">SUM(AM72,+BO72)</f>
        <v>21811</v>
      </c>
      <c r="CR72" s="74">
        <f aca="true" t="shared" si="149" ref="CR72:CR84">SUM(AN72,+BP72)</f>
        <v>0</v>
      </c>
      <c r="CS72" s="74">
        <f aca="true" t="shared" si="150" ref="CS72:CS84">SUM(AO72,+BQ72)</f>
        <v>0</v>
      </c>
      <c r="CT72" s="74">
        <f aca="true" t="shared" si="151" ref="CT72:CT84">SUM(AP72,+BR72)</f>
        <v>0</v>
      </c>
      <c r="CU72" s="74">
        <f aca="true" t="shared" si="152" ref="CU72:CU84">SUM(AQ72,+BS72)</f>
        <v>0</v>
      </c>
      <c r="CV72" s="74">
        <f aca="true" t="shared" si="153" ref="CV72:CV84">SUM(AR72,+BT72)</f>
        <v>0</v>
      </c>
      <c r="CW72" s="74">
        <f aca="true" t="shared" si="154" ref="CW72:CW84">SUM(AS72,+BU72)</f>
        <v>0</v>
      </c>
      <c r="CX72" s="74">
        <f aca="true" t="shared" si="155" ref="CX72:CX84">SUM(AT72,+BV72)</f>
        <v>0</v>
      </c>
      <c r="CY72" s="74">
        <f aca="true" t="shared" si="156" ref="CY72:CY84">SUM(AU72,+BW72)</f>
        <v>0</v>
      </c>
      <c r="CZ72" s="74">
        <f aca="true" t="shared" si="157" ref="CZ72:CZ84">SUM(AV72,+BX72)</f>
        <v>0</v>
      </c>
      <c r="DA72" s="74">
        <f aca="true" t="shared" si="158" ref="DA72:DA84">SUM(AW72,+BY72)</f>
        <v>0</v>
      </c>
      <c r="DB72" s="74">
        <f aca="true" t="shared" si="159" ref="DB72:DB84">SUM(AX72,+BZ72)</f>
        <v>21811</v>
      </c>
      <c r="DC72" s="74">
        <f aca="true" t="shared" si="160" ref="DC72:DC84">SUM(AY72,+CA72)</f>
        <v>12841</v>
      </c>
      <c r="DD72" s="74">
        <f aca="true" t="shared" si="161" ref="DD72:DD84">SUM(AZ72,+CB72)</f>
        <v>4466</v>
      </c>
      <c r="DE72" s="74">
        <f aca="true" t="shared" si="162" ref="DE72:DE84">SUM(BA72,+CC72)</f>
        <v>752</v>
      </c>
      <c r="DF72" s="74">
        <f aca="true" t="shared" si="163" ref="DF72:DF84">SUM(BB72,+CD72)</f>
        <v>3752</v>
      </c>
      <c r="DG72" s="74">
        <f aca="true" t="shared" si="164" ref="DG72:DG84">SUM(BC72,+CE72)</f>
        <v>56902</v>
      </c>
      <c r="DH72" s="74">
        <f aca="true" t="shared" si="165" ref="DH72:DH84">SUM(BD72,+CF72)</f>
        <v>0</v>
      </c>
      <c r="DI72" s="74">
        <f aca="true" t="shared" si="166" ref="DI72:DI84">SUM(BE72,+CG72)</f>
        <v>18412</v>
      </c>
      <c r="DJ72" s="74">
        <f aca="true" t="shared" si="167" ref="DJ72:DJ84">SUM(BF72,+CH72)</f>
        <v>40223</v>
      </c>
    </row>
    <row r="73" spans="1:114" s="50" customFormat="1" ht="12" customHeight="1">
      <c r="A73" s="53" t="s">
        <v>107</v>
      </c>
      <c r="B73" s="54" t="s">
        <v>241</v>
      </c>
      <c r="C73" s="53" t="s">
        <v>242</v>
      </c>
      <c r="D73" s="74">
        <f t="shared" si="114"/>
        <v>173860</v>
      </c>
      <c r="E73" s="74">
        <f t="shared" si="115"/>
        <v>19717</v>
      </c>
      <c r="F73" s="74">
        <v>0</v>
      </c>
      <c r="G73" s="74">
        <v>0</v>
      </c>
      <c r="H73" s="74">
        <v>0</v>
      </c>
      <c r="I73" s="74">
        <v>19137</v>
      </c>
      <c r="J73" s="75" t="s">
        <v>110</v>
      </c>
      <c r="K73" s="74">
        <v>580</v>
      </c>
      <c r="L73" s="74">
        <v>154143</v>
      </c>
      <c r="M73" s="74">
        <f t="shared" si="116"/>
        <v>74305</v>
      </c>
      <c r="N73" s="74">
        <f t="shared" si="117"/>
        <v>0</v>
      </c>
      <c r="O73" s="74">
        <v>0</v>
      </c>
      <c r="P73" s="74">
        <v>0</v>
      </c>
      <c r="Q73" s="74">
        <v>0</v>
      </c>
      <c r="R73" s="74">
        <v>0</v>
      </c>
      <c r="S73" s="75" t="s">
        <v>110</v>
      </c>
      <c r="T73" s="74">
        <v>0</v>
      </c>
      <c r="U73" s="74">
        <v>74305</v>
      </c>
      <c r="V73" s="74">
        <f t="shared" si="118"/>
        <v>248165</v>
      </c>
      <c r="W73" s="74">
        <f t="shared" si="119"/>
        <v>19717</v>
      </c>
      <c r="X73" s="74">
        <f t="shared" si="120"/>
        <v>0</v>
      </c>
      <c r="Y73" s="74">
        <f t="shared" si="121"/>
        <v>0</v>
      </c>
      <c r="Z73" s="74">
        <f t="shared" si="122"/>
        <v>0</v>
      </c>
      <c r="AA73" s="74">
        <f t="shared" si="123"/>
        <v>19137</v>
      </c>
      <c r="AB73" s="75" t="s">
        <v>110</v>
      </c>
      <c r="AC73" s="74">
        <f t="shared" si="124"/>
        <v>580</v>
      </c>
      <c r="AD73" s="74">
        <f t="shared" si="125"/>
        <v>228448</v>
      </c>
      <c r="AE73" s="74">
        <f t="shared" si="126"/>
        <v>0</v>
      </c>
      <c r="AF73" s="74">
        <f t="shared" si="127"/>
        <v>0</v>
      </c>
      <c r="AG73" s="74"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4">
        <f t="shared" si="128"/>
        <v>28557</v>
      </c>
      <c r="AN73" s="74">
        <f t="shared" si="129"/>
        <v>0</v>
      </c>
      <c r="AO73" s="74">
        <v>0</v>
      </c>
      <c r="AP73" s="74">
        <v>0</v>
      </c>
      <c r="AQ73" s="74">
        <v>0</v>
      </c>
      <c r="AR73" s="74">
        <v>0</v>
      </c>
      <c r="AS73" s="74">
        <f t="shared" si="130"/>
        <v>0</v>
      </c>
      <c r="AT73" s="74">
        <v>0</v>
      </c>
      <c r="AU73" s="74">
        <v>0</v>
      </c>
      <c r="AV73" s="74">
        <v>0</v>
      </c>
      <c r="AW73" s="74">
        <v>0</v>
      </c>
      <c r="AX73" s="74">
        <f t="shared" si="131"/>
        <v>28557</v>
      </c>
      <c r="AY73" s="74">
        <v>15364</v>
      </c>
      <c r="AZ73" s="74">
        <v>11905</v>
      </c>
      <c r="BA73" s="74">
        <v>574</v>
      </c>
      <c r="BB73" s="74">
        <v>714</v>
      </c>
      <c r="BC73" s="74">
        <v>134802</v>
      </c>
      <c r="BD73" s="74">
        <v>0</v>
      </c>
      <c r="BE73" s="74">
        <v>10501</v>
      </c>
      <c r="BF73" s="74">
        <f t="shared" si="132"/>
        <v>39058</v>
      </c>
      <c r="BG73" s="74">
        <f t="shared" si="133"/>
        <v>0</v>
      </c>
      <c r="BH73" s="74">
        <f t="shared" si="134"/>
        <v>0</v>
      </c>
      <c r="BI73" s="74">
        <v>0</v>
      </c>
      <c r="BJ73" s="74">
        <v>0</v>
      </c>
      <c r="BK73" s="74">
        <v>0</v>
      </c>
      <c r="BL73" s="74">
        <v>0</v>
      </c>
      <c r="BM73" s="74">
        <v>0</v>
      </c>
      <c r="BN73" s="74">
        <v>0</v>
      </c>
      <c r="BO73" s="74">
        <f t="shared" si="135"/>
        <v>0</v>
      </c>
      <c r="BP73" s="74">
        <f t="shared" si="136"/>
        <v>0</v>
      </c>
      <c r="BQ73" s="74">
        <v>0</v>
      </c>
      <c r="BR73" s="74">
        <v>0</v>
      </c>
      <c r="BS73" s="74">
        <v>0</v>
      </c>
      <c r="BT73" s="74">
        <v>0</v>
      </c>
      <c r="BU73" s="74">
        <f t="shared" si="137"/>
        <v>0</v>
      </c>
      <c r="BV73" s="74">
        <v>0</v>
      </c>
      <c r="BW73" s="74">
        <v>0</v>
      </c>
      <c r="BX73" s="74">
        <v>0</v>
      </c>
      <c r="BY73" s="74">
        <v>0</v>
      </c>
      <c r="BZ73" s="74">
        <f t="shared" si="138"/>
        <v>0</v>
      </c>
      <c r="CA73" s="74">
        <v>0</v>
      </c>
      <c r="CB73" s="74">
        <v>0</v>
      </c>
      <c r="CC73" s="74">
        <v>0</v>
      </c>
      <c r="CD73" s="74">
        <v>0</v>
      </c>
      <c r="CE73" s="74">
        <v>74305</v>
      </c>
      <c r="CF73" s="74">
        <v>0</v>
      </c>
      <c r="CG73" s="74">
        <v>0</v>
      </c>
      <c r="CH73" s="74">
        <f t="shared" si="139"/>
        <v>0</v>
      </c>
      <c r="CI73" s="74">
        <f t="shared" si="140"/>
        <v>0</v>
      </c>
      <c r="CJ73" s="74">
        <f t="shared" si="141"/>
        <v>0</v>
      </c>
      <c r="CK73" s="74">
        <f t="shared" si="142"/>
        <v>0</v>
      </c>
      <c r="CL73" s="74">
        <f t="shared" si="143"/>
        <v>0</v>
      </c>
      <c r="CM73" s="74">
        <f t="shared" si="144"/>
        <v>0</v>
      </c>
      <c r="CN73" s="74">
        <f t="shared" si="145"/>
        <v>0</v>
      </c>
      <c r="CO73" s="74">
        <f t="shared" si="146"/>
        <v>0</v>
      </c>
      <c r="CP73" s="74">
        <f t="shared" si="147"/>
        <v>0</v>
      </c>
      <c r="CQ73" s="74">
        <f t="shared" si="148"/>
        <v>28557</v>
      </c>
      <c r="CR73" s="74">
        <f t="shared" si="149"/>
        <v>0</v>
      </c>
      <c r="CS73" s="74">
        <f t="shared" si="150"/>
        <v>0</v>
      </c>
      <c r="CT73" s="74">
        <f t="shared" si="151"/>
        <v>0</v>
      </c>
      <c r="CU73" s="74">
        <f t="shared" si="152"/>
        <v>0</v>
      </c>
      <c r="CV73" s="74">
        <f t="shared" si="153"/>
        <v>0</v>
      </c>
      <c r="CW73" s="74">
        <f t="shared" si="154"/>
        <v>0</v>
      </c>
      <c r="CX73" s="74">
        <f t="shared" si="155"/>
        <v>0</v>
      </c>
      <c r="CY73" s="74">
        <f t="shared" si="156"/>
        <v>0</v>
      </c>
      <c r="CZ73" s="74">
        <f t="shared" si="157"/>
        <v>0</v>
      </c>
      <c r="DA73" s="74">
        <f t="shared" si="158"/>
        <v>0</v>
      </c>
      <c r="DB73" s="74">
        <f t="shared" si="159"/>
        <v>28557</v>
      </c>
      <c r="DC73" s="74">
        <f t="shared" si="160"/>
        <v>15364</v>
      </c>
      <c r="DD73" s="74">
        <f t="shared" si="161"/>
        <v>11905</v>
      </c>
      <c r="DE73" s="74">
        <f t="shared" si="162"/>
        <v>574</v>
      </c>
      <c r="DF73" s="74">
        <f t="shared" si="163"/>
        <v>714</v>
      </c>
      <c r="DG73" s="74">
        <f t="shared" si="164"/>
        <v>209107</v>
      </c>
      <c r="DH73" s="74">
        <f t="shared" si="165"/>
        <v>0</v>
      </c>
      <c r="DI73" s="74">
        <f t="shared" si="166"/>
        <v>10501</v>
      </c>
      <c r="DJ73" s="74">
        <f t="shared" si="167"/>
        <v>39058</v>
      </c>
    </row>
    <row r="74" spans="1:114" s="50" customFormat="1" ht="12" customHeight="1">
      <c r="A74" s="53" t="s">
        <v>107</v>
      </c>
      <c r="B74" s="54" t="s">
        <v>243</v>
      </c>
      <c r="C74" s="53" t="s">
        <v>244</v>
      </c>
      <c r="D74" s="74">
        <f t="shared" si="114"/>
        <v>89935</v>
      </c>
      <c r="E74" s="74">
        <f t="shared" si="115"/>
        <v>5101</v>
      </c>
      <c r="F74" s="74">
        <v>0</v>
      </c>
      <c r="G74" s="74">
        <v>0</v>
      </c>
      <c r="H74" s="74">
        <v>0</v>
      </c>
      <c r="I74" s="74">
        <v>10</v>
      </c>
      <c r="J74" s="75" t="s">
        <v>110</v>
      </c>
      <c r="K74" s="74">
        <v>5091</v>
      </c>
      <c r="L74" s="74">
        <v>84834</v>
      </c>
      <c r="M74" s="74">
        <f t="shared" si="116"/>
        <v>58040</v>
      </c>
      <c r="N74" s="74">
        <f t="shared" si="117"/>
        <v>2723</v>
      </c>
      <c r="O74" s="74">
        <v>1067</v>
      </c>
      <c r="P74" s="74">
        <v>1067</v>
      </c>
      <c r="Q74" s="74">
        <v>0</v>
      </c>
      <c r="R74" s="74">
        <v>589</v>
      </c>
      <c r="S74" s="75" t="s">
        <v>110</v>
      </c>
      <c r="T74" s="74">
        <v>0</v>
      </c>
      <c r="U74" s="74">
        <v>55317</v>
      </c>
      <c r="V74" s="74">
        <f t="shared" si="118"/>
        <v>147975</v>
      </c>
      <c r="W74" s="74">
        <f t="shared" si="119"/>
        <v>7824</v>
      </c>
      <c r="X74" s="74">
        <f t="shared" si="120"/>
        <v>1067</v>
      </c>
      <c r="Y74" s="74">
        <f t="shared" si="121"/>
        <v>1067</v>
      </c>
      <c r="Z74" s="74">
        <f t="shared" si="122"/>
        <v>0</v>
      </c>
      <c r="AA74" s="74">
        <f t="shared" si="123"/>
        <v>599</v>
      </c>
      <c r="AB74" s="75" t="s">
        <v>110</v>
      </c>
      <c r="AC74" s="74">
        <f t="shared" si="124"/>
        <v>5091</v>
      </c>
      <c r="AD74" s="74">
        <f t="shared" si="125"/>
        <v>140151</v>
      </c>
      <c r="AE74" s="74">
        <f t="shared" si="126"/>
        <v>0</v>
      </c>
      <c r="AF74" s="74">
        <f t="shared" si="127"/>
        <v>0</v>
      </c>
      <c r="AG74" s="74"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4">
        <f t="shared" si="128"/>
        <v>21051</v>
      </c>
      <c r="AN74" s="74">
        <f t="shared" si="129"/>
        <v>2339</v>
      </c>
      <c r="AO74" s="74">
        <v>2339</v>
      </c>
      <c r="AP74" s="74">
        <v>0</v>
      </c>
      <c r="AQ74" s="74">
        <v>0</v>
      </c>
      <c r="AR74" s="74">
        <v>0</v>
      </c>
      <c r="AS74" s="74">
        <f t="shared" si="130"/>
        <v>0</v>
      </c>
      <c r="AT74" s="74">
        <v>0</v>
      </c>
      <c r="AU74" s="74">
        <v>0</v>
      </c>
      <c r="AV74" s="74">
        <v>0</v>
      </c>
      <c r="AW74" s="74">
        <v>0</v>
      </c>
      <c r="AX74" s="74">
        <f t="shared" si="131"/>
        <v>18712</v>
      </c>
      <c r="AY74" s="74">
        <v>16389</v>
      </c>
      <c r="AZ74" s="74">
        <v>1860</v>
      </c>
      <c r="BA74" s="74">
        <v>103</v>
      </c>
      <c r="BB74" s="74">
        <v>360</v>
      </c>
      <c r="BC74" s="74">
        <v>66807</v>
      </c>
      <c r="BD74" s="74">
        <v>0</v>
      </c>
      <c r="BE74" s="74">
        <v>2077</v>
      </c>
      <c r="BF74" s="74">
        <f t="shared" si="132"/>
        <v>23128</v>
      </c>
      <c r="BG74" s="74">
        <f t="shared" si="133"/>
        <v>0</v>
      </c>
      <c r="BH74" s="74">
        <f t="shared" si="134"/>
        <v>0</v>
      </c>
      <c r="BI74" s="74">
        <v>0</v>
      </c>
      <c r="BJ74" s="74">
        <v>0</v>
      </c>
      <c r="BK74" s="74">
        <v>0</v>
      </c>
      <c r="BL74" s="74">
        <v>0</v>
      </c>
      <c r="BM74" s="74">
        <v>0</v>
      </c>
      <c r="BN74" s="74">
        <v>0</v>
      </c>
      <c r="BO74" s="74">
        <f t="shared" si="135"/>
        <v>3637</v>
      </c>
      <c r="BP74" s="74">
        <f t="shared" si="136"/>
        <v>2339</v>
      </c>
      <c r="BQ74" s="74">
        <v>2339</v>
      </c>
      <c r="BR74" s="74">
        <v>0</v>
      </c>
      <c r="BS74" s="74">
        <v>0</v>
      </c>
      <c r="BT74" s="74">
        <v>0</v>
      </c>
      <c r="BU74" s="74">
        <f t="shared" si="137"/>
        <v>0</v>
      </c>
      <c r="BV74" s="74">
        <v>0</v>
      </c>
      <c r="BW74" s="74">
        <v>0</v>
      </c>
      <c r="BX74" s="74">
        <v>0</v>
      </c>
      <c r="BY74" s="74">
        <v>0</v>
      </c>
      <c r="BZ74" s="74">
        <f t="shared" si="138"/>
        <v>1298</v>
      </c>
      <c r="CA74" s="74">
        <v>0</v>
      </c>
      <c r="CB74" s="74">
        <v>1298</v>
      </c>
      <c r="CC74" s="74">
        <v>0</v>
      </c>
      <c r="CD74" s="74">
        <v>0</v>
      </c>
      <c r="CE74" s="74">
        <v>51200</v>
      </c>
      <c r="CF74" s="74">
        <v>0</v>
      </c>
      <c r="CG74" s="74">
        <v>3203</v>
      </c>
      <c r="CH74" s="74">
        <f t="shared" si="139"/>
        <v>6840</v>
      </c>
      <c r="CI74" s="74">
        <f t="shared" si="140"/>
        <v>0</v>
      </c>
      <c r="CJ74" s="74">
        <f t="shared" si="141"/>
        <v>0</v>
      </c>
      <c r="CK74" s="74">
        <f t="shared" si="142"/>
        <v>0</v>
      </c>
      <c r="CL74" s="74">
        <f t="shared" si="143"/>
        <v>0</v>
      </c>
      <c r="CM74" s="74">
        <f t="shared" si="144"/>
        <v>0</v>
      </c>
      <c r="CN74" s="74">
        <f t="shared" si="145"/>
        <v>0</v>
      </c>
      <c r="CO74" s="74">
        <f t="shared" si="146"/>
        <v>0</v>
      </c>
      <c r="CP74" s="74">
        <f t="shared" si="147"/>
        <v>0</v>
      </c>
      <c r="CQ74" s="74">
        <f t="shared" si="148"/>
        <v>24688</v>
      </c>
      <c r="CR74" s="74">
        <f t="shared" si="149"/>
        <v>4678</v>
      </c>
      <c r="CS74" s="74">
        <f t="shared" si="150"/>
        <v>4678</v>
      </c>
      <c r="CT74" s="74">
        <f t="shared" si="151"/>
        <v>0</v>
      </c>
      <c r="CU74" s="74">
        <f t="shared" si="152"/>
        <v>0</v>
      </c>
      <c r="CV74" s="74">
        <f t="shared" si="153"/>
        <v>0</v>
      </c>
      <c r="CW74" s="74">
        <f t="shared" si="154"/>
        <v>0</v>
      </c>
      <c r="CX74" s="74">
        <f t="shared" si="155"/>
        <v>0</v>
      </c>
      <c r="CY74" s="74">
        <f t="shared" si="156"/>
        <v>0</v>
      </c>
      <c r="CZ74" s="74">
        <f t="shared" si="157"/>
        <v>0</v>
      </c>
      <c r="DA74" s="74">
        <f t="shared" si="158"/>
        <v>0</v>
      </c>
      <c r="DB74" s="74">
        <f t="shared" si="159"/>
        <v>20010</v>
      </c>
      <c r="DC74" s="74">
        <f t="shared" si="160"/>
        <v>16389</v>
      </c>
      <c r="DD74" s="74">
        <f t="shared" si="161"/>
        <v>3158</v>
      </c>
      <c r="DE74" s="74">
        <f t="shared" si="162"/>
        <v>103</v>
      </c>
      <c r="DF74" s="74">
        <f t="shared" si="163"/>
        <v>360</v>
      </c>
      <c r="DG74" s="74">
        <f t="shared" si="164"/>
        <v>118007</v>
      </c>
      <c r="DH74" s="74">
        <f t="shared" si="165"/>
        <v>0</v>
      </c>
      <c r="DI74" s="74">
        <f t="shared" si="166"/>
        <v>5280</v>
      </c>
      <c r="DJ74" s="74">
        <f t="shared" si="167"/>
        <v>29968</v>
      </c>
    </row>
    <row r="75" spans="1:114" s="50" customFormat="1" ht="12" customHeight="1">
      <c r="A75" s="53" t="s">
        <v>107</v>
      </c>
      <c r="B75" s="54" t="s">
        <v>245</v>
      </c>
      <c r="C75" s="53" t="s">
        <v>246</v>
      </c>
      <c r="D75" s="74">
        <f t="shared" si="114"/>
        <v>127209</v>
      </c>
      <c r="E75" s="74">
        <f t="shared" si="115"/>
        <v>7074</v>
      </c>
      <c r="F75" s="74">
        <v>0</v>
      </c>
      <c r="G75" s="74">
        <v>0</v>
      </c>
      <c r="H75" s="74">
        <v>0</v>
      </c>
      <c r="I75" s="74">
        <v>780</v>
      </c>
      <c r="J75" s="75" t="s">
        <v>110</v>
      </c>
      <c r="K75" s="74">
        <v>6294</v>
      </c>
      <c r="L75" s="74">
        <v>120135</v>
      </c>
      <c r="M75" s="74">
        <f t="shared" si="116"/>
        <v>31842</v>
      </c>
      <c r="N75" s="74">
        <f t="shared" si="117"/>
        <v>0</v>
      </c>
      <c r="O75" s="74">
        <v>0</v>
      </c>
      <c r="P75" s="74">
        <v>0</v>
      </c>
      <c r="Q75" s="74">
        <v>0</v>
      </c>
      <c r="R75" s="74">
        <v>0</v>
      </c>
      <c r="S75" s="75" t="s">
        <v>110</v>
      </c>
      <c r="T75" s="74">
        <v>0</v>
      </c>
      <c r="U75" s="74">
        <v>31842</v>
      </c>
      <c r="V75" s="74">
        <f t="shared" si="118"/>
        <v>159051</v>
      </c>
      <c r="W75" s="74">
        <f t="shared" si="119"/>
        <v>7074</v>
      </c>
      <c r="X75" s="74">
        <f t="shared" si="120"/>
        <v>0</v>
      </c>
      <c r="Y75" s="74">
        <f t="shared" si="121"/>
        <v>0</v>
      </c>
      <c r="Z75" s="74">
        <f t="shared" si="122"/>
        <v>0</v>
      </c>
      <c r="AA75" s="74">
        <f t="shared" si="123"/>
        <v>780</v>
      </c>
      <c r="AB75" s="75" t="s">
        <v>110</v>
      </c>
      <c r="AC75" s="74">
        <f t="shared" si="124"/>
        <v>6294</v>
      </c>
      <c r="AD75" s="74">
        <f t="shared" si="125"/>
        <v>151977</v>
      </c>
      <c r="AE75" s="74">
        <f t="shared" si="126"/>
        <v>0</v>
      </c>
      <c r="AF75" s="74">
        <f t="shared" si="127"/>
        <v>0</v>
      </c>
      <c r="AG75" s="74"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4">
        <f t="shared" si="128"/>
        <v>11844</v>
      </c>
      <c r="AN75" s="74">
        <f t="shared" si="129"/>
        <v>0</v>
      </c>
      <c r="AO75" s="74">
        <v>0</v>
      </c>
      <c r="AP75" s="74">
        <v>0</v>
      </c>
      <c r="AQ75" s="74">
        <v>0</v>
      </c>
      <c r="AR75" s="74">
        <v>0</v>
      </c>
      <c r="AS75" s="74">
        <f t="shared" si="130"/>
        <v>0</v>
      </c>
      <c r="AT75" s="74">
        <v>0</v>
      </c>
      <c r="AU75" s="74">
        <v>0</v>
      </c>
      <c r="AV75" s="74">
        <v>0</v>
      </c>
      <c r="AW75" s="74">
        <v>0</v>
      </c>
      <c r="AX75" s="74">
        <f t="shared" si="131"/>
        <v>11844</v>
      </c>
      <c r="AY75" s="74">
        <v>11691</v>
      </c>
      <c r="AZ75" s="74">
        <v>153</v>
      </c>
      <c r="BA75" s="74">
        <v>0</v>
      </c>
      <c r="BB75" s="74">
        <v>0</v>
      </c>
      <c r="BC75" s="74">
        <v>80169</v>
      </c>
      <c r="BD75" s="74">
        <v>0</v>
      </c>
      <c r="BE75" s="74">
        <v>35196</v>
      </c>
      <c r="BF75" s="74">
        <f t="shared" si="132"/>
        <v>47040</v>
      </c>
      <c r="BG75" s="74">
        <f t="shared" si="133"/>
        <v>0</v>
      </c>
      <c r="BH75" s="74">
        <f t="shared" si="134"/>
        <v>0</v>
      </c>
      <c r="BI75" s="74">
        <v>0</v>
      </c>
      <c r="BJ75" s="74">
        <v>0</v>
      </c>
      <c r="BK75" s="74">
        <v>0</v>
      </c>
      <c r="BL75" s="74">
        <v>0</v>
      </c>
      <c r="BM75" s="74">
        <v>0</v>
      </c>
      <c r="BN75" s="74">
        <v>9386</v>
      </c>
      <c r="BO75" s="74">
        <f t="shared" si="135"/>
        <v>0</v>
      </c>
      <c r="BP75" s="74">
        <f t="shared" si="136"/>
        <v>0</v>
      </c>
      <c r="BQ75" s="74">
        <v>0</v>
      </c>
      <c r="BR75" s="74">
        <v>0</v>
      </c>
      <c r="BS75" s="74">
        <v>0</v>
      </c>
      <c r="BT75" s="74">
        <v>0</v>
      </c>
      <c r="BU75" s="74">
        <f t="shared" si="137"/>
        <v>0</v>
      </c>
      <c r="BV75" s="74">
        <v>0</v>
      </c>
      <c r="BW75" s="74">
        <v>0</v>
      </c>
      <c r="BX75" s="74">
        <v>0</v>
      </c>
      <c r="BY75" s="74">
        <v>0</v>
      </c>
      <c r="BZ75" s="74">
        <f t="shared" si="138"/>
        <v>0</v>
      </c>
      <c r="CA75" s="74">
        <v>0</v>
      </c>
      <c r="CB75" s="74">
        <v>0</v>
      </c>
      <c r="CC75" s="74">
        <v>0</v>
      </c>
      <c r="CD75" s="74">
        <v>0</v>
      </c>
      <c r="CE75" s="74">
        <v>22456</v>
      </c>
      <c r="CF75" s="74">
        <v>0</v>
      </c>
      <c r="CG75" s="74">
        <v>0</v>
      </c>
      <c r="CH75" s="74">
        <f t="shared" si="139"/>
        <v>0</v>
      </c>
      <c r="CI75" s="74">
        <f t="shared" si="140"/>
        <v>0</v>
      </c>
      <c r="CJ75" s="74">
        <f t="shared" si="141"/>
        <v>0</v>
      </c>
      <c r="CK75" s="74">
        <f t="shared" si="142"/>
        <v>0</v>
      </c>
      <c r="CL75" s="74">
        <f t="shared" si="143"/>
        <v>0</v>
      </c>
      <c r="CM75" s="74">
        <f t="shared" si="144"/>
        <v>0</v>
      </c>
      <c r="CN75" s="74">
        <f t="shared" si="145"/>
        <v>0</v>
      </c>
      <c r="CO75" s="74">
        <f t="shared" si="146"/>
        <v>0</v>
      </c>
      <c r="CP75" s="74">
        <f t="shared" si="147"/>
        <v>9386</v>
      </c>
      <c r="CQ75" s="74">
        <f t="shared" si="148"/>
        <v>11844</v>
      </c>
      <c r="CR75" s="74">
        <f t="shared" si="149"/>
        <v>0</v>
      </c>
      <c r="CS75" s="74">
        <f t="shared" si="150"/>
        <v>0</v>
      </c>
      <c r="CT75" s="74">
        <f t="shared" si="151"/>
        <v>0</v>
      </c>
      <c r="CU75" s="74">
        <f t="shared" si="152"/>
        <v>0</v>
      </c>
      <c r="CV75" s="74">
        <f t="shared" si="153"/>
        <v>0</v>
      </c>
      <c r="CW75" s="74">
        <f t="shared" si="154"/>
        <v>0</v>
      </c>
      <c r="CX75" s="74">
        <f t="shared" si="155"/>
        <v>0</v>
      </c>
      <c r="CY75" s="74">
        <f t="shared" si="156"/>
        <v>0</v>
      </c>
      <c r="CZ75" s="74">
        <f t="shared" si="157"/>
        <v>0</v>
      </c>
      <c r="DA75" s="74">
        <f t="shared" si="158"/>
        <v>0</v>
      </c>
      <c r="DB75" s="74">
        <f t="shared" si="159"/>
        <v>11844</v>
      </c>
      <c r="DC75" s="74">
        <f t="shared" si="160"/>
        <v>11691</v>
      </c>
      <c r="DD75" s="74">
        <f t="shared" si="161"/>
        <v>153</v>
      </c>
      <c r="DE75" s="74">
        <f t="shared" si="162"/>
        <v>0</v>
      </c>
      <c r="DF75" s="74">
        <f t="shared" si="163"/>
        <v>0</v>
      </c>
      <c r="DG75" s="74">
        <f t="shared" si="164"/>
        <v>102625</v>
      </c>
      <c r="DH75" s="74">
        <f t="shared" si="165"/>
        <v>0</v>
      </c>
      <c r="DI75" s="74">
        <f t="shared" si="166"/>
        <v>35196</v>
      </c>
      <c r="DJ75" s="74">
        <f t="shared" si="167"/>
        <v>47040</v>
      </c>
    </row>
    <row r="76" spans="1:114" s="50" customFormat="1" ht="12" customHeight="1">
      <c r="A76" s="53" t="s">
        <v>107</v>
      </c>
      <c r="B76" s="54" t="s">
        <v>247</v>
      </c>
      <c r="C76" s="53" t="s">
        <v>248</v>
      </c>
      <c r="D76" s="74">
        <f t="shared" si="114"/>
        <v>67148</v>
      </c>
      <c r="E76" s="74">
        <f t="shared" si="115"/>
        <v>1613</v>
      </c>
      <c r="F76" s="74">
        <v>0</v>
      </c>
      <c r="G76" s="74">
        <v>0</v>
      </c>
      <c r="H76" s="74">
        <v>0</v>
      </c>
      <c r="I76" s="74">
        <v>60</v>
      </c>
      <c r="J76" s="75" t="s">
        <v>110</v>
      </c>
      <c r="K76" s="74">
        <v>1553</v>
      </c>
      <c r="L76" s="74">
        <v>65535</v>
      </c>
      <c r="M76" s="74">
        <f t="shared" si="116"/>
        <v>8214</v>
      </c>
      <c r="N76" s="74">
        <f t="shared" si="117"/>
        <v>0</v>
      </c>
      <c r="O76" s="74">
        <v>0</v>
      </c>
      <c r="P76" s="74">
        <v>0</v>
      </c>
      <c r="Q76" s="74">
        <v>0</v>
      </c>
      <c r="R76" s="74">
        <v>0</v>
      </c>
      <c r="S76" s="75" t="s">
        <v>110</v>
      </c>
      <c r="T76" s="74">
        <v>0</v>
      </c>
      <c r="U76" s="74">
        <v>8214</v>
      </c>
      <c r="V76" s="74">
        <f t="shared" si="118"/>
        <v>75362</v>
      </c>
      <c r="W76" s="74">
        <f t="shared" si="119"/>
        <v>1613</v>
      </c>
      <c r="X76" s="74">
        <f t="shared" si="120"/>
        <v>0</v>
      </c>
      <c r="Y76" s="74">
        <f t="shared" si="121"/>
        <v>0</v>
      </c>
      <c r="Z76" s="74">
        <f t="shared" si="122"/>
        <v>0</v>
      </c>
      <c r="AA76" s="74">
        <f t="shared" si="123"/>
        <v>60</v>
      </c>
      <c r="AB76" s="75" t="s">
        <v>110</v>
      </c>
      <c r="AC76" s="74">
        <f t="shared" si="124"/>
        <v>1553</v>
      </c>
      <c r="AD76" s="74">
        <f t="shared" si="125"/>
        <v>73749</v>
      </c>
      <c r="AE76" s="74">
        <f t="shared" si="126"/>
        <v>0</v>
      </c>
      <c r="AF76" s="74">
        <f t="shared" si="127"/>
        <v>0</v>
      </c>
      <c r="AG76" s="74"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18910</v>
      </c>
      <c r="AM76" s="74">
        <f t="shared" si="128"/>
        <v>17065</v>
      </c>
      <c r="AN76" s="74">
        <f t="shared" si="129"/>
        <v>0</v>
      </c>
      <c r="AO76" s="74">
        <v>0</v>
      </c>
      <c r="AP76" s="74">
        <v>0</v>
      </c>
      <c r="AQ76" s="74">
        <v>0</v>
      </c>
      <c r="AR76" s="74">
        <v>0</v>
      </c>
      <c r="AS76" s="74">
        <f t="shared" si="130"/>
        <v>0</v>
      </c>
      <c r="AT76" s="74">
        <v>0</v>
      </c>
      <c r="AU76" s="74">
        <v>0</v>
      </c>
      <c r="AV76" s="74">
        <v>0</v>
      </c>
      <c r="AW76" s="74">
        <v>0</v>
      </c>
      <c r="AX76" s="74">
        <f t="shared" si="131"/>
        <v>17065</v>
      </c>
      <c r="AY76" s="74">
        <v>12673</v>
      </c>
      <c r="AZ76" s="74">
        <v>4392</v>
      </c>
      <c r="BA76" s="74">
        <v>0</v>
      </c>
      <c r="BB76" s="74">
        <v>0</v>
      </c>
      <c r="BC76" s="74">
        <v>30854</v>
      </c>
      <c r="BD76" s="74">
        <v>0</v>
      </c>
      <c r="BE76" s="74">
        <v>319</v>
      </c>
      <c r="BF76" s="74">
        <f t="shared" si="132"/>
        <v>17384</v>
      </c>
      <c r="BG76" s="74">
        <f t="shared" si="133"/>
        <v>0</v>
      </c>
      <c r="BH76" s="74">
        <f t="shared" si="134"/>
        <v>0</v>
      </c>
      <c r="BI76" s="74">
        <v>0</v>
      </c>
      <c r="BJ76" s="74">
        <v>0</v>
      </c>
      <c r="BK76" s="74">
        <v>0</v>
      </c>
      <c r="BL76" s="74">
        <v>0</v>
      </c>
      <c r="BM76" s="74">
        <v>0</v>
      </c>
      <c r="BN76" s="74">
        <v>0</v>
      </c>
      <c r="BO76" s="74">
        <f t="shared" si="135"/>
        <v>0</v>
      </c>
      <c r="BP76" s="74">
        <f t="shared" si="136"/>
        <v>0</v>
      </c>
      <c r="BQ76" s="74">
        <v>0</v>
      </c>
      <c r="BR76" s="74">
        <v>0</v>
      </c>
      <c r="BS76" s="74">
        <v>0</v>
      </c>
      <c r="BT76" s="74">
        <v>0</v>
      </c>
      <c r="BU76" s="74">
        <f t="shared" si="137"/>
        <v>0</v>
      </c>
      <c r="BV76" s="74">
        <v>0</v>
      </c>
      <c r="BW76" s="74">
        <v>0</v>
      </c>
      <c r="BX76" s="74">
        <v>0</v>
      </c>
      <c r="BY76" s="74">
        <v>0</v>
      </c>
      <c r="BZ76" s="74">
        <f t="shared" si="138"/>
        <v>0</v>
      </c>
      <c r="CA76" s="74">
        <v>0</v>
      </c>
      <c r="CB76" s="74">
        <v>0</v>
      </c>
      <c r="CC76" s="74">
        <v>0</v>
      </c>
      <c r="CD76" s="74">
        <v>0</v>
      </c>
      <c r="CE76" s="74">
        <v>8214</v>
      </c>
      <c r="CF76" s="74">
        <v>0</v>
      </c>
      <c r="CG76" s="74">
        <v>0</v>
      </c>
      <c r="CH76" s="74">
        <f t="shared" si="139"/>
        <v>0</v>
      </c>
      <c r="CI76" s="74">
        <f t="shared" si="140"/>
        <v>0</v>
      </c>
      <c r="CJ76" s="74">
        <f t="shared" si="141"/>
        <v>0</v>
      </c>
      <c r="CK76" s="74">
        <f t="shared" si="142"/>
        <v>0</v>
      </c>
      <c r="CL76" s="74">
        <f t="shared" si="143"/>
        <v>0</v>
      </c>
      <c r="CM76" s="74">
        <f t="shared" si="144"/>
        <v>0</v>
      </c>
      <c r="CN76" s="74">
        <f t="shared" si="145"/>
        <v>0</v>
      </c>
      <c r="CO76" s="74">
        <f t="shared" si="146"/>
        <v>0</v>
      </c>
      <c r="CP76" s="74">
        <f t="shared" si="147"/>
        <v>18910</v>
      </c>
      <c r="CQ76" s="74">
        <f t="shared" si="148"/>
        <v>17065</v>
      </c>
      <c r="CR76" s="74">
        <f t="shared" si="149"/>
        <v>0</v>
      </c>
      <c r="CS76" s="74">
        <f t="shared" si="150"/>
        <v>0</v>
      </c>
      <c r="CT76" s="74">
        <f t="shared" si="151"/>
        <v>0</v>
      </c>
      <c r="CU76" s="74">
        <f t="shared" si="152"/>
        <v>0</v>
      </c>
      <c r="CV76" s="74">
        <f t="shared" si="153"/>
        <v>0</v>
      </c>
      <c r="CW76" s="74">
        <f t="shared" si="154"/>
        <v>0</v>
      </c>
      <c r="CX76" s="74">
        <f t="shared" si="155"/>
        <v>0</v>
      </c>
      <c r="CY76" s="74">
        <f t="shared" si="156"/>
        <v>0</v>
      </c>
      <c r="CZ76" s="74">
        <f t="shared" si="157"/>
        <v>0</v>
      </c>
      <c r="DA76" s="74">
        <f t="shared" si="158"/>
        <v>0</v>
      </c>
      <c r="DB76" s="74">
        <f t="shared" si="159"/>
        <v>17065</v>
      </c>
      <c r="DC76" s="74">
        <f t="shared" si="160"/>
        <v>12673</v>
      </c>
      <c r="DD76" s="74">
        <f t="shared" si="161"/>
        <v>4392</v>
      </c>
      <c r="DE76" s="74">
        <f t="shared" si="162"/>
        <v>0</v>
      </c>
      <c r="DF76" s="74">
        <f t="shared" si="163"/>
        <v>0</v>
      </c>
      <c r="DG76" s="74">
        <f t="shared" si="164"/>
        <v>39068</v>
      </c>
      <c r="DH76" s="74">
        <f t="shared" si="165"/>
        <v>0</v>
      </c>
      <c r="DI76" s="74">
        <f t="shared" si="166"/>
        <v>319</v>
      </c>
      <c r="DJ76" s="74">
        <f t="shared" si="167"/>
        <v>17384</v>
      </c>
    </row>
    <row r="77" spans="1:114" s="50" customFormat="1" ht="12" customHeight="1">
      <c r="A77" s="53" t="s">
        <v>107</v>
      </c>
      <c r="B77" s="54" t="s">
        <v>249</v>
      </c>
      <c r="C77" s="53" t="s">
        <v>250</v>
      </c>
      <c r="D77" s="74">
        <f t="shared" si="114"/>
        <v>88747</v>
      </c>
      <c r="E77" s="74">
        <f t="shared" si="115"/>
        <v>26148</v>
      </c>
      <c r="F77" s="74">
        <v>18343</v>
      </c>
      <c r="G77" s="74">
        <v>0</v>
      </c>
      <c r="H77" s="74">
        <v>0</v>
      </c>
      <c r="I77" s="74">
        <v>1196</v>
      </c>
      <c r="J77" s="75" t="s">
        <v>110</v>
      </c>
      <c r="K77" s="74">
        <v>6609</v>
      </c>
      <c r="L77" s="74">
        <v>62599</v>
      </c>
      <c r="M77" s="74">
        <f t="shared" si="116"/>
        <v>7653</v>
      </c>
      <c r="N77" s="74">
        <f t="shared" si="117"/>
        <v>0</v>
      </c>
      <c r="O77" s="74">
        <v>0</v>
      </c>
      <c r="P77" s="74">
        <v>0</v>
      </c>
      <c r="Q77" s="74">
        <v>0</v>
      </c>
      <c r="R77" s="74">
        <v>0</v>
      </c>
      <c r="S77" s="75" t="s">
        <v>110</v>
      </c>
      <c r="T77" s="74">
        <v>0</v>
      </c>
      <c r="U77" s="74">
        <v>7653</v>
      </c>
      <c r="V77" s="74">
        <f t="shared" si="118"/>
        <v>96400</v>
      </c>
      <c r="W77" s="74">
        <f t="shared" si="119"/>
        <v>26148</v>
      </c>
      <c r="X77" s="74">
        <f t="shared" si="120"/>
        <v>18343</v>
      </c>
      <c r="Y77" s="74">
        <f t="shared" si="121"/>
        <v>0</v>
      </c>
      <c r="Z77" s="74">
        <f t="shared" si="122"/>
        <v>0</v>
      </c>
      <c r="AA77" s="74">
        <f t="shared" si="123"/>
        <v>1196</v>
      </c>
      <c r="AB77" s="75" t="s">
        <v>110</v>
      </c>
      <c r="AC77" s="74">
        <f t="shared" si="124"/>
        <v>6609</v>
      </c>
      <c r="AD77" s="74">
        <f t="shared" si="125"/>
        <v>70252</v>
      </c>
      <c r="AE77" s="74">
        <f t="shared" si="126"/>
        <v>14861</v>
      </c>
      <c r="AF77" s="74">
        <f t="shared" si="127"/>
        <v>14861</v>
      </c>
      <c r="AG77" s="74">
        <v>14861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4">
        <f t="shared" si="128"/>
        <v>73886</v>
      </c>
      <c r="AN77" s="74">
        <f t="shared" si="129"/>
        <v>15077</v>
      </c>
      <c r="AO77" s="74">
        <v>7521</v>
      </c>
      <c r="AP77" s="74">
        <v>0</v>
      </c>
      <c r="AQ77" s="74">
        <v>7556</v>
      </c>
      <c r="AR77" s="74">
        <v>0</v>
      </c>
      <c r="AS77" s="74">
        <f t="shared" si="130"/>
        <v>11818</v>
      </c>
      <c r="AT77" s="74">
        <v>1638</v>
      </c>
      <c r="AU77" s="74">
        <v>10180</v>
      </c>
      <c r="AV77" s="74">
        <v>0</v>
      </c>
      <c r="AW77" s="74">
        <v>5985</v>
      </c>
      <c r="AX77" s="74">
        <f t="shared" si="131"/>
        <v>41006</v>
      </c>
      <c r="AY77" s="74">
        <v>18108</v>
      </c>
      <c r="AZ77" s="74">
        <v>22521</v>
      </c>
      <c r="BA77" s="74">
        <v>377</v>
      </c>
      <c r="BB77" s="74">
        <v>0</v>
      </c>
      <c r="BC77" s="74">
        <v>0</v>
      </c>
      <c r="BD77" s="74">
        <v>0</v>
      </c>
      <c r="BE77" s="74">
        <v>0</v>
      </c>
      <c r="BF77" s="74">
        <f t="shared" si="132"/>
        <v>88747</v>
      </c>
      <c r="BG77" s="74">
        <f t="shared" si="133"/>
        <v>0</v>
      </c>
      <c r="BH77" s="74">
        <f t="shared" si="134"/>
        <v>0</v>
      </c>
      <c r="BI77" s="74">
        <v>0</v>
      </c>
      <c r="BJ77" s="74">
        <v>0</v>
      </c>
      <c r="BK77" s="74">
        <v>0</v>
      </c>
      <c r="BL77" s="74">
        <v>0</v>
      </c>
      <c r="BM77" s="74">
        <v>0</v>
      </c>
      <c r="BN77" s="74">
        <v>0</v>
      </c>
      <c r="BO77" s="74">
        <f t="shared" si="135"/>
        <v>0</v>
      </c>
      <c r="BP77" s="74">
        <f t="shared" si="136"/>
        <v>0</v>
      </c>
      <c r="BQ77" s="74">
        <v>0</v>
      </c>
      <c r="BR77" s="74">
        <v>0</v>
      </c>
      <c r="BS77" s="74">
        <v>0</v>
      </c>
      <c r="BT77" s="74">
        <v>0</v>
      </c>
      <c r="BU77" s="74">
        <f t="shared" si="137"/>
        <v>0</v>
      </c>
      <c r="BV77" s="74">
        <v>0</v>
      </c>
      <c r="BW77" s="74">
        <v>0</v>
      </c>
      <c r="BX77" s="74">
        <v>0</v>
      </c>
      <c r="BY77" s="74">
        <v>0</v>
      </c>
      <c r="BZ77" s="74">
        <f t="shared" si="138"/>
        <v>0</v>
      </c>
      <c r="CA77" s="74">
        <v>0</v>
      </c>
      <c r="CB77" s="74">
        <v>0</v>
      </c>
      <c r="CC77" s="74">
        <v>0</v>
      </c>
      <c r="CD77" s="74">
        <v>0</v>
      </c>
      <c r="CE77" s="74">
        <v>7653</v>
      </c>
      <c r="CF77" s="74">
        <v>0</v>
      </c>
      <c r="CG77" s="74">
        <v>0</v>
      </c>
      <c r="CH77" s="74">
        <f t="shared" si="139"/>
        <v>0</v>
      </c>
      <c r="CI77" s="74">
        <f t="shared" si="140"/>
        <v>14861</v>
      </c>
      <c r="CJ77" s="74">
        <f t="shared" si="141"/>
        <v>14861</v>
      </c>
      <c r="CK77" s="74">
        <f t="shared" si="142"/>
        <v>14861</v>
      </c>
      <c r="CL77" s="74">
        <f t="shared" si="143"/>
        <v>0</v>
      </c>
      <c r="CM77" s="74">
        <f t="shared" si="144"/>
        <v>0</v>
      </c>
      <c r="CN77" s="74">
        <f t="shared" si="145"/>
        <v>0</v>
      </c>
      <c r="CO77" s="74">
        <f t="shared" si="146"/>
        <v>0</v>
      </c>
      <c r="CP77" s="74">
        <f t="shared" si="147"/>
        <v>0</v>
      </c>
      <c r="CQ77" s="74">
        <f t="shared" si="148"/>
        <v>73886</v>
      </c>
      <c r="CR77" s="74">
        <f t="shared" si="149"/>
        <v>15077</v>
      </c>
      <c r="CS77" s="74">
        <f t="shared" si="150"/>
        <v>7521</v>
      </c>
      <c r="CT77" s="74">
        <f t="shared" si="151"/>
        <v>0</v>
      </c>
      <c r="CU77" s="74">
        <f t="shared" si="152"/>
        <v>7556</v>
      </c>
      <c r="CV77" s="74">
        <f t="shared" si="153"/>
        <v>0</v>
      </c>
      <c r="CW77" s="74">
        <f t="shared" si="154"/>
        <v>11818</v>
      </c>
      <c r="CX77" s="74">
        <f t="shared" si="155"/>
        <v>1638</v>
      </c>
      <c r="CY77" s="74">
        <f t="shared" si="156"/>
        <v>10180</v>
      </c>
      <c r="CZ77" s="74">
        <f t="shared" si="157"/>
        <v>0</v>
      </c>
      <c r="DA77" s="74">
        <f t="shared" si="158"/>
        <v>5985</v>
      </c>
      <c r="DB77" s="74">
        <f t="shared" si="159"/>
        <v>41006</v>
      </c>
      <c r="DC77" s="74">
        <f t="shared" si="160"/>
        <v>18108</v>
      </c>
      <c r="DD77" s="74">
        <f t="shared" si="161"/>
        <v>22521</v>
      </c>
      <c r="DE77" s="74">
        <f t="shared" si="162"/>
        <v>377</v>
      </c>
      <c r="DF77" s="74">
        <f t="shared" si="163"/>
        <v>0</v>
      </c>
      <c r="DG77" s="74">
        <f t="shared" si="164"/>
        <v>7653</v>
      </c>
      <c r="DH77" s="74">
        <f t="shared" si="165"/>
        <v>0</v>
      </c>
      <c r="DI77" s="74">
        <f t="shared" si="166"/>
        <v>0</v>
      </c>
      <c r="DJ77" s="74">
        <f t="shared" si="167"/>
        <v>88747</v>
      </c>
    </row>
    <row r="78" spans="1:114" s="50" customFormat="1" ht="12" customHeight="1">
      <c r="A78" s="53" t="s">
        <v>107</v>
      </c>
      <c r="B78" s="54" t="s">
        <v>251</v>
      </c>
      <c r="C78" s="53" t="s">
        <v>252</v>
      </c>
      <c r="D78" s="74">
        <f t="shared" si="114"/>
        <v>186073</v>
      </c>
      <c r="E78" s="74">
        <f t="shared" si="115"/>
        <v>0</v>
      </c>
      <c r="F78" s="74">
        <v>0</v>
      </c>
      <c r="G78" s="74">
        <v>0</v>
      </c>
      <c r="H78" s="74">
        <v>0</v>
      </c>
      <c r="I78" s="74">
        <v>0</v>
      </c>
      <c r="J78" s="75" t="s">
        <v>110</v>
      </c>
      <c r="K78" s="74">
        <v>0</v>
      </c>
      <c r="L78" s="74">
        <v>186073</v>
      </c>
      <c r="M78" s="74">
        <f t="shared" si="116"/>
        <v>27221</v>
      </c>
      <c r="N78" s="74">
        <f t="shared" si="117"/>
        <v>0</v>
      </c>
      <c r="O78" s="74">
        <v>0</v>
      </c>
      <c r="P78" s="74">
        <v>0</v>
      </c>
      <c r="Q78" s="74">
        <v>0</v>
      </c>
      <c r="R78" s="74">
        <v>0</v>
      </c>
      <c r="S78" s="75" t="s">
        <v>110</v>
      </c>
      <c r="T78" s="74">
        <v>0</v>
      </c>
      <c r="U78" s="74">
        <v>27221</v>
      </c>
      <c r="V78" s="74">
        <f t="shared" si="118"/>
        <v>213294</v>
      </c>
      <c r="W78" s="74">
        <f t="shared" si="119"/>
        <v>0</v>
      </c>
      <c r="X78" s="74">
        <f t="shared" si="120"/>
        <v>0</v>
      </c>
      <c r="Y78" s="74">
        <f t="shared" si="121"/>
        <v>0</v>
      </c>
      <c r="Z78" s="74">
        <f t="shared" si="122"/>
        <v>0</v>
      </c>
      <c r="AA78" s="74">
        <f t="shared" si="123"/>
        <v>0</v>
      </c>
      <c r="AB78" s="75" t="s">
        <v>110</v>
      </c>
      <c r="AC78" s="74">
        <f t="shared" si="124"/>
        <v>0</v>
      </c>
      <c r="AD78" s="74">
        <f t="shared" si="125"/>
        <v>213294</v>
      </c>
      <c r="AE78" s="74">
        <f t="shared" si="126"/>
        <v>0</v>
      </c>
      <c r="AF78" s="74">
        <f t="shared" si="127"/>
        <v>0</v>
      </c>
      <c r="AG78" s="74"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54912</v>
      </c>
      <c r="AM78" s="74">
        <f t="shared" si="128"/>
        <v>41569</v>
      </c>
      <c r="AN78" s="74">
        <f t="shared" si="129"/>
        <v>15206</v>
      </c>
      <c r="AO78" s="74">
        <v>15206</v>
      </c>
      <c r="AP78" s="74">
        <v>0</v>
      </c>
      <c r="AQ78" s="74">
        <v>0</v>
      </c>
      <c r="AR78" s="74">
        <v>0</v>
      </c>
      <c r="AS78" s="74">
        <f t="shared" si="130"/>
        <v>4550</v>
      </c>
      <c r="AT78" s="74">
        <v>4550</v>
      </c>
      <c r="AU78" s="74">
        <v>0</v>
      </c>
      <c r="AV78" s="74">
        <v>0</v>
      </c>
      <c r="AW78" s="74">
        <v>0</v>
      </c>
      <c r="AX78" s="74">
        <f t="shared" si="131"/>
        <v>21813</v>
      </c>
      <c r="AY78" s="74">
        <v>21813</v>
      </c>
      <c r="AZ78" s="74">
        <v>0</v>
      </c>
      <c r="BA78" s="74">
        <v>0</v>
      </c>
      <c r="BB78" s="74">
        <v>0</v>
      </c>
      <c r="BC78" s="74">
        <v>89592</v>
      </c>
      <c r="BD78" s="74">
        <v>0</v>
      </c>
      <c r="BE78" s="74">
        <v>0</v>
      </c>
      <c r="BF78" s="74">
        <f t="shared" si="132"/>
        <v>41569</v>
      </c>
      <c r="BG78" s="74">
        <f t="shared" si="133"/>
        <v>0</v>
      </c>
      <c r="BH78" s="74">
        <f t="shared" si="134"/>
        <v>0</v>
      </c>
      <c r="BI78" s="74">
        <v>0</v>
      </c>
      <c r="BJ78" s="74">
        <v>0</v>
      </c>
      <c r="BK78" s="74">
        <v>0</v>
      </c>
      <c r="BL78" s="74">
        <v>0</v>
      </c>
      <c r="BM78" s="74">
        <v>0</v>
      </c>
      <c r="BN78" s="74">
        <v>0</v>
      </c>
      <c r="BO78" s="74">
        <f t="shared" si="135"/>
        <v>0</v>
      </c>
      <c r="BP78" s="74">
        <f t="shared" si="136"/>
        <v>0</v>
      </c>
      <c r="BQ78" s="74">
        <v>0</v>
      </c>
      <c r="BR78" s="74">
        <v>0</v>
      </c>
      <c r="BS78" s="74">
        <v>0</v>
      </c>
      <c r="BT78" s="74">
        <v>0</v>
      </c>
      <c r="BU78" s="74">
        <f t="shared" si="137"/>
        <v>0</v>
      </c>
      <c r="BV78" s="74">
        <v>0</v>
      </c>
      <c r="BW78" s="74">
        <v>0</v>
      </c>
      <c r="BX78" s="74">
        <v>0</v>
      </c>
      <c r="BY78" s="74">
        <v>0</v>
      </c>
      <c r="BZ78" s="74">
        <f t="shared" si="138"/>
        <v>0</v>
      </c>
      <c r="CA78" s="74">
        <v>0</v>
      </c>
      <c r="CB78" s="74">
        <v>0</v>
      </c>
      <c r="CC78" s="74">
        <v>0</v>
      </c>
      <c r="CD78" s="74">
        <v>0</v>
      </c>
      <c r="CE78" s="74">
        <v>27221</v>
      </c>
      <c r="CF78" s="74">
        <v>0</v>
      </c>
      <c r="CG78" s="74">
        <v>0</v>
      </c>
      <c r="CH78" s="74">
        <f t="shared" si="139"/>
        <v>0</v>
      </c>
      <c r="CI78" s="74">
        <f t="shared" si="140"/>
        <v>0</v>
      </c>
      <c r="CJ78" s="74">
        <f t="shared" si="141"/>
        <v>0</v>
      </c>
      <c r="CK78" s="74">
        <f t="shared" si="142"/>
        <v>0</v>
      </c>
      <c r="CL78" s="74">
        <f t="shared" si="143"/>
        <v>0</v>
      </c>
      <c r="CM78" s="74">
        <f t="shared" si="144"/>
        <v>0</v>
      </c>
      <c r="CN78" s="74">
        <f t="shared" si="145"/>
        <v>0</v>
      </c>
      <c r="CO78" s="74">
        <f t="shared" si="146"/>
        <v>0</v>
      </c>
      <c r="CP78" s="74">
        <f t="shared" si="147"/>
        <v>54912</v>
      </c>
      <c r="CQ78" s="74">
        <f t="shared" si="148"/>
        <v>41569</v>
      </c>
      <c r="CR78" s="74">
        <f t="shared" si="149"/>
        <v>15206</v>
      </c>
      <c r="CS78" s="74">
        <f t="shared" si="150"/>
        <v>15206</v>
      </c>
      <c r="CT78" s="74">
        <f t="shared" si="151"/>
        <v>0</v>
      </c>
      <c r="CU78" s="74">
        <f t="shared" si="152"/>
        <v>0</v>
      </c>
      <c r="CV78" s="74">
        <f t="shared" si="153"/>
        <v>0</v>
      </c>
      <c r="CW78" s="74">
        <f t="shared" si="154"/>
        <v>4550</v>
      </c>
      <c r="CX78" s="74">
        <f t="shared" si="155"/>
        <v>4550</v>
      </c>
      <c r="CY78" s="74">
        <f t="shared" si="156"/>
        <v>0</v>
      </c>
      <c r="CZ78" s="74">
        <f t="shared" si="157"/>
        <v>0</v>
      </c>
      <c r="DA78" s="74">
        <f t="shared" si="158"/>
        <v>0</v>
      </c>
      <c r="DB78" s="74">
        <f t="shared" si="159"/>
        <v>21813</v>
      </c>
      <c r="DC78" s="74">
        <f t="shared" si="160"/>
        <v>21813</v>
      </c>
      <c r="DD78" s="74">
        <f t="shared" si="161"/>
        <v>0</v>
      </c>
      <c r="DE78" s="74">
        <f t="shared" si="162"/>
        <v>0</v>
      </c>
      <c r="DF78" s="74">
        <f t="shared" si="163"/>
        <v>0</v>
      </c>
      <c r="DG78" s="74">
        <f t="shared" si="164"/>
        <v>116813</v>
      </c>
      <c r="DH78" s="74">
        <f t="shared" si="165"/>
        <v>0</v>
      </c>
      <c r="DI78" s="74">
        <f t="shared" si="166"/>
        <v>0</v>
      </c>
      <c r="DJ78" s="74">
        <f t="shared" si="167"/>
        <v>41569</v>
      </c>
    </row>
    <row r="79" spans="1:114" s="50" customFormat="1" ht="12" customHeight="1">
      <c r="A79" s="53" t="s">
        <v>107</v>
      </c>
      <c r="B79" s="54" t="s">
        <v>253</v>
      </c>
      <c r="C79" s="53" t="s">
        <v>254</v>
      </c>
      <c r="D79" s="74">
        <f t="shared" si="114"/>
        <v>53603</v>
      </c>
      <c r="E79" s="74">
        <f t="shared" si="115"/>
        <v>1186</v>
      </c>
      <c r="F79" s="74">
        <v>0</v>
      </c>
      <c r="G79" s="74">
        <v>0</v>
      </c>
      <c r="H79" s="74">
        <v>0</v>
      </c>
      <c r="I79" s="74">
        <v>590</v>
      </c>
      <c r="J79" s="75" t="s">
        <v>110</v>
      </c>
      <c r="K79" s="74">
        <v>596</v>
      </c>
      <c r="L79" s="74">
        <v>52417</v>
      </c>
      <c r="M79" s="74">
        <f t="shared" si="116"/>
        <v>7232</v>
      </c>
      <c r="N79" s="74">
        <f t="shared" si="117"/>
        <v>0</v>
      </c>
      <c r="O79" s="74">
        <v>0</v>
      </c>
      <c r="P79" s="74">
        <v>0</v>
      </c>
      <c r="Q79" s="74">
        <v>0</v>
      </c>
      <c r="R79" s="74">
        <v>0</v>
      </c>
      <c r="S79" s="75" t="s">
        <v>110</v>
      </c>
      <c r="T79" s="74">
        <v>0</v>
      </c>
      <c r="U79" s="74">
        <v>7232</v>
      </c>
      <c r="V79" s="74">
        <f t="shared" si="118"/>
        <v>60835</v>
      </c>
      <c r="W79" s="74">
        <f t="shared" si="119"/>
        <v>1186</v>
      </c>
      <c r="X79" s="74">
        <f t="shared" si="120"/>
        <v>0</v>
      </c>
      <c r="Y79" s="74">
        <f t="shared" si="121"/>
        <v>0</v>
      </c>
      <c r="Z79" s="74">
        <f t="shared" si="122"/>
        <v>0</v>
      </c>
      <c r="AA79" s="74">
        <f t="shared" si="123"/>
        <v>590</v>
      </c>
      <c r="AB79" s="75" t="s">
        <v>110</v>
      </c>
      <c r="AC79" s="74">
        <f t="shared" si="124"/>
        <v>596</v>
      </c>
      <c r="AD79" s="74">
        <f t="shared" si="125"/>
        <v>59649</v>
      </c>
      <c r="AE79" s="74">
        <f t="shared" si="126"/>
        <v>0</v>
      </c>
      <c r="AF79" s="74">
        <f t="shared" si="127"/>
        <v>0</v>
      </c>
      <c r="AG79" s="74"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20803</v>
      </c>
      <c r="AM79" s="74">
        <f t="shared" si="128"/>
        <v>17093</v>
      </c>
      <c r="AN79" s="74">
        <f t="shared" si="129"/>
        <v>4504</v>
      </c>
      <c r="AO79" s="74">
        <v>4500</v>
      </c>
      <c r="AP79" s="74">
        <v>0</v>
      </c>
      <c r="AQ79" s="74">
        <v>4</v>
      </c>
      <c r="AR79" s="74">
        <v>0</v>
      </c>
      <c r="AS79" s="74">
        <f t="shared" si="130"/>
        <v>248</v>
      </c>
      <c r="AT79" s="74">
        <v>164</v>
      </c>
      <c r="AU79" s="74">
        <v>0</v>
      </c>
      <c r="AV79" s="74">
        <v>84</v>
      </c>
      <c r="AW79" s="74">
        <v>0</v>
      </c>
      <c r="AX79" s="74">
        <f t="shared" si="131"/>
        <v>12341</v>
      </c>
      <c r="AY79" s="74">
        <v>11256</v>
      </c>
      <c r="AZ79" s="74">
        <v>643</v>
      </c>
      <c r="BA79" s="74">
        <v>0</v>
      </c>
      <c r="BB79" s="74">
        <v>442</v>
      </c>
      <c r="BC79" s="74">
        <v>15707</v>
      </c>
      <c r="BD79" s="74">
        <v>0</v>
      </c>
      <c r="BE79" s="74">
        <v>0</v>
      </c>
      <c r="BF79" s="74">
        <f t="shared" si="132"/>
        <v>17093</v>
      </c>
      <c r="BG79" s="74">
        <f t="shared" si="133"/>
        <v>0</v>
      </c>
      <c r="BH79" s="74">
        <f t="shared" si="134"/>
        <v>0</v>
      </c>
      <c r="BI79" s="74">
        <v>0</v>
      </c>
      <c r="BJ79" s="74">
        <v>0</v>
      </c>
      <c r="BK79" s="74">
        <v>0</v>
      </c>
      <c r="BL79" s="74">
        <v>0</v>
      </c>
      <c r="BM79" s="74">
        <v>0</v>
      </c>
      <c r="BN79" s="74">
        <v>0</v>
      </c>
      <c r="BO79" s="74">
        <f t="shared" si="135"/>
        <v>0</v>
      </c>
      <c r="BP79" s="74">
        <f t="shared" si="136"/>
        <v>0</v>
      </c>
      <c r="BQ79" s="74">
        <v>0</v>
      </c>
      <c r="BR79" s="74">
        <v>0</v>
      </c>
      <c r="BS79" s="74">
        <v>0</v>
      </c>
      <c r="BT79" s="74">
        <v>0</v>
      </c>
      <c r="BU79" s="74">
        <f t="shared" si="137"/>
        <v>0</v>
      </c>
      <c r="BV79" s="74">
        <v>0</v>
      </c>
      <c r="BW79" s="74">
        <v>0</v>
      </c>
      <c r="BX79" s="74">
        <v>0</v>
      </c>
      <c r="BY79" s="74">
        <v>0</v>
      </c>
      <c r="BZ79" s="74">
        <f t="shared" si="138"/>
        <v>0</v>
      </c>
      <c r="CA79" s="74">
        <v>0</v>
      </c>
      <c r="CB79" s="74">
        <v>0</v>
      </c>
      <c r="CC79" s="74">
        <v>0</v>
      </c>
      <c r="CD79" s="74">
        <v>0</v>
      </c>
      <c r="CE79" s="74">
        <v>7232</v>
      </c>
      <c r="CF79" s="74">
        <v>0</v>
      </c>
      <c r="CG79" s="74">
        <v>0</v>
      </c>
      <c r="CH79" s="74">
        <f t="shared" si="139"/>
        <v>0</v>
      </c>
      <c r="CI79" s="74">
        <f t="shared" si="140"/>
        <v>0</v>
      </c>
      <c r="CJ79" s="74">
        <f t="shared" si="141"/>
        <v>0</v>
      </c>
      <c r="CK79" s="74">
        <f t="shared" si="142"/>
        <v>0</v>
      </c>
      <c r="CL79" s="74">
        <f t="shared" si="143"/>
        <v>0</v>
      </c>
      <c r="CM79" s="74">
        <f t="shared" si="144"/>
        <v>0</v>
      </c>
      <c r="CN79" s="74">
        <f t="shared" si="145"/>
        <v>0</v>
      </c>
      <c r="CO79" s="74">
        <f t="shared" si="146"/>
        <v>0</v>
      </c>
      <c r="CP79" s="74">
        <f t="shared" si="147"/>
        <v>20803</v>
      </c>
      <c r="CQ79" s="74">
        <f t="shared" si="148"/>
        <v>17093</v>
      </c>
      <c r="CR79" s="74">
        <f t="shared" si="149"/>
        <v>4504</v>
      </c>
      <c r="CS79" s="74">
        <f t="shared" si="150"/>
        <v>4500</v>
      </c>
      <c r="CT79" s="74">
        <f t="shared" si="151"/>
        <v>0</v>
      </c>
      <c r="CU79" s="74">
        <f t="shared" si="152"/>
        <v>4</v>
      </c>
      <c r="CV79" s="74">
        <f t="shared" si="153"/>
        <v>0</v>
      </c>
      <c r="CW79" s="74">
        <f t="shared" si="154"/>
        <v>248</v>
      </c>
      <c r="CX79" s="74">
        <f t="shared" si="155"/>
        <v>164</v>
      </c>
      <c r="CY79" s="74">
        <f t="shared" si="156"/>
        <v>0</v>
      </c>
      <c r="CZ79" s="74">
        <f t="shared" si="157"/>
        <v>84</v>
      </c>
      <c r="DA79" s="74">
        <f t="shared" si="158"/>
        <v>0</v>
      </c>
      <c r="DB79" s="74">
        <f t="shared" si="159"/>
        <v>12341</v>
      </c>
      <c r="DC79" s="74">
        <f t="shared" si="160"/>
        <v>11256</v>
      </c>
      <c r="DD79" s="74">
        <f t="shared" si="161"/>
        <v>643</v>
      </c>
      <c r="DE79" s="74">
        <f t="shared" si="162"/>
        <v>0</v>
      </c>
      <c r="DF79" s="74">
        <f t="shared" si="163"/>
        <v>442</v>
      </c>
      <c r="DG79" s="74">
        <f t="shared" si="164"/>
        <v>22939</v>
      </c>
      <c r="DH79" s="74">
        <f t="shared" si="165"/>
        <v>0</v>
      </c>
      <c r="DI79" s="74">
        <f t="shared" si="166"/>
        <v>0</v>
      </c>
      <c r="DJ79" s="74">
        <f t="shared" si="167"/>
        <v>17093</v>
      </c>
    </row>
    <row r="80" spans="1:114" s="50" customFormat="1" ht="12" customHeight="1">
      <c r="A80" s="53" t="s">
        <v>107</v>
      </c>
      <c r="B80" s="54" t="s">
        <v>255</v>
      </c>
      <c r="C80" s="53" t="s">
        <v>256</v>
      </c>
      <c r="D80" s="74">
        <f t="shared" si="114"/>
        <v>57351</v>
      </c>
      <c r="E80" s="74">
        <f t="shared" si="115"/>
        <v>0</v>
      </c>
      <c r="F80" s="74">
        <v>0</v>
      </c>
      <c r="G80" s="74">
        <v>0</v>
      </c>
      <c r="H80" s="74">
        <v>0</v>
      </c>
      <c r="I80" s="74">
        <v>0</v>
      </c>
      <c r="J80" s="75" t="s">
        <v>110</v>
      </c>
      <c r="K80" s="74">
        <v>0</v>
      </c>
      <c r="L80" s="74">
        <v>57351</v>
      </c>
      <c r="M80" s="74">
        <f t="shared" si="116"/>
        <v>2646</v>
      </c>
      <c r="N80" s="74">
        <f t="shared" si="117"/>
        <v>0</v>
      </c>
      <c r="O80" s="74">
        <v>0</v>
      </c>
      <c r="P80" s="74">
        <v>0</v>
      </c>
      <c r="Q80" s="74">
        <v>0</v>
      </c>
      <c r="R80" s="74">
        <v>0</v>
      </c>
      <c r="S80" s="75" t="s">
        <v>110</v>
      </c>
      <c r="T80" s="74">
        <v>0</v>
      </c>
      <c r="U80" s="74">
        <v>2646</v>
      </c>
      <c r="V80" s="74">
        <f t="shared" si="118"/>
        <v>59997</v>
      </c>
      <c r="W80" s="74">
        <f t="shared" si="119"/>
        <v>0</v>
      </c>
      <c r="X80" s="74">
        <f t="shared" si="120"/>
        <v>0</v>
      </c>
      <c r="Y80" s="74">
        <f t="shared" si="121"/>
        <v>0</v>
      </c>
      <c r="Z80" s="74">
        <f t="shared" si="122"/>
        <v>0</v>
      </c>
      <c r="AA80" s="74">
        <f t="shared" si="123"/>
        <v>0</v>
      </c>
      <c r="AB80" s="75" t="s">
        <v>110</v>
      </c>
      <c r="AC80" s="74">
        <f t="shared" si="124"/>
        <v>0</v>
      </c>
      <c r="AD80" s="74">
        <f t="shared" si="125"/>
        <v>59997</v>
      </c>
      <c r="AE80" s="74">
        <f t="shared" si="126"/>
        <v>0</v>
      </c>
      <c r="AF80" s="74">
        <f t="shared" si="127"/>
        <v>0</v>
      </c>
      <c r="AG80" s="74"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28131</v>
      </c>
      <c r="AM80" s="74">
        <f t="shared" si="128"/>
        <v>0</v>
      </c>
      <c r="AN80" s="74">
        <f t="shared" si="129"/>
        <v>0</v>
      </c>
      <c r="AO80" s="74">
        <v>0</v>
      </c>
      <c r="AP80" s="74">
        <v>0</v>
      </c>
      <c r="AQ80" s="74">
        <v>0</v>
      </c>
      <c r="AR80" s="74">
        <v>0</v>
      </c>
      <c r="AS80" s="74">
        <f t="shared" si="130"/>
        <v>0</v>
      </c>
      <c r="AT80" s="74">
        <v>0</v>
      </c>
      <c r="AU80" s="74">
        <v>0</v>
      </c>
      <c r="AV80" s="74">
        <v>0</v>
      </c>
      <c r="AW80" s="74">
        <v>0</v>
      </c>
      <c r="AX80" s="74">
        <f t="shared" si="131"/>
        <v>0</v>
      </c>
      <c r="AY80" s="74">
        <v>0</v>
      </c>
      <c r="AZ80" s="74">
        <v>0</v>
      </c>
      <c r="BA80" s="74">
        <v>0</v>
      </c>
      <c r="BB80" s="74">
        <v>0</v>
      </c>
      <c r="BC80" s="74">
        <v>29220</v>
      </c>
      <c r="BD80" s="74">
        <v>0</v>
      </c>
      <c r="BE80" s="74">
        <v>0</v>
      </c>
      <c r="BF80" s="74">
        <f t="shared" si="132"/>
        <v>0</v>
      </c>
      <c r="BG80" s="74">
        <f t="shared" si="133"/>
        <v>0</v>
      </c>
      <c r="BH80" s="74">
        <f t="shared" si="134"/>
        <v>0</v>
      </c>
      <c r="BI80" s="74">
        <v>0</v>
      </c>
      <c r="BJ80" s="74">
        <v>0</v>
      </c>
      <c r="BK80" s="74">
        <v>0</v>
      </c>
      <c r="BL80" s="74">
        <v>0</v>
      </c>
      <c r="BM80" s="74">
        <v>0</v>
      </c>
      <c r="BN80" s="74">
        <v>0</v>
      </c>
      <c r="BO80" s="74">
        <f t="shared" si="135"/>
        <v>0</v>
      </c>
      <c r="BP80" s="74">
        <f t="shared" si="136"/>
        <v>0</v>
      </c>
      <c r="BQ80" s="74">
        <v>0</v>
      </c>
      <c r="BR80" s="74">
        <v>0</v>
      </c>
      <c r="BS80" s="74">
        <v>0</v>
      </c>
      <c r="BT80" s="74">
        <v>0</v>
      </c>
      <c r="BU80" s="74">
        <f t="shared" si="137"/>
        <v>0</v>
      </c>
      <c r="BV80" s="74">
        <v>0</v>
      </c>
      <c r="BW80" s="74">
        <v>0</v>
      </c>
      <c r="BX80" s="74">
        <v>0</v>
      </c>
      <c r="BY80" s="74">
        <v>0</v>
      </c>
      <c r="BZ80" s="74">
        <f t="shared" si="138"/>
        <v>0</v>
      </c>
      <c r="CA80" s="74">
        <v>0</v>
      </c>
      <c r="CB80" s="74">
        <v>0</v>
      </c>
      <c r="CC80" s="74">
        <v>0</v>
      </c>
      <c r="CD80" s="74">
        <v>0</v>
      </c>
      <c r="CE80" s="74">
        <v>2646</v>
      </c>
      <c r="CF80" s="74">
        <v>0</v>
      </c>
      <c r="CG80" s="74">
        <v>0</v>
      </c>
      <c r="CH80" s="74">
        <f t="shared" si="139"/>
        <v>0</v>
      </c>
      <c r="CI80" s="74">
        <f t="shared" si="140"/>
        <v>0</v>
      </c>
      <c r="CJ80" s="74">
        <f t="shared" si="141"/>
        <v>0</v>
      </c>
      <c r="CK80" s="74">
        <f t="shared" si="142"/>
        <v>0</v>
      </c>
      <c r="CL80" s="74">
        <f t="shared" si="143"/>
        <v>0</v>
      </c>
      <c r="CM80" s="74">
        <f t="shared" si="144"/>
        <v>0</v>
      </c>
      <c r="CN80" s="74">
        <f t="shared" si="145"/>
        <v>0</v>
      </c>
      <c r="CO80" s="74">
        <f t="shared" si="146"/>
        <v>0</v>
      </c>
      <c r="CP80" s="74">
        <f t="shared" si="147"/>
        <v>28131</v>
      </c>
      <c r="CQ80" s="74">
        <f t="shared" si="148"/>
        <v>0</v>
      </c>
      <c r="CR80" s="74">
        <f t="shared" si="149"/>
        <v>0</v>
      </c>
      <c r="CS80" s="74">
        <f t="shared" si="150"/>
        <v>0</v>
      </c>
      <c r="CT80" s="74">
        <f t="shared" si="151"/>
        <v>0</v>
      </c>
      <c r="CU80" s="74">
        <f t="shared" si="152"/>
        <v>0</v>
      </c>
      <c r="CV80" s="74">
        <f t="shared" si="153"/>
        <v>0</v>
      </c>
      <c r="CW80" s="74">
        <f t="shared" si="154"/>
        <v>0</v>
      </c>
      <c r="CX80" s="74">
        <f t="shared" si="155"/>
        <v>0</v>
      </c>
      <c r="CY80" s="74">
        <f t="shared" si="156"/>
        <v>0</v>
      </c>
      <c r="CZ80" s="74">
        <f t="shared" si="157"/>
        <v>0</v>
      </c>
      <c r="DA80" s="74">
        <f t="shared" si="158"/>
        <v>0</v>
      </c>
      <c r="DB80" s="74">
        <f t="shared" si="159"/>
        <v>0</v>
      </c>
      <c r="DC80" s="74">
        <f t="shared" si="160"/>
        <v>0</v>
      </c>
      <c r="DD80" s="74">
        <f t="shared" si="161"/>
        <v>0</v>
      </c>
      <c r="DE80" s="74">
        <f t="shared" si="162"/>
        <v>0</v>
      </c>
      <c r="DF80" s="74">
        <f t="shared" si="163"/>
        <v>0</v>
      </c>
      <c r="DG80" s="74">
        <f t="shared" si="164"/>
        <v>31866</v>
      </c>
      <c r="DH80" s="74">
        <f t="shared" si="165"/>
        <v>0</v>
      </c>
      <c r="DI80" s="74">
        <f t="shared" si="166"/>
        <v>0</v>
      </c>
      <c r="DJ80" s="74">
        <f t="shared" si="167"/>
        <v>0</v>
      </c>
    </row>
    <row r="81" spans="1:114" s="50" customFormat="1" ht="12" customHeight="1">
      <c r="A81" s="53" t="s">
        <v>107</v>
      </c>
      <c r="B81" s="54" t="s">
        <v>257</v>
      </c>
      <c r="C81" s="53" t="s">
        <v>258</v>
      </c>
      <c r="D81" s="74">
        <f t="shared" si="114"/>
        <v>72083</v>
      </c>
      <c r="E81" s="74">
        <f t="shared" si="115"/>
        <v>14895</v>
      </c>
      <c r="F81" s="74">
        <v>0</v>
      </c>
      <c r="G81" s="74">
        <v>0</v>
      </c>
      <c r="H81" s="74">
        <v>0</v>
      </c>
      <c r="I81" s="74">
        <v>13554</v>
      </c>
      <c r="J81" s="75" t="s">
        <v>110</v>
      </c>
      <c r="K81" s="74">
        <v>1341</v>
      </c>
      <c r="L81" s="74">
        <v>57188</v>
      </c>
      <c r="M81" s="74">
        <f t="shared" si="116"/>
        <v>30024</v>
      </c>
      <c r="N81" s="74">
        <f t="shared" si="117"/>
        <v>0</v>
      </c>
      <c r="O81" s="74">
        <v>0</v>
      </c>
      <c r="P81" s="74">
        <v>0</v>
      </c>
      <c r="Q81" s="74">
        <v>0</v>
      </c>
      <c r="R81" s="74">
        <v>0</v>
      </c>
      <c r="S81" s="75" t="s">
        <v>110</v>
      </c>
      <c r="T81" s="74">
        <v>0</v>
      </c>
      <c r="U81" s="74">
        <v>30024</v>
      </c>
      <c r="V81" s="74">
        <f t="shared" si="118"/>
        <v>102107</v>
      </c>
      <c r="W81" s="74">
        <f t="shared" si="119"/>
        <v>14895</v>
      </c>
      <c r="X81" s="74">
        <f t="shared" si="120"/>
        <v>0</v>
      </c>
      <c r="Y81" s="74">
        <f t="shared" si="121"/>
        <v>0</v>
      </c>
      <c r="Z81" s="74">
        <f t="shared" si="122"/>
        <v>0</v>
      </c>
      <c r="AA81" s="74">
        <f t="shared" si="123"/>
        <v>13554</v>
      </c>
      <c r="AB81" s="75" t="s">
        <v>110</v>
      </c>
      <c r="AC81" s="74">
        <f t="shared" si="124"/>
        <v>1341</v>
      </c>
      <c r="AD81" s="74">
        <f t="shared" si="125"/>
        <v>87212</v>
      </c>
      <c r="AE81" s="74">
        <f t="shared" si="126"/>
        <v>0</v>
      </c>
      <c r="AF81" s="74">
        <f t="shared" si="127"/>
        <v>0</v>
      </c>
      <c r="AG81" s="74"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4">
        <f t="shared" si="128"/>
        <v>30191</v>
      </c>
      <c r="AN81" s="74">
        <f t="shared" si="129"/>
        <v>4644</v>
      </c>
      <c r="AO81" s="74">
        <v>0</v>
      </c>
      <c r="AP81" s="74">
        <v>0</v>
      </c>
      <c r="AQ81" s="74">
        <v>3715</v>
      </c>
      <c r="AR81" s="74">
        <v>929</v>
      </c>
      <c r="AS81" s="74">
        <f t="shared" si="130"/>
        <v>1632</v>
      </c>
      <c r="AT81" s="74">
        <v>0</v>
      </c>
      <c r="AU81" s="74">
        <v>1306</v>
      </c>
      <c r="AV81" s="74">
        <v>326</v>
      </c>
      <c r="AW81" s="74">
        <v>0</v>
      </c>
      <c r="AX81" s="74">
        <f t="shared" si="131"/>
        <v>23915</v>
      </c>
      <c r="AY81" s="74">
        <v>17198</v>
      </c>
      <c r="AZ81" s="74">
        <v>6469</v>
      </c>
      <c r="BA81" s="74">
        <v>248</v>
      </c>
      <c r="BB81" s="74">
        <v>0</v>
      </c>
      <c r="BC81" s="74">
        <v>41892</v>
      </c>
      <c r="BD81" s="74">
        <v>0</v>
      </c>
      <c r="BE81" s="74">
        <v>0</v>
      </c>
      <c r="BF81" s="74">
        <f t="shared" si="132"/>
        <v>30191</v>
      </c>
      <c r="BG81" s="74">
        <f t="shared" si="133"/>
        <v>0</v>
      </c>
      <c r="BH81" s="74">
        <f t="shared" si="134"/>
        <v>0</v>
      </c>
      <c r="BI81" s="74">
        <v>0</v>
      </c>
      <c r="BJ81" s="74">
        <v>0</v>
      </c>
      <c r="BK81" s="74">
        <v>0</v>
      </c>
      <c r="BL81" s="74">
        <v>0</v>
      </c>
      <c r="BM81" s="74">
        <v>0</v>
      </c>
      <c r="BN81" s="74">
        <v>0</v>
      </c>
      <c r="BO81" s="74">
        <f t="shared" si="135"/>
        <v>0</v>
      </c>
      <c r="BP81" s="74">
        <f t="shared" si="136"/>
        <v>0</v>
      </c>
      <c r="BQ81" s="74">
        <v>0</v>
      </c>
      <c r="BR81" s="74">
        <v>0</v>
      </c>
      <c r="BS81" s="74">
        <v>0</v>
      </c>
      <c r="BT81" s="74">
        <v>0</v>
      </c>
      <c r="BU81" s="74">
        <f t="shared" si="137"/>
        <v>0</v>
      </c>
      <c r="BV81" s="74">
        <v>0</v>
      </c>
      <c r="BW81" s="74">
        <v>0</v>
      </c>
      <c r="BX81" s="74">
        <v>0</v>
      </c>
      <c r="BY81" s="74">
        <v>0</v>
      </c>
      <c r="BZ81" s="74">
        <f t="shared" si="138"/>
        <v>0</v>
      </c>
      <c r="CA81" s="74">
        <v>0</v>
      </c>
      <c r="CB81" s="74">
        <v>0</v>
      </c>
      <c r="CC81" s="74">
        <v>0</v>
      </c>
      <c r="CD81" s="74">
        <v>0</v>
      </c>
      <c r="CE81" s="74">
        <v>30024</v>
      </c>
      <c r="CF81" s="74">
        <v>0</v>
      </c>
      <c r="CG81" s="74">
        <v>0</v>
      </c>
      <c r="CH81" s="74">
        <f t="shared" si="139"/>
        <v>0</v>
      </c>
      <c r="CI81" s="74">
        <f t="shared" si="140"/>
        <v>0</v>
      </c>
      <c r="CJ81" s="74">
        <f t="shared" si="141"/>
        <v>0</v>
      </c>
      <c r="CK81" s="74">
        <f t="shared" si="142"/>
        <v>0</v>
      </c>
      <c r="CL81" s="74">
        <f t="shared" si="143"/>
        <v>0</v>
      </c>
      <c r="CM81" s="74">
        <f t="shared" si="144"/>
        <v>0</v>
      </c>
      <c r="CN81" s="74">
        <f t="shared" si="145"/>
        <v>0</v>
      </c>
      <c r="CO81" s="74">
        <f t="shared" si="146"/>
        <v>0</v>
      </c>
      <c r="CP81" s="74">
        <f t="shared" si="147"/>
        <v>0</v>
      </c>
      <c r="CQ81" s="74">
        <f t="shared" si="148"/>
        <v>30191</v>
      </c>
      <c r="CR81" s="74">
        <f t="shared" si="149"/>
        <v>4644</v>
      </c>
      <c r="CS81" s="74">
        <f t="shared" si="150"/>
        <v>0</v>
      </c>
      <c r="CT81" s="74">
        <f t="shared" si="151"/>
        <v>0</v>
      </c>
      <c r="CU81" s="74">
        <f t="shared" si="152"/>
        <v>3715</v>
      </c>
      <c r="CV81" s="74">
        <f t="shared" si="153"/>
        <v>929</v>
      </c>
      <c r="CW81" s="74">
        <f t="shared" si="154"/>
        <v>1632</v>
      </c>
      <c r="CX81" s="74">
        <f t="shared" si="155"/>
        <v>0</v>
      </c>
      <c r="CY81" s="74">
        <f t="shared" si="156"/>
        <v>1306</v>
      </c>
      <c r="CZ81" s="74">
        <f t="shared" si="157"/>
        <v>326</v>
      </c>
      <c r="DA81" s="74">
        <f t="shared" si="158"/>
        <v>0</v>
      </c>
      <c r="DB81" s="74">
        <f t="shared" si="159"/>
        <v>23915</v>
      </c>
      <c r="DC81" s="74">
        <f t="shared" si="160"/>
        <v>17198</v>
      </c>
      <c r="DD81" s="74">
        <f t="shared" si="161"/>
        <v>6469</v>
      </c>
      <c r="DE81" s="74">
        <f t="shared" si="162"/>
        <v>248</v>
      </c>
      <c r="DF81" s="74">
        <f t="shared" si="163"/>
        <v>0</v>
      </c>
      <c r="DG81" s="74">
        <f t="shared" si="164"/>
        <v>71916</v>
      </c>
      <c r="DH81" s="74">
        <f t="shared" si="165"/>
        <v>0</v>
      </c>
      <c r="DI81" s="74">
        <f t="shared" si="166"/>
        <v>0</v>
      </c>
      <c r="DJ81" s="74">
        <f t="shared" si="167"/>
        <v>30191</v>
      </c>
    </row>
    <row r="82" spans="1:114" s="50" customFormat="1" ht="12" customHeight="1">
      <c r="A82" s="53" t="s">
        <v>107</v>
      </c>
      <c r="B82" s="54" t="s">
        <v>259</v>
      </c>
      <c r="C82" s="53" t="s">
        <v>260</v>
      </c>
      <c r="D82" s="74">
        <f t="shared" si="114"/>
        <v>35463</v>
      </c>
      <c r="E82" s="74">
        <f t="shared" si="115"/>
        <v>3506</v>
      </c>
      <c r="F82" s="74">
        <v>0</v>
      </c>
      <c r="G82" s="74">
        <v>0</v>
      </c>
      <c r="H82" s="74">
        <v>0</v>
      </c>
      <c r="I82" s="74">
        <v>0</v>
      </c>
      <c r="J82" s="75" t="s">
        <v>110</v>
      </c>
      <c r="K82" s="74">
        <v>3506</v>
      </c>
      <c r="L82" s="74">
        <v>31957</v>
      </c>
      <c r="M82" s="74">
        <f t="shared" si="116"/>
        <v>64920</v>
      </c>
      <c r="N82" s="74">
        <f t="shared" si="117"/>
        <v>32949</v>
      </c>
      <c r="O82" s="74">
        <v>0</v>
      </c>
      <c r="P82" s="74">
        <v>0</v>
      </c>
      <c r="Q82" s="74">
        <v>0</v>
      </c>
      <c r="R82" s="74">
        <v>0</v>
      </c>
      <c r="S82" s="75" t="s">
        <v>110</v>
      </c>
      <c r="T82" s="74">
        <v>32949</v>
      </c>
      <c r="U82" s="74">
        <v>31971</v>
      </c>
      <c r="V82" s="74">
        <f t="shared" si="118"/>
        <v>100383</v>
      </c>
      <c r="W82" s="74">
        <f t="shared" si="119"/>
        <v>36455</v>
      </c>
      <c r="X82" s="74">
        <f t="shared" si="120"/>
        <v>0</v>
      </c>
      <c r="Y82" s="74">
        <f t="shared" si="121"/>
        <v>0</v>
      </c>
      <c r="Z82" s="74">
        <f t="shared" si="122"/>
        <v>0</v>
      </c>
      <c r="AA82" s="74">
        <f t="shared" si="123"/>
        <v>0</v>
      </c>
      <c r="AB82" s="75" t="s">
        <v>110</v>
      </c>
      <c r="AC82" s="74">
        <f t="shared" si="124"/>
        <v>36455</v>
      </c>
      <c r="AD82" s="74">
        <f t="shared" si="125"/>
        <v>63928</v>
      </c>
      <c r="AE82" s="74">
        <f t="shared" si="126"/>
        <v>0</v>
      </c>
      <c r="AF82" s="74">
        <f t="shared" si="127"/>
        <v>0</v>
      </c>
      <c r="AG82" s="74">
        <v>0</v>
      </c>
      <c r="AH82" s="74">
        <v>0</v>
      </c>
      <c r="AI82" s="74">
        <v>0</v>
      </c>
      <c r="AJ82" s="74">
        <v>0</v>
      </c>
      <c r="AK82" s="74">
        <v>0</v>
      </c>
      <c r="AL82" s="74">
        <v>0</v>
      </c>
      <c r="AM82" s="74">
        <f t="shared" si="128"/>
        <v>35463</v>
      </c>
      <c r="AN82" s="74">
        <f t="shared" si="129"/>
        <v>20106</v>
      </c>
      <c r="AO82" s="74">
        <v>17430</v>
      </c>
      <c r="AP82" s="74">
        <v>2676</v>
      </c>
      <c r="AQ82" s="74">
        <v>0</v>
      </c>
      <c r="AR82" s="74">
        <v>0</v>
      </c>
      <c r="AS82" s="74">
        <f t="shared" si="130"/>
        <v>3198</v>
      </c>
      <c r="AT82" s="74">
        <v>3198</v>
      </c>
      <c r="AU82" s="74">
        <v>0</v>
      </c>
      <c r="AV82" s="74">
        <v>0</v>
      </c>
      <c r="AW82" s="74">
        <v>0</v>
      </c>
      <c r="AX82" s="74">
        <f t="shared" si="131"/>
        <v>12159</v>
      </c>
      <c r="AY82" s="74">
        <v>4340</v>
      </c>
      <c r="AZ82" s="74">
        <v>0</v>
      </c>
      <c r="BA82" s="74">
        <v>7819</v>
      </c>
      <c r="BB82" s="74">
        <v>0</v>
      </c>
      <c r="BC82" s="74">
        <v>0</v>
      </c>
      <c r="BD82" s="74">
        <v>0</v>
      </c>
      <c r="BE82" s="74">
        <v>0</v>
      </c>
      <c r="BF82" s="74">
        <f t="shared" si="132"/>
        <v>35463</v>
      </c>
      <c r="BG82" s="74">
        <f t="shared" si="133"/>
        <v>26325</v>
      </c>
      <c r="BH82" s="74">
        <f t="shared" si="134"/>
        <v>26325</v>
      </c>
      <c r="BI82" s="74">
        <v>0</v>
      </c>
      <c r="BJ82" s="74">
        <v>0</v>
      </c>
      <c r="BK82" s="74">
        <v>0</v>
      </c>
      <c r="BL82" s="74">
        <v>26325</v>
      </c>
      <c r="BM82" s="74">
        <v>0</v>
      </c>
      <c r="BN82" s="74">
        <v>0</v>
      </c>
      <c r="BO82" s="74">
        <f t="shared" si="135"/>
        <v>12583</v>
      </c>
      <c r="BP82" s="74">
        <f t="shared" si="136"/>
        <v>371</v>
      </c>
      <c r="BQ82" s="74">
        <v>371</v>
      </c>
      <c r="BR82" s="74">
        <v>0</v>
      </c>
      <c r="BS82" s="74">
        <v>0</v>
      </c>
      <c r="BT82" s="74">
        <v>0</v>
      </c>
      <c r="BU82" s="74">
        <f t="shared" si="137"/>
        <v>11594</v>
      </c>
      <c r="BV82" s="74">
        <v>424</v>
      </c>
      <c r="BW82" s="74">
        <v>0</v>
      </c>
      <c r="BX82" s="74">
        <v>11170</v>
      </c>
      <c r="BY82" s="74">
        <v>0</v>
      </c>
      <c r="BZ82" s="74">
        <f t="shared" si="138"/>
        <v>618</v>
      </c>
      <c r="CA82" s="74">
        <v>0</v>
      </c>
      <c r="CB82" s="74">
        <v>0</v>
      </c>
      <c r="CC82" s="74">
        <v>0</v>
      </c>
      <c r="CD82" s="74">
        <v>618</v>
      </c>
      <c r="CE82" s="74">
        <v>26012</v>
      </c>
      <c r="CF82" s="74">
        <v>0</v>
      </c>
      <c r="CG82" s="74">
        <v>0</v>
      </c>
      <c r="CH82" s="74">
        <f t="shared" si="139"/>
        <v>38908</v>
      </c>
      <c r="CI82" s="74">
        <f t="shared" si="140"/>
        <v>26325</v>
      </c>
      <c r="CJ82" s="74">
        <f t="shared" si="141"/>
        <v>26325</v>
      </c>
      <c r="CK82" s="74">
        <f t="shared" si="142"/>
        <v>0</v>
      </c>
      <c r="CL82" s="74">
        <f t="shared" si="143"/>
        <v>0</v>
      </c>
      <c r="CM82" s="74">
        <f t="shared" si="144"/>
        <v>0</v>
      </c>
      <c r="CN82" s="74">
        <f t="shared" si="145"/>
        <v>26325</v>
      </c>
      <c r="CO82" s="74">
        <f t="shared" si="146"/>
        <v>0</v>
      </c>
      <c r="CP82" s="74">
        <f t="shared" si="147"/>
        <v>0</v>
      </c>
      <c r="CQ82" s="74">
        <f t="shared" si="148"/>
        <v>48046</v>
      </c>
      <c r="CR82" s="74">
        <f t="shared" si="149"/>
        <v>20477</v>
      </c>
      <c r="CS82" s="74">
        <f t="shared" si="150"/>
        <v>17801</v>
      </c>
      <c r="CT82" s="74">
        <f t="shared" si="151"/>
        <v>2676</v>
      </c>
      <c r="CU82" s="74">
        <f t="shared" si="152"/>
        <v>0</v>
      </c>
      <c r="CV82" s="74">
        <f t="shared" si="153"/>
        <v>0</v>
      </c>
      <c r="CW82" s="74">
        <f t="shared" si="154"/>
        <v>14792</v>
      </c>
      <c r="CX82" s="74">
        <f t="shared" si="155"/>
        <v>3622</v>
      </c>
      <c r="CY82" s="74">
        <f t="shared" si="156"/>
        <v>0</v>
      </c>
      <c r="CZ82" s="74">
        <f t="shared" si="157"/>
        <v>11170</v>
      </c>
      <c r="DA82" s="74">
        <f t="shared" si="158"/>
        <v>0</v>
      </c>
      <c r="DB82" s="74">
        <f t="shared" si="159"/>
        <v>12777</v>
      </c>
      <c r="DC82" s="74">
        <f t="shared" si="160"/>
        <v>4340</v>
      </c>
      <c r="DD82" s="74">
        <f t="shared" si="161"/>
        <v>0</v>
      </c>
      <c r="DE82" s="74">
        <f t="shared" si="162"/>
        <v>7819</v>
      </c>
      <c r="DF82" s="74">
        <f t="shared" si="163"/>
        <v>618</v>
      </c>
      <c r="DG82" s="74">
        <f t="shared" si="164"/>
        <v>26012</v>
      </c>
      <c r="DH82" s="74">
        <f t="shared" si="165"/>
        <v>0</v>
      </c>
      <c r="DI82" s="74">
        <f t="shared" si="166"/>
        <v>0</v>
      </c>
      <c r="DJ82" s="74">
        <f t="shared" si="167"/>
        <v>74371</v>
      </c>
    </row>
    <row r="83" spans="1:114" s="50" customFormat="1" ht="12" customHeight="1">
      <c r="A83" s="53" t="s">
        <v>107</v>
      </c>
      <c r="B83" s="54" t="s">
        <v>261</v>
      </c>
      <c r="C83" s="53" t="s">
        <v>262</v>
      </c>
      <c r="D83" s="74">
        <f t="shared" si="114"/>
        <v>92153</v>
      </c>
      <c r="E83" s="74">
        <f t="shared" si="115"/>
        <v>3715</v>
      </c>
      <c r="F83" s="74">
        <v>0</v>
      </c>
      <c r="G83" s="74">
        <v>0</v>
      </c>
      <c r="H83" s="74">
        <v>0</v>
      </c>
      <c r="I83" s="74">
        <v>0</v>
      </c>
      <c r="J83" s="75" t="s">
        <v>110</v>
      </c>
      <c r="K83" s="74">
        <v>3715</v>
      </c>
      <c r="L83" s="74">
        <v>88438</v>
      </c>
      <c r="M83" s="74">
        <f t="shared" si="116"/>
        <v>39274</v>
      </c>
      <c r="N83" s="74">
        <f t="shared" si="117"/>
        <v>0</v>
      </c>
      <c r="O83" s="74">
        <v>0</v>
      </c>
      <c r="P83" s="74">
        <v>0</v>
      </c>
      <c r="Q83" s="74">
        <v>0</v>
      </c>
      <c r="R83" s="74">
        <v>0</v>
      </c>
      <c r="S83" s="75" t="s">
        <v>110</v>
      </c>
      <c r="T83" s="74">
        <v>0</v>
      </c>
      <c r="U83" s="74">
        <v>39274</v>
      </c>
      <c r="V83" s="74">
        <f t="shared" si="118"/>
        <v>131427</v>
      </c>
      <c r="W83" s="74">
        <f t="shared" si="119"/>
        <v>3715</v>
      </c>
      <c r="X83" s="74">
        <f t="shared" si="120"/>
        <v>0</v>
      </c>
      <c r="Y83" s="74">
        <f t="shared" si="121"/>
        <v>0</v>
      </c>
      <c r="Z83" s="74">
        <f t="shared" si="122"/>
        <v>0</v>
      </c>
      <c r="AA83" s="74">
        <f t="shared" si="123"/>
        <v>0</v>
      </c>
      <c r="AB83" s="75" t="s">
        <v>110</v>
      </c>
      <c r="AC83" s="74">
        <f t="shared" si="124"/>
        <v>3715</v>
      </c>
      <c r="AD83" s="74">
        <f t="shared" si="125"/>
        <v>127712</v>
      </c>
      <c r="AE83" s="74">
        <f t="shared" si="126"/>
        <v>324</v>
      </c>
      <c r="AF83" s="74">
        <f t="shared" si="127"/>
        <v>324</v>
      </c>
      <c r="AG83" s="74">
        <v>324</v>
      </c>
      <c r="AH83" s="74">
        <v>0</v>
      </c>
      <c r="AI83" s="74">
        <v>0</v>
      </c>
      <c r="AJ83" s="74">
        <v>0</v>
      </c>
      <c r="AK83" s="74">
        <v>0</v>
      </c>
      <c r="AL83" s="74">
        <v>2819</v>
      </c>
      <c r="AM83" s="74">
        <f t="shared" si="128"/>
        <v>18281</v>
      </c>
      <c r="AN83" s="74">
        <f t="shared" si="129"/>
        <v>0</v>
      </c>
      <c r="AO83" s="74">
        <v>0</v>
      </c>
      <c r="AP83" s="74">
        <v>0</v>
      </c>
      <c r="AQ83" s="74">
        <v>0</v>
      </c>
      <c r="AR83" s="74">
        <v>0</v>
      </c>
      <c r="AS83" s="74">
        <f t="shared" si="130"/>
        <v>138</v>
      </c>
      <c r="AT83" s="74">
        <v>138</v>
      </c>
      <c r="AU83" s="74">
        <v>0</v>
      </c>
      <c r="AV83" s="74">
        <v>0</v>
      </c>
      <c r="AW83" s="74">
        <v>0</v>
      </c>
      <c r="AX83" s="74">
        <f t="shared" si="131"/>
        <v>18143</v>
      </c>
      <c r="AY83" s="74">
        <v>14601</v>
      </c>
      <c r="AZ83" s="74">
        <v>3542</v>
      </c>
      <c r="BA83" s="74">
        <v>0</v>
      </c>
      <c r="BB83" s="74">
        <v>0</v>
      </c>
      <c r="BC83" s="74">
        <v>63077</v>
      </c>
      <c r="BD83" s="74">
        <v>0</v>
      </c>
      <c r="BE83" s="74">
        <v>7652</v>
      </c>
      <c r="BF83" s="74">
        <f t="shared" si="132"/>
        <v>26257</v>
      </c>
      <c r="BG83" s="74">
        <f t="shared" si="133"/>
        <v>0</v>
      </c>
      <c r="BH83" s="74">
        <f t="shared" si="134"/>
        <v>0</v>
      </c>
      <c r="BI83" s="74">
        <v>0</v>
      </c>
      <c r="BJ83" s="74">
        <v>0</v>
      </c>
      <c r="BK83" s="74">
        <v>0</v>
      </c>
      <c r="BL83" s="74">
        <v>0</v>
      </c>
      <c r="BM83" s="74">
        <v>0</v>
      </c>
      <c r="BN83" s="74">
        <v>0</v>
      </c>
      <c r="BO83" s="74">
        <f t="shared" si="135"/>
        <v>0</v>
      </c>
      <c r="BP83" s="74">
        <f t="shared" si="136"/>
        <v>0</v>
      </c>
      <c r="BQ83" s="74">
        <v>0</v>
      </c>
      <c r="BR83" s="74">
        <v>0</v>
      </c>
      <c r="BS83" s="74">
        <v>0</v>
      </c>
      <c r="BT83" s="74">
        <v>0</v>
      </c>
      <c r="BU83" s="74">
        <f t="shared" si="137"/>
        <v>0</v>
      </c>
      <c r="BV83" s="74">
        <v>0</v>
      </c>
      <c r="BW83" s="74">
        <v>0</v>
      </c>
      <c r="BX83" s="74">
        <v>0</v>
      </c>
      <c r="BY83" s="74">
        <v>0</v>
      </c>
      <c r="BZ83" s="74">
        <f t="shared" si="138"/>
        <v>0</v>
      </c>
      <c r="CA83" s="74">
        <v>0</v>
      </c>
      <c r="CB83" s="74">
        <v>0</v>
      </c>
      <c r="CC83" s="74">
        <v>0</v>
      </c>
      <c r="CD83" s="74">
        <v>0</v>
      </c>
      <c r="CE83" s="74">
        <v>39274</v>
      </c>
      <c r="CF83" s="74">
        <v>0</v>
      </c>
      <c r="CG83" s="74">
        <v>0</v>
      </c>
      <c r="CH83" s="74">
        <f t="shared" si="139"/>
        <v>0</v>
      </c>
      <c r="CI83" s="74">
        <f t="shared" si="140"/>
        <v>324</v>
      </c>
      <c r="CJ83" s="74">
        <f t="shared" si="141"/>
        <v>324</v>
      </c>
      <c r="CK83" s="74">
        <f t="shared" si="142"/>
        <v>324</v>
      </c>
      <c r="CL83" s="74">
        <f t="shared" si="143"/>
        <v>0</v>
      </c>
      <c r="CM83" s="74">
        <f t="shared" si="144"/>
        <v>0</v>
      </c>
      <c r="CN83" s="74">
        <f t="shared" si="145"/>
        <v>0</v>
      </c>
      <c r="CO83" s="74">
        <f t="shared" si="146"/>
        <v>0</v>
      </c>
      <c r="CP83" s="74">
        <f t="shared" si="147"/>
        <v>2819</v>
      </c>
      <c r="CQ83" s="74">
        <f t="shared" si="148"/>
        <v>18281</v>
      </c>
      <c r="CR83" s="74">
        <f t="shared" si="149"/>
        <v>0</v>
      </c>
      <c r="CS83" s="74">
        <f t="shared" si="150"/>
        <v>0</v>
      </c>
      <c r="CT83" s="74">
        <f t="shared" si="151"/>
        <v>0</v>
      </c>
      <c r="CU83" s="74">
        <f t="shared" si="152"/>
        <v>0</v>
      </c>
      <c r="CV83" s="74">
        <f t="shared" si="153"/>
        <v>0</v>
      </c>
      <c r="CW83" s="74">
        <f t="shared" si="154"/>
        <v>138</v>
      </c>
      <c r="CX83" s="74">
        <f t="shared" si="155"/>
        <v>138</v>
      </c>
      <c r="CY83" s="74">
        <f t="shared" si="156"/>
        <v>0</v>
      </c>
      <c r="CZ83" s="74">
        <f t="shared" si="157"/>
        <v>0</v>
      </c>
      <c r="DA83" s="74">
        <f t="shared" si="158"/>
        <v>0</v>
      </c>
      <c r="DB83" s="74">
        <f t="shared" si="159"/>
        <v>18143</v>
      </c>
      <c r="DC83" s="74">
        <f t="shared" si="160"/>
        <v>14601</v>
      </c>
      <c r="DD83" s="74">
        <f t="shared" si="161"/>
        <v>3542</v>
      </c>
      <c r="DE83" s="74">
        <f t="shared" si="162"/>
        <v>0</v>
      </c>
      <c r="DF83" s="74">
        <f t="shared" si="163"/>
        <v>0</v>
      </c>
      <c r="DG83" s="74">
        <f t="shared" si="164"/>
        <v>102351</v>
      </c>
      <c r="DH83" s="74">
        <f t="shared" si="165"/>
        <v>0</v>
      </c>
      <c r="DI83" s="74">
        <f t="shared" si="166"/>
        <v>7652</v>
      </c>
      <c r="DJ83" s="74">
        <f t="shared" si="167"/>
        <v>26257</v>
      </c>
    </row>
    <row r="84" spans="1:114" s="50" customFormat="1" ht="12" customHeight="1">
      <c r="A84" s="53" t="s">
        <v>107</v>
      </c>
      <c r="B84" s="54" t="s">
        <v>263</v>
      </c>
      <c r="C84" s="53" t="s">
        <v>264</v>
      </c>
      <c r="D84" s="74">
        <f t="shared" si="114"/>
        <v>19468</v>
      </c>
      <c r="E84" s="74">
        <f t="shared" si="115"/>
        <v>0</v>
      </c>
      <c r="F84" s="74">
        <v>0</v>
      </c>
      <c r="G84" s="74">
        <v>0</v>
      </c>
      <c r="H84" s="74">
        <v>0</v>
      </c>
      <c r="I84" s="74">
        <v>0</v>
      </c>
      <c r="J84" s="75" t="s">
        <v>110</v>
      </c>
      <c r="K84" s="74">
        <v>0</v>
      </c>
      <c r="L84" s="74">
        <v>19468</v>
      </c>
      <c r="M84" s="74">
        <f t="shared" si="116"/>
        <v>11921</v>
      </c>
      <c r="N84" s="74">
        <f t="shared" si="117"/>
        <v>0</v>
      </c>
      <c r="O84" s="74">
        <v>0</v>
      </c>
      <c r="P84" s="74">
        <v>0</v>
      </c>
      <c r="Q84" s="74">
        <v>0</v>
      </c>
      <c r="R84" s="74">
        <v>0</v>
      </c>
      <c r="S84" s="75" t="s">
        <v>110</v>
      </c>
      <c r="T84" s="74">
        <v>0</v>
      </c>
      <c r="U84" s="74">
        <v>11921</v>
      </c>
      <c r="V84" s="74">
        <f t="shared" si="118"/>
        <v>31389</v>
      </c>
      <c r="W84" s="74">
        <f t="shared" si="119"/>
        <v>0</v>
      </c>
      <c r="X84" s="74">
        <f t="shared" si="120"/>
        <v>0</v>
      </c>
      <c r="Y84" s="74">
        <f t="shared" si="121"/>
        <v>0</v>
      </c>
      <c r="Z84" s="74">
        <f t="shared" si="122"/>
        <v>0</v>
      </c>
      <c r="AA84" s="74">
        <f t="shared" si="123"/>
        <v>0</v>
      </c>
      <c r="AB84" s="75" t="s">
        <v>110</v>
      </c>
      <c r="AC84" s="74">
        <f t="shared" si="124"/>
        <v>0</v>
      </c>
      <c r="AD84" s="74">
        <f t="shared" si="125"/>
        <v>31389</v>
      </c>
      <c r="AE84" s="74">
        <f t="shared" si="126"/>
        <v>0</v>
      </c>
      <c r="AF84" s="74">
        <f t="shared" si="127"/>
        <v>0</v>
      </c>
      <c r="AG84" s="74"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4">
        <f t="shared" si="128"/>
        <v>0</v>
      </c>
      <c r="AN84" s="74">
        <f t="shared" si="129"/>
        <v>0</v>
      </c>
      <c r="AO84" s="74">
        <v>0</v>
      </c>
      <c r="AP84" s="74">
        <v>0</v>
      </c>
      <c r="AQ84" s="74">
        <v>0</v>
      </c>
      <c r="AR84" s="74">
        <v>0</v>
      </c>
      <c r="AS84" s="74">
        <f t="shared" si="130"/>
        <v>0</v>
      </c>
      <c r="AT84" s="74">
        <v>0</v>
      </c>
      <c r="AU84" s="74">
        <v>0</v>
      </c>
      <c r="AV84" s="74">
        <v>0</v>
      </c>
      <c r="AW84" s="74">
        <v>0</v>
      </c>
      <c r="AX84" s="74">
        <f t="shared" si="131"/>
        <v>0</v>
      </c>
      <c r="AY84" s="74">
        <v>0</v>
      </c>
      <c r="AZ84" s="74">
        <v>0</v>
      </c>
      <c r="BA84" s="74">
        <v>0</v>
      </c>
      <c r="BB84" s="74">
        <v>0</v>
      </c>
      <c r="BC84" s="74">
        <v>19468</v>
      </c>
      <c r="BD84" s="74">
        <v>0</v>
      </c>
      <c r="BE84" s="74">
        <v>0</v>
      </c>
      <c r="BF84" s="74">
        <f t="shared" si="132"/>
        <v>0</v>
      </c>
      <c r="BG84" s="74">
        <f t="shared" si="133"/>
        <v>0</v>
      </c>
      <c r="BH84" s="74">
        <f t="shared" si="134"/>
        <v>0</v>
      </c>
      <c r="BI84" s="74">
        <v>0</v>
      </c>
      <c r="BJ84" s="74">
        <v>0</v>
      </c>
      <c r="BK84" s="74">
        <v>0</v>
      </c>
      <c r="BL84" s="74">
        <v>0</v>
      </c>
      <c r="BM84" s="74">
        <v>0</v>
      </c>
      <c r="BN84" s="74">
        <v>0</v>
      </c>
      <c r="BO84" s="74">
        <f t="shared" si="135"/>
        <v>0</v>
      </c>
      <c r="BP84" s="74">
        <f t="shared" si="136"/>
        <v>0</v>
      </c>
      <c r="BQ84" s="74">
        <v>0</v>
      </c>
      <c r="BR84" s="74">
        <v>0</v>
      </c>
      <c r="BS84" s="74">
        <v>0</v>
      </c>
      <c r="BT84" s="74">
        <v>0</v>
      </c>
      <c r="BU84" s="74">
        <f t="shared" si="137"/>
        <v>0</v>
      </c>
      <c r="BV84" s="74">
        <v>0</v>
      </c>
      <c r="BW84" s="74">
        <v>0</v>
      </c>
      <c r="BX84" s="74">
        <v>0</v>
      </c>
      <c r="BY84" s="74">
        <v>0</v>
      </c>
      <c r="BZ84" s="74">
        <f t="shared" si="138"/>
        <v>0</v>
      </c>
      <c r="CA84" s="74">
        <v>0</v>
      </c>
      <c r="CB84" s="74">
        <v>0</v>
      </c>
      <c r="CC84" s="74">
        <v>0</v>
      </c>
      <c r="CD84" s="74">
        <v>0</v>
      </c>
      <c r="CE84" s="74">
        <v>11921</v>
      </c>
      <c r="CF84" s="74">
        <v>0</v>
      </c>
      <c r="CG84" s="74">
        <v>0</v>
      </c>
      <c r="CH84" s="74">
        <f t="shared" si="139"/>
        <v>0</v>
      </c>
      <c r="CI84" s="74">
        <f t="shared" si="140"/>
        <v>0</v>
      </c>
      <c r="CJ84" s="74">
        <f t="shared" si="141"/>
        <v>0</v>
      </c>
      <c r="CK84" s="74">
        <f t="shared" si="142"/>
        <v>0</v>
      </c>
      <c r="CL84" s="74">
        <f t="shared" si="143"/>
        <v>0</v>
      </c>
      <c r="CM84" s="74">
        <f t="shared" si="144"/>
        <v>0</v>
      </c>
      <c r="CN84" s="74">
        <f t="shared" si="145"/>
        <v>0</v>
      </c>
      <c r="CO84" s="74">
        <f t="shared" si="146"/>
        <v>0</v>
      </c>
      <c r="CP84" s="74">
        <f t="shared" si="147"/>
        <v>0</v>
      </c>
      <c r="CQ84" s="74">
        <f t="shared" si="148"/>
        <v>0</v>
      </c>
      <c r="CR84" s="74">
        <f t="shared" si="149"/>
        <v>0</v>
      </c>
      <c r="CS84" s="74">
        <f t="shared" si="150"/>
        <v>0</v>
      </c>
      <c r="CT84" s="74">
        <f t="shared" si="151"/>
        <v>0</v>
      </c>
      <c r="CU84" s="74">
        <f t="shared" si="152"/>
        <v>0</v>
      </c>
      <c r="CV84" s="74">
        <f t="shared" si="153"/>
        <v>0</v>
      </c>
      <c r="CW84" s="74">
        <f t="shared" si="154"/>
        <v>0</v>
      </c>
      <c r="CX84" s="74">
        <f t="shared" si="155"/>
        <v>0</v>
      </c>
      <c r="CY84" s="74">
        <f t="shared" si="156"/>
        <v>0</v>
      </c>
      <c r="CZ84" s="74">
        <f t="shared" si="157"/>
        <v>0</v>
      </c>
      <c r="DA84" s="74">
        <f t="shared" si="158"/>
        <v>0</v>
      </c>
      <c r="DB84" s="74">
        <f t="shared" si="159"/>
        <v>0</v>
      </c>
      <c r="DC84" s="74">
        <f t="shared" si="160"/>
        <v>0</v>
      </c>
      <c r="DD84" s="74">
        <f t="shared" si="161"/>
        <v>0</v>
      </c>
      <c r="DE84" s="74">
        <f t="shared" si="162"/>
        <v>0</v>
      </c>
      <c r="DF84" s="74">
        <f t="shared" si="163"/>
        <v>0</v>
      </c>
      <c r="DG84" s="74">
        <f t="shared" si="164"/>
        <v>31389</v>
      </c>
      <c r="DH84" s="74">
        <f t="shared" si="165"/>
        <v>0</v>
      </c>
      <c r="DI84" s="74">
        <f t="shared" si="166"/>
        <v>0</v>
      </c>
      <c r="DJ84" s="74">
        <f t="shared" si="167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265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266</v>
      </c>
      <c r="B2" s="147" t="s">
        <v>267</v>
      </c>
      <c r="C2" s="150" t="s">
        <v>268</v>
      </c>
      <c r="D2" s="131" t="s">
        <v>269</v>
      </c>
      <c r="E2" s="78"/>
      <c r="F2" s="78"/>
      <c r="G2" s="78"/>
      <c r="H2" s="78"/>
      <c r="I2" s="78"/>
      <c r="J2" s="78"/>
      <c r="K2" s="78"/>
      <c r="L2" s="79"/>
      <c r="M2" s="131" t="s">
        <v>270</v>
      </c>
      <c r="N2" s="78"/>
      <c r="O2" s="78"/>
      <c r="P2" s="78"/>
      <c r="Q2" s="78"/>
      <c r="R2" s="78"/>
      <c r="S2" s="78"/>
      <c r="T2" s="78"/>
      <c r="U2" s="79"/>
      <c r="V2" s="131" t="s">
        <v>271</v>
      </c>
      <c r="W2" s="78"/>
      <c r="X2" s="78"/>
      <c r="Y2" s="78"/>
      <c r="Z2" s="78"/>
      <c r="AA2" s="78"/>
      <c r="AB2" s="78"/>
      <c r="AC2" s="78"/>
      <c r="AD2" s="79"/>
      <c r="AE2" s="132" t="s">
        <v>272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273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274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275</v>
      </c>
      <c r="E3" s="83"/>
      <c r="F3" s="83"/>
      <c r="G3" s="83"/>
      <c r="H3" s="83"/>
      <c r="I3" s="83"/>
      <c r="J3" s="83"/>
      <c r="K3" s="83"/>
      <c r="L3" s="84"/>
      <c r="M3" s="133" t="s">
        <v>275</v>
      </c>
      <c r="N3" s="83"/>
      <c r="O3" s="83"/>
      <c r="P3" s="83"/>
      <c r="Q3" s="83"/>
      <c r="R3" s="83"/>
      <c r="S3" s="83"/>
      <c r="T3" s="83"/>
      <c r="U3" s="84"/>
      <c r="V3" s="133" t="s">
        <v>275</v>
      </c>
      <c r="W3" s="83"/>
      <c r="X3" s="83"/>
      <c r="Y3" s="83"/>
      <c r="Z3" s="83"/>
      <c r="AA3" s="83"/>
      <c r="AB3" s="83"/>
      <c r="AC3" s="83"/>
      <c r="AD3" s="84"/>
      <c r="AE3" s="134" t="s">
        <v>276</v>
      </c>
      <c r="AF3" s="80"/>
      <c r="AG3" s="80"/>
      <c r="AH3" s="80"/>
      <c r="AI3" s="80"/>
      <c r="AJ3" s="80"/>
      <c r="AK3" s="80"/>
      <c r="AL3" s="85"/>
      <c r="AM3" s="81" t="s">
        <v>277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278</v>
      </c>
      <c r="BF3" s="90" t="s">
        <v>271</v>
      </c>
      <c r="BG3" s="134" t="s">
        <v>279</v>
      </c>
      <c r="BH3" s="80"/>
      <c r="BI3" s="80"/>
      <c r="BJ3" s="80"/>
      <c r="BK3" s="80"/>
      <c r="BL3" s="80"/>
      <c r="BM3" s="80"/>
      <c r="BN3" s="85"/>
      <c r="BO3" s="81" t="s">
        <v>280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278</v>
      </c>
      <c r="CH3" s="90" t="s">
        <v>281</v>
      </c>
      <c r="CI3" s="134" t="s">
        <v>276</v>
      </c>
      <c r="CJ3" s="80"/>
      <c r="CK3" s="80"/>
      <c r="CL3" s="80"/>
      <c r="CM3" s="80"/>
      <c r="CN3" s="80"/>
      <c r="CO3" s="80"/>
      <c r="CP3" s="85"/>
      <c r="CQ3" s="81" t="s">
        <v>280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271</v>
      </c>
    </row>
    <row r="4" spans="1:114" s="55" customFormat="1" ht="13.5" customHeight="1">
      <c r="A4" s="148"/>
      <c r="B4" s="148"/>
      <c r="C4" s="151"/>
      <c r="D4" s="68"/>
      <c r="E4" s="133" t="s">
        <v>282</v>
      </c>
      <c r="F4" s="91"/>
      <c r="G4" s="91"/>
      <c r="H4" s="91"/>
      <c r="I4" s="91"/>
      <c r="J4" s="91"/>
      <c r="K4" s="92"/>
      <c r="L4" s="124" t="s">
        <v>283</v>
      </c>
      <c r="M4" s="68"/>
      <c r="N4" s="133" t="s">
        <v>282</v>
      </c>
      <c r="O4" s="91"/>
      <c r="P4" s="91"/>
      <c r="Q4" s="91"/>
      <c r="R4" s="91"/>
      <c r="S4" s="91"/>
      <c r="T4" s="92"/>
      <c r="U4" s="124" t="s">
        <v>284</v>
      </c>
      <c r="V4" s="68"/>
      <c r="W4" s="133" t="s">
        <v>285</v>
      </c>
      <c r="X4" s="91"/>
      <c r="Y4" s="91"/>
      <c r="Z4" s="91"/>
      <c r="AA4" s="91"/>
      <c r="AB4" s="91"/>
      <c r="AC4" s="92"/>
      <c r="AD4" s="124" t="s">
        <v>284</v>
      </c>
      <c r="AE4" s="90" t="s">
        <v>286</v>
      </c>
      <c r="AF4" s="95" t="s">
        <v>287</v>
      </c>
      <c r="AG4" s="89"/>
      <c r="AH4" s="93"/>
      <c r="AI4" s="80"/>
      <c r="AJ4" s="94"/>
      <c r="AK4" s="135" t="s">
        <v>288</v>
      </c>
      <c r="AL4" s="145" t="s">
        <v>289</v>
      </c>
      <c r="AM4" s="90" t="s">
        <v>271</v>
      </c>
      <c r="AN4" s="134" t="s">
        <v>290</v>
      </c>
      <c r="AO4" s="87"/>
      <c r="AP4" s="87"/>
      <c r="AQ4" s="87"/>
      <c r="AR4" s="88"/>
      <c r="AS4" s="134" t="s">
        <v>291</v>
      </c>
      <c r="AT4" s="80"/>
      <c r="AU4" s="80"/>
      <c r="AV4" s="94"/>
      <c r="AW4" s="95" t="s">
        <v>292</v>
      </c>
      <c r="AX4" s="134" t="s">
        <v>293</v>
      </c>
      <c r="AY4" s="86"/>
      <c r="AZ4" s="87"/>
      <c r="BA4" s="87"/>
      <c r="BB4" s="88"/>
      <c r="BC4" s="95" t="s">
        <v>2</v>
      </c>
      <c r="BD4" s="95" t="s">
        <v>294</v>
      </c>
      <c r="BE4" s="90"/>
      <c r="BF4" s="90"/>
      <c r="BG4" s="90" t="s">
        <v>271</v>
      </c>
      <c r="BH4" s="95" t="s">
        <v>295</v>
      </c>
      <c r="BI4" s="89"/>
      <c r="BJ4" s="93"/>
      <c r="BK4" s="80"/>
      <c r="BL4" s="94"/>
      <c r="BM4" s="135" t="s">
        <v>296</v>
      </c>
      <c r="BN4" s="145" t="s">
        <v>297</v>
      </c>
      <c r="BO4" s="90" t="s">
        <v>271</v>
      </c>
      <c r="BP4" s="134" t="s">
        <v>290</v>
      </c>
      <c r="BQ4" s="87"/>
      <c r="BR4" s="87"/>
      <c r="BS4" s="87"/>
      <c r="BT4" s="88"/>
      <c r="BU4" s="134" t="s">
        <v>298</v>
      </c>
      <c r="BV4" s="80"/>
      <c r="BW4" s="80"/>
      <c r="BX4" s="94"/>
      <c r="BY4" s="95" t="s">
        <v>299</v>
      </c>
      <c r="BZ4" s="134" t="s">
        <v>300</v>
      </c>
      <c r="CA4" s="96"/>
      <c r="CB4" s="96"/>
      <c r="CC4" s="97"/>
      <c r="CD4" s="88"/>
      <c r="CE4" s="95" t="s">
        <v>301</v>
      </c>
      <c r="CF4" s="95" t="s">
        <v>294</v>
      </c>
      <c r="CG4" s="90"/>
      <c r="CH4" s="90"/>
      <c r="CI4" s="90" t="s">
        <v>271</v>
      </c>
      <c r="CJ4" s="95" t="s">
        <v>302</v>
      </c>
      <c r="CK4" s="89"/>
      <c r="CL4" s="93"/>
      <c r="CM4" s="80"/>
      <c r="CN4" s="94"/>
      <c r="CO4" s="135" t="s">
        <v>303</v>
      </c>
      <c r="CP4" s="145" t="s">
        <v>304</v>
      </c>
      <c r="CQ4" s="90" t="s">
        <v>305</v>
      </c>
      <c r="CR4" s="134" t="s">
        <v>290</v>
      </c>
      <c r="CS4" s="87"/>
      <c r="CT4" s="87"/>
      <c r="CU4" s="87"/>
      <c r="CV4" s="88"/>
      <c r="CW4" s="134" t="s">
        <v>298</v>
      </c>
      <c r="CX4" s="80"/>
      <c r="CY4" s="80"/>
      <c r="CZ4" s="94"/>
      <c r="DA4" s="95" t="s">
        <v>306</v>
      </c>
      <c r="DB4" s="134" t="s">
        <v>293</v>
      </c>
      <c r="DC4" s="87"/>
      <c r="DD4" s="87"/>
      <c r="DE4" s="87"/>
      <c r="DF4" s="88"/>
      <c r="DG4" s="95" t="s">
        <v>307</v>
      </c>
      <c r="DH4" s="95" t="s">
        <v>308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271</v>
      </c>
      <c r="F5" s="123" t="s">
        <v>309</v>
      </c>
      <c r="G5" s="123" t="s">
        <v>310</v>
      </c>
      <c r="H5" s="123" t="s">
        <v>311</v>
      </c>
      <c r="I5" s="123" t="s">
        <v>312</v>
      </c>
      <c r="J5" s="123" t="s">
        <v>313</v>
      </c>
      <c r="K5" s="123" t="s">
        <v>4</v>
      </c>
      <c r="L5" s="67"/>
      <c r="M5" s="68"/>
      <c r="N5" s="125" t="s">
        <v>314</v>
      </c>
      <c r="O5" s="123" t="s">
        <v>309</v>
      </c>
      <c r="P5" s="123" t="s">
        <v>310</v>
      </c>
      <c r="Q5" s="123" t="s">
        <v>315</v>
      </c>
      <c r="R5" s="123" t="s">
        <v>316</v>
      </c>
      <c r="S5" s="123" t="s">
        <v>317</v>
      </c>
      <c r="T5" s="123" t="s">
        <v>318</v>
      </c>
      <c r="U5" s="67"/>
      <c r="V5" s="68"/>
      <c r="W5" s="125" t="s">
        <v>271</v>
      </c>
      <c r="X5" s="123" t="s">
        <v>309</v>
      </c>
      <c r="Y5" s="123" t="s">
        <v>310</v>
      </c>
      <c r="Z5" s="123" t="s">
        <v>311</v>
      </c>
      <c r="AA5" s="123" t="s">
        <v>319</v>
      </c>
      <c r="AB5" s="123" t="s">
        <v>313</v>
      </c>
      <c r="AC5" s="123" t="s">
        <v>4</v>
      </c>
      <c r="AD5" s="67"/>
      <c r="AE5" s="90"/>
      <c r="AF5" s="90" t="s">
        <v>271</v>
      </c>
      <c r="AG5" s="135" t="s">
        <v>320</v>
      </c>
      <c r="AH5" s="135" t="s">
        <v>321</v>
      </c>
      <c r="AI5" s="135" t="s">
        <v>322</v>
      </c>
      <c r="AJ5" s="135" t="s">
        <v>318</v>
      </c>
      <c r="AK5" s="98"/>
      <c r="AL5" s="146"/>
      <c r="AM5" s="90"/>
      <c r="AN5" s="90" t="s">
        <v>271</v>
      </c>
      <c r="AO5" s="90" t="s">
        <v>323</v>
      </c>
      <c r="AP5" s="90" t="s">
        <v>324</v>
      </c>
      <c r="AQ5" s="90" t="s">
        <v>325</v>
      </c>
      <c r="AR5" s="90" t="s">
        <v>326</v>
      </c>
      <c r="AS5" s="90" t="s">
        <v>305</v>
      </c>
      <c r="AT5" s="95" t="s">
        <v>327</v>
      </c>
      <c r="AU5" s="95" t="s">
        <v>328</v>
      </c>
      <c r="AV5" s="95" t="s">
        <v>329</v>
      </c>
      <c r="AW5" s="90"/>
      <c r="AX5" s="90" t="s">
        <v>305</v>
      </c>
      <c r="AY5" s="95" t="s">
        <v>330</v>
      </c>
      <c r="AZ5" s="95" t="s">
        <v>331</v>
      </c>
      <c r="BA5" s="95" t="s">
        <v>329</v>
      </c>
      <c r="BB5" s="95" t="s">
        <v>4</v>
      </c>
      <c r="BC5" s="90"/>
      <c r="BD5" s="90"/>
      <c r="BE5" s="90"/>
      <c r="BF5" s="90"/>
      <c r="BG5" s="90"/>
      <c r="BH5" s="90" t="s">
        <v>271</v>
      </c>
      <c r="BI5" s="135" t="s">
        <v>332</v>
      </c>
      <c r="BJ5" s="135" t="s">
        <v>333</v>
      </c>
      <c r="BK5" s="135" t="s">
        <v>334</v>
      </c>
      <c r="BL5" s="135" t="s">
        <v>4</v>
      </c>
      <c r="BM5" s="98"/>
      <c r="BN5" s="146"/>
      <c r="BO5" s="90"/>
      <c r="BP5" s="90" t="s">
        <v>271</v>
      </c>
      <c r="BQ5" s="90" t="s">
        <v>323</v>
      </c>
      <c r="BR5" s="90" t="s">
        <v>335</v>
      </c>
      <c r="BS5" s="90" t="s">
        <v>336</v>
      </c>
      <c r="BT5" s="90" t="s">
        <v>337</v>
      </c>
      <c r="BU5" s="90" t="s">
        <v>271</v>
      </c>
      <c r="BV5" s="95" t="s">
        <v>327</v>
      </c>
      <c r="BW5" s="95" t="s">
        <v>328</v>
      </c>
      <c r="BX5" s="95" t="s">
        <v>338</v>
      </c>
      <c r="BY5" s="90"/>
      <c r="BZ5" s="90" t="s">
        <v>339</v>
      </c>
      <c r="CA5" s="95" t="s">
        <v>340</v>
      </c>
      <c r="CB5" s="95" t="s">
        <v>328</v>
      </c>
      <c r="CC5" s="95" t="s">
        <v>329</v>
      </c>
      <c r="CD5" s="95" t="s">
        <v>4</v>
      </c>
      <c r="CE5" s="90"/>
      <c r="CF5" s="90"/>
      <c r="CG5" s="90"/>
      <c r="CH5" s="90"/>
      <c r="CI5" s="90"/>
      <c r="CJ5" s="90" t="s">
        <v>305</v>
      </c>
      <c r="CK5" s="135" t="s">
        <v>341</v>
      </c>
      <c r="CL5" s="135" t="s">
        <v>321</v>
      </c>
      <c r="CM5" s="135" t="s">
        <v>342</v>
      </c>
      <c r="CN5" s="135" t="s">
        <v>4</v>
      </c>
      <c r="CO5" s="98"/>
      <c r="CP5" s="146"/>
      <c r="CQ5" s="90"/>
      <c r="CR5" s="90" t="s">
        <v>271</v>
      </c>
      <c r="CS5" s="90" t="s">
        <v>323</v>
      </c>
      <c r="CT5" s="90" t="s">
        <v>324</v>
      </c>
      <c r="CU5" s="90" t="s">
        <v>343</v>
      </c>
      <c r="CV5" s="90" t="s">
        <v>344</v>
      </c>
      <c r="CW5" s="90" t="s">
        <v>271</v>
      </c>
      <c r="CX5" s="95" t="s">
        <v>327</v>
      </c>
      <c r="CY5" s="95" t="s">
        <v>328</v>
      </c>
      <c r="CZ5" s="95" t="s">
        <v>329</v>
      </c>
      <c r="DA5" s="90"/>
      <c r="DB5" s="90" t="s">
        <v>271</v>
      </c>
      <c r="DC5" s="95" t="s">
        <v>327</v>
      </c>
      <c r="DD5" s="95" t="s">
        <v>328</v>
      </c>
      <c r="DE5" s="95" t="s">
        <v>329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345</v>
      </c>
      <c r="E6" s="99" t="s">
        <v>345</v>
      </c>
      <c r="F6" s="100" t="s">
        <v>345</v>
      </c>
      <c r="G6" s="100" t="s">
        <v>345</v>
      </c>
      <c r="H6" s="100" t="s">
        <v>345</v>
      </c>
      <c r="I6" s="100" t="s">
        <v>345</v>
      </c>
      <c r="J6" s="100" t="s">
        <v>345</v>
      </c>
      <c r="K6" s="100" t="s">
        <v>345</v>
      </c>
      <c r="L6" s="100" t="s">
        <v>345</v>
      </c>
      <c r="M6" s="99" t="s">
        <v>345</v>
      </c>
      <c r="N6" s="99" t="s">
        <v>345</v>
      </c>
      <c r="O6" s="100" t="s">
        <v>345</v>
      </c>
      <c r="P6" s="100" t="s">
        <v>345</v>
      </c>
      <c r="Q6" s="100" t="s">
        <v>345</v>
      </c>
      <c r="R6" s="100" t="s">
        <v>345</v>
      </c>
      <c r="S6" s="100" t="s">
        <v>345</v>
      </c>
      <c r="T6" s="100" t="s">
        <v>345</v>
      </c>
      <c r="U6" s="100" t="s">
        <v>345</v>
      </c>
      <c r="V6" s="99" t="s">
        <v>345</v>
      </c>
      <c r="W6" s="99" t="s">
        <v>345</v>
      </c>
      <c r="X6" s="100" t="s">
        <v>345</v>
      </c>
      <c r="Y6" s="100" t="s">
        <v>345</v>
      </c>
      <c r="Z6" s="100" t="s">
        <v>345</v>
      </c>
      <c r="AA6" s="100" t="s">
        <v>345</v>
      </c>
      <c r="AB6" s="100" t="s">
        <v>345</v>
      </c>
      <c r="AC6" s="100" t="s">
        <v>345</v>
      </c>
      <c r="AD6" s="100" t="s">
        <v>345</v>
      </c>
      <c r="AE6" s="101" t="s">
        <v>345</v>
      </c>
      <c r="AF6" s="101" t="s">
        <v>345</v>
      </c>
      <c r="AG6" s="102" t="s">
        <v>345</v>
      </c>
      <c r="AH6" s="102" t="s">
        <v>345</v>
      </c>
      <c r="AI6" s="102" t="s">
        <v>345</v>
      </c>
      <c r="AJ6" s="102" t="s">
        <v>345</v>
      </c>
      <c r="AK6" s="102" t="s">
        <v>345</v>
      </c>
      <c r="AL6" s="102" t="s">
        <v>345</v>
      </c>
      <c r="AM6" s="101" t="s">
        <v>345</v>
      </c>
      <c r="AN6" s="101" t="s">
        <v>345</v>
      </c>
      <c r="AO6" s="101" t="s">
        <v>345</v>
      </c>
      <c r="AP6" s="101" t="s">
        <v>345</v>
      </c>
      <c r="AQ6" s="101" t="s">
        <v>345</v>
      </c>
      <c r="AR6" s="101" t="s">
        <v>345</v>
      </c>
      <c r="AS6" s="101" t="s">
        <v>345</v>
      </c>
      <c r="AT6" s="101" t="s">
        <v>345</v>
      </c>
      <c r="AU6" s="101" t="s">
        <v>345</v>
      </c>
      <c r="AV6" s="101" t="s">
        <v>345</v>
      </c>
      <c r="AW6" s="101" t="s">
        <v>345</v>
      </c>
      <c r="AX6" s="101" t="s">
        <v>345</v>
      </c>
      <c r="AY6" s="101" t="s">
        <v>345</v>
      </c>
      <c r="AZ6" s="101" t="s">
        <v>345</v>
      </c>
      <c r="BA6" s="101" t="s">
        <v>345</v>
      </c>
      <c r="BB6" s="101" t="s">
        <v>345</v>
      </c>
      <c r="BC6" s="101" t="s">
        <v>345</v>
      </c>
      <c r="BD6" s="101" t="s">
        <v>345</v>
      </c>
      <c r="BE6" s="101" t="s">
        <v>345</v>
      </c>
      <c r="BF6" s="101" t="s">
        <v>345</v>
      </c>
      <c r="BG6" s="101" t="s">
        <v>345</v>
      </c>
      <c r="BH6" s="101" t="s">
        <v>345</v>
      </c>
      <c r="BI6" s="102" t="s">
        <v>345</v>
      </c>
      <c r="BJ6" s="102" t="s">
        <v>345</v>
      </c>
      <c r="BK6" s="102" t="s">
        <v>345</v>
      </c>
      <c r="BL6" s="102" t="s">
        <v>345</v>
      </c>
      <c r="BM6" s="102" t="s">
        <v>345</v>
      </c>
      <c r="BN6" s="102" t="s">
        <v>345</v>
      </c>
      <c r="BO6" s="101" t="s">
        <v>345</v>
      </c>
      <c r="BP6" s="101" t="s">
        <v>345</v>
      </c>
      <c r="BQ6" s="101" t="s">
        <v>345</v>
      </c>
      <c r="BR6" s="101" t="s">
        <v>345</v>
      </c>
      <c r="BS6" s="101" t="s">
        <v>345</v>
      </c>
      <c r="BT6" s="101" t="s">
        <v>345</v>
      </c>
      <c r="BU6" s="101" t="s">
        <v>345</v>
      </c>
      <c r="BV6" s="101" t="s">
        <v>345</v>
      </c>
      <c r="BW6" s="101" t="s">
        <v>345</v>
      </c>
      <c r="BX6" s="101" t="s">
        <v>345</v>
      </c>
      <c r="BY6" s="101" t="s">
        <v>345</v>
      </c>
      <c r="BZ6" s="101" t="s">
        <v>345</v>
      </c>
      <c r="CA6" s="101" t="s">
        <v>345</v>
      </c>
      <c r="CB6" s="101" t="s">
        <v>345</v>
      </c>
      <c r="CC6" s="101" t="s">
        <v>345</v>
      </c>
      <c r="CD6" s="101" t="s">
        <v>345</v>
      </c>
      <c r="CE6" s="101" t="s">
        <v>345</v>
      </c>
      <c r="CF6" s="101" t="s">
        <v>345</v>
      </c>
      <c r="CG6" s="101" t="s">
        <v>345</v>
      </c>
      <c r="CH6" s="101" t="s">
        <v>345</v>
      </c>
      <c r="CI6" s="101" t="s">
        <v>345</v>
      </c>
      <c r="CJ6" s="101" t="s">
        <v>345</v>
      </c>
      <c r="CK6" s="102" t="s">
        <v>345</v>
      </c>
      <c r="CL6" s="102" t="s">
        <v>345</v>
      </c>
      <c r="CM6" s="102" t="s">
        <v>345</v>
      </c>
      <c r="CN6" s="102" t="s">
        <v>345</v>
      </c>
      <c r="CO6" s="102" t="s">
        <v>345</v>
      </c>
      <c r="CP6" s="102" t="s">
        <v>345</v>
      </c>
      <c r="CQ6" s="101" t="s">
        <v>345</v>
      </c>
      <c r="CR6" s="101" t="s">
        <v>345</v>
      </c>
      <c r="CS6" s="102" t="s">
        <v>345</v>
      </c>
      <c r="CT6" s="102" t="s">
        <v>345</v>
      </c>
      <c r="CU6" s="102" t="s">
        <v>345</v>
      </c>
      <c r="CV6" s="102" t="s">
        <v>345</v>
      </c>
      <c r="CW6" s="101" t="s">
        <v>345</v>
      </c>
      <c r="CX6" s="101" t="s">
        <v>345</v>
      </c>
      <c r="CY6" s="101" t="s">
        <v>345</v>
      </c>
      <c r="CZ6" s="101" t="s">
        <v>345</v>
      </c>
      <c r="DA6" s="101" t="s">
        <v>345</v>
      </c>
      <c r="DB6" s="101" t="s">
        <v>345</v>
      </c>
      <c r="DC6" s="101" t="s">
        <v>345</v>
      </c>
      <c r="DD6" s="101" t="s">
        <v>345</v>
      </c>
      <c r="DE6" s="101" t="s">
        <v>345</v>
      </c>
      <c r="DF6" s="101" t="s">
        <v>345</v>
      </c>
      <c r="DG6" s="101" t="s">
        <v>345</v>
      </c>
      <c r="DH6" s="101" t="s">
        <v>345</v>
      </c>
      <c r="DI6" s="101" t="s">
        <v>345</v>
      </c>
      <c r="DJ6" s="101" t="s">
        <v>345</v>
      </c>
    </row>
    <row r="7" spans="1:114" s="50" customFormat="1" ht="12" customHeight="1">
      <c r="A7" s="48" t="s">
        <v>346</v>
      </c>
      <c r="B7" s="63" t="s">
        <v>347</v>
      </c>
      <c r="C7" s="48" t="s">
        <v>271</v>
      </c>
      <c r="D7" s="70">
        <f aca="true" t="shared" si="0" ref="D7:AK7">SUM(D8:D38)</f>
        <v>3643062</v>
      </c>
      <c r="E7" s="70">
        <f t="shared" si="0"/>
        <v>3420969</v>
      </c>
      <c r="F7" s="70">
        <f t="shared" si="0"/>
        <v>197123</v>
      </c>
      <c r="G7" s="70">
        <f t="shared" si="0"/>
        <v>0</v>
      </c>
      <c r="H7" s="70">
        <f t="shared" si="0"/>
        <v>589100</v>
      </c>
      <c r="I7" s="70">
        <f t="shared" si="0"/>
        <v>2083959</v>
      </c>
      <c r="J7" s="70">
        <f t="shared" si="0"/>
        <v>5625213</v>
      </c>
      <c r="K7" s="70">
        <f t="shared" si="0"/>
        <v>550787</v>
      </c>
      <c r="L7" s="70">
        <f t="shared" si="0"/>
        <v>222093</v>
      </c>
      <c r="M7" s="70">
        <f t="shared" si="0"/>
        <v>1819684</v>
      </c>
      <c r="N7" s="70">
        <f t="shared" si="0"/>
        <v>1496985</v>
      </c>
      <c r="O7" s="70">
        <f t="shared" si="0"/>
        <v>1376</v>
      </c>
      <c r="P7" s="70">
        <f t="shared" si="0"/>
        <v>0</v>
      </c>
      <c r="Q7" s="70">
        <f t="shared" si="0"/>
        <v>496500</v>
      </c>
      <c r="R7" s="70">
        <f t="shared" si="0"/>
        <v>654778</v>
      </c>
      <c r="S7" s="70">
        <f t="shared" si="0"/>
        <v>3780465</v>
      </c>
      <c r="T7" s="70">
        <f t="shared" si="0"/>
        <v>344331</v>
      </c>
      <c r="U7" s="70">
        <f t="shared" si="0"/>
        <v>322699</v>
      </c>
      <c r="V7" s="70">
        <f t="shared" si="0"/>
        <v>5462746</v>
      </c>
      <c r="W7" s="70">
        <f t="shared" si="0"/>
        <v>4917954</v>
      </c>
      <c r="X7" s="70">
        <f t="shared" si="0"/>
        <v>198499</v>
      </c>
      <c r="Y7" s="70">
        <f t="shared" si="0"/>
        <v>0</v>
      </c>
      <c r="Z7" s="70">
        <f t="shared" si="0"/>
        <v>1085600</v>
      </c>
      <c r="AA7" s="70">
        <f t="shared" si="0"/>
        <v>2738737</v>
      </c>
      <c r="AB7" s="70">
        <f t="shared" si="0"/>
        <v>9405678</v>
      </c>
      <c r="AC7" s="70">
        <f t="shared" si="0"/>
        <v>895118</v>
      </c>
      <c r="AD7" s="70">
        <f t="shared" si="0"/>
        <v>544792</v>
      </c>
      <c r="AE7" s="70">
        <f t="shared" si="0"/>
        <v>1451097</v>
      </c>
      <c r="AF7" s="70">
        <f t="shared" si="0"/>
        <v>1431833</v>
      </c>
      <c r="AG7" s="70">
        <f t="shared" si="0"/>
        <v>0</v>
      </c>
      <c r="AH7" s="70">
        <f t="shared" si="0"/>
        <v>1174441</v>
      </c>
      <c r="AI7" s="70">
        <f t="shared" si="0"/>
        <v>257392</v>
      </c>
      <c r="AJ7" s="70">
        <f t="shared" si="0"/>
        <v>0</v>
      </c>
      <c r="AK7" s="70">
        <f t="shared" si="0"/>
        <v>19264</v>
      </c>
      <c r="AL7" s="71" t="s">
        <v>348</v>
      </c>
      <c r="AM7" s="70">
        <f aca="true" t="shared" si="1" ref="AM7:BB7">SUM(AM8:AM38)</f>
        <v>7260921</v>
      </c>
      <c r="AN7" s="70">
        <f t="shared" si="1"/>
        <v>1302066</v>
      </c>
      <c r="AO7" s="70">
        <f t="shared" si="1"/>
        <v>831759</v>
      </c>
      <c r="AP7" s="70">
        <f t="shared" si="1"/>
        <v>0</v>
      </c>
      <c r="AQ7" s="70">
        <f t="shared" si="1"/>
        <v>448595</v>
      </c>
      <c r="AR7" s="70">
        <f t="shared" si="1"/>
        <v>21712</v>
      </c>
      <c r="AS7" s="70">
        <f t="shared" si="1"/>
        <v>2973473</v>
      </c>
      <c r="AT7" s="70">
        <f t="shared" si="1"/>
        <v>0</v>
      </c>
      <c r="AU7" s="70">
        <f t="shared" si="1"/>
        <v>2912676</v>
      </c>
      <c r="AV7" s="70">
        <f t="shared" si="1"/>
        <v>60797</v>
      </c>
      <c r="AW7" s="70">
        <f t="shared" si="1"/>
        <v>0</v>
      </c>
      <c r="AX7" s="70">
        <f t="shared" si="1"/>
        <v>2879481</v>
      </c>
      <c r="AY7" s="70">
        <f t="shared" si="1"/>
        <v>248349</v>
      </c>
      <c r="AZ7" s="70">
        <f t="shared" si="1"/>
        <v>2215588</v>
      </c>
      <c r="BA7" s="70">
        <f t="shared" si="1"/>
        <v>344341</v>
      </c>
      <c r="BB7" s="70">
        <f t="shared" si="1"/>
        <v>71203</v>
      </c>
      <c r="BC7" s="71" t="s">
        <v>348</v>
      </c>
      <c r="BD7" s="70">
        <f aca="true" t="shared" si="2" ref="BD7:BM7">SUM(BD8:BD38)</f>
        <v>105901</v>
      </c>
      <c r="BE7" s="70">
        <f t="shared" si="2"/>
        <v>556257</v>
      </c>
      <c r="BF7" s="70">
        <f t="shared" si="2"/>
        <v>9268275</v>
      </c>
      <c r="BG7" s="70">
        <f t="shared" si="2"/>
        <v>1441255</v>
      </c>
      <c r="BH7" s="70">
        <f t="shared" si="2"/>
        <v>1429264</v>
      </c>
      <c r="BI7" s="70">
        <f t="shared" si="2"/>
        <v>0</v>
      </c>
      <c r="BJ7" s="70">
        <f t="shared" si="2"/>
        <v>1024581</v>
      </c>
      <c r="BK7" s="70">
        <f t="shared" si="2"/>
        <v>0</v>
      </c>
      <c r="BL7" s="70">
        <f t="shared" si="2"/>
        <v>404683</v>
      </c>
      <c r="BM7" s="70">
        <f t="shared" si="2"/>
        <v>11991</v>
      </c>
      <c r="BN7" s="71" t="s">
        <v>348</v>
      </c>
      <c r="BO7" s="70">
        <f aca="true" t="shared" si="3" ref="BO7:CD7">SUM(BO8:BO38)</f>
        <v>3969811</v>
      </c>
      <c r="BP7" s="70">
        <f t="shared" si="3"/>
        <v>966623</v>
      </c>
      <c r="BQ7" s="70">
        <f t="shared" si="3"/>
        <v>720558</v>
      </c>
      <c r="BR7" s="70">
        <f t="shared" si="3"/>
        <v>32608</v>
      </c>
      <c r="BS7" s="70">
        <f t="shared" si="3"/>
        <v>213457</v>
      </c>
      <c r="BT7" s="70">
        <f t="shared" si="3"/>
        <v>0</v>
      </c>
      <c r="BU7" s="70">
        <f t="shared" si="3"/>
        <v>2325311</v>
      </c>
      <c r="BV7" s="70">
        <f t="shared" si="3"/>
        <v>12850</v>
      </c>
      <c r="BW7" s="70">
        <f t="shared" si="3"/>
        <v>2299945</v>
      </c>
      <c r="BX7" s="70">
        <f t="shared" si="3"/>
        <v>12516</v>
      </c>
      <c r="BY7" s="70">
        <f t="shared" si="3"/>
        <v>0</v>
      </c>
      <c r="BZ7" s="70">
        <f t="shared" si="3"/>
        <v>666904</v>
      </c>
      <c r="CA7" s="70">
        <f t="shared" si="3"/>
        <v>146912</v>
      </c>
      <c r="CB7" s="70">
        <f t="shared" si="3"/>
        <v>354503</v>
      </c>
      <c r="CC7" s="70">
        <f t="shared" si="3"/>
        <v>37988</v>
      </c>
      <c r="CD7" s="70">
        <f t="shared" si="3"/>
        <v>127501</v>
      </c>
      <c r="CE7" s="71" t="s">
        <v>348</v>
      </c>
      <c r="CF7" s="70">
        <f aca="true" t="shared" si="4" ref="CF7:CO7">SUM(CF8:CF38)</f>
        <v>10973</v>
      </c>
      <c r="CG7" s="70">
        <f t="shared" si="4"/>
        <v>189083</v>
      </c>
      <c r="CH7" s="70">
        <f t="shared" si="4"/>
        <v>5600149</v>
      </c>
      <c r="CI7" s="70">
        <f t="shared" si="4"/>
        <v>2892352</v>
      </c>
      <c r="CJ7" s="70">
        <f t="shared" si="4"/>
        <v>2861097</v>
      </c>
      <c r="CK7" s="70">
        <f t="shared" si="4"/>
        <v>0</v>
      </c>
      <c r="CL7" s="70">
        <f t="shared" si="4"/>
        <v>2199022</v>
      </c>
      <c r="CM7" s="70">
        <f t="shared" si="4"/>
        <v>257392</v>
      </c>
      <c r="CN7" s="70">
        <f t="shared" si="4"/>
        <v>404683</v>
      </c>
      <c r="CO7" s="70">
        <f t="shared" si="4"/>
        <v>31255</v>
      </c>
      <c r="CP7" s="71" t="s">
        <v>348</v>
      </c>
      <c r="CQ7" s="70">
        <f aca="true" t="shared" si="5" ref="CQ7:DF7">SUM(CQ8:CQ38)</f>
        <v>11230732</v>
      </c>
      <c r="CR7" s="70">
        <f t="shared" si="5"/>
        <v>2268689</v>
      </c>
      <c r="CS7" s="70">
        <f t="shared" si="5"/>
        <v>1552317</v>
      </c>
      <c r="CT7" s="70">
        <f t="shared" si="5"/>
        <v>32608</v>
      </c>
      <c r="CU7" s="70">
        <f t="shared" si="5"/>
        <v>662052</v>
      </c>
      <c r="CV7" s="70">
        <f t="shared" si="5"/>
        <v>21712</v>
      </c>
      <c r="CW7" s="70">
        <f t="shared" si="5"/>
        <v>5298784</v>
      </c>
      <c r="CX7" s="70">
        <f t="shared" si="5"/>
        <v>12850</v>
      </c>
      <c r="CY7" s="70">
        <f t="shared" si="5"/>
        <v>5212621</v>
      </c>
      <c r="CZ7" s="70">
        <f t="shared" si="5"/>
        <v>73313</v>
      </c>
      <c r="DA7" s="70">
        <f t="shared" si="5"/>
        <v>0</v>
      </c>
      <c r="DB7" s="70">
        <f t="shared" si="5"/>
        <v>3546385</v>
      </c>
      <c r="DC7" s="70">
        <f t="shared" si="5"/>
        <v>395261</v>
      </c>
      <c r="DD7" s="70">
        <f t="shared" si="5"/>
        <v>2570091</v>
      </c>
      <c r="DE7" s="70">
        <f t="shared" si="5"/>
        <v>382329</v>
      </c>
      <c r="DF7" s="70">
        <f t="shared" si="5"/>
        <v>198704</v>
      </c>
      <c r="DG7" s="71" t="s">
        <v>348</v>
      </c>
      <c r="DH7" s="70">
        <f>SUM(DH8:DH38)</f>
        <v>116874</v>
      </c>
      <c r="DI7" s="70">
        <f>SUM(DI8:DI38)</f>
        <v>745340</v>
      </c>
      <c r="DJ7" s="70">
        <f>SUM(DJ8:DJ38)</f>
        <v>14868424</v>
      </c>
    </row>
    <row r="8" spans="1:114" s="50" customFormat="1" ht="12" customHeight="1">
      <c r="A8" s="51" t="s">
        <v>349</v>
      </c>
      <c r="B8" s="64" t="s">
        <v>350</v>
      </c>
      <c r="C8" s="51" t="s">
        <v>351</v>
      </c>
      <c r="D8" s="72">
        <f aca="true" t="shared" si="6" ref="D8:D38">SUM(E8,+L8)</f>
        <v>33501</v>
      </c>
      <c r="E8" s="72">
        <f aca="true" t="shared" si="7" ref="E8:E38">SUM(F8:I8)+K8</f>
        <v>26047</v>
      </c>
      <c r="F8" s="72">
        <v>0</v>
      </c>
      <c r="G8" s="72">
        <v>0</v>
      </c>
      <c r="H8" s="72">
        <v>0</v>
      </c>
      <c r="I8" s="72">
        <v>22047</v>
      </c>
      <c r="J8" s="72">
        <v>156989</v>
      </c>
      <c r="K8" s="72">
        <v>4000</v>
      </c>
      <c r="L8" s="72">
        <v>7454</v>
      </c>
      <c r="M8" s="72">
        <f aca="true" t="shared" si="8" ref="M8:M38">SUM(N8,+U8)</f>
        <v>10716</v>
      </c>
      <c r="N8" s="72">
        <f aca="true" t="shared" si="9" ref="N8:N38">SUM(O8:R8)+T8</f>
        <v>8564</v>
      </c>
      <c r="O8" s="72">
        <v>0</v>
      </c>
      <c r="P8" s="72">
        <v>0</v>
      </c>
      <c r="Q8" s="72">
        <v>0</v>
      </c>
      <c r="R8" s="72">
        <v>8467</v>
      </c>
      <c r="S8" s="72">
        <v>46790</v>
      </c>
      <c r="T8" s="72">
        <v>97</v>
      </c>
      <c r="U8" s="72">
        <v>2152</v>
      </c>
      <c r="V8" s="72">
        <f aca="true" t="shared" si="10" ref="V8:V38">+SUM(D8,M8)</f>
        <v>44217</v>
      </c>
      <c r="W8" s="72">
        <f aca="true" t="shared" si="11" ref="W8:W38">+SUM(E8,N8)</f>
        <v>34611</v>
      </c>
      <c r="X8" s="72">
        <f aca="true" t="shared" si="12" ref="X8:X38">+SUM(F8,O8)</f>
        <v>0</v>
      </c>
      <c r="Y8" s="72">
        <f aca="true" t="shared" si="13" ref="Y8:Y38">+SUM(G8,P8)</f>
        <v>0</v>
      </c>
      <c r="Z8" s="72">
        <f aca="true" t="shared" si="14" ref="Z8:Z38">+SUM(H8,Q8)</f>
        <v>0</v>
      </c>
      <c r="AA8" s="72">
        <f aca="true" t="shared" si="15" ref="AA8:AA38">+SUM(I8,R8)</f>
        <v>30514</v>
      </c>
      <c r="AB8" s="72">
        <f aca="true" t="shared" si="16" ref="AB8:AB38">+SUM(J8,S8)</f>
        <v>203779</v>
      </c>
      <c r="AC8" s="72">
        <f aca="true" t="shared" si="17" ref="AC8:AC38">+SUM(K8,T8)</f>
        <v>4097</v>
      </c>
      <c r="AD8" s="72">
        <f aca="true" t="shared" si="18" ref="AD8:AD38">+SUM(L8,U8)</f>
        <v>9606</v>
      </c>
      <c r="AE8" s="72">
        <f aca="true" t="shared" si="19" ref="AE8:AE38">SUM(AF8,+AK8)</f>
        <v>0</v>
      </c>
      <c r="AF8" s="72">
        <f aca="true" t="shared" si="20" ref="AF8:AF38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348</v>
      </c>
      <c r="AM8" s="72">
        <f aca="true" t="shared" si="21" ref="AM8:AM38">SUM(AN8,AS8,AW8,AX8,BD8)</f>
        <v>190490</v>
      </c>
      <c r="AN8" s="72">
        <f aca="true" t="shared" si="22" ref="AN8:AN38">SUM(AO8:AR8)</f>
        <v>91888</v>
      </c>
      <c r="AO8" s="72">
        <v>43276</v>
      </c>
      <c r="AP8" s="72">
        <v>0</v>
      </c>
      <c r="AQ8" s="72">
        <v>42424</v>
      </c>
      <c r="AR8" s="72">
        <v>6188</v>
      </c>
      <c r="AS8" s="72">
        <f aca="true" t="shared" si="23" ref="AS8:AS38">SUM(AT8:AV8)</f>
        <v>38144</v>
      </c>
      <c r="AT8" s="72">
        <v>0</v>
      </c>
      <c r="AU8" s="72">
        <v>33287</v>
      </c>
      <c r="AV8" s="72">
        <v>4857</v>
      </c>
      <c r="AW8" s="72">
        <v>0</v>
      </c>
      <c r="AX8" s="72">
        <f aca="true" t="shared" si="24" ref="AX8:AX38">SUM(AY8:BB8)</f>
        <v>60458</v>
      </c>
      <c r="AY8" s="72">
        <v>0</v>
      </c>
      <c r="AZ8" s="72">
        <v>58486</v>
      </c>
      <c r="BA8" s="72">
        <v>1972</v>
      </c>
      <c r="BB8" s="72">
        <v>0</v>
      </c>
      <c r="BC8" s="73" t="s">
        <v>348</v>
      </c>
      <c r="BD8" s="72">
        <v>0</v>
      </c>
      <c r="BE8" s="72">
        <v>0</v>
      </c>
      <c r="BF8" s="72">
        <f aca="true" t="shared" si="25" ref="BF8:BF38">SUM(AE8,+AM8,+BE8)</f>
        <v>190490</v>
      </c>
      <c r="BG8" s="72">
        <f aca="true" t="shared" si="26" ref="BG8:BG38">SUM(BH8,+BM8)</f>
        <v>0</v>
      </c>
      <c r="BH8" s="72">
        <f aca="true" t="shared" si="27" ref="BH8:BH38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348</v>
      </c>
      <c r="BO8" s="72">
        <f aca="true" t="shared" si="28" ref="BO8:BO38">SUM(BP8,BU8,BY8,BZ8,CF8)</f>
        <v>57506</v>
      </c>
      <c r="BP8" s="72">
        <f aca="true" t="shared" si="29" ref="BP8:BP38">SUM(BQ8:BT8)</f>
        <v>18090</v>
      </c>
      <c r="BQ8" s="72">
        <v>8520</v>
      </c>
      <c r="BR8" s="72">
        <v>0</v>
      </c>
      <c r="BS8" s="72">
        <v>9570</v>
      </c>
      <c r="BT8" s="72">
        <v>0</v>
      </c>
      <c r="BU8" s="72">
        <f aca="true" t="shared" si="30" ref="BU8:BU38">SUM(BV8:BX8)</f>
        <v>26001</v>
      </c>
      <c r="BV8" s="72">
        <v>0</v>
      </c>
      <c r="BW8" s="72">
        <v>26001</v>
      </c>
      <c r="BX8" s="72">
        <v>0</v>
      </c>
      <c r="BY8" s="72">
        <v>0</v>
      </c>
      <c r="BZ8" s="72">
        <f aca="true" t="shared" si="31" ref="BZ8:BZ38">SUM(CA8:CD8)</f>
        <v>13415</v>
      </c>
      <c r="CA8" s="72">
        <v>0</v>
      </c>
      <c r="CB8" s="72">
        <v>13415</v>
      </c>
      <c r="CC8" s="72">
        <v>0</v>
      </c>
      <c r="CD8" s="72">
        <v>0</v>
      </c>
      <c r="CE8" s="73" t="s">
        <v>348</v>
      </c>
      <c r="CF8" s="72">
        <v>0</v>
      </c>
      <c r="CG8" s="72">
        <v>0</v>
      </c>
      <c r="CH8" s="72">
        <f aca="true" t="shared" si="32" ref="CH8:CH38">SUM(BG8,+BO8,+CG8)</f>
        <v>57506</v>
      </c>
      <c r="CI8" s="72">
        <f aca="true" t="shared" si="33" ref="CI8:CI38">SUM(AE8,+BG8)</f>
        <v>0</v>
      </c>
      <c r="CJ8" s="72">
        <f aca="true" t="shared" si="34" ref="CJ8:CJ38">SUM(AF8,+BH8)</f>
        <v>0</v>
      </c>
      <c r="CK8" s="72">
        <f aca="true" t="shared" si="35" ref="CK8:CK38">SUM(AG8,+BI8)</f>
        <v>0</v>
      </c>
      <c r="CL8" s="72">
        <f aca="true" t="shared" si="36" ref="CL8:CL38">SUM(AH8,+BJ8)</f>
        <v>0</v>
      </c>
      <c r="CM8" s="72">
        <f aca="true" t="shared" si="37" ref="CM8:CM38">SUM(AI8,+BK8)</f>
        <v>0</v>
      </c>
      <c r="CN8" s="72">
        <f aca="true" t="shared" si="38" ref="CN8:CN38">SUM(AJ8,+BL8)</f>
        <v>0</v>
      </c>
      <c r="CO8" s="72">
        <f aca="true" t="shared" si="39" ref="CO8:CO38">SUM(AK8,+BM8)</f>
        <v>0</v>
      </c>
      <c r="CP8" s="73" t="s">
        <v>348</v>
      </c>
      <c r="CQ8" s="72">
        <f aca="true" t="shared" si="40" ref="CQ8:CQ38">SUM(AM8,+BO8)</f>
        <v>247996</v>
      </c>
      <c r="CR8" s="72">
        <f aca="true" t="shared" si="41" ref="CR8:CR38">SUM(AN8,+BP8)</f>
        <v>109978</v>
      </c>
      <c r="CS8" s="72">
        <f aca="true" t="shared" si="42" ref="CS8:CS38">SUM(AO8,+BQ8)</f>
        <v>51796</v>
      </c>
      <c r="CT8" s="72">
        <f aca="true" t="shared" si="43" ref="CT8:CT38">SUM(AP8,+BR8)</f>
        <v>0</v>
      </c>
      <c r="CU8" s="72">
        <f aca="true" t="shared" si="44" ref="CU8:CU38">SUM(AQ8,+BS8)</f>
        <v>51994</v>
      </c>
      <c r="CV8" s="72">
        <f aca="true" t="shared" si="45" ref="CV8:CV38">SUM(AR8,+BT8)</f>
        <v>6188</v>
      </c>
      <c r="CW8" s="72">
        <f aca="true" t="shared" si="46" ref="CW8:CW38">SUM(AS8,+BU8)</f>
        <v>64145</v>
      </c>
      <c r="CX8" s="72">
        <f aca="true" t="shared" si="47" ref="CX8:CX38">SUM(AT8,+BV8)</f>
        <v>0</v>
      </c>
      <c r="CY8" s="72">
        <f aca="true" t="shared" si="48" ref="CY8:CY38">SUM(AU8,+BW8)</f>
        <v>59288</v>
      </c>
      <c r="CZ8" s="72">
        <f aca="true" t="shared" si="49" ref="CZ8:CZ38">SUM(AV8,+BX8)</f>
        <v>4857</v>
      </c>
      <c r="DA8" s="72">
        <f aca="true" t="shared" si="50" ref="DA8:DA38">SUM(AW8,+BY8)</f>
        <v>0</v>
      </c>
      <c r="DB8" s="72">
        <f aca="true" t="shared" si="51" ref="DB8:DB38">SUM(AX8,+BZ8)</f>
        <v>73873</v>
      </c>
      <c r="DC8" s="72">
        <f aca="true" t="shared" si="52" ref="DC8:DC38">SUM(AY8,+CA8)</f>
        <v>0</v>
      </c>
      <c r="DD8" s="72">
        <f aca="true" t="shared" si="53" ref="DD8:DD38">SUM(AZ8,+CB8)</f>
        <v>71901</v>
      </c>
      <c r="DE8" s="72">
        <f aca="true" t="shared" si="54" ref="DE8:DE38">SUM(BA8,+CC8)</f>
        <v>1972</v>
      </c>
      <c r="DF8" s="72">
        <f aca="true" t="shared" si="55" ref="DF8:DF38">SUM(BB8,+CD8)</f>
        <v>0</v>
      </c>
      <c r="DG8" s="73" t="s">
        <v>348</v>
      </c>
      <c r="DH8" s="72">
        <f aca="true" t="shared" si="56" ref="DH8:DH38">SUM(BD8,+CF8)</f>
        <v>0</v>
      </c>
      <c r="DI8" s="72">
        <f aca="true" t="shared" si="57" ref="DI8:DI38">SUM(BE8,+CG8)</f>
        <v>0</v>
      </c>
      <c r="DJ8" s="72">
        <f aca="true" t="shared" si="58" ref="DJ8:DJ38">SUM(BF8,+CH8)</f>
        <v>247996</v>
      </c>
    </row>
    <row r="9" spans="1:114" s="50" customFormat="1" ht="12" customHeight="1">
      <c r="A9" s="51" t="s">
        <v>349</v>
      </c>
      <c r="B9" s="64" t="s">
        <v>352</v>
      </c>
      <c r="C9" s="51" t="s">
        <v>353</v>
      </c>
      <c r="D9" s="72">
        <f t="shared" si="6"/>
        <v>95907</v>
      </c>
      <c r="E9" s="72">
        <f t="shared" si="7"/>
        <v>95027</v>
      </c>
      <c r="F9" s="72">
        <v>0</v>
      </c>
      <c r="G9" s="72">
        <v>0</v>
      </c>
      <c r="H9" s="72">
        <v>0</v>
      </c>
      <c r="I9" s="72">
        <v>68700</v>
      </c>
      <c r="J9" s="72">
        <v>334253</v>
      </c>
      <c r="K9" s="72">
        <v>26327</v>
      </c>
      <c r="L9" s="72">
        <v>880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95907</v>
      </c>
      <c r="W9" s="72">
        <f t="shared" si="11"/>
        <v>95027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68700</v>
      </c>
      <c r="AB9" s="72">
        <f t="shared" si="16"/>
        <v>334253</v>
      </c>
      <c r="AC9" s="72">
        <f t="shared" si="17"/>
        <v>26327</v>
      </c>
      <c r="AD9" s="72">
        <f t="shared" si="18"/>
        <v>880</v>
      </c>
      <c r="AE9" s="72">
        <f t="shared" si="19"/>
        <v>89376</v>
      </c>
      <c r="AF9" s="72">
        <f t="shared" si="20"/>
        <v>89376</v>
      </c>
      <c r="AG9" s="72">
        <v>0</v>
      </c>
      <c r="AH9" s="72">
        <v>89376</v>
      </c>
      <c r="AI9" s="72">
        <v>0</v>
      </c>
      <c r="AJ9" s="72">
        <v>0</v>
      </c>
      <c r="AK9" s="72">
        <v>0</v>
      </c>
      <c r="AL9" s="73" t="s">
        <v>348</v>
      </c>
      <c r="AM9" s="72">
        <f t="shared" si="21"/>
        <v>314100</v>
      </c>
      <c r="AN9" s="72">
        <f t="shared" si="22"/>
        <v>74918</v>
      </c>
      <c r="AO9" s="72">
        <v>74918</v>
      </c>
      <c r="AP9" s="72">
        <v>0</v>
      </c>
      <c r="AQ9" s="72">
        <v>0</v>
      </c>
      <c r="AR9" s="72">
        <v>0</v>
      </c>
      <c r="AS9" s="72">
        <f t="shared" si="23"/>
        <v>96738</v>
      </c>
      <c r="AT9" s="72">
        <v>0</v>
      </c>
      <c r="AU9" s="72">
        <v>96738</v>
      </c>
      <c r="AV9" s="72">
        <v>0</v>
      </c>
      <c r="AW9" s="72">
        <v>0</v>
      </c>
      <c r="AX9" s="72">
        <f t="shared" si="24"/>
        <v>142444</v>
      </c>
      <c r="AY9" s="72">
        <v>0</v>
      </c>
      <c r="AZ9" s="72">
        <v>142444</v>
      </c>
      <c r="BA9" s="72">
        <v>0</v>
      </c>
      <c r="BB9" s="72">
        <v>0</v>
      </c>
      <c r="BC9" s="73" t="s">
        <v>348</v>
      </c>
      <c r="BD9" s="72">
        <v>0</v>
      </c>
      <c r="BE9" s="72">
        <v>26684</v>
      </c>
      <c r="BF9" s="72">
        <f t="shared" si="25"/>
        <v>430160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348</v>
      </c>
      <c r="BO9" s="72">
        <f t="shared" si="28"/>
        <v>0</v>
      </c>
      <c r="BP9" s="72">
        <f t="shared" si="29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30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348</v>
      </c>
      <c r="CF9" s="72">
        <v>0</v>
      </c>
      <c r="CG9" s="72">
        <v>0</v>
      </c>
      <c r="CH9" s="72">
        <f t="shared" si="32"/>
        <v>0</v>
      </c>
      <c r="CI9" s="72">
        <f t="shared" si="33"/>
        <v>89376</v>
      </c>
      <c r="CJ9" s="72">
        <f t="shared" si="34"/>
        <v>89376</v>
      </c>
      <c r="CK9" s="72">
        <f t="shared" si="35"/>
        <v>0</v>
      </c>
      <c r="CL9" s="72">
        <f t="shared" si="36"/>
        <v>89376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348</v>
      </c>
      <c r="CQ9" s="72">
        <f t="shared" si="40"/>
        <v>314100</v>
      </c>
      <c r="CR9" s="72">
        <f t="shared" si="41"/>
        <v>74918</v>
      </c>
      <c r="CS9" s="72">
        <f t="shared" si="42"/>
        <v>74918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96738</v>
      </c>
      <c r="CX9" s="72">
        <f t="shared" si="47"/>
        <v>0</v>
      </c>
      <c r="CY9" s="72">
        <f t="shared" si="48"/>
        <v>96738</v>
      </c>
      <c r="CZ9" s="72">
        <f t="shared" si="49"/>
        <v>0</v>
      </c>
      <c r="DA9" s="72">
        <f t="shared" si="50"/>
        <v>0</v>
      </c>
      <c r="DB9" s="72">
        <f t="shared" si="51"/>
        <v>142444</v>
      </c>
      <c r="DC9" s="72">
        <f t="shared" si="52"/>
        <v>0</v>
      </c>
      <c r="DD9" s="72">
        <f t="shared" si="53"/>
        <v>142444</v>
      </c>
      <c r="DE9" s="72">
        <f t="shared" si="54"/>
        <v>0</v>
      </c>
      <c r="DF9" s="72">
        <f t="shared" si="55"/>
        <v>0</v>
      </c>
      <c r="DG9" s="73" t="s">
        <v>348</v>
      </c>
      <c r="DH9" s="72">
        <f t="shared" si="56"/>
        <v>0</v>
      </c>
      <c r="DI9" s="72">
        <f t="shared" si="57"/>
        <v>26684</v>
      </c>
      <c r="DJ9" s="72">
        <f t="shared" si="58"/>
        <v>430160</v>
      </c>
    </row>
    <row r="10" spans="1:114" s="50" customFormat="1" ht="12" customHeight="1">
      <c r="A10" s="51" t="s">
        <v>349</v>
      </c>
      <c r="B10" s="64" t="s">
        <v>354</v>
      </c>
      <c r="C10" s="51" t="s">
        <v>355</v>
      </c>
      <c r="D10" s="72">
        <f t="shared" si="6"/>
        <v>47300</v>
      </c>
      <c r="E10" s="72">
        <f t="shared" si="7"/>
        <v>36329</v>
      </c>
      <c r="F10" s="72">
        <v>0</v>
      </c>
      <c r="G10" s="72">
        <v>0</v>
      </c>
      <c r="H10" s="72">
        <v>0</v>
      </c>
      <c r="I10" s="72">
        <v>7769</v>
      </c>
      <c r="J10" s="72">
        <v>183803</v>
      </c>
      <c r="K10" s="72">
        <v>28560</v>
      </c>
      <c r="L10" s="72">
        <v>10971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47300</v>
      </c>
      <c r="W10" s="72">
        <f t="shared" si="11"/>
        <v>36329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7769</v>
      </c>
      <c r="AB10" s="72">
        <f t="shared" si="16"/>
        <v>183803</v>
      </c>
      <c r="AC10" s="72">
        <f t="shared" si="17"/>
        <v>28560</v>
      </c>
      <c r="AD10" s="72">
        <f t="shared" si="18"/>
        <v>10971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348</v>
      </c>
      <c r="AM10" s="72">
        <f t="shared" si="21"/>
        <v>203637</v>
      </c>
      <c r="AN10" s="72">
        <f t="shared" si="22"/>
        <v>42869</v>
      </c>
      <c r="AO10" s="72">
        <v>13524</v>
      </c>
      <c r="AP10" s="72">
        <v>0</v>
      </c>
      <c r="AQ10" s="72">
        <v>29345</v>
      </c>
      <c r="AR10" s="72">
        <v>0</v>
      </c>
      <c r="AS10" s="72">
        <f t="shared" si="23"/>
        <v>106514</v>
      </c>
      <c r="AT10" s="72">
        <v>0</v>
      </c>
      <c r="AU10" s="72">
        <v>98609</v>
      </c>
      <c r="AV10" s="72">
        <v>7905</v>
      </c>
      <c r="AW10" s="72">
        <v>0</v>
      </c>
      <c r="AX10" s="72">
        <f t="shared" si="24"/>
        <v>54254</v>
      </c>
      <c r="AY10" s="72">
        <v>0</v>
      </c>
      <c r="AZ10" s="72">
        <v>0</v>
      </c>
      <c r="BA10" s="72">
        <v>0</v>
      </c>
      <c r="BB10" s="72">
        <v>54254</v>
      </c>
      <c r="BC10" s="73" t="s">
        <v>348</v>
      </c>
      <c r="BD10" s="72">
        <v>0</v>
      </c>
      <c r="BE10" s="72">
        <v>27466</v>
      </c>
      <c r="BF10" s="72">
        <f t="shared" si="25"/>
        <v>231103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348</v>
      </c>
      <c r="BO10" s="72">
        <f t="shared" si="28"/>
        <v>0</v>
      </c>
      <c r="BP10" s="72">
        <f t="shared" si="29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30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1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348</v>
      </c>
      <c r="CF10" s="72">
        <v>0</v>
      </c>
      <c r="CG10" s="72">
        <v>0</v>
      </c>
      <c r="CH10" s="72">
        <f t="shared" si="32"/>
        <v>0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348</v>
      </c>
      <c r="CQ10" s="72">
        <f t="shared" si="40"/>
        <v>203637</v>
      </c>
      <c r="CR10" s="72">
        <f t="shared" si="41"/>
        <v>42869</v>
      </c>
      <c r="CS10" s="72">
        <f t="shared" si="42"/>
        <v>13524</v>
      </c>
      <c r="CT10" s="72">
        <f t="shared" si="43"/>
        <v>0</v>
      </c>
      <c r="CU10" s="72">
        <f t="shared" si="44"/>
        <v>29345</v>
      </c>
      <c r="CV10" s="72">
        <f t="shared" si="45"/>
        <v>0</v>
      </c>
      <c r="CW10" s="72">
        <f t="shared" si="46"/>
        <v>106514</v>
      </c>
      <c r="CX10" s="72">
        <f t="shared" si="47"/>
        <v>0</v>
      </c>
      <c r="CY10" s="72">
        <f t="shared" si="48"/>
        <v>98609</v>
      </c>
      <c r="CZ10" s="72">
        <f t="shared" si="49"/>
        <v>7905</v>
      </c>
      <c r="DA10" s="72">
        <f t="shared" si="50"/>
        <v>0</v>
      </c>
      <c r="DB10" s="72">
        <f t="shared" si="51"/>
        <v>54254</v>
      </c>
      <c r="DC10" s="72">
        <f t="shared" si="52"/>
        <v>0</v>
      </c>
      <c r="DD10" s="72">
        <f t="shared" si="53"/>
        <v>0</v>
      </c>
      <c r="DE10" s="72">
        <f t="shared" si="54"/>
        <v>0</v>
      </c>
      <c r="DF10" s="72">
        <f t="shared" si="55"/>
        <v>54254</v>
      </c>
      <c r="DG10" s="73" t="s">
        <v>348</v>
      </c>
      <c r="DH10" s="72">
        <f t="shared" si="56"/>
        <v>0</v>
      </c>
      <c r="DI10" s="72">
        <f t="shared" si="57"/>
        <v>27466</v>
      </c>
      <c r="DJ10" s="72">
        <f t="shared" si="58"/>
        <v>231103</v>
      </c>
    </row>
    <row r="11" spans="1:114" s="50" customFormat="1" ht="12" customHeight="1">
      <c r="A11" s="51" t="s">
        <v>349</v>
      </c>
      <c r="B11" s="64" t="s">
        <v>356</v>
      </c>
      <c r="C11" s="51" t="s">
        <v>357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91610</v>
      </c>
      <c r="N11" s="72">
        <f t="shared" si="9"/>
        <v>91610</v>
      </c>
      <c r="O11" s="72">
        <v>0</v>
      </c>
      <c r="P11" s="72">
        <v>0</v>
      </c>
      <c r="Q11" s="72">
        <v>0</v>
      </c>
      <c r="R11" s="72">
        <v>73933</v>
      </c>
      <c r="S11" s="72">
        <v>531714</v>
      </c>
      <c r="T11" s="72">
        <v>17677</v>
      </c>
      <c r="U11" s="72">
        <v>0</v>
      </c>
      <c r="V11" s="72">
        <f t="shared" si="10"/>
        <v>91610</v>
      </c>
      <c r="W11" s="72">
        <f t="shared" si="11"/>
        <v>91610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73933</v>
      </c>
      <c r="AB11" s="72">
        <f t="shared" si="16"/>
        <v>531714</v>
      </c>
      <c r="AC11" s="72">
        <f t="shared" si="17"/>
        <v>17677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348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348</v>
      </c>
      <c r="BD11" s="72">
        <v>0</v>
      </c>
      <c r="BE11" s="72">
        <v>0</v>
      </c>
      <c r="BF11" s="72">
        <f t="shared" si="25"/>
        <v>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348</v>
      </c>
      <c r="BO11" s="72">
        <f t="shared" si="28"/>
        <v>578892</v>
      </c>
      <c r="BP11" s="72">
        <f t="shared" si="29"/>
        <v>96966</v>
      </c>
      <c r="BQ11" s="72">
        <v>96966</v>
      </c>
      <c r="BR11" s="72">
        <v>0</v>
      </c>
      <c r="BS11" s="72">
        <v>0</v>
      </c>
      <c r="BT11" s="72">
        <v>0</v>
      </c>
      <c r="BU11" s="72">
        <f t="shared" si="30"/>
        <v>481926</v>
      </c>
      <c r="BV11" s="72">
        <v>0</v>
      </c>
      <c r="BW11" s="72">
        <v>481926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348</v>
      </c>
      <c r="CF11" s="72">
        <v>0</v>
      </c>
      <c r="CG11" s="72">
        <v>44432</v>
      </c>
      <c r="CH11" s="72">
        <f t="shared" si="32"/>
        <v>623324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348</v>
      </c>
      <c r="CQ11" s="72">
        <f t="shared" si="40"/>
        <v>578892</v>
      </c>
      <c r="CR11" s="72">
        <f t="shared" si="41"/>
        <v>96966</v>
      </c>
      <c r="CS11" s="72">
        <f t="shared" si="42"/>
        <v>96966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481926</v>
      </c>
      <c r="CX11" s="72">
        <f t="shared" si="47"/>
        <v>0</v>
      </c>
      <c r="CY11" s="72">
        <f t="shared" si="48"/>
        <v>481926</v>
      </c>
      <c r="CZ11" s="72">
        <f t="shared" si="49"/>
        <v>0</v>
      </c>
      <c r="DA11" s="72">
        <f t="shared" si="50"/>
        <v>0</v>
      </c>
      <c r="DB11" s="72">
        <f t="shared" si="51"/>
        <v>0</v>
      </c>
      <c r="DC11" s="72">
        <f t="shared" si="52"/>
        <v>0</v>
      </c>
      <c r="DD11" s="72">
        <f t="shared" si="53"/>
        <v>0</v>
      </c>
      <c r="DE11" s="72">
        <f t="shared" si="54"/>
        <v>0</v>
      </c>
      <c r="DF11" s="72">
        <f t="shared" si="55"/>
        <v>0</v>
      </c>
      <c r="DG11" s="73" t="s">
        <v>348</v>
      </c>
      <c r="DH11" s="72">
        <f t="shared" si="56"/>
        <v>0</v>
      </c>
      <c r="DI11" s="72">
        <f t="shared" si="57"/>
        <v>44432</v>
      </c>
      <c r="DJ11" s="72">
        <f t="shared" si="58"/>
        <v>623324</v>
      </c>
    </row>
    <row r="12" spans="1:114" s="50" customFormat="1" ht="12" customHeight="1">
      <c r="A12" s="53" t="s">
        <v>349</v>
      </c>
      <c r="B12" s="54" t="s">
        <v>358</v>
      </c>
      <c r="C12" s="53" t="s">
        <v>359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193955</v>
      </c>
      <c r="N12" s="74">
        <f t="shared" si="9"/>
        <v>35719</v>
      </c>
      <c r="O12" s="74">
        <v>0</v>
      </c>
      <c r="P12" s="74">
        <v>0</v>
      </c>
      <c r="Q12" s="74">
        <v>0</v>
      </c>
      <c r="R12" s="74">
        <v>35719</v>
      </c>
      <c r="S12" s="74">
        <v>327356</v>
      </c>
      <c r="T12" s="74">
        <v>0</v>
      </c>
      <c r="U12" s="74">
        <v>158236</v>
      </c>
      <c r="V12" s="74">
        <f t="shared" si="10"/>
        <v>193955</v>
      </c>
      <c r="W12" s="74">
        <f t="shared" si="11"/>
        <v>35719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35719</v>
      </c>
      <c r="AB12" s="74">
        <f t="shared" si="16"/>
        <v>327356</v>
      </c>
      <c r="AC12" s="74">
        <f t="shared" si="17"/>
        <v>0</v>
      </c>
      <c r="AD12" s="74">
        <f t="shared" si="18"/>
        <v>158236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348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348</v>
      </c>
      <c r="BD12" s="74">
        <v>0</v>
      </c>
      <c r="BE12" s="74">
        <v>0</v>
      </c>
      <c r="BF12" s="74">
        <f t="shared" si="25"/>
        <v>0</v>
      </c>
      <c r="BG12" s="74">
        <f t="shared" si="26"/>
        <v>96495</v>
      </c>
      <c r="BH12" s="74">
        <f t="shared" si="27"/>
        <v>96495</v>
      </c>
      <c r="BI12" s="74">
        <v>0</v>
      </c>
      <c r="BJ12" s="74">
        <v>96495</v>
      </c>
      <c r="BK12" s="74">
        <v>0</v>
      </c>
      <c r="BL12" s="74">
        <v>0</v>
      </c>
      <c r="BM12" s="74">
        <v>0</v>
      </c>
      <c r="BN12" s="75" t="s">
        <v>348</v>
      </c>
      <c r="BO12" s="74">
        <f t="shared" si="28"/>
        <v>424816</v>
      </c>
      <c r="BP12" s="74">
        <f t="shared" si="29"/>
        <v>98681</v>
      </c>
      <c r="BQ12" s="74">
        <v>98681</v>
      </c>
      <c r="BR12" s="74">
        <v>0</v>
      </c>
      <c r="BS12" s="74">
        <v>0</v>
      </c>
      <c r="BT12" s="74">
        <v>0</v>
      </c>
      <c r="BU12" s="74">
        <f t="shared" si="30"/>
        <v>326135</v>
      </c>
      <c r="BV12" s="74">
        <v>0</v>
      </c>
      <c r="BW12" s="74">
        <v>326135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348</v>
      </c>
      <c r="CF12" s="74">
        <v>0</v>
      </c>
      <c r="CG12" s="74">
        <v>0</v>
      </c>
      <c r="CH12" s="74">
        <f t="shared" si="32"/>
        <v>521311</v>
      </c>
      <c r="CI12" s="74">
        <f t="shared" si="33"/>
        <v>96495</v>
      </c>
      <c r="CJ12" s="74">
        <f t="shared" si="34"/>
        <v>96495</v>
      </c>
      <c r="CK12" s="74">
        <f t="shared" si="35"/>
        <v>0</v>
      </c>
      <c r="CL12" s="74">
        <f t="shared" si="36"/>
        <v>96495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348</v>
      </c>
      <c r="CQ12" s="74">
        <f t="shared" si="40"/>
        <v>424816</v>
      </c>
      <c r="CR12" s="74">
        <f t="shared" si="41"/>
        <v>98681</v>
      </c>
      <c r="CS12" s="74">
        <f t="shared" si="42"/>
        <v>98681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326135</v>
      </c>
      <c r="CX12" s="74">
        <f t="shared" si="47"/>
        <v>0</v>
      </c>
      <c r="CY12" s="74">
        <f t="shared" si="48"/>
        <v>326135</v>
      </c>
      <c r="CZ12" s="74">
        <f t="shared" si="49"/>
        <v>0</v>
      </c>
      <c r="DA12" s="74">
        <f t="shared" si="50"/>
        <v>0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5" t="s">
        <v>348</v>
      </c>
      <c r="DH12" s="74">
        <f t="shared" si="56"/>
        <v>0</v>
      </c>
      <c r="DI12" s="74">
        <f t="shared" si="57"/>
        <v>0</v>
      </c>
      <c r="DJ12" s="74">
        <f t="shared" si="58"/>
        <v>521311</v>
      </c>
    </row>
    <row r="13" spans="1:114" s="50" customFormat="1" ht="12" customHeight="1">
      <c r="A13" s="53" t="s">
        <v>349</v>
      </c>
      <c r="B13" s="54" t="s">
        <v>360</v>
      </c>
      <c r="C13" s="53" t="s">
        <v>361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55269</v>
      </c>
      <c r="N13" s="74">
        <f t="shared" si="9"/>
        <v>55269</v>
      </c>
      <c r="O13" s="74">
        <v>0</v>
      </c>
      <c r="P13" s="74">
        <v>0</v>
      </c>
      <c r="Q13" s="74">
        <v>0</v>
      </c>
      <c r="R13" s="74">
        <v>41433</v>
      </c>
      <c r="S13" s="74">
        <v>152793</v>
      </c>
      <c r="T13" s="74">
        <v>13836</v>
      </c>
      <c r="U13" s="74">
        <v>0</v>
      </c>
      <c r="V13" s="74">
        <f t="shared" si="10"/>
        <v>55269</v>
      </c>
      <c r="W13" s="74">
        <f t="shared" si="11"/>
        <v>55269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41433</v>
      </c>
      <c r="AB13" s="74">
        <f t="shared" si="16"/>
        <v>152793</v>
      </c>
      <c r="AC13" s="74">
        <f t="shared" si="17"/>
        <v>13836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348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348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348</v>
      </c>
      <c r="BO13" s="74">
        <f t="shared" si="28"/>
        <v>168345</v>
      </c>
      <c r="BP13" s="74">
        <f t="shared" si="29"/>
        <v>29430</v>
      </c>
      <c r="BQ13" s="74">
        <v>29430</v>
      </c>
      <c r="BR13" s="74">
        <v>0</v>
      </c>
      <c r="BS13" s="74">
        <v>0</v>
      </c>
      <c r="BT13" s="74">
        <v>0</v>
      </c>
      <c r="BU13" s="74">
        <f t="shared" si="30"/>
        <v>87914</v>
      </c>
      <c r="BV13" s="74">
        <v>0</v>
      </c>
      <c r="BW13" s="74">
        <v>87914</v>
      </c>
      <c r="BX13" s="74">
        <v>0</v>
      </c>
      <c r="BY13" s="74">
        <v>0</v>
      </c>
      <c r="BZ13" s="74">
        <f t="shared" si="31"/>
        <v>51001</v>
      </c>
      <c r="CA13" s="74">
        <v>0</v>
      </c>
      <c r="CB13" s="74">
        <v>47912</v>
      </c>
      <c r="CC13" s="74">
        <v>3089</v>
      </c>
      <c r="CD13" s="74">
        <v>0</v>
      </c>
      <c r="CE13" s="75" t="s">
        <v>348</v>
      </c>
      <c r="CF13" s="74">
        <v>0</v>
      </c>
      <c r="CG13" s="74">
        <v>39717</v>
      </c>
      <c r="CH13" s="74">
        <f t="shared" si="32"/>
        <v>208062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348</v>
      </c>
      <c r="CQ13" s="74">
        <f t="shared" si="40"/>
        <v>168345</v>
      </c>
      <c r="CR13" s="74">
        <f t="shared" si="41"/>
        <v>29430</v>
      </c>
      <c r="CS13" s="74">
        <f t="shared" si="42"/>
        <v>29430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87914</v>
      </c>
      <c r="CX13" s="74">
        <f t="shared" si="47"/>
        <v>0</v>
      </c>
      <c r="CY13" s="74">
        <f t="shared" si="48"/>
        <v>87914</v>
      </c>
      <c r="CZ13" s="74">
        <f t="shared" si="49"/>
        <v>0</v>
      </c>
      <c r="DA13" s="74">
        <f t="shared" si="50"/>
        <v>0</v>
      </c>
      <c r="DB13" s="74">
        <f t="shared" si="51"/>
        <v>51001</v>
      </c>
      <c r="DC13" s="74">
        <f t="shared" si="52"/>
        <v>0</v>
      </c>
      <c r="DD13" s="74">
        <f t="shared" si="53"/>
        <v>47912</v>
      </c>
      <c r="DE13" s="74">
        <f t="shared" si="54"/>
        <v>3089</v>
      </c>
      <c r="DF13" s="74">
        <f t="shared" si="55"/>
        <v>0</v>
      </c>
      <c r="DG13" s="75" t="s">
        <v>348</v>
      </c>
      <c r="DH13" s="74">
        <f t="shared" si="56"/>
        <v>0</v>
      </c>
      <c r="DI13" s="74">
        <f t="shared" si="57"/>
        <v>39717</v>
      </c>
      <c r="DJ13" s="74">
        <f t="shared" si="58"/>
        <v>208062</v>
      </c>
    </row>
    <row r="14" spans="1:114" s="50" customFormat="1" ht="12" customHeight="1">
      <c r="A14" s="53" t="s">
        <v>349</v>
      </c>
      <c r="B14" s="54" t="s">
        <v>362</v>
      </c>
      <c r="C14" s="53" t="s">
        <v>363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22167</v>
      </c>
      <c r="N14" s="74">
        <f t="shared" si="9"/>
        <v>22167</v>
      </c>
      <c r="O14" s="74">
        <v>0</v>
      </c>
      <c r="P14" s="74">
        <v>0</v>
      </c>
      <c r="Q14" s="74">
        <v>0</v>
      </c>
      <c r="R14" s="74">
        <v>22167</v>
      </c>
      <c r="S14" s="74">
        <v>45073</v>
      </c>
      <c r="T14" s="74">
        <v>0</v>
      </c>
      <c r="U14" s="74">
        <v>0</v>
      </c>
      <c r="V14" s="74">
        <f t="shared" si="10"/>
        <v>22167</v>
      </c>
      <c r="W14" s="74">
        <f t="shared" si="11"/>
        <v>22167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22167</v>
      </c>
      <c r="AB14" s="74">
        <f t="shared" si="16"/>
        <v>45073</v>
      </c>
      <c r="AC14" s="74">
        <f t="shared" si="17"/>
        <v>0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348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348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348</v>
      </c>
      <c r="BO14" s="74">
        <f t="shared" si="28"/>
        <v>55114</v>
      </c>
      <c r="BP14" s="74">
        <f t="shared" si="29"/>
        <v>21346</v>
      </c>
      <c r="BQ14" s="74">
        <v>21346</v>
      </c>
      <c r="BR14" s="74">
        <v>0</v>
      </c>
      <c r="BS14" s="74">
        <v>0</v>
      </c>
      <c r="BT14" s="74">
        <v>0</v>
      </c>
      <c r="BU14" s="74">
        <f t="shared" si="30"/>
        <v>33768</v>
      </c>
      <c r="BV14" s="74">
        <v>937</v>
      </c>
      <c r="BW14" s="74">
        <v>32831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348</v>
      </c>
      <c r="CF14" s="74">
        <v>0</v>
      </c>
      <c r="CG14" s="74">
        <v>12126</v>
      </c>
      <c r="CH14" s="74">
        <f t="shared" si="32"/>
        <v>67240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348</v>
      </c>
      <c r="CQ14" s="74">
        <f t="shared" si="40"/>
        <v>55114</v>
      </c>
      <c r="CR14" s="74">
        <f t="shared" si="41"/>
        <v>21346</v>
      </c>
      <c r="CS14" s="74">
        <f t="shared" si="42"/>
        <v>21346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33768</v>
      </c>
      <c r="CX14" s="74">
        <f t="shared" si="47"/>
        <v>937</v>
      </c>
      <c r="CY14" s="74">
        <f t="shared" si="48"/>
        <v>32831</v>
      </c>
      <c r="CZ14" s="74">
        <f t="shared" si="49"/>
        <v>0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5" t="s">
        <v>348</v>
      </c>
      <c r="DH14" s="74">
        <f t="shared" si="56"/>
        <v>0</v>
      </c>
      <c r="DI14" s="74">
        <f t="shared" si="57"/>
        <v>12126</v>
      </c>
      <c r="DJ14" s="74">
        <f t="shared" si="58"/>
        <v>67240</v>
      </c>
    </row>
    <row r="15" spans="1:114" s="50" customFormat="1" ht="12" customHeight="1">
      <c r="A15" s="53" t="s">
        <v>349</v>
      </c>
      <c r="B15" s="54" t="s">
        <v>364</v>
      </c>
      <c r="C15" s="53" t="s">
        <v>365</v>
      </c>
      <c r="D15" s="74">
        <f t="shared" si="6"/>
        <v>525476</v>
      </c>
      <c r="E15" s="74">
        <f t="shared" si="7"/>
        <v>442905</v>
      </c>
      <c r="F15" s="74">
        <v>0</v>
      </c>
      <c r="G15" s="74">
        <v>0</v>
      </c>
      <c r="H15" s="74">
        <v>104100</v>
      </c>
      <c r="I15" s="74">
        <v>252389</v>
      </c>
      <c r="J15" s="74">
        <v>524121</v>
      </c>
      <c r="K15" s="74">
        <v>86416</v>
      </c>
      <c r="L15" s="74">
        <v>82571</v>
      </c>
      <c r="M15" s="74">
        <f t="shared" si="8"/>
        <v>598539</v>
      </c>
      <c r="N15" s="74">
        <f t="shared" si="9"/>
        <v>507940</v>
      </c>
      <c r="O15" s="74">
        <v>0</v>
      </c>
      <c r="P15" s="74">
        <v>0</v>
      </c>
      <c r="Q15" s="74">
        <v>496500</v>
      </c>
      <c r="R15" s="74">
        <v>11240</v>
      </c>
      <c r="S15" s="74">
        <v>233416</v>
      </c>
      <c r="T15" s="74">
        <v>200</v>
      </c>
      <c r="U15" s="74">
        <v>90599</v>
      </c>
      <c r="V15" s="74">
        <f t="shared" si="10"/>
        <v>1124015</v>
      </c>
      <c r="W15" s="74">
        <f t="shared" si="11"/>
        <v>950845</v>
      </c>
      <c r="X15" s="74">
        <f t="shared" si="12"/>
        <v>0</v>
      </c>
      <c r="Y15" s="74">
        <f t="shared" si="13"/>
        <v>0</v>
      </c>
      <c r="Z15" s="74">
        <f t="shared" si="14"/>
        <v>600600</v>
      </c>
      <c r="AA15" s="74">
        <f t="shared" si="15"/>
        <v>263629</v>
      </c>
      <c r="AB15" s="74">
        <f t="shared" si="16"/>
        <v>757537</v>
      </c>
      <c r="AC15" s="74">
        <f t="shared" si="17"/>
        <v>86616</v>
      </c>
      <c r="AD15" s="74">
        <f t="shared" si="18"/>
        <v>173170</v>
      </c>
      <c r="AE15" s="74">
        <f t="shared" si="19"/>
        <v>140805</v>
      </c>
      <c r="AF15" s="74">
        <f t="shared" si="20"/>
        <v>140805</v>
      </c>
      <c r="AG15" s="74">
        <v>0</v>
      </c>
      <c r="AH15" s="74">
        <v>140805</v>
      </c>
      <c r="AI15" s="74">
        <v>0</v>
      </c>
      <c r="AJ15" s="74">
        <v>0</v>
      </c>
      <c r="AK15" s="74">
        <v>0</v>
      </c>
      <c r="AL15" s="75" t="s">
        <v>348</v>
      </c>
      <c r="AM15" s="74">
        <f t="shared" si="21"/>
        <v>783774</v>
      </c>
      <c r="AN15" s="74">
        <f t="shared" si="22"/>
        <v>57873</v>
      </c>
      <c r="AO15" s="74">
        <v>21702</v>
      </c>
      <c r="AP15" s="74">
        <v>0</v>
      </c>
      <c r="AQ15" s="74">
        <v>28937</v>
      </c>
      <c r="AR15" s="74">
        <v>7234</v>
      </c>
      <c r="AS15" s="74">
        <f t="shared" si="23"/>
        <v>351239</v>
      </c>
      <c r="AT15" s="74">
        <v>0</v>
      </c>
      <c r="AU15" s="74">
        <v>351239</v>
      </c>
      <c r="AV15" s="74">
        <v>0</v>
      </c>
      <c r="AW15" s="74">
        <v>0</v>
      </c>
      <c r="AX15" s="74">
        <f t="shared" si="24"/>
        <v>273088</v>
      </c>
      <c r="AY15" s="74">
        <v>0</v>
      </c>
      <c r="AZ15" s="74">
        <v>178185</v>
      </c>
      <c r="BA15" s="74">
        <v>92076</v>
      </c>
      <c r="BB15" s="74">
        <v>2827</v>
      </c>
      <c r="BC15" s="75" t="s">
        <v>348</v>
      </c>
      <c r="BD15" s="74">
        <v>101574</v>
      </c>
      <c r="BE15" s="74">
        <v>125018</v>
      </c>
      <c r="BF15" s="74">
        <f t="shared" si="25"/>
        <v>1049597</v>
      </c>
      <c r="BG15" s="74">
        <f t="shared" si="26"/>
        <v>651200</v>
      </c>
      <c r="BH15" s="74">
        <f t="shared" si="27"/>
        <v>651200</v>
      </c>
      <c r="BI15" s="74">
        <v>0</v>
      </c>
      <c r="BJ15" s="74">
        <v>651200</v>
      </c>
      <c r="BK15" s="74">
        <v>0</v>
      </c>
      <c r="BL15" s="74">
        <v>0</v>
      </c>
      <c r="BM15" s="74">
        <v>0</v>
      </c>
      <c r="BN15" s="75" t="s">
        <v>348</v>
      </c>
      <c r="BO15" s="74">
        <f t="shared" si="28"/>
        <v>179429</v>
      </c>
      <c r="BP15" s="74">
        <f t="shared" si="29"/>
        <v>36667</v>
      </c>
      <c r="BQ15" s="74">
        <v>14667</v>
      </c>
      <c r="BR15" s="74">
        <v>0</v>
      </c>
      <c r="BS15" s="74">
        <v>22000</v>
      </c>
      <c r="BT15" s="74">
        <v>0</v>
      </c>
      <c r="BU15" s="74">
        <f t="shared" si="30"/>
        <v>112595</v>
      </c>
      <c r="BV15" s="74">
        <v>0</v>
      </c>
      <c r="BW15" s="74">
        <v>112595</v>
      </c>
      <c r="BX15" s="74">
        <v>0</v>
      </c>
      <c r="BY15" s="74">
        <v>0</v>
      </c>
      <c r="BZ15" s="74">
        <f t="shared" si="31"/>
        <v>30167</v>
      </c>
      <c r="CA15" s="74">
        <v>0</v>
      </c>
      <c r="CB15" s="74">
        <v>29106</v>
      </c>
      <c r="CC15" s="74">
        <v>0</v>
      </c>
      <c r="CD15" s="74">
        <v>1061</v>
      </c>
      <c r="CE15" s="75" t="s">
        <v>348</v>
      </c>
      <c r="CF15" s="74">
        <v>0</v>
      </c>
      <c r="CG15" s="74">
        <v>1326</v>
      </c>
      <c r="CH15" s="74">
        <f t="shared" si="32"/>
        <v>831955</v>
      </c>
      <c r="CI15" s="74">
        <f t="shared" si="33"/>
        <v>792005</v>
      </c>
      <c r="CJ15" s="74">
        <f t="shared" si="34"/>
        <v>792005</v>
      </c>
      <c r="CK15" s="74">
        <f t="shared" si="35"/>
        <v>0</v>
      </c>
      <c r="CL15" s="74">
        <f t="shared" si="36"/>
        <v>792005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348</v>
      </c>
      <c r="CQ15" s="74">
        <f t="shared" si="40"/>
        <v>963203</v>
      </c>
      <c r="CR15" s="74">
        <f t="shared" si="41"/>
        <v>94540</v>
      </c>
      <c r="CS15" s="74">
        <f t="shared" si="42"/>
        <v>36369</v>
      </c>
      <c r="CT15" s="74">
        <f t="shared" si="43"/>
        <v>0</v>
      </c>
      <c r="CU15" s="74">
        <f t="shared" si="44"/>
        <v>50937</v>
      </c>
      <c r="CV15" s="74">
        <f t="shared" si="45"/>
        <v>7234</v>
      </c>
      <c r="CW15" s="74">
        <f t="shared" si="46"/>
        <v>463834</v>
      </c>
      <c r="CX15" s="74">
        <f t="shared" si="47"/>
        <v>0</v>
      </c>
      <c r="CY15" s="74">
        <f t="shared" si="48"/>
        <v>463834</v>
      </c>
      <c r="CZ15" s="74">
        <f t="shared" si="49"/>
        <v>0</v>
      </c>
      <c r="DA15" s="74">
        <f t="shared" si="50"/>
        <v>0</v>
      </c>
      <c r="DB15" s="74">
        <f t="shared" si="51"/>
        <v>303255</v>
      </c>
      <c r="DC15" s="74">
        <f t="shared" si="52"/>
        <v>0</v>
      </c>
      <c r="DD15" s="74">
        <f t="shared" si="53"/>
        <v>207291</v>
      </c>
      <c r="DE15" s="74">
        <f t="shared" si="54"/>
        <v>92076</v>
      </c>
      <c r="DF15" s="74">
        <f t="shared" si="55"/>
        <v>3888</v>
      </c>
      <c r="DG15" s="75" t="s">
        <v>348</v>
      </c>
      <c r="DH15" s="74">
        <f t="shared" si="56"/>
        <v>101574</v>
      </c>
      <c r="DI15" s="74">
        <f t="shared" si="57"/>
        <v>126344</v>
      </c>
      <c r="DJ15" s="74">
        <f t="shared" si="58"/>
        <v>1881552</v>
      </c>
    </row>
    <row r="16" spans="1:114" s="50" customFormat="1" ht="12" customHeight="1">
      <c r="A16" s="53" t="s">
        <v>349</v>
      </c>
      <c r="B16" s="54" t="s">
        <v>366</v>
      </c>
      <c r="C16" s="53" t="s">
        <v>367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4708</v>
      </c>
      <c r="N16" s="74">
        <f t="shared" si="9"/>
        <v>4666</v>
      </c>
      <c r="O16" s="74">
        <v>0</v>
      </c>
      <c r="P16" s="74">
        <v>0</v>
      </c>
      <c r="Q16" s="74">
        <v>0</v>
      </c>
      <c r="R16" s="74">
        <v>4666</v>
      </c>
      <c r="S16" s="74">
        <v>101113</v>
      </c>
      <c r="T16" s="74">
        <v>0</v>
      </c>
      <c r="U16" s="74">
        <v>42</v>
      </c>
      <c r="V16" s="74">
        <f t="shared" si="10"/>
        <v>4708</v>
      </c>
      <c r="W16" s="74">
        <f t="shared" si="11"/>
        <v>4666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4666</v>
      </c>
      <c r="AB16" s="74">
        <f t="shared" si="16"/>
        <v>101113</v>
      </c>
      <c r="AC16" s="74">
        <f t="shared" si="17"/>
        <v>0</v>
      </c>
      <c r="AD16" s="74">
        <f t="shared" si="18"/>
        <v>42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348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348</v>
      </c>
      <c r="BD16" s="74">
        <v>0</v>
      </c>
      <c r="BE16" s="74">
        <v>0</v>
      </c>
      <c r="BF16" s="74">
        <f t="shared" si="25"/>
        <v>0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348</v>
      </c>
      <c r="BO16" s="74">
        <f t="shared" si="28"/>
        <v>102631</v>
      </c>
      <c r="BP16" s="74">
        <f t="shared" si="29"/>
        <v>56885</v>
      </c>
      <c r="BQ16" s="74">
        <v>11056</v>
      </c>
      <c r="BR16" s="74">
        <v>0</v>
      </c>
      <c r="BS16" s="74">
        <v>45829</v>
      </c>
      <c r="BT16" s="74">
        <v>0</v>
      </c>
      <c r="BU16" s="74">
        <f t="shared" si="30"/>
        <v>44919</v>
      </c>
      <c r="BV16" s="74">
        <v>0</v>
      </c>
      <c r="BW16" s="74">
        <v>44919</v>
      </c>
      <c r="BX16" s="74">
        <v>0</v>
      </c>
      <c r="BY16" s="74">
        <v>0</v>
      </c>
      <c r="BZ16" s="74">
        <f t="shared" si="31"/>
        <v>827</v>
      </c>
      <c r="CA16" s="74">
        <v>310</v>
      </c>
      <c r="CB16" s="74">
        <v>0</v>
      </c>
      <c r="CC16" s="74">
        <v>476</v>
      </c>
      <c r="CD16" s="74">
        <v>41</v>
      </c>
      <c r="CE16" s="75" t="s">
        <v>348</v>
      </c>
      <c r="CF16" s="74">
        <v>0</v>
      </c>
      <c r="CG16" s="74">
        <v>3190</v>
      </c>
      <c r="CH16" s="74">
        <f t="shared" si="32"/>
        <v>105821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348</v>
      </c>
      <c r="CQ16" s="74">
        <f t="shared" si="40"/>
        <v>102631</v>
      </c>
      <c r="CR16" s="74">
        <f t="shared" si="41"/>
        <v>56885</v>
      </c>
      <c r="CS16" s="74">
        <f t="shared" si="42"/>
        <v>11056</v>
      </c>
      <c r="CT16" s="74">
        <f t="shared" si="43"/>
        <v>0</v>
      </c>
      <c r="CU16" s="74">
        <f t="shared" si="44"/>
        <v>45829</v>
      </c>
      <c r="CV16" s="74">
        <f t="shared" si="45"/>
        <v>0</v>
      </c>
      <c r="CW16" s="74">
        <f t="shared" si="46"/>
        <v>44919</v>
      </c>
      <c r="CX16" s="74">
        <f t="shared" si="47"/>
        <v>0</v>
      </c>
      <c r="CY16" s="74">
        <f t="shared" si="48"/>
        <v>44919</v>
      </c>
      <c r="CZ16" s="74">
        <f t="shared" si="49"/>
        <v>0</v>
      </c>
      <c r="DA16" s="74">
        <f t="shared" si="50"/>
        <v>0</v>
      </c>
      <c r="DB16" s="74">
        <f t="shared" si="51"/>
        <v>827</v>
      </c>
      <c r="DC16" s="74">
        <f t="shared" si="52"/>
        <v>310</v>
      </c>
      <c r="DD16" s="74">
        <f t="shared" si="53"/>
        <v>0</v>
      </c>
      <c r="DE16" s="74">
        <f t="shared" si="54"/>
        <v>476</v>
      </c>
      <c r="DF16" s="74">
        <f t="shared" si="55"/>
        <v>41</v>
      </c>
      <c r="DG16" s="75" t="s">
        <v>348</v>
      </c>
      <c r="DH16" s="74">
        <f t="shared" si="56"/>
        <v>0</v>
      </c>
      <c r="DI16" s="74">
        <f t="shared" si="57"/>
        <v>3190</v>
      </c>
      <c r="DJ16" s="74">
        <f t="shared" si="58"/>
        <v>105821</v>
      </c>
    </row>
    <row r="17" spans="1:114" s="50" customFormat="1" ht="12" customHeight="1">
      <c r="A17" s="53" t="s">
        <v>349</v>
      </c>
      <c r="B17" s="54" t="s">
        <v>368</v>
      </c>
      <c r="C17" s="53" t="s">
        <v>369</v>
      </c>
      <c r="D17" s="74">
        <f t="shared" si="6"/>
        <v>0</v>
      </c>
      <c r="E17" s="74">
        <f t="shared" si="7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f t="shared" si="8"/>
        <v>331560</v>
      </c>
      <c r="N17" s="74">
        <f t="shared" si="9"/>
        <v>308750</v>
      </c>
      <c r="O17" s="74">
        <v>0</v>
      </c>
      <c r="P17" s="74">
        <v>0</v>
      </c>
      <c r="Q17" s="74">
        <v>0</v>
      </c>
      <c r="R17" s="74">
        <v>17750</v>
      </c>
      <c r="S17" s="74">
        <v>318401</v>
      </c>
      <c r="T17" s="74">
        <v>291000</v>
      </c>
      <c r="U17" s="74">
        <v>22810</v>
      </c>
      <c r="V17" s="74">
        <f t="shared" si="10"/>
        <v>331560</v>
      </c>
      <c r="W17" s="74">
        <f t="shared" si="11"/>
        <v>308750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17750</v>
      </c>
      <c r="AB17" s="74">
        <f t="shared" si="16"/>
        <v>318401</v>
      </c>
      <c r="AC17" s="74">
        <f t="shared" si="17"/>
        <v>291000</v>
      </c>
      <c r="AD17" s="74">
        <f t="shared" si="18"/>
        <v>22810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348</v>
      </c>
      <c r="AM17" s="74">
        <f t="shared" si="21"/>
        <v>0</v>
      </c>
      <c r="AN17" s="74">
        <f t="shared" si="22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0</v>
      </c>
      <c r="AY17" s="74">
        <v>0</v>
      </c>
      <c r="AZ17" s="74">
        <v>0</v>
      </c>
      <c r="BA17" s="74">
        <v>0</v>
      </c>
      <c r="BB17" s="74">
        <v>0</v>
      </c>
      <c r="BC17" s="75" t="s">
        <v>348</v>
      </c>
      <c r="BD17" s="74">
        <v>0</v>
      </c>
      <c r="BE17" s="74">
        <v>0</v>
      </c>
      <c r="BF17" s="74">
        <f t="shared" si="25"/>
        <v>0</v>
      </c>
      <c r="BG17" s="74">
        <f t="shared" si="26"/>
        <v>388469</v>
      </c>
      <c r="BH17" s="74">
        <f t="shared" si="27"/>
        <v>388469</v>
      </c>
      <c r="BI17" s="74">
        <v>0</v>
      </c>
      <c r="BJ17" s="74">
        <v>0</v>
      </c>
      <c r="BK17" s="74">
        <v>0</v>
      </c>
      <c r="BL17" s="74">
        <v>388469</v>
      </c>
      <c r="BM17" s="74">
        <v>0</v>
      </c>
      <c r="BN17" s="75" t="s">
        <v>348</v>
      </c>
      <c r="BO17" s="74">
        <f t="shared" si="28"/>
        <v>260330</v>
      </c>
      <c r="BP17" s="74">
        <f t="shared" si="29"/>
        <v>55871</v>
      </c>
      <c r="BQ17" s="74">
        <v>55871</v>
      </c>
      <c r="BR17" s="74">
        <v>0</v>
      </c>
      <c r="BS17" s="74">
        <v>0</v>
      </c>
      <c r="BT17" s="74">
        <v>0</v>
      </c>
      <c r="BU17" s="74">
        <f t="shared" si="30"/>
        <v>62807</v>
      </c>
      <c r="BV17" s="74">
        <v>0</v>
      </c>
      <c r="BW17" s="74">
        <v>62807</v>
      </c>
      <c r="BX17" s="74">
        <v>0</v>
      </c>
      <c r="BY17" s="74">
        <v>0</v>
      </c>
      <c r="BZ17" s="74">
        <f t="shared" si="31"/>
        <v>141652</v>
      </c>
      <c r="CA17" s="74">
        <v>0</v>
      </c>
      <c r="CB17" s="74">
        <v>0</v>
      </c>
      <c r="CC17" s="74">
        <v>18984</v>
      </c>
      <c r="CD17" s="74">
        <v>122668</v>
      </c>
      <c r="CE17" s="75" t="s">
        <v>348</v>
      </c>
      <c r="CF17" s="74">
        <v>0</v>
      </c>
      <c r="CG17" s="74">
        <v>1162</v>
      </c>
      <c r="CH17" s="74">
        <f t="shared" si="32"/>
        <v>649961</v>
      </c>
      <c r="CI17" s="74">
        <f t="shared" si="33"/>
        <v>388469</v>
      </c>
      <c r="CJ17" s="74">
        <f t="shared" si="34"/>
        <v>388469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388469</v>
      </c>
      <c r="CO17" s="74">
        <f t="shared" si="39"/>
        <v>0</v>
      </c>
      <c r="CP17" s="75" t="s">
        <v>348</v>
      </c>
      <c r="CQ17" s="74">
        <f t="shared" si="40"/>
        <v>260330</v>
      </c>
      <c r="CR17" s="74">
        <f t="shared" si="41"/>
        <v>55871</v>
      </c>
      <c r="CS17" s="74">
        <f t="shared" si="42"/>
        <v>55871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62807</v>
      </c>
      <c r="CX17" s="74">
        <f t="shared" si="47"/>
        <v>0</v>
      </c>
      <c r="CY17" s="74">
        <f t="shared" si="48"/>
        <v>62807</v>
      </c>
      <c r="CZ17" s="74">
        <f t="shared" si="49"/>
        <v>0</v>
      </c>
      <c r="DA17" s="74">
        <f t="shared" si="50"/>
        <v>0</v>
      </c>
      <c r="DB17" s="74">
        <f t="shared" si="51"/>
        <v>141652</v>
      </c>
      <c r="DC17" s="74">
        <f t="shared" si="52"/>
        <v>0</v>
      </c>
      <c r="DD17" s="74">
        <f t="shared" si="53"/>
        <v>0</v>
      </c>
      <c r="DE17" s="74">
        <f t="shared" si="54"/>
        <v>18984</v>
      </c>
      <c r="DF17" s="74">
        <f t="shared" si="55"/>
        <v>122668</v>
      </c>
      <c r="DG17" s="75" t="s">
        <v>348</v>
      </c>
      <c r="DH17" s="74">
        <f t="shared" si="56"/>
        <v>0</v>
      </c>
      <c r="DI17" s="74">
        <f t="shared" si="57"/>
        <v>1162</v>
      </c>
      <c r="DJ17" s="74">
        <f t="shared" si="58"/>
        <v>649961</v>
      </c>
    </row>
    <row r="18" spans="1:114" s="50" customFormat="1" ht="12" customHeight="1">
      <c r="A18" s="53" t="s">
        <v>349</v>
      </c>
      <c r="B18" s="54" t="s">
        <v>370</v>
      </c>
      <c r="C18" s="53" t="s">
        <v>371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39222</v>
      </c>
      <c r="N18" s="74">
        <f t="shared" si="9"/>
        <v>30635</v>
      </c>
      <c r="O18" s="74">
        <v>0</v>
      </c>
      <c r="P18" s="74">
        <v>0</v>
      </c>
      <c r="Q18" s="74">
        <v>0</v>
      </c>
      <c r="R18" s="74">
        <v>27882</v>
      </c>
      <c r="S18" s="74">
        <v>224187</v>
      </c>
      <c r="T18" s="74">
        <v>2753</v>
      </c>
      <c r="U18" s="74">
        <v>8587</v>
      </c>
      <c r="V18" s="74">
        <f t="shared" si="10"/>
        <v>39222</v>
      </c>
      <c r="W18" s="74">
        <f t="shared" si="11"/>
        <v>30635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27882</v>
      </c>
      <c r="AB18" s="74">
        <f t="shared" si="16"/>
        <v>224187</v>
      </c>
      <c r="AC18" s="74">
        <f t="shared" si="17"/>
        <v>2753</v>
      </c>
      <c r="AD18" s="74">
        <f t="shared" si="18"/>
        <v>8587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348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348</v>
      </c>
      <c r="BD18" s="74">
        <v>0</v>
      </c>
      <c r="BE18" s="74">
        <v>0</v>
      </c>
      <c r="BF18" s="74">
        <f t="shared" si="25"/>
        <v>0</v>
      </c>
      <c r="BG18" s="74">
        <f t="shared" si="26"/>
        <v>16214</v>
      </c>
      <c r="BH18" s="74">
        <f t="shared" si="27"/>
        <v>16214</v>
      </c>
      <c r="BI18" s="74">
        <v>0</v>
      </c>
      <c r="BJ18" s="74">
        <v>0</v>
      </c>
      <c r="BK18" s="74">
        <v>0</v>
      </c>
      <c r="BL18" s="74">
        <v>16214</v>
      </c>
      <c r="BM18" s="74">
        <v>0</v>
      </c>
      <c r="BN18" s="75" t="s">
        <v>348</v>
      </c>
      <c r="BO18" s="74">
        <f t="shared" si="28"/>
        <v>229850</v>
      </c>
      <c r="BP18" s="74">
        <f t="shared" si="29"/>
        <v>90036</v>
      </c>
      <c r="BQ18" s="74">
        <v>90036</v>
      </c>
      <c r="BR18" s="74">
        <v>0</v>
      </c>
      <c r="BS18" s="74">
        <v>0</v>
      </c>
      <c r="BT18" s="74">
        <v>0</v>
      </c>
      <c r="BU18" s="74">
        <f t="shared" si="30"/>
        <v>119034</v>
      </c>
      <c r="BV18" s="74">
        <v>1185</v>
      </c>
      <c r="BW18" s="74">
        <v>106094</v>
      </c>
      <c r="BX18" s="74">
        <v>11755</v>
      </c>
      <c r="BY18" s="74">
        <v>0</v>
      </c>
      <c r="BZ18" s="74">
        <f t="shared" si="31"/>
        <v>20780</v>
      </c>
      <c r="CA18" s="74">
        <v>2520</v>
      </c>
      <c r="CB18" s="74">
        <v>7289</v>
      </c>
      <c r="CC18" s="74">
        <v>10971</v>
      </c>
      <c r="CD18" s="74">
        <v>0</v>
      </c>
      <c r="CE18" s="75" t="s">
        <v>348</v>
      </c>
      <c r="CF18" s="74">
        <v>0</v>
      </c>
      <c r="CG18" s="74">
        <v>17345</v>
      </c>
      <c r="CH18" s="74">
        <f t="shared" si="32"/>
        <v>263409</v>
      </c>
      <c r="CI18" s="74">
        <f t="shared" si="33"/>
        <v>16214</v>
      </c>
      <c r="CJ18" s="74">
        <f t="shared" si="34"/>
        <v>16214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16214</v>
      </c>
      <c r="CO18" s="74">
        <f t="shared" si="39"/>
        <v>0</v>
      </c>
      <c r="CP18" s="75" t="s">
        <v>348</v>
      </c>
      <c r="CQ18" s="74">
        <f t="shared" si="40"/>
        <v>229850</v>
      </c>
      <c r="CR18" s="74">
        <f t="shared" si="41"/>
        <v>90036</v>
      </c>
      <c r="CS18" s="74">
        <f t="shared" si="42"/>
        <v>90036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119034</v>
      </c>
      <c r="CX18" s="74">
        <f t="shared" si="47"/>
        <v>1185</v>
      </c>
      <c r="CY18" s="74">
        <f t="shared" si="48"/>
        <v>106094</v>
      </c>
      <c r="CZ18" s="74">
        <f t="shared" si="49"/>
        <v>11755</v>
      </c>
      <c r="DA18" s="74">
        <f t="shared" si="50"/>
        <v>0</v>
      </c>
      <c r="DB18" s="74">
        <f t="shared" si="51"/>
        <v>20780</v>
      </c>
      <c r="DC18" s="74">
        <f t="shared" si="52"/>
        <v>2520</v>
      </c>
      <c r="DD18" s="74">
        <f t="shared" si="53"/>
        <v>7289</v>
      </c>
      <c r="DE18" s="74">
        <f t="shared" si="54"/>
        <v>10971</v>
      </c>
      <c r="DF18" s="74">
        <f t="shared" si="55"/>
        <v>0</v>
      </c>
      <c r="DG18" s="75" t="s">
        <v>348</v>
      </c>
      <c r="DH18" s="74">
        <f t="shared" si="56"/>
        <v>0</v>
      </c>
      <c r="DI18" s="74">
        <f t="shared" si="57"/>
        <v>17345</v>
      </c>
      <c r="DJ18" s="74">
        <f t="shared" si="58"/>
        <v>263409</v>
      </c>
    </row>
    <row r="19" spans="1:114" s="50" customFormat="1" ht="12" customHeight="1">
      <c r="A19" s="53" t="s">
        <v>349</v>
      </c>
      <c r="B19" s="54" t="s">
        <v>372</v>
      </c>
      <c r="C19" s="53" t="s">
        <v>373</v>
      </c>
      <c r="D19" s="74">
        <f t="shared" si="6"/>
        <v>5115</v>
      </c>
      <c r="E19" s="74">
        <f t="shared" si="7"/>
        <v>5115</v>
      </c>
      <c r="F19" s="74">
        <v>0</v>
      </c>
      <c r="G19" s="74">
        <v>0</v>
      </c>
      <c r="H19" s="74">
        <v>0</v>
      </c>
      <c r="I19" s="74">
        <v>0</v>
      </c>
      <c r="J19" s="74">
        <v>107425</v>
      </c>
      <c r="K19" s="74">
        <v>5115</v>
      </c>
      <c r="L19" s="74">
        <v>0</v>
      </c>
      <c r="M19" s="74">
        <f t="shared" si="8"/>
        <v>23758</v>
      </c>
      <c r="N19" s="74">
        <f t="shared" si="9"/>
        <v>23758</v>
      </c>
      <c r="O19" s="74">
        <v>0</v>
      </c>
      <c r="P19" s="74">
        <v>0</v>
      </c>
      <c r="Q19" s="74">
        <v>0</v>
      </c>
      <c r="R19" s="74">
        <v>23633</v>
      </c>
      <c r="S19" s="74">
        <v>85967</v>
      </c>
      <c r="T19" s="74">
        <v>125</v>
      </c>
      <c r="U19" s="74">
        <v>0</v>
      </c>
      <c r="V19" s="74">
        <f t="shared" si="10"/>
        <v>28873</v>
      </c>
      <c r="W19" s="74">
        <f t="shared" si="11"/>
        <v>28873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23633</v>
      </c>
      <c r="AB19" s="74">
        <f t="shared" si="16"/>
        <v>193392</v>
      </c>
      <c r="AC19" s="74">
        <f t="shared" si="17"/>
        <v>5240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348</v>
      </c>
      <c r="AM19" s="74">
        <f t="shared" si="21"/>
        <v>100347</v>
      </c>
      <c r="AN19" s="74">
        <f t="shared" si="22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3"/>
        <v>1584</v>
      </c>
      <c r="AT19" s="74">
        <v>0</v>
      </c>
      <c r="AU19" s="74">
        <v>1584</v>
      </c>
      <c r="AV19" s="74">
        <v>0</v>
      </c>
      <c r="AW19" s="74">
        <v>0</v>
      </c>
      <c r="AX19" s="74">
        <f t="shared" si="24"/>
        <v>98763</v>
      </c>
      <c r="AY19" s="74">
        <v>0</v>
      </c>
      <c r="AZ19" s="74">
        <v>61754</v>
      </c>
      <c r="BA19" s="74">
        <v>36536</v>
      </c>
      <c r="BB19" s="74">
        <v>473</v>
      </c>
      <c r="BC19" s="75" t="s">
        <v>348</v>
      </c>
      <c r="BD19" s="74">
        <v>0</v>
      </c>
      <c r="BE19" s="74">
        <v>12193</v>
      </c>
      <c r="BF19" s="74">
        <f t="shared" si="25"/>
        <v>112540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348</v>
      </c>
      <c r="BO19" s="74">
        <f t="shared" si="28"/>
        <v>99125</v>
      </c>
      <c r="BP19" s="74">
        <f t="shared" si="29"/>
        <v>8912</v>
      </c>
      <c r="BQ19" s="74">
        <v>8912</v>
      </c>
      <c r="BR19" s="74">
        <v>0</v>
      </c>
      <c r="BS19" s="74">
        <v>0</v>
      </c>
      <c r="BT19" s="74">
        <v>0</v>
      </c>
      <c r="BU19" s="74">
        <f t="shared" si="30"/>
        <v>59393</v>
      </c>
      <c r="BV19" s="74">
        <v>0</v>
      </c>
      <c r="BW19" s="74">
        <v>59393</v>
      </c>
      <c r="BX19" s="74">
        <v>0</v>
      </c>
      <c r="BY19" s="74">
        <v>0</v>
      </c>
      <c r="BZ19" s="74">
        <f t="shared" si="31"/>
        <v>30820</v>
      </c>
      <c r="CA19" s="74">
        <v>0</v>
      </c>
      <c r="CB19" s="74">
        <v>28225</v>
      </c>
      <c r="CC19" s="74">
        <v>2291</v>
      </c>
      <c r="CD19" s="74">
        <v>304</v>
      </c>
      <c r="CE19" s="75" t="s">
        <v>348</v>
      </c>
      <c r="CF19" s="74">
        <v>0</v>
      </c>
      <c r="CG19" s="74">
        <v>10600</v>
      </c>
      <c r="CH19" s="74">
        <f t="shared" si="32"/>
        <v>109725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348</v>
      </c>
      <c r="CQ19" s="74">
        <f t="shared" si="40"/>
        <v>199472</v>
      </c>
      <c r="CR19" s="74">
        <f t="shared" si="41"/>
        <v>8912</v>
      </c>
      <c r="CS19" s="74">
        <f t="shared" si="42"/>
        <v>8912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60977</v>
      </c>
      <c r="CX19" s="74">
        <f t="shared" si="47"/>
        <v>0</v>
      </c>
      <c r="CY19" s="74">
        <f t="shared" si="48"/>
        <v>60977</v>
      </c>
      <c r="CZ19" s="74">
        <f t="shared" si="49"/>
        <v>0</v>
      </c>
      <c r="DA19" s="74">
        <f t="shared" si="50"/>
        <v>0</v>
      </c>
      <c r="DB19" s="74">
        <f t="shared" si="51"/>
        <v>129583</v>
      </c>
      <c r="DC19" s="74">
        <f t="shared" si="52"/>
        <v>0</v>
      </c>
      <c r="DD19" s="74">
        <f t="shared" si="53"/>
        <v>89979</v>
      </c>
      <c r="DE19" s="74">
        <f t="shared" si="54"/>
        <v>38827</v>
      </c>
      <c r="DF19" s="74">
        <f t="shared" si="55"/>
        <v>777</v>
      </c>
      <c r="DG19" s="75" t="s">
        <v>348</v>
      </c>
      <c r="DH19" s="74">
        <f t="shared" si="56"/>
        <v>0</v>
      </c>
      <c r="DI19" s="74">
        <f t="shared" si="57"/>
        <v>22793</v>
      </c>
      <c r="DJ19" s="74">
        <f t="shared" si="58"/>
        <v>222265</v>
      </c>
    </row>
    <row r="20" spans="1:114" s="50" customFormat="1" ht="12" customHeight="1">
      <c r="A20" s="53" t="s">
        <v>349</v>
      </c>
      <c r="B20" s="54" t="s">
        <v>374</v>
      </c>
      <c r="C20" s="53" t="s">
        <v>375</v>
      </c>
      <c r="D20" s="74">
        <f t="shared" si="6"/>
        <v>12395</v>
      </c>
      <c r="E20" s="74">
        <f t="shared" si="7"/>
        <v>12395</v>
      </c>
      <c r="F20" s="74">
        <v>0</v>
      </c>
      <c r="G20" s="74">
        <v>0</v>
      </c>
      <c r="H20" s="74">
        <v>0</v>
      </c>
      <c r="I20" s="74">
        <v>0</v>
      </c>
      <c r="J20" s="74">
        <v>336431</v>
      </c>
      <c r="K20" s="74">
        <v>12395</v>
      </c>
      <c r="L20" s="74">
        <v>0</v>
      </c>
      <c r="M20" s="74">
        <f t="shared" si="8"/>
        <v>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10"/>
        <v>12395</v>
      </c>
      <c r="W20" s="74">
        <f t="shared" si="11"/>
        <v>12395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4">
        <f t="shared" si="16"/>
        <v>336431</v>
      </c>
      <c r="AC20" s="74">
        <f t="shared" si="17"/>
        <v>12395</v>
      </c>
      <c r="AD20" s="74">
        <f t="shared" si="18"/>
        <v>0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348</v>
      </c>
      <c r="AM20" s="74">
        <f t="shared" si="21"/>
        <v>348826</v>
      </c>
      <c r="AN20" s="74">
        <f t="shared" si="22"/>
        <v>28208</v>
      </c>
      <c r="AO20" s="74">
        <v>28208</v>
      </c>
      <c r="AP20" s="74">
        <v>0</v>
      </c>
      <c r="AQ20" s="74">
        <v>0</v>
      </c>
      <c r="AR20" s="74">
        <v>0</v>
      </c>
      <c r="AS20" s="74">
        <f t="shared" si="23"/>
        <v>183304</v>
      </c>
      <c r="AT20" s="74">
        <v>0</v>
      </c>
      <c r="AU20" s="74">
        <v>183304</v>
      </c>
      <c r="AV20" s="74">
        <v>0</v>
      </c>
      <c r="AW20" s="74">
        <v>0</v>
      </c>
      <c r="AX20" s="74">
        <f t="shared" si="24"/>
        <v>137314</v>
      </c>
      <c r="AY20" s="74">
        <v>0</v>
      </c>
      <c r="AZ20" s="74">
        <v>137314</v>
      </c>
      <c r="BA20" s="74">
        <v>0</v>
      </c>
      <c r="BB20" s="74">
        <v>0</v>
      </c>
      <c r="BC20" s="75" t="s">
        <v>348</v>
      </c>
      <c r="BD20" s="74">
        <v>0</v>
      </c>
      <c r="BE20" s="74">
        <v>0</v>
      </c>
      <c r="BF20" s="74">
        <f t="shared" si="25"/>
        <v>348826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348</v>
      </c>
      <c r="BO20" s="74">
        <f t="shared" si="28"/>
        <v>0</v>
      </c>
      <c r="BP20" s="74">
        <f t="shared" si="29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30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1"/>
        <v>0</v>
      </c>
      <c r="CA20" s="74">
        <v>0</v>
      </c>
      <c r="CB20" s="74">
        <v>0</v>
      </c>
      <c r="CC20" s="74">
        <v>0</v>
      </c>
      <c r="CD20" s="74">
        <v>0</v>
      </c>
      <c r="CE20" s="75" t="s">
        <v>348</v>
      </c>
      <c r="CF20" s="74">
        <v>0</v>
      </c>
      <c r="CG20" s="74">
        <v>0</v>
      </c>
      <c r="CH20" s="74">
        <f t="shared" si="32"/>
        <v>0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348</v>
      </c>
      <c r="CQ20" s="74">
        <f t="shared" si="40"/>
        <v>348826</v>
      </c>
      <c r="CR20" s="74">
        <f t="shared" si="41"/>
        <v>28208</v>
      </c>
      <c r="CS20" s="74">
        <f t="shared" si="42"/>
        <v>28208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183304</v>
      </c>
      <c r="CX20" s="74">
        <f t="shared" si="47"/>
        <v>0</v>
      </c>
      <c r="CY20" s="74">
        <f t="shared" si="48"/>
        <v>183304</v>
      </c>
      <c r="CZ20" s="74">
        <f t="shared" si="49"/>
        <v>0</v>
      </c>
      <c r="DA20" s="74">
        <f t="shared" si="50"/>
        <v>0</v>
      </c>
      <c r="DB20" s="74">
        <f t="shared" si="51"/>
        <v>137314</v>
      </c>
      <c r="DC20" s="74">
        <f t="shared" si="52"/>
        <v>0</v>
      </c>
      <c r="DD20" s="74">
        <f t="shared" si="53"/>
        <v>137314</v>
      </c>
      <c r="DE20" s="74">
        <f t="shared" si="54"/>
        <v>0</v>
      </c>
      <c r="DF20" s="74">
        <f t="shared" si="55"/>
        <v>0</v>
      </c>
      <c r="DG20" s="75" t="s">
        <v>348</v>
      </c>
      <c r="DH20" s="74">
        <f t="shared" si="56"/>
        <v>0</v>
      </c>
      <c r="DI20" s="74">
        <f t="shared" si="57"/>
        <v>0</v>
      </c>
      <c r="DJ20" s="74">
        <f t="shared" si="58"/>
        <v>348826</v>
      </c>
    </row>
    <row r="21" spans="1:114" s="50" customFormat="1" ht="12" customHeight="1">
      <c r="A21" s="53" t="s">
        <v>349</v>
      </c>
      <c r="B21" s="54" t="s">
        <v>376</v>
      </c>
      <c r="C21" s="53" t="s">
        <v>377</v>
      </c>
      <c r="D21" s="74">
        <f t="shared" si="6"/>
        <v>19874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6042</v>
      </c>
      <c r="K21" s="74">
        <v>0</v>
      </c>
      <c r="L21" s="74">
        <v>19874</v>
      </c>
      <c r="M21" s="74">
        <f t="shared" si="8"/>
        <v>15827</v>
      </c>
      <c r="N21" s="74">
        <f t="shared" si="9"/>
        <v>15827</v>
      </c>
      <c r="O21" s="74">
        <v>0</v>
      </c>
      <c r="P21" s="74">
        <v>0</v>
      </c>
      <c r="Q21" s="74">
        <v>0</v>
      </c>
      <c r="R21" s="74">
        <v>15720</v>
      </c>
      <c r="S21" s="74">
        <v>75651</v>
      </c>
      <c r="T21" s="74">
        <v>107</v>
      </c>
      <c r="U21" s="74">
        <v>0</v>
      </c>
      <c r="V21" s="74">
        <f t="shared" si="10"/>
        <v>35701</v>
      </c>
      <c r="W21" s="74">
        <f t="shared" si="11"/>
        <v>15827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15720</v>
      </c>
      <c r="AB21" s="74">
        <f t="shared" si="16"/>
        <v>81693</v>
      </c>
      <c r="AC21" s="74">
        <f t="shared" si="17"/>
        <v>107</v>
      </c>
      <c r="AD21" s="74">
        <f t="shared" si="18"/>
        <v>19874</v>
      </c>
      <c r="AE21" s="74">
        <f t="shared" si="19"/>
        <v>48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48</v>
      </c>
      <c r="AL21" s="75" t="s">
        <v>348</v>
      </c>
      <c r="AM21" s="74">
        <f t="shared" si="21"/>
        <v>23560</v>
      </c>
      <c r="AN21" s="74">
        <f t="shared" si="22"/>
        <v>23560</v>
      </c>
      <c r="AO21" s="74">
        <v>23560</v>
      </c>
      <c r="AP21" s="74">
        <v>0</v>
      </c>
      <c r="AQ21" s="74">
        <v>0</v>
      </c>
      <c r="AR21" s="74">
        <v>0</v>
      </c>
      <c r="AS21" s="74">
        <f t="shared" si="23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4"/>
        <v>0</v>
      </c>
      <c r="AY21" s="74">
        <v>0</v>
      </c>
      <c r="AZ21" s="74">
        <v>0</v>
      </c>
      <c r="BA21" s="74">
        <v>0</v>
      </c>
      <c r="BB21" s="74">
        <v>0</v>
      </c>
      <c r="BC21" s="75" t="s">
        <v>348</v>
      </c>
      <c r="BD21" s="74">
        <v>0</v>
      </c>
      <c r="BE21" s="74">
        <v>2308</v>
      </c>
      <c r="BF21" s="74">
        <f t="shared" si="25"/>
        <v>25916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348</v>
      </c>
      <c r="BO21" s="74">
        <f t="shared" si="28"/>
        <v>88033</v>
      </c>
      <c r="BP21" s="74">
        <f t="shared" si="29"/>
        <v>24996</v>
      </c>
      <c r="BQ21" s="74">
        <v>24996</v>
      </c>
      <c r="BR21" s="74">
        <v>0</v>
      </c>
      <c r="BS21" s="74">
        <v>0</v>
      </c>
      <c r="BT21" s="74">
        <v>0</v>
      </c>
      <c r="BU21" s="74">
        <f t="shared" si="30"/>
        <v>20462</v>
      </c>
      <c r="BV21" s="74">
        <v>0</v>
      </c>
      <c r="BW21" s="74">
        <v>20462</v>
      </c>
      <c r="BX21" s="74">
        <v>0</v>
      </c>
      <c r="BY21" s="74">
        <v>0</v>
      </c>
      <c r="BZ21" s="74">
        <f t="shared" si="31"/>
        <v>31602</v>
      </c>
      <c r="CA21" s="74">
        <v>3170</v>
      </c>
      <c r="CB21" s="74">
        <v>28432</v>
      </c>
      <c r="CC21" s="74">
        <v>0</v>
      </c>
      <c r="CD21" s="74">
        <v>0</v>
      </c>
      <c r="CE21" s="75" t="s">
        <v>348</v>
      </c>
      <c r="CF21" s="74">
        <v>10973</v>
      </c>
      <c r="CG21" s="74">
        <v>3445</v>
      </c>
      <c r="CH21" s="74">
        <f t="shared" si="32"/>
        <v>91478</v>
      </c>
      <c r="CI21" s="74">
        <f t="shared" si="33"/>
        <v>48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48</v>
      </c>
      <c r="CP21" s="75" t="s">
        <v>348</v>
      </c>
      <c r="CQ21" s="74">
        <f t="shared" si="40"/>
        <v>111593</v>
      </c>
      <c r="CR21" s="74">
        <f t="shared" si="41"/>
        <v>48556</v>
      </c>
      <c r="CS21" s="74">
        <f t="shared" si="42"/>
        <v>48556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20462</v>
      </c>
      <c r="CX21" s="74">
        <f t="shared" si="47"/>
        <v>0</v>
      </c>
      <c r="CY21" s="74">
        <f t="shared" si="48"/>
        <v>20462</v>
      </c>
      <c r="CZ21" s="74">
        <f t="shared" si="49"/>
        <v>0</v>
      </c>
      <c r="DA21" s="74">
        <f t="shared" si="50"/>
        <v>0</v>
      </c>
      <c r="DB21" s="74">
        <f t="shared" si="51"/>
        <v>31602</v>
      </c>
      <c r="DC21" s="74">
        <f t="shared" si="52"/>
        <v>3170</v>
      </c>
      <c r="DD21" s="74">
        <f t="shared" si="53"/>
        <v>28432</v>
      </c>
      <c r="DE21" s="74">
        <f t="shared" si="54"/>
        <v>0</v>
      </c>
      <c r="DF21" s="74">
        <f t="shared" si="55"/>
        <v>0</v>
      </c>
      <c r="DG21" s="75" t="s">
        <v>348</v>
      </c>
      <c r="DH21" s="74">
        <f t="shared" si="56"/>
        <v>10973</v>
      </c>
      <c r="DI21" s="74">
        <f t="shared" si="57"/>
        <v>5753</v>
      </c>
      <c r="DJ21" s="74">
        <f t="shared" si="58"/>
        <v>117394</v>
      </c>
    </row>
    <row r="22" spans="1:114" s="50" customFormat="1" ht="12" customHeight="1">
      <c r="A22" s="53" t="s">
        <v>349</v>
      </c>
      <c r="B22" s="54" t="s">
        <v>378</v>
      </c>
      <c r="C22" s="53" t="s">
        <v>379</v>
      </c>
      <c r="D22" s="74">
        <f t="shared" si="6"/>
        <v>187</v>
      </c>
      <c r="E22" s="74">
        <f t="shared" si="7"/>
        <v>187</v>
      </c>
      <c r="F22" s="74">
        <v>0</v>
      </c>
      <c r="G22" s="74">
        <v>0</v>
      </c>
      <c r="H22" s="74">
        <v>0</v>
      </c>
      <c r="I22" s="74">
        <v>0</v>
      </c>
      <c r="J22" s="74">
        <v>6408</v>
      </c>
      <c r="K22" s="74">
        <v>187</v>
      </c>
      <c r="L22" s="74">
        <v>0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160514</v>
      </c>
      <c r="T22" s="74">
        <v>0</v>
      </c>
      <c r="U22" s="74">
        <v>0</v>
      </c>
      <c r="V22" s="74">
        <f t="shared" si="10"/>
        <v>187</v>
      </c>
      <c r="W22" s="74">
        <f t="shared" si="11"/>
        <v>187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4">
        <f t="shared" si="16"/>
        <v>166922</v>
      </c>
      <c r="AC22" s="74">
        <f t="shared" si="17"/>
        <v>187</v>
      </c>
      <c r="AD22" s="74">
        <f t="shared" si="18"/>
        <v>0</v>
      </c>
      <c r="AE22" s="74">
        <f t="shared" si="19"/>
        <v>0</v>
      </c>
      <c r="AF22" s="74">
        <f t="shared" si="20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5" t="s">
        <v>348</v>
      </c>
      <c r="AM22" s="74">
        <f t="shared" si="21"/>
        <v>6595</v>
      </c>
      <c r="AN22" s="74">
        <f t="shared" si="22"/>
        <v>1247</v>
      </c>
      <c r="AO22" s="74">
        <v>1247</v>
      </c>
      <c r="AP22" s="74">
        <v>0</v>
      </c>
      <c r="AQ22" s="74">
        <v>0</v>
      </c>
      <c r="AR22" s="74">
        <v>0</v>
      </c>
      <c r="AS22" s="74">
        <f t="shared" si="23"/>
        <v>4793</v>
      </c>
      <c r="AT22" s="74">
        <v>0</v>
      </c>
      <c r="AU22" s="74">
        <v>0</v>
      </c>
      <c r="AV22" s="74">
        <v>4793</v>
      </c>
      <c r="AW22" s="74">
        <v>0</v>
      </c>
      <c r="AX22" s="74">
        <f t="shared" si="24"/>
        <v>555</v>
      </c>
      <c r="AY22" s="74">
        <v>0</v>
      </c>
      <c r="AZ22" s="74">
        <v>0</v>
      </c>
      <c r="BA22" s="74">
        <v>555</v>
      </c>
      <c r="BB22" s="74">
        <v>0</v>
      </c>
      <c r="BC22" s="75" t="s">
        <v>348</v>
      </c>
      <c r="BD22" s="74">
        <v>0</v>
      </c>
      <c r="BE22" s="74">
        <v>0</v>
      </c>
      <c r="BF22" s="74">
        <f t="shared" si="25"/>
        <v>6595</v>
      </c>
      <c r="BG22" s="74">
        <f t="shared" si="26"/>
        <v>11550</v>
      </c>
      <c r="BH22" s="74">
        <f t="shared" si="27"/>
        <v>11550</v>
      </c>
      <c r="BI22" s="74">
        <v>0</v>
      </c>
      <c r="BJ22" s="74">
        <v>11550</v>
      </c>
      <c r="BK22" s="74">
        <v>0</v>
      </c>
      <c r="BL22" s="74">
        <v>0</v>
      </c>
      <c r="BM22" s="74">
        <v>0</v>
      </c>
      <c r="BN22" s="75" t="s">
        <v>348</v>
      </c>
      <c r="BO22" s="74">
        <f t="shared" si="28"/>
        <v>148964</v>
      </c>
      <c r="BP22" s="74">
        <f t="shared" si="29"/>
        <v>33685</v>
      </c>
      <c r="BQ22" s="74">
        <v>12472</v>
      </c>
      <c r="BR22" s="74">
        <v>0</v>
      </c>
      <c r="BS22" s="74">
        <v>21213</v>
      </c>
      <c r="BT22" s="74">
        <v>0</v>
      </c>
      <c r="BU22" s="74">
        <f t="shared" si="30"/>
        <v>109442</v>
      </c>
      <c r="BV22" s="74">
        <v>0</v>
      </c>
      <c r="BW22" s="74">
        <v>109442</v>
      </c>
      <c r="BX22" s="74">
        <v>0</v>
      </c>
      <c r="BY22" s="74">
        <v>0</v>
      </c>
      <c r="BZ22" s="74">
        <f t="shared" si="31"/>
        <v>5837</v>
      </c>
      <c r="CA22" s="74">
        <v>0</v>
      </c>
      <c r="CB22" s="74">
        <v>5837</v>
      </c>
      <c r="CC22" s="74">
        <v>0</v>
      </c>
      <c r="CD22" s="74">
        <v>0</v>
      </c>
      <c r="CE22" s="75" t="s">
        <v>348</v>
      </c>
      <c r="CF22" s="74">
        <v>0</v>
      </c>
      <c r="CG22" s="74">
        <v>0</v>
      </c>
      <c r="CH22" s="74">
        <f t="shared" si="32"/>
        <v>160514</v>
      </c>
      <c r="CI22" s="74">
        <f t="shared" si="33"/>
        <v>11550</v>
      </c>
      <c r="CJ22" s="74">
        <f t="shared" si="34"/>
        <v>11550</v>
      </c>
      <c r="CK22" s="74">
        <f t="shared" si="35"/>
        <v>0</v>
      </c>
      <c r="CL22" s="74">
        <f t="shared" si="36"/>
        <v>11550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348</v>
      </c>
      <c r="CQ22" s="74">
        <f t="shared" si="40"/>
        <v>155559</v>
      </c>
      <c r="CR22" s="74">
        <f t="shared" si="41"/>
        <v>34932</v>
      </c>
      <c r="CS22" s="74">
        <f t="shared" si="42"/>
        <v>13719</v>
      </c>
      <c r="CT22" s="74">
        <f t="shared" si="43"/>
        <v>0</v>
      </c>
      <c r="CU22" s="74">
        <f t="shared" si="44"/>
        <v>21213</v>
      </c>
      <c r="CV22" s="74">
        <f t="shared" si="45"/>
        <v>0</v>
      </c>
      <c r="CW22" s="74">
        <f t="shared" si="46"/>
        <v>114235</v>
      </c>
      <c r="CX22" s="74">
        <f t="shared" si="47"/>
        <v>0</v>
      </c>
      <c r="CY22" s="74">
        <f t="shared" si="48"/>
        <v>109442</v>
      </c>
      <c r="CZ22" s="74">
        <f t="shared" si="49"/>
        <v>4793</v>
      </c>
      <c r="DA22" s="74">
        <f t="shared" si="50"/>
        <v>0</v>
      </c>
      <c r="DB22" s="74">
        <f t="shared" si="51"/>
        <v>6392</v>
      </c>
      <c r="DC22" s="74">
        <f t="shared" si="52"/>
        <v>0</v>
      </c>
      <c r="DD22" s="74">
        <f t="shared" si="53"/>
        <v>5837</v>
      </c>
      <c r="DE22" s="74">
        <f t="shared" si="54"/>
        <v>555</v>
      </c>
      <c r="DF22" s="74">
        <f t="shared" si="55"/>
        <v>0</v>
      </c>
      <c r="DG22" s="75" t="s">
        <v>348</v>
      </c>
      <c r="DH22" s="74">
        <f t="shared" si="56"/>
        <v>0</v>
      </c>
      <c r="DI22" s="74">
        <f t="shared" si="57"/>
        <v>0</v>
      </c>
      <c r="DJ22" s="74">
        <f t="shared" si="58"/>
        <v>167109</v>
      </c>
    </row>
    <row r="23" spans="1:114" s="50" customFormat="1" ht="12" customHeight="1">
      <c r="A23" s="53" t="s">
        <v>349</v>
      </c>
      <c r="B23" s="54" t="s">
        <v>380</v>
      </c>
      <c r="C23" s="53" t="s">
        <v>381</v>
      </c>
      <c r="D23" s="74">
        <f t="shared" si="6"/>
        <v>0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f t="shared" si="8"/>
        <v>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4">
        <v>44648</v>
      </c>
      <c r="T23" s="74">
        <v>0</v>
      </c>
      <c r="U23" s="74">
        <v>0</v>
      </c>
      <c r="V23" s="74">
        <f t="shared" si="10"/>
        <v>0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4">
        <f t="shared" si="16"/>
        <v>44648</v>
      </c>
      <c r="AC23" s="74">
        <f t="shared" si="17"/>
        <v>0</v>
      </c>
      <c r="AD23" s="74">
        <f t="shared" si="18"/>
        <v>0</v>
      </c>
      <c r="AE23" s="74">
        <f t="shared" si="19"/>
        <v>0</v>
      </c>
      <c r="AF23" s="74">
        <f t="shared" si="20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5" t="s">
        <v>348</v>
      </c>
      <c r="AM23" s="74">
        <f t="shared" si="21"/>
        <v>0</v>
      </c>
      <c r="AN23" s="74">
        <f t="shared" si="22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3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4"/>
        <v>0</v>
      </c>
      <c r="AY23" s="74">
        <v>0</v>
      </c>
      <c r="AZ23" s="74">
        <v>0</v>
      </c>
      <c r="BA23" s="74">
        <v>0</v>
      </c>
      <c r="BB23" s="74">
        <v>0</v>
      </c>
      <c r="BC23" s="75" t="s">
        <v>348</v>
      </c>
      <c r="BD23" s="74">
        <v>0</v>
      </c>
      <c r="BE23" s="74">
        <v>0</v>
      </c>
      <c r="BF23" s="74">
        <f t="shared" si="25"/>
        <v>0</v>
      </c>
      <c r="BG23" s="74">
        <f t="shared" si="26"/>
        <v>0</v>
      </c>
      <c r="BH23" s="74">
        <f t="shared" si="27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5" t="s">
        <v>348</v>
      </c>
      <c r="BO23" s="74">
        <f t="shared" si="28"/>
        <v>14059</v>
      </c>
      <c r="BP23" s="74">
        <f t="shared" si="29"/>
        <v>12322</v>
      </c>
      <c r="BQ23" s="74">
        <v>12322</v>
      </c>
      <c r="BR23" s="74">
        <v>0</v>
      </c>
      <c r="BS23" s="74">
        <v>0</v>
      </c>
      <c r="BT23" s="74">
        <v>0</v>
      </c>
      <c r="BU23" s="74">
        <f t="shared" si="30"/>
        <v>898</v>
      </c>
      <c r="BV23" s="74">
        <v>0</v>
      </c>
      <c r="BW23" s="74">
        <v>898</v>
      </c>
      <c r="BX23" s="74">
        <v>0</v>
      </c>
      <c r="BY23" s="74">
        <v>0</v>
      </c>
      <c r="BZ23" s="74">
        <f t="shared" si="31"/>
        <v>839</v>
      </c>
      <c r="CA23" s="74">
        <v>224</v>
      </c>
      <c r="CB23" s="74">
        <v>140</v>
      </c>
      <c r="CC23" s="74">
        <v>0</v>
      </c>
      <c r="CD23" s="74">
        <v>475</v>
      </c>
      <c r="CE23" s="75" t="s">
        <v>348</v>
      </c>
      <c r="CF23" s="74">
        <v>0</v>
      </c>
      <c r="CG23" s="74">
        <v>30589</v>
      </c>
      <c r="CH23" s="74">
        <f t="shared" si="32"/>
        <v>44648</v>
      </c>
      <c r="CI23" s="74">
        <f t="shared" si="33"/>
        <v>0</v>
      </c>
      <c r="CJ23" s="74">
        <f t="shared" si="34"/>
        <v>0</v>
      </c>
      <c r="CK23" s="74">
        <f t="shared" si="35"/>
        <v>0</v>
      </c>
      <c r="CL23" s="74">
        <f t="shared" si="36"/>
        <v>0</v>
      </c>
      <c r="CM23" s="74">
        <f t="shared" si="37"/>
        <v>0</v>
      </c>
      <c r="CN23" s="74">
        <f t="shared" si="38"/>
        <v>0</v>
      </c>
      <c r="CO23" s="74">
        <f t="shared" si="39"/>
        <v>0</v>
      </c>
      <c r="CP23" s="75" t="s">
        <v>348</v>
      </c>
      <c r="CQ23" s="74">
        <f t="shared" si="40"/>
        <v>14059</v>
      </c>
      <c r="CR23" s="74">
        <f t="shared" si="41"/>
        <v>12322</v>
      </c>
      <c r="CS23" s="74">
        <f t="shared" si="42"/>
        <v>12322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898</v>
      </c>
      <c r="CX23" s="74">
        <f t="shared" si="47"/>
        <v>0</v>
      </c>
      <c r="CY23" s="74">
        <f t="shared" si="48"/>
        <v>898</v>
      </c>
      <c r="CZ23" s="74">
        <f t="shared" si="49"/>
        <v>0</v>
      </c>
      <c r="DA23" s="74">
        <f t="shared" si="50"/>
        <v>0</v>
      </c>
      <c r="DB23" s="74">
        <f t="shared" si="51"/>
        <v>839</v>
      </c>
      <c r="DC23" s="74">
        <f t="shared" si="52"/>
        <v>224</v>
      </c>
      <c r="DD23" s="74">
        <f t="shared" si="53"/>
        <v>140</v>
      </c>
      <c r="DE23" s="74">
        <f t="shared" si="54"/>
        <v>0</v>
      </c>
      <c r="DF23" s="74">
        <f t="shared" si="55"/>
        <v>475</v>
      </c>
      <c r="DG23" s="75" t="s">
        <v>348</v>
      </c>
      <c r="DH23" s="74">
        <f t="shared" si="56"/>
        <v>0</v>
      </c>
      <c r="DI23" s="74">
        <f t="shared" si="57"/>
        <v>30589</v>
      </c>
      <c r="DJ23" s="74">
        <f t="shared" si="58"/>
        <v>44648</v>
      </c>
    </row>
    <row r="24" spans="1:114" s="50" customFormat="1" ht="12" customHeight="1">
      <c r="A24" s="53" t="s">
        <v>349</v>
      </c>
      <c r="B24" s="54" t="s">
        <v>382</v>
      </c>
      <c r="C24" s="53" t="s">
        <v>383</v>
      </c>
      <c r="D24" s="74">
        <f t="shared" si="6"/>
        <v>17288</v>
      </c>
      <c r="E24" s="74">
        <f t="shared" si="7"/>
        <v>13096</v>
      </c>
      <c r="F24" s="74">
        <v>0</v>
      </c>
      <c r="G24" s="74">
        <v>0</v>
      </c>
      <c r="H24" s="74">
        <v>0</v>
      </c>
      <c r="I24" s="74">
        <v>13018</v>
      </c>
      <c r="J24" s="74">
        <v>100370</v>
      </c>
      <c r="K24" s="74">
        <v>78</v>
      </c>
      <c r="L24" s="74">
        <v>4192</v>
      </c>
      <c r="M24" s="74">
        <f t="shared" si="8"/>
        <v>17574</v>
      </c>
      <c r="N24" s="74">
        <f t="shared" si="9"/>
        <v>11714</v>
      </c>
      <c r="O24" s="74">
        <v>0</v>
      </c>
      <c r="P24" s="74">
        <v>0</v>
      </c>
      <c r="Q24" s="74">
        <v>0</v>
      </c>
      <c r="R24" s="74">
        <v>11636</v>
      </c>
      <c r="S24" s="74">
        <v>69298</v>
      </c>
      <c r="T24" s="74">
        <v>78</v>
      </c>
      <c r="U24" s="74">
        <v>5860</v>
      </c>
      <c r="V24" s="74">
        <f t="shared" si="10"/>
        <v>34862</v>
      </c>
      <c r="W24" s="74">
        <f t="shared" si="11"/>
        <v>24810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24654</v>
      </c>
      <c r="AB24" s="74">
        <f t="shared" si="16"/>
        <v>169668</v>
      </c>
      <c r="AC24" s="74">
        <f t="shared" si="17"/>
        <v>156</v>
      </c>
      <c r="AD24" s="74">
        <f t="shared" si="18"/>
        <v>10052</v>
      </c>
      <c r="AE24" s="74">
        <f t="shared" si="19"/>
        <v>0</v>
      </c>
      <c r="AF24" s="74">
        <f t="shared" si="20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5" t="s">
        <v>348</v>
      </c>
      <c r="AM24" s="74">
        <f t="shared" si="21"/>
        <v>102924</v>
      </c>
      <c r="AN24" s="74">
        <f t="shared" si="22"/>
        <v>21017</v>
      </c>
      <c r="AO24" s="74">
        <v>21017</v>
      </c>
      <c r="AP24" s="74">
        <v>0</v>
      </c>
      <c r="AQ24" s="74">
        <v>0</v>
      </c>
      <c r="AR24" s="74">
        <v>0</v>
      </c>
      <c r="AS24" s="74">
        <f t="shared" si="23"/>
        <v>71452</v>
      </c>
      <c r="AT24" s="74">
        <v>0</v>
      </c>
      <c r="AU24" s="74">
        <v>71452</v>
      </c>
      <c r="AV24" s="74">
        <v>0</v>
      </c>
      <c r="AW24" s="74">
        <v>0</v>
      </c>
      <c r="AX24" s="74">
        <f t="shared" si="24"/>
        <v>10455</v>
      </c>
      <c r="AY24" s="74">
        <v>0</v>
      </c>
      <c r="AZ24" s="74">
        <v>0</v>
      </c>
      <c r="BA24" s="74">
        <v>10455</v>
      </c>
      <c r="BB24" s="74">
        <v>0</v>
      </c>
      <c r="BC24" s="75" t="s">
        <v>348</v>
      </c>
      <c r="BD24" s="74">
        <v>0</v>
      </c>
      <c r="BE24" s="74">
        <v>14734</v>
      </c>
      <c r="BF24" s="74">
        <f t="shared" si="25"/>
        <v>117658</v>
      </c>
      <c r="BG24" s="74">
        <f t="shared" si="26"/>
        <v>0</v>
      </c>
      <c r="BH24" s="74">
        <f t="shared" si="27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5" t="s">
        <v>348</v>
      </c>
      <c r="BO24" s="74">
        <f t="shared" si="28"/>
        <v>72139</v>
      </c>
      <c r="BP24" s="74">
        <f t="shared" si="29"/>
        <v>21017</v>
      </c>
      <c r="BQ24" s="74">
        <v>21017</v>
      </c>
      <c r="BR24" s="74">
        <v>0</v>
      </c>
      <c r="BS24" s="74">
        <v>0</v>
      </c>
      <c r="BT24" s="74">
        <v>0</v>
      </c>
      <c r="BU24" s="74">
        <f t="shared" si="30"/>
        <v>50508</v>
      </c>
      <c r="BV24" s="74">
        <v>0</v>
      </c>
      <c r="BW24" s="74">
        <v>50508</v>
      </c>
      <c r="BX24" s="74">
        <v>0</v>
      </c>
      <c r="BY24" s="74">
        <v>0</v>
      </c>
      <c r="BZ24" s="74">
        <f t="shared" si="31"/>
        <v>614</v>
      </c>
      <c r="CA24" s="74">
        <v>0</v>
      </c>
      <c r="CB24" s="74">
        <v>0</v>
      </c>
      <c r="CC24" s="74">
        <v>614</v>
      </c>
      <c r="CD24" s="74">
        <v>0</v>
      </c>
      <c r="CE24" s="75" t="s">
        <v>348</v>
      </c>
      <c r="CF24" s="74">
        <v>0</v>
      </c>
      <c r="CG24" s="74">
        <v>14733</v>
      </c>
      <c r="CH24" s="74">
        <f t="shared" si="32"/>
        <v>86872</v>
      </c>
      <c r="CI24" s="74">
        <f t="shared" si="33"/>
        <v>0</v>
      </c>
      <c r="CJ24" s="74">
        <f t="shared" si="34"/>
        <v>0</v>
      </c>
      <c r="CK24" s="74">
        <f t="shared" si="35"/>
        <v>0</v>
      </c>
      <c r="CL24" s="74">
        <f t="shared" si="36"/>
        <v>0</v>
      </c>
      <c r="CM24" s="74">
        <f t="shared" si="37"/>
        <v>0</v>
      </c>
      <c r="CN24" s="74">
        <f t="shared" si="38"/>
        <v>0</v>
      </c>
      <c r="CO24" s="74">
        <f t="shared" si="39"/>
        <v>0</v>
      </c>
      <c r="CP24" s="75" t="s">
        <v>348</v>
      </c>
      <c r="CQ24" s="74">
        <f t="shared" si="40"/>
        <v>175063</v>
      </c>
      <c r="CR24" s="74">
        <f t="shared" si="41"/>
        <v>42034</v>
      </c>
      <c r="CS24" s="74">
        <f t="shared" si="42"/>
        <v>42034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121960</v>
      </c>
      <c r="CX24" s="74">
        <f t="shared" si="47"/>
        <v>0</v>
      </c>
      <c r="CY24" s="74">
        <f t="shared" si="48"/>
        <v>121960</v>
      </c>
      <c r="CZ24" s="74">
        <f t="shared" si="49"/>
        <v>0</v>
      </c>
      <c r="DA24" s="74">
        <f t="shared" si="50"/>
        <v>0</v>
      </c>
      <c r="DB24" s="74">
        <f t="shared" si="51"/>
        <v>11069</v>
      </c>
      <c r="DC24" s="74">
        <f t="shared" si="52"/>
        <v>0</v>
      </c>
      <c r="DD24" s="74">
        <f t="shared" si="53"/>
        <v>0</v>
      </c>
      <c r="DE24" s="74">
        <f t="shared" si="54"/>
        <v>11069</v>
      </c>
      <c r="DF24" s="74">
        <f t="shared" si="55"/>
        <v>0</v>
      </c>
      <c r="DG24" s="75" t="s">
        <v>348</v>
      </c>
      <c r="DH24" s="74">
        <f t="shared" si="56"/>
        <v>0</v>
      </c>
      <c r="DI24" s="74">
        <f t="shared" si="57"/>
        <v>29467</v>
      </c>
      <c r="DJ24" s="74">
        <f t="shared" si="58"/>
        <v>204530</v>
      </c>
    </row>
    <row r="25" spans="1:114" s="50" customFormat="1" ht="12" customHeight="1">
      <c r="A25" s="53" t="s">
        <v>349</v>
      </c>
      <c r="B25" s="54" t="s">
        <v>384</v>
      </c>
      <c r="C25" s="53" t="s">
        <v>385</v>
      </c>
      <c r="D25" s="74">
        <f t="shared" si="6"/>
        <v>73892</v>
      </c>
      <c r="E25" s="74">
        <f t="shared" si="7"/>
        <v>65383</v>
      </c>
      <c r="F25" s="74">
        <v>0</v>
      </c>
      <c r="G25" s="74">
        <v>0</v>
      </c>
      <c r="H25" s="74">
        <v>0</v>
      </c>
      <c r="I25" s="74">
        <v>60768</v>
      </c>
      <c r="J25" s="74">
        <v>354688</v>
      </c>
      <c r="K25" s="74">
        <v>4615</v>
      </c>
      <c r="L25" s="74">
        <v>8509</v>
      </c>
      <c r="M25" s="74">
        <f t="shared" si="8"/>
        <v>167125</v>
      </c>
      <c r="N25" s="74">
        <f t="shared" si="9"/>
        <v>159950</v>
      </c>
      <c r="O25" s="74">
        <v>0</v>
      </c>
      <c r="P25" s="74">
        <v>0</v>
      </c>
      <c r="Q25" s="74">
        <v>0</v>
      </c>
      <c r="R25" s="74">
        <v>159950</v>
      </c>
      <c r="S25" s="74">
        <v>127153</v>
      </c>
      <c r="T25" s="74">
        <v>0</v>
      </c>
      <c r="U25" s="74">
        <v>7175</v>
      </c>
      <c r="V25" s="74">
        <f t="shared" si="10"/>
        <v>241017</v>
      </c>
      <c r="W25" s="74">
        <f t="shared" si="11"/>
        <v>225333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220718</v>
      </c>
      <c r="AB25" s="74">
        <f t="shared" si="16"/>
        <v>481841</v>
      </c>
      <c r="AC25" s="74">
        <f t="shared" si="17"/>
        <v>4615</v>
      </c>
      <c r="AD25" s="74">
        <f t="shared" si="18"/>
        <v>15684</v>
      </c>
      <c r="AE25" s="74">
        <f t="shared" si="19"/>
        <v>0</v>
      </c>
      <c r="AF25" s="74">
        <f t="shared" si="20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5" t="s">
        <v>348</v>
      </c>
      <c r="AM25" s="74">
        <f t="shared" si="21"/>
        <v>411182</v>
      </c>
      <c r="AN25" s="74">
        <f t="shared" si="22"/>
        <v>94438</v>
      </c>
      <c r="AO25" s="74">
        <v>26859</v>
      </c>
      <c r="AP25" s="74">
        <v>0</v>
      </c>
      <c r="AQ25" s="74">
        <v>59289</v>
      </c>
      <c r="AR25" s="74">
        <v>8290</v>
      </c>
      <c r="AS25" s="74">
        <f t="shared" si="23"/>
        <v>163481</v>
      </c>
      <c r="AT25" s="74">
        <v>0</v>
      </c>
      <c r="AU25" s="74">
        <v>163481</v>
      </c>
      <c r="AV25" s="74">
        <v>0</v>
      </c>
      <c r="AW25" s="74">
        <v>0</v>
      </c>
      <c r="AX25" s="74">
        <f t="shared" si="24"/>
        <v>148936</v>
      </c>
      <c r="AY25" s="74">
        <v>82271</v>
      </c>
      <c r="AZ25" s="74">
        <v>28550</v>
      </c>
      <c r="BA25" s="74">
        <v>38115</v>
      </c>
      <c r="BB25" s="74">
        <v>0</v>
      </c>
      <c r="BC25" s="75" t="s">
        <v>348</v>
      </c>
      <c r="BD25" s="74">
        <v>4327</v>
      </c>
      <c r="BE25" s="74">
        <v>17398</v>
      </c>
      <c r="BF25" s="74">
        <f t="shared" si="25"/>
        <v>428580</v>
      </c>
      <c r="BG25" s="74">
        <f t="shared" si="26"/>
        <v>0</v>
      </c>
      <c r="BH25" s="74">
        <f t="shared" si="27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5" t="s">
        <v>348</v>
      </c>
      <c r="BO25" s="74">
        <f t="shared" si="28"/>
        <v>287428</v>
      </c>
      <c r="BP25" s="74">
        <f t="shared" si="29"/>
        <v>89672</v>
      </c>
      <c r="BQ25" s="74">
        <v>40760</v>
      </c>
      <c r="BR25" s="74">
        <v>32608</v>
      </c>
      <c r="BS25" s="74">
        <v>16304</v>
      </c>
      <c r="BT25" s="74">
        <v>0</v>
      </c>
      <c r="BU25" s="74">
        <f t="shared" si="30"/>
        <v>54213</v>
      </c>
      <c r="BV25" s="74">
        <v>10728</v>
      </c>
      <c r="BW25" s="74">
        <v>43485</v>
      </c>
      <c r="BX25" s="74">
        <v>0</v>
      </c>
      <c r="BY25" s="74">
        <v>0</v>
      </c>
      <c r="BZ25" s="74">
        <f t="shared" si="31"/>
        <v>143543</v>
      </c>
      <c r="CA25" s="74">
        <v>121109</v>
      </c>
      <c r="CB25" s="74">
        <v>22434</v>
      </c>
      <c r="CC25" s="74">
        <v>0</v>
      </c>
      <c r="CD25" s="74">
        <v>0</v>
      </c>
      <c r="CE25" s="75" t="s">
        <v>348</v>
      </c>
      <c r="CF25" s="74">
        <v>0</v>
      </c>
      <c r="CG25" s="74">
        <v>6850</v>
      </c>
      <c r="CH25" s="74">
        <f t="shared" si="32"/>
        <v>294278</v>
      </c>
      <c r="CI25" s="74">
        <f t="shared" si="33"/>
        <v>0</v>
      </c>
      <c r="CJ25" s="74">
        <f t="shared" si="34"/>
        <v>0</v>
      </c>
      <c r="CK25" s="74">
        <f t="shared" si="35"/>
        <v>0</v>
      </c>
      <c r="CL25" s="74">
        <f t="shared" si="36"/>
        <v>0</v>
      </c>
      <c r="CM25" s="74">
        <f t="shared" si="37"/>
        <v>0</v>
      </c>
      <c r="CN25" s="74">
        <f t="shared" si="38"/>
        <v>0</v>
      </c>
      <c r="CO25" s="74">
        <f t="shared" si="39"/>
        <v>0</v>
      </c>
      <c r="CP25" s="75" t="s">
        <v>348</v>
      </c>
      <c r="CQ25" s="74">
        <f t="shared" si="40"/>
        <v>698610</v>
      </c>
      <c r="CR25" s="74">
        <f t="shared" si="41"/>
        <v>184110</v>
      </c>
      <c r="CS25" s="74">
        <f t="shared" si="42"/>
        <v>67619</v>
      </c>
      <c r="CT25" s="74">
        <f t="shared" si="43"/>
        <v>32608</v>
      </c>
      <c r="CU25" s="74">
        <f t="shared" si="44"/>
        <v>75593</v>
      </c>
      <c r="CV25" s="74">
        <f t="shared" si="45"/>
        <v>8290</v>
      </c>
      <c r="CW25" s="74">
        <f t="shared" si="46"/>
        <v>217694</v>
      </c>
      <c r="CX25" s="74">
        <f t="shared" si="47"/>
        <v>10728</v>
      </c>
      <c r="CY25" s="74">
        <f t="shared" si="48"/>
        <v>206966</v>
      </c>
      <c r="CZ25" s="74">
        <f t="shared" si="49"/>
        <v>0</v>
      </c>
      <c r="DA25" s="74">
        <f t="shared" si="50"/>
        <v>0</v>
      </c>
      <c r="DB25" s="74">
        <f t="shared" si="51"/>
        <v>292479</v>
      </c>
      <c r="DC25" s="74">
        <f t="shared" si="52"/>
        <v>203380</v>
      </c>
      <c r="DD25" s="74">
        <f t="shared" si="53"/>
        <v>50984</v>
      </c>
      <c r="DE25" s="74">
        <f t="shared" si="54"/>
        <v>38115</v>
      </c>
      <c r="DF25" s="74">
        <f t="shared" si="55"/>
        <v>0</v>
      </c>
      <c r="DG25" s="75" t="s">
        <v>348</v>
      </c>
      <c r="DH25" s="74">
        <f t="shared" si="56"/>
        <v>4327</v>
      </c>
      <c r="DI25" s="74">
        <f t="shared" si="57"/>
        <v>24248</v>
      </c>
      <c r="DJ25" s="74">
        <f t="shared" si="58"/>
        <v>722858</v>
      </c>
    </row>
    <row r="26" spans="1:114" s="50" customFormat="1" ht="12" customHeight="1">
      <c r="A26" s="53" t="s">
        <v>349</v>
      </c>
      <c r="B26" s="54" t="s">
        <v>386</v>
      </c>
      <c r="C26" s="53" t="s">
        <v>387</v>
      </c>
      <c r="D26" s="74">
        <f t="shared" si="6"/>
        <v>318429</v>
      </c>
      <c r="E26" s="74">
        <f t="shared" si="7"/>
        <v>290375</v>
      </c>
      <c r="F26" s="74">
        <v>43162</v>
      </c>
      <c r="G26" s="74">
        <v>0</v>
      </c>
      <c r="H26" s="74">
        <v>82600</v>
      </c>
      <c r="I26" s="74">
        <v>162705</v>
      </c>
      <c r="J26" s="74">
        <v>444328</v>
      </c>
      <c r="K26" s="74">
        <v>1908</v>
      </c>
      <c r="L26" s="74">
        <v>28054</v>
      </c>
      <c r="M26" s="74">
        <f t="shared" si="8"/>
        <v>44167</v>
      </c>
      <c r="N26" s="74">
        <f t="shared" si="9"/>
        <v>44167</v>
      </c>
      <c r="O26" s="74">
        <v>0</v>
      </c>
      <c r="P26" s="74">
        <v>0</v>
      </c>
      <c r="Q26" s="74">
        <v>0</v>
      </c>
      <c r="R26" s="74">
        <v>44167</v>
      </c>
      <c r="S26" s="74">
        <v>358223</v>
      </c>
      <c r="T26" s="74">
        <v>0</v>
      </c>
      <c r="U26" s="74">
        <v>0</v>
      </c>
      <c r="V26" s="74">
        <f t="shared" si="10"/>
        <v>362596</v>
      </c>
      <c r="W26" s="74">
        <f t="shared" si="11"/>
        <v>334542</v>
      </c>
      <c r="X26" s="74">
        <f t="shared" si="12"/>
        <v>43162</v>
      </c>
      <c r="Y26" s="74">
        <f t="shared" si="13"/>
        <v>0</v>
      </c>
      <c r="Z26" s="74">
        <f t="shared" si="14"/>
        <v>82600</v>
      </c>
      <c r="AA26" s="74">
        <f t="shared" si="15"/>
        <v>206872</v>
      </c>
      <c r="AB26" s="74">
        <f t="shared" si="16"/>
        <v>802551</v>
      </c>
      <c r="AC26" s="74">
        <f t="shared" si="17"/>
        <v>1908</v>
      </c>
      <c r="AD26" s="74">
        <f t="shared" si="18"/>
        <v>28054</v>
      </c>
      <c r="AE26" s="74">
        <f t="shared" si="19"/>
        <v>142406</v>
      </c>
      <c r="AF26" s="74">
        <f t="shared" si="20"/>
        <v>123190</v>
      </c>
      <c r="AG26" s="74">
        <v>0</v>
      </c>
      <c r="AH26" s="74">
        <v>123190</v>
      </c>
      <c r="AI26" s="74">
        <v>0</v>
      </c>
      <c r="AJ26" s="74">
        <v>0</v>
      </c>
      <c r="AK26" s="74">
        <v>19216</v>
      </c>
      <c r="AL26" s="75" t="s">
        <v>348</v>
      </c>
      <c r="AM26" s="74">
        <f t="shared" si="21"/>
        <v>620351</v>
      </c>
      <c r="AN26" s="74">
        <f t="shared" si="22"/>
        <v>53257</v>
      </c>
      <c r="AO26" s="74">
        <v>53257</v>
      </c>
      <c r="AP26" s="74">
        <v>0</v>
      </c>
      <c r="AQ26" s="74">
        <v>0</v>
      </c>
      <c r="AR26" s="74">
        <v>0</v>
      </c>
      <c r="AS26" s="74">
        <f t="shared" si="23"/>
        <v>120936</v>
      </c>
      <c r="AT26" s="74">
        <v>0</v>
      </c>
      <c r="AU26" s="74">
        <v>120936</v>
      </c>
      <c r="AV26" s="74">
        <v>0</v>
      </c>
      <c r="AW26" s="74">
        <v>0</v>
      </c>
      <c r="AX26" s="74">
        <f t="shared" si="24"/>
        <v>446158</v>
      </c>
      <c r="AY26" s="74">
        <v>0</v>
      </c>
      <c r="AZ26" s="74">
        <v>431259</v>
      </c>
      <c r="BA26" s="74">
        <v>7102</v>
      </c>
      <c r="BB26" s="74">
        <v>7797</v>
      </c>
      <c r="BC26" s="75" t="s">
        <v>348</v>
      </c>
      <c r="BD26" s="74">
        <v>0</v>
      </c>
      <c r="BE26" s="74">
        <v>0</v>
      </c>
      <c r="BF26" s="74">
        <f t="shared" si="25"/>
        <v>762757</v>
      </c>
      <c r="BG26" s="74">
        <f t="shared" si="26"/>
        <v>227841</v>
      </c>
      <c r="BH26" s="74">
        <f t="shared" si="27"/>
        <v>215850</v>
      </c>
      <c r="BI26" s="74">
        <v>0</v>
      </c>
      <c r="BJ26" s="74">
        <v>215850</v>
      </c>
      <c r="BK26" s="74">
        <v>0</v>
      </c>
      <c r="BL26" s="74">
        <v>0</v>
      </c>
      <c r="BM26" s="74">
        <v>11991</v>
      </c>
      <c r="BN26" s="75" t="s">
        <v>348</v>
      </c>
      <c r="BO26" s="74">
        <f t="shared" si="28"/>
        <v>174549</v>
      </c>
      <c r="BP26" s="74">
        <f t="shared" si="29"/>
        <v>39374</v>
      </c>
      <c r="BQ26" s="74">
        <v>39374</v>
      </c>
      <c r="BR26" s="74">
        <v>0</v>
      </c>
      <c r="BS26" s="74">
        <v>0</v>
      </c>
      <c r="BT26" s="74">
        <v>0</v>
      </c>
      <c r="BU26" s="74">
        <f t="shared" si="30"/>
        <v>129618</v>
      </c>
      <c r="BV26" s="74">
        <v>0</v>
      </c>
      <c r="BW26" s="74">
        <v>129618</v>
      </c>
      <c r="BX26" s="74">
        <v>0</v>
      </c>
      <c r="BY26" s="74">
        <v>0</v>
      </c>
      <c r="BZ26" s="74">
        <f t="shared" si="31"/>
        <v>5557</v>
      </c>
      <c r="CA26" s="74">
        <v>0</v>
      </c>
      <c r="CB26" s="74">
        <v>4647</v>
      </c>
      <c r="CC26" s="74">
        <v>0</v>
      </c>
      <c r="CD26" s="74">
        <v>910</v>
      </c>
      <c r="CE26" s="75" t="s">
        <v>348</v>
      </c>
      <c r="CF26" s="74">
        <v>0</v>
      </c>
      <c r="CG26" s="74">
        <v>0</v>
      </c>
      <c r="CH26" s="74">
        <f t="shared" si="32"/>
        <v>402390</v>
      </c>
      <c r="CI26" s="74">
        <f t="shared" si="33"/>
        <v>370247</v>
      </c>
      <c r="CJ26" s="74">
        <f t="shared" si="34"/>
        <v>339040</v>
      </c>
      <c r="CK26" s="74">
        <f t="shared" si="35"/>
        <v>0</v>
      </c>
      <c r="CL26" s="74">
        <f t="shared" si="36"/>
        <v>339040</v>
      </c>
      <c r="CM26" s="74">
        <f t="shared" si="37"/>
        <v>0</v>
      </c>
      <c r="CN26" s="74">
        <f t="shared" si="38"/>
        <v>0</v>
      </c>
      <c r="CO26" s="74">
        <f t="shared" si="39"/>
        <v>31207</v>
      </c>
      <c r="CP26" s="75" t="s">
        <v>348</v>
      </c>
      <c r="CQ26" s="74">
        <f t="shared" si="40"/>
        <v>794900</v>
      </c>
      <c r="CR26" s="74">
        <f t="shared" si="41"/>
        <v>92631</v>
      </c>
      <c r="CS26" s="74">
        <f t="shared" si="42"/>
        <v>92631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250554</v>
      </c>
      <c r="CX26" s="74">
        <f t="shared" si="47"/>
        <v>0</v>
      </c>
      <c r="CY26" s="74">
        <f t="shared" si="48"/>
        <v>250554</v>
      </c>
      <c r="CZ26" s="74">
        <f t="shared" si="49"/>
        <v>0</v>
      </c>
      <c r="DA26" s="74">
        <f t="shared" si="50"/>
        <v>0</v>
      </c>
      <c r="DB26" s="74">
        <f t="shared" si="51"/>
        <v>451715</v>
      </c>
      <c r="DC26" s="74">
        <f t="shared" si="52"/>
        <v>0</v>
      </c>
      <c r="DD26" s="74">
        <f t="shared" si="53"/>
        <v>435906</v>
      </c>
      <c r="DE26" s="74">
        <f t="shared" si="54"/>
        <v>7102</v>
      </c>
      <c r="DF26" s="74">
        <f t="shared" si="55"/>
        <v>8707</v>
      </c>
      <c r="DG26" s="75" t="s">
        <v>348</v>
      </c>
      <c r="DH26" s="74">
        <f t="shared" si="56"/>
        <v>0</v>
      </c>
      <c r="DI26" s="74">
        <f t="shared" si="57"/>
        <v>0</v>
      </c>
      <c r="DJ26" s="74">
        <f t="shared" si="58"/>
        <v>1165147</v>
      </c>
    </row>
    <row r="27" spans="1:114" s="50" customFormat="1" ht="12" customHeight="1">
      <c r="A27" s="53" t="s">
        <v>349</v>
      </c>
      <c r="B27" s="54" t="s">
        <v>388</v>
      </c>
      <c r="C27" s="53" t="s">
        <v>389</v>
      </c>
      <c r="D27" s="74">
        <f t="shared" si="6"/>
        <v>438372</v>
      </c>
      <c r="E27" s="74">
        <f t="shared" si="7"/>
        <v>438372</v>
      </c>
      <c r="F27" s="74">
        <v>0</v>
      </c>
      <c r="G27" s="74">
        <v>0</v>
      </c>
      <c r="H27" s="74">
        <v>0</v>
      </c>
      <c r="I27" s="74">
        <v>438232</v>
      </c>
      <c r="J27" s="74">
        <v>454130</v>
      </c>
      <c r="K27" s="74">
        <v>140</v>
      </c>
      <c r="L27" s="74">
        <v>0</v>
      </c>
      <c r="M27" s="74">
        <f t="shared" si="8"/>
        <v>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10"/>
        <v>438372</v>
      </c>
      <c r="W27" s="74">
        <f t="shared" si="11"/>
        <v>438372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438232</v>
      </c>
      <c r="AB27" s="74">
        <f t="shared" si="16"/>
        <v>454130</v>
      </c>
      <c r="AC27" s="74">
        <f t="shared" si="17"/>
        <v>140</v>
      </c>
      <c r="AD27" s="74">
        <f t="shared" si="18"/>
        <v>0</v>
      </c>
      <c r="AE27" s="74">
        <f t="shared" si="19"/>
        <v>0</v>
      </c>
      <c r="AF27" s="74">
        <f t="shared" si="20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5" t="s">
        <v>348</v>
      </c>
      <c r="AM27" s="74">
        <f t="shared" si="21"/>
        <v>727562</v>
      </c>
      <c r="AN27" s="74">
        <f t="shared" si="22"/>
        <v>244517</v>
      </c>
      <c r="AO27" s="74">
        <v>84411</v>
      </c>
      <c r="AP27" s="74">
        <v>0</v>
      </c>
      <c r="AQ27" s="74">
        <v>160106</v>
      </c>
      <c r="AR27" s="74">
        <v>0</v>
      </c>
      <c r="AS27" s="74">
        <f t="shared" si="23"/>
        <v>349060</v>
      </c>
      <c r="AT27" s="74">
        <v>0</v>
      </c>
      <c r="AU27" s="74">
        <v>349060</v>
      </c>
      <c r="AV27" s="74">
        <v>0</v>
      </c>
      <c r="AW27" s="74">
        <v>0</v>
      </c>
      <c r="AX27" s="74">
        <f t="shared" si="24"/>
        <v>133985</v>
      </c>
      <c r="AY27" s="74">
        <v>0</v>
      </c>
      <c r="AZ27" s="74">
        <v>31410</v>
      </c>
      <c r="BA27" s="74">
        <v>102575</v>
      </c>
      <c r="BB27" s="74">
        <v>0</v>
      </c>
      <c r="BC27" s="75" t="s">
        <v>348</v>
      </c>
      <c r="BD27" s="74">
        <v>0</v>
      </c>
      <c r="BE27" s="74">
        <v>164940</v>
      </c>
      <c r="BF27" s="74">
        <f t="shared" si="25"/>
        <v>892502</v>
      </c>
      <c r="BG27" s="74">
        <f t="shared" si="26"/>
        <v>0</v>
      </c>
      <c r="BH27" s="74">
        <f t="shared" si="27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5" t="s">
        <v>348</v>
      </c>
      <c r="BO27" s="74">
        <f t="shared" si="28"/>
        <v>0</v>
      </c>
      <c r="BP27" s="74">
        <f t="shared" si="29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30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1"/>
        <v>0</v>
      </c>
      <c r="CA27" s="74">
        <v>0</v>
      </c>
      <c r="CB27" s="74">
        <v>0</v>
      </c>
      <c r="CC27" s="74">
        <v>0</v>
      </c>
      <c r="CD27" s="74">
        <v>0</v>
      </c>
      <c r="CE27" s="75" t="s">
        <v>348</v>
      </c>
      <c r="CF27" s="74">
        <v>0</v>
      </c>
      <c r="CG27" s="74">
        <v>0</v>
      </c>
      <c r="CH27" s="74">
        <f t="shared" si="32"/>
        <v>0</v>
      </c>
      <c r="CI27" s="74">
        <f t="shared" si="33"/>
        <v>0</v>
      </c>
      <c r="CJ27" s="74">
        <f t="shared" si="34"/>
        <v>0</v>
      </c>
      <c r="CK27" s="74">
        <f t="shared" si="35"/>
        <v>0</v>
      </c>
      <c r="CL27" s="74">
        <f t="shared" si="36"/>
        <v>0</v>
      </c>
      <c r="CM27" s="74">
        <f t="shared" si="37"/>
        <v>0</v>
      </c>
      <c r="CN27" s="74">
        <f t="shared" si="38"/>
        <v>0</v>
      </c>
      <c r="CO27" s="74">
        <f t="shared" si="39"/>
        <v>0</v>
      </c>
      <c r="CP27" s="75" t="s">
        <v>348</v>
      </c>
      <c r="CQ27" s="74">
        <f t="shared" si="40"/>
        <v>727562</v>
      </c>
      <c r="CR27" s="74">
        <f t="shared" si="41"/>
        <v>244517</v>
      </c>
      <c r="CS27" s="74">
        <f t="shared" si="42"/>
        <v>84411</v>
      </c>
      <c r="CT27" s="74">
        <f t="shared" si="43"/>
        <v>0</v>
      </c>
      <c r="CU27" s="74">
        <f t="shared" si="44"/>
        <v>160106</v>
      </c>
      <c r="CV27" s="74">
        <f t="shared" si="45"/>
        <v>0</v>
      </c>
      <c r="CW27" s="74">
        <f t="shared" si="46"/>
        <v>349060</v>
      </c>
      <c r="CX27" s="74">
        <f t="shared" si="47"/>
        <v>0</v>
      </c>
      <c r="CY27" s="74">
        <f t="shared" si="48"/>
        <v>349060</v>
      </c>
      <c r="CZ27" s="74">
        <f t="shared" si="49"/>
        <v>0</v>
      </c>
      <c r="DA27" s="74">
        <f t="shared" si="50"/>
        <v>0</v>
      </c>
      <c r="DB27" s="74">
        <f t="shared" si="51"/>
        <v>133985</v>
      </c>
      <c r="DC27" s="74">
        <f t="shared" si="52"/>
        <v>0</v>
      </c>
      <c r="DD27" s="74">
        <f t="shared" si="53"/>
        <v>31410</v>
      </c>
      <c r="DE27" s="74">
        <f t="shared" si="54"/>
        <v>102575</v>
      </c>
      <c r="DF27" s="74">
        <f t="shared" si="55"/>
        <v>0</v>
      </c>
      <c r="DG27" s="75" t="s">
        <v>348</v>
      </c>
      <c r="DH27" s="74">
        <f t="shared" si="56"/>
        <v>0</v>
      </c>
      <c r="DI27" s="74">
        <f t="shared" si="57"/>
        <v>164940</v>
      </c>
      <c r="DJ27" s="74">
        <f t="shared" si="58"/>
        <v>892502</v>
      </c>
    </row>
    <row r="28" spans="1:114" s="50" customFormat="1" ht="12" customHeight="1">
      <c r="A28" s="53" t="s">
        <v>349</v>
      </c>
      <c r="B28" s="54" t="s">
        <v>390</v>
      </c>
      <c r="C28" s="53" t="s">
        <v>391</v>
      </c>
      <c r="D28" s="74">
        <f t="shared" si="6"/>
        <v>0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f t="shared" si="8"/>
        <v>20943</v>
      </c>
      <c r="N28" s="74">
        <f t="shared" si="9"/>
        <v>20943</v>
      </c>
      <c r="O28" s="74">
        <v>0</v>
      </c>
      <c r="P28" s="74">
        <v>0</v>
      </c>
      <c r="Q28" s="74">
        <v>0</v>
      </c>
      <c r="R28" s="74">
        <v>20943</v>
      </c>
      <c r="S28" s="74">
        <v>93334</v>
      </c>
      <c r="T28" s="74">
        <v>0</v>
      </c>
      <c r="U28" s="74">
        <v>0</v>
      </c>
      <c r="V28" s="74">
        <f t="shared" si="10"/>
        <v>20943</v>
      </c>
      <c r="W28" s="74">
        <f t="shared" si="11"/>
        <v>20943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20943</v>
      </c>
      <c r="AB28" s="74">
        <f t="shared" si="16"/>
        <v>93334</v>
      </c>
      <c r="AC28" s="74">
        <f t="shared" si="17"/>
        <v>0</v>
      </c>
      <c r="AD28" s="74">
        <f t="shared" si="18"/>
        <v>0</v>
      </c>
      <c r="AE28" s="74">
        <f t="shared" si="19"/>
        <v>0</v>
      </c>
      <c r="AF28" s="74">
        <f t="shared" si="20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5" t="s">
        <v>348</v>
      </c>
      <c r="AM28" s="74">
        <f t="shared" si="21"/>
        <v>0</v>
      </c>
      <c r="AN28" s="74">
        <f t="shared" si="22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3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4"/>
        <v>0</v>
      </c>
      <c r="AY28" s="74">
        <v>0</v>
      </c>
      <c r="AZ28" s="74">
        <v>0</v>
      </c>
      <c r="BA28" s="74">
        <v>0</v>
      </c>
      <c r="BB28" s="74">
        <v>0</v>
      </c>
      <c r="BC28" s="75" t="s">
        <v>348</v>
      </c>
      <c r="BD28" s="74">
        <v>0</v>
      </c>
      <c r="BE28" s="74">
        <v>0</v>
      </c>
      <c r="BF28" s="74">
        <f t="shared" si="25"/>
        <v>0</v>
      </c>
      <c r="BG28" s="74">
        <f t="shared" si="26"/>
        <v>0</v>
      </c>
      <c r="BH28" s="74">
        <f t="shared" si="27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5" t="s">
        <v>348</v>
      </c>
      <c r="BO28" s="74">
        <f t="shared" si="28"/>
        <v>114277</v>
      </c>
      <c r="BP28" s="74">
        <f t="shared" si="29"/>
        <v>43943</v>
      </c>
      <c r="BQ28" s="74">
        <v>34131</v>
      </c>
      <c r="BR28" s="74">
        <v>0</v>
      </c>
      <c r="BS28" s="74">
        <v>9812</v>
      </c>
      <c r="BT28" s="74">
        <v>0</v>
      </c>
      <c r="BU28" s="74">
        <f t="shared" si="30"/>
        <v>70334</v>
      </c>
      <c r="BV28" s="74">
        <v>0</v>
      </c>
      <c r="BW28" s="74">
        <v>70334</v>
      </c>
      <c r="BX28" s="74">
        <v>0</v>
      </c>
      <c r="BY28" s="74">
        <v>0</v>
      </c>
      <c r="BZ28" s="74">
        <f t="shared" si="31"/>
        <v>0</v>
      </c>
      <c r="CA28" s="74">
        <v>0</v>
      </c>
      <c r="CB28" s="74">
        <v>0</v>
      </c>
      <c r="CC28" s="74">
        <v>0</v>
      </c>
      <c r="CD28" s="74">
        <v>0</v>
      </c>
      <c r="CE28" s="75" t="s">
        <v>348</v>
      </c>
      <c r="CF28" s="74">
        <v>0</v>
      </c>
      <c r="CG28" s="74">
        <v>0</v>
      </c>
      <c r="CH28" s="74">
        <f t="shared" si="32"/>
        <v>114277</v>
      </c>
      <c r="CI28" s="74">
        <f t="shared" si="33"/>
        <v>0</v>
      </c>
      <c r="CJ28" s="74">
        <f t="shared" si="34"/>
        <v>0</v>
      </c>
      <c r="CK28" s="74">
        <f t="shared" si="35"/>
        <v>0</v>
      </c>
      <c r="CL28" s="74">
        <f t="shared" si="36"/>
        <v>0</v>
      </c>
      <c r="CM28" s="74">
        <f t="shared" si="37"/>
        <v>0</v>
      </c>
      <c r="CN28" s="74">
        <f t="shared" si="38"/>
        <v>0</v>
      </c>
      <c r="CO28" s="74">
        <f t="shared" si="39"/>
        <v>0</v>
      </c>
      <c r="CP28" s="75" t="s">
        <v>348</v>
      </c>
      <c r="CQ28" s="74">
        <f t="shared" si="40"/>
        <v>114277</v>
      </c>
      <c r="CR28" s="74">
        <f t="shared" si="41"/>
        <v>43943</v>
      </c>
      <c r="CS28" s="74">
        <f t="shared" si="42"/>
        <v>34131</v>
      </c>
      <c r="CT28" s="74">
        <f t="shared" si="43"/>
        <v>0</v>
      </c>
      <c r="CU28" s="74">
        <f t="shared" si="44"/>
        <v>9812</v>
      </c>
      <c r="CV28" s="74">
        <f t="shared" si="45"/>
        <v>0</v>
      </c>
      <c r="CW28" s="74">
        <f t="shared" si="46"/>
        <v>70334</v>
      </c>
      <c r="CX28" s="74">
        <f t="shared" si="47"/>
        <v>0</v>
      </c>
      <c r="CY28" s="74">
        <f t="shared" si="48"/>
        <v>70334</v>
      </c>
      <c r="CZ28" s="74">
        <f t="shared" si="49"/>
        <v>0</v>
      </c>
      <c r="DA28" s="74">
        <f t="shared" si="50"/>
        <v>0</v>
      </c>
      <c r="DB28" s="74">
        <f t="shared" si="51"/>
        <v>0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5" t="s">
        <v>348</v>
      </c>
      <c r="DH28" s="74">
        <f t="shared" si="56"/>
        <v>0</v>
      </c>
      <c r="DI28" s="74">
        <f t="shared" si="57"/>
        <v>0</v>
      </c>
      <c r="DJ28" s="74">
        <f t="shared" si="58"/>
        <v>114277</v>
      </c>
    </row>
    <row r="29" spans="1:114" s="50" customFormat="1" ht="12" customHeight="1">
      <c r="A29" s="53" t="s">
        <v>349</v>
      </c>
      <c r="B29" s="54" t="s">
        <v>392</v>
      </c>
      <c r="C29" s="53" t="s">
        <v>393</v>
      </c>
      <c r="D29" s="74">
        <f t="shared" si="6"/>
        <v>312811</v>
      </c>
      <c r="E29" s="74">
        <f t="shared" si="7"/>
        <v>312811</v>
      </c>
      <c r="F29" s="74">
        <v>0</v>
      </c>
      <c r="G29" s="74">
        <v>0</v>
      </c>
      <c r="H29" s="74">
        <v>0</v>
      </c>
      <c r="I29" s="74">
        <v>238142</v>
      </c>
      <c r="J29" s="74">
        <v>428906</v>
      </c>
      <c r="K29" s="74">
        <v>74669</v>
      </c>
      <c r="L29" s="74">
        <v>0</v>
      </c>
      <c r="M29" s="74">
        <f t="shared" si="8"/>
        <v>51558</v>
      </c>
      <c r="N29" s="74">
        <f t="shared" si="9"/>
        <v>51558</v>
      </c>
      <c r="O29" s="74">
        <v>0</v>
      </c>
      <c r="P29" s="74">
        <v>0</v>
      </c>
      <c r="Q29" s="74">
        <v>0</v>
      </c>
      <c r="R29" s="74">
        <v>43548</v>
      </c>
      <c r="S29" s="74">
        <v>252204</v>
      </c>
      <c r="T29" s="74">
        <v>8010</v>
      </c>
      <c r="U29" s="74">
        <v>0</v>
      </c>
      <c r="V29" s="74">
        <f t="shared" si="10"/>
        <v>364369</v>
      </c>
      <c r="W29" s="74">
        <f t="shared" si="11"/>
        <v>364369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281690</v>
      </c>
      <c r="AB29" s="74">
        <f t="shared" si="16"/>
        <v>681110</v>
      </c>
      <c r="AC29" s="74">
        <f t="shared" si="17"/>
        <v>82679</v>
      </c>
      <c r="AD29" s="74">
        <f t="shared" si="18"/>
        <v>0</v>
      </c>
      <c r="AE29" s="74">
        <f t="shared" si="19"/>
        <v>86835</v>
      </c>
      <c r="AF29" s="74">
        <f t="shared" si="20"/>
        <v>86835</v>
      </c>
      <c r="AG29" s="74">
        <v>0</v>
      </c>
      <c r="AH29" s="74">
        <v>86835</v>
      </c>
      <c r="AI29" s="74">
        <v>0</v>
      </c>
      <c r="AJ29" s="74">
        <v>0</v>
      </c>
      <c r="AK29" s="74">
        <v>0</v>
      </c>
      <c r="AL29" s="75" t="s">
        <v>348</v>
      </c>
      <c r="AM29" s="74">
        <f t="shared" si="21"/>
        <v>654882</v>
      </c>
      <c r="AN29" s="74">
        <f t="shared" si="22"/>
        <v>116803</v>
      </c>
      <c r="AO29" s="74">
        <v>0</v>
      </c>
      <c r="AP29" s="74">
        <v>0</v>
      </c>
      <c r="AQ29" s="74">
        <v>116803</v>
      </c>
      <c r="AR29" s="74">
        <v>0</v>
      </c>
      <c r="AS29" s="74">
        <f t="shared" si="23"/>
        <v>262313</v>
      </c>
      <c r="AT29" s="74">
        <v>0</v>
      </c>
      <c r="AU29" s="74">
        <v>262313</v>
      </c>
      <c r="AV29" s="74">
        <v>0</v>
      </c>
      <c r="AW29" s="74">
        <v>0</v>
      </c>
      <c r="AX29" s="74">
        <f t="shared" si="24"/>
        <v>275766</v>
      </c>
      <c r="AY29" s="74">
        <v>0</v>
      </c>
      <c r="AZ29" s="74">
        <v>275766</v>
      </c>
      <c r="BA29" s="74">
        <v>0</v>
      </c>
      <c r="BB29" s="74">
        <v>0</v>
      </c>
      <c r="BC29" s="75" t="s">
        <v>348</v>
      </c>
      <c r="BD29" s="74">
        <v>0</v>
      </c>
      <c r="BE29" s="74">
        <v>0</v>
      </c>
      <c r="BF29" s="74">
        <f t="shared" si="25"/>
        <v>741717</v>
      </c>
      <c r="BG29" s="74">
        <f t="shared" si="26"/>
        <v>0</v>
      </c>
      <c r="BH29" s="74">
        <f t="shared" si="27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5" t="s">
        <v>348</v>
      </c>
      <c r="BO29" s="74">
        <f t="shared" si="28"/>
        <v>303762</v>
      </c>
      <c r="BP29" s="74">
        <f t="shared" si="29"/>
        <v>81551</v>
      </c>
      <c r="BQ29" s="74">
        <v>0</v>
      </c>
      <c r="BR29" s="74">
        <v>0</v>
      </c>
      <c r="BS29" s="74">
        <v>81551</v>
      </c>
      <c r="BT29" s="74">
        <v>0</v>
      </c>
      <c r="BU29" s="74">
        <f t="shared" si="30"/>
        <v>215611</v>
      </c>
      <c r="BV29" s="74">
        <v>0</v>
      </c>
      <c r="BW29" s="74">
        <v>215611</v>
      </c>
      <c r="BX29" s="74">
        <v>0</v>
      </c>
      <c r="BY29" s="74">
        <v>0</v>
      </c>
      <c r="BZ29" s="74">
        <f t="shared" si="31"/>
        <v>6600</v>
      </c>
      <c r="CA29" s="74">
        <v>0</v>
      </c>
      <c r="CB29" s="74">
        <v>6600</v>
      </c>
      <c r="CC29" s="74">
        <v>0</v>
      </c>
      <c r="CD29" s="74">
        <v>0</v>
      </c>
      <c r="CE29" s="75" t="s">
        <v>348</v>
      </c>
      <c r="CF29" s="74">
        <v>0</v>
      </c>
      <c r="CG29" s="74">
        <v>0</v>
      </c>
      <c r="CH29" s="74">
        <f t="shared" si="32"/>
        <v>303762</v>
      </c>
      <c r="CI29" s="74">
        <f t="shared" si="33"/>
        <v>86835</v>
      </c>
      <c r="CJ29" s="74">
        <f t="shared" si="34"/>
        <v>86835</v>
      </c>
      <c r="CK29" s="74">
        <f t="shared" si="35"/>
        <v>0</v>
      </c>
      <c r="CL29" s="74">
        <f t="shared" si="36"/>
        <v>86835</v>
      </c>
      <c r="CM29" s="74">
        <f t="shared" si="37"/>
        <v>0</v>
      </c>
      <c r="CN29" s="74">
        <f t="shared" si="38"/>
        <v>0</v>
      </c>
      <c r="CO29" s="74">
        <f t="shared" si="39"/>
        <v>0</v>
      </c>
      <c r="CP29" s="75" t="s">
        <v>348</v>
      </c>
      <c r="CQ29" s="74">
        <f t="shared" si="40"/>
        <v>958644</v>
      </c>
      <c r="CR29" s="74">
        <f t="shared" si="41"/>
        <v>198354</v>
      </c>
      <c r="CS29" s="74">
        <f t="shared" si="42"/>
        <v>0</v>
      </c>
      <c r="CT29" s="74">
        <f t="shared" si="43"/>
        <v>0</v>
      </c>
      <c r="CU29" s="74">
        <f t="shared" si="44"/>
        <v>198354</v>
      </c>
      <c r="CV29" s="74">
        <f t="shared" si="45"/>
        <v>0</v>
      </c>
      <c r="CW29" s="74">
        <f t="shared" si="46"/>
        <v>477924</v>
      </c>
      <c r="CX29" s="74">
        <f t="shared" si="47"/>
        <v>0</v>
      </c>
      <c r="CY29" s="74">
        <f t="shared" si="48"/>
        <v>477924</v>
      </c>
      <c r="CZ29" s="74">
        <f t="shared" si="49"/>
        <v>0</v>
      </c>
      <c r="DA29" s="74">
        <f t="shared" si="50"/>
        <v>0</v>
      </c>
      <c r="DB29" s="74">
        <f t="shared" si="51"/>
        <v>282366</v>
      </c>
      <c r="DC29" s="74">
        <f t="shared" si="52"/>
        <v>0</v>
      </c>
      <c r="DD29" s="74">
        <f t="shared" si="53"/>
        <v>282366</v>
      </c>
      <c r="DE29" s="74">
        <f t="shared" si="54"/>
        <v>0</v>
      </c>
      <c r="DF29" s="74">
        <f t="shared" si="55"/>
        <v>0</v>
      </c>
      <c r="DG29" s="75" t="s">
        <v>348</v>
      </c>
      <c r="DH29" s="74">
        <f t="shared" si="56"/>
        <v>0</v>
      </c>
      <c r="DI29" s="74">
        <f t="shared" si="57"/>
        <v>0</v>
      </c>
      <c r="DJ29" s="74">
        <f t="shared" si="58"/>
        <v>1045479</v>
      </c>
    </row>
    <row r="30" spans="1:114" s="50" customFormat="1" ht="12" customHeight="1">
      <c r="A30" s="53" t="s">
        <v>349</v>
      </c>
      <c r="B30" s="54" t="s">
        <v>394</v>
      </c>
      <c r="C30" s="53" t="s">
        <v>395</v>
      </c>
      <c r="D30" s="74">
        <f t="shared" si="6"/>
        <v>399651</v>
      </c>
      <c r="E30" s="74">
        <f t="shared" si="7"/>
        <v>399651</v>
      </c>
      <c r="F30" s="74">
        <v>112577</v>
      </c>
      <c r="G30" s="74">
        <v>0</v>
      </c>
      <c r="H30" s="74">
        <v>271000</v>
      </c>
      <c r="I30" s="74">
        <v>9138</v>
      </c>
      <c r="J30" s="74">
        <v>304042</v>
      </c>
      <c r="K30" s="74">
        <v>6936</v>
      </c>
      <c r="L30" s="74">
        <v>0</v>
      </c>
      <c r="M30" s="74">
        <f t="shared" si="8"/>
        <v>9838</v>
      </c>
      <c r="N30" s="74">
        <f t="shared" si="9"/>
        <v>9838</v>
      </c>
      <c r="O30" s="74">
        <v>0</v>
      </c>
      <c r="P30" s="74">
        <v>0</v>
      </c>
      <c r="Q30" s="74">
        <v>0</v>
      </c>
      <c r="R30" s="74">
        <v>9838</v>
      </c>
      <c r="S30" s="74">
        <v>58794</v>
      </c>
      <c r="T30" s="74">
        <v>0</v>
      </c>
      <c r="U30" s="74">
        <v>0</v>
      </c>
      <c r="V30" s="74">
        <f t="shared" si="10"/>
        <v>409489</v>
      </c>
      <c r="W30" s="74">
        <f t="shared" si="11"/>
        <v>409489</v>
      </c>
      <c r="X30" s="74">
        <f t="shared" si="12"/>
        <v>112577</v>
      </c>
      <c r="Y30" s="74">
        <f t="shared" si="13"/>
        <v>0</v>
      </c>
      <c r="Z30" s="74">
        <f t="shared" si="14"/>
        <v>271000</v>
      </c>
      <c r="AA30" s="74">
        <f t="shared" si="15"/>
        <v>18976</v>
      </c>
      <c r="AB30" s="74">
        <f t="shared" si="16"/>
        <v>362836</v>
      </c>
      <c r="AC30" s="74">
        <f t="shared" si="17"/>
        <v>6936</v>
      </c>
      <c r="AD30" s="74">
        <f t="shared" si="18"/>
        <v>0</v>
      </c>
      <c r="AE30" s="74">
        <f t="shared" si="19"/>
        <v>519457</v>
      </c>
      <c r="AF30" s="74">
        <f t="shared" si="20"/>
        <v>519457</v>
      </c>
      <c r="AG30" s="74">
        <v>0</v>
      </c>
      <c r="AH30" s="74">
        <v>388527</v>
      </c>
      <c r="AI30" s="74">
        <v>130930</v>
      </c>
      <c r="AJ30" s="74">
        <v>0</v>
      </c>
      <c r="AK30" s="74">
        <v>0</v>
      </c>
      <c r="AL30" s="75" t="s">
        <v>348</v>
      </c>
      <c r="AM30" s="74">
        <f t="shared" si="21"/>
        <v>184236</v>
      </c>
      <c r="AN30" s="74">
        <f t="shared" si="22"/>
        <v>36099</v>
      </c>
      <c r="AO30" s="74">
        <v>36099</v>
      </c>
      <c r="AP30" s="74">
        <v>0</v>
      </c>
      <c r="AQ30" s="74">
        <v>0</v>
      </c>
      <c r="AR30" s="74">
        <v>0</v>
      </c>
      <c r="AS30" s="74">
        <f t="shared" si="23"/>
        <v>56103</v>
      </c>
      <c r="AT30" s="74">
        <v>0</v>
      </c>
      <c r="AU30" s="74">
        <v>54783</v>
      </c>
      <c r="AV30" s="74">
        <v>1320</v>
      </c>
      <c r="AW30" s="74">
        <v>0</v>
      </c>
      <c r="AX30" s="74">
        <f t="shared" si="24"/>
        <v>92034</v>
      </c>
      <c r="AY30" s="74">
        <v>0</v>
      </c>
      <c r="AZ30" s="74">
        <v>89960</v>
      </c>
      <c r="BA30" s="74">
        <v>1840</v>
      </c>
      <c r="BB30" s="74">
        <v>234</v>
      </c>
      <c r="BC30" s="75" t="s">
        <v>348</v>
      </c>
      <c r="BD30" s="74">
        <v>0</v>
      </c>
      <c r="BE30" s="74">
        <v>0</v>
      </c>
      <c r="BF30" s="74">
        <f t="shared" si="25"/>
        <v>703693</v>
      </c>
      <c r="BG30" s="74">
        <f t="shared" si="26"/>
        <v>0</v>
      </c>
      <c r="BH30" s="74">
        <f t="shared" si="27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5" t="s">
        <v>348</v>
      </c>
      <c r="BO30" s="74">
        <f t="shared" si="28"/>
        <v>68632</v>
      </c>
      <c r="BP30" s="74">
        <f t="shared" si="29"/>
        <v>9555</v>
      </c>
      <c r="BQ30" s="74">
        <v>9555</v>
      </c>
      <c r="BR30" s="74">
        <v>0</v>
      </c>
      <c r="BS30" s="74">
        <v>0</v>
      </c>
      <c r="BT30" s="74">
        <v>0</v>
      </c>
      <c r="BU30" s="74">
        <f t="shared" si="30"/>
        <v>34948</v>
      </c>
      <c r="BV30" s="74">
        <v>0</v>
      </c>
      <c r="BW30" s="74">
        <v>34948</v>
      </c>
      <c r="BX30" s="74">
        <v>0</v>
      </c>
      <c r="BY30" s="74">
        <v>0</v>
      </c>
      <c r="BZ30" s="74">
        <f t="shared" si="31"/>
        <v>24129</v>
      </c>
      <c r="CA30" s="74">
        <v>0</v>
      </c>
      <c r="CB30" s="74">
        <v>24129</v>
      </c>
      <c r="CC30" s="74">
        <v>0</v>
      </c>
      <c r="CD30" s="74">
        <v>0</v>
      </c>
      <c r="CE30" s="75" t="s">
        <v>348</v>
      </c>
      <c r="CF30" s="74">
        <v>0</v>
      </c>
      <c r="CG30" s="74">
        <v>0</v>
      </c>
      <c r="CH30" s="74">
        <f t="shared" si="32"/>
        <v>68632</v>
      </c>
      <c r="CI30" s="74">
        <f t="shared" si="33"/>
        <v>519457</v>
      </c>
      <c r="CJ30" s="74">
        <f t="shared" si="34"/>
        <v>519457</v>
      </c>
      <c r="CK30" s="74">
        <f t="shared" si="35"/>
        <v>0</v>
      </c>
      <c r="CL30" s="74">
        <f t="shared" si="36"/>
        <v>388527</v>
      </c>
      <c r="CM30" s="74">
        <f t="shared" si="37"/>
        <v>130930</v>
      </c>
      <c r="CN30" s="74">
        <f t="shared" si="38"/>
        <v>0</v>
      </c>
      <c r="CO30" s="74">
        <f t="shared" si="39"/>
        <v>0</v>
      </c>
      <c r="CP30" s="75" t="s">
        <v>348</v>
      </c>
      <c r="CQ30" s="74">
        <f t="shared" si="40"/>
        <v>252868</v>
      </c>
      <c r="CR30" s="74">
        <f t="shared" si="41"/>
        <v>45654</v>
      </c>
      <c r="CS30" s="74">
        <f t="shared" si="42"/>
        <v>45654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91051</v>
      </c>
      <c r="CX30" s="74">
        <f t="shared" si="47"/>
        <v>0</v>
      </c>
      <c r="CY30" s="74">
        <f t="shared" si="48"/>
        <v>89731</v>
      </c>
      <c r="CZ30" s="74">
        <f t="shared" si="49"/>
        <v>1320</v>
      </c>
      <c r="DA30" s="74">
        <f t="shared" si="50"/>
        <v>0</v>
      </c>
      <c r="DB30" s="74">
        <f t="shared" si="51"/>
        <v>116163</v>
      </c>
      <c r="DC30" s="74">
        <f t="shared" si="52"/>
        <v>0</v>
      </c>
      <c r="DD30" s="74">
        <f t="shared" si="53"/>
        <v>114089</v>
      </c>
      <c r="DE30" s="74">
        <f t="shared" si="54"/>
        <v>1840</v>
      </c>
      <c r="DF30" s="74">
        <f t="shared" si="55"/>
        <v>234</v>
      </c>
      <c r="DG30" s="75" t="s">
        <v>348</v>
      </c>
      <c r="DH30" s="74">
        <f t="shared" si="56"/>
        <v>0</v>
      </c>
      <c r="DI30" s="74">
        <f t="shared" si="57"/>
        <v>0</v>
      </c>
      <c r="DJ30" s="74">
        <f t="shared" si="58"/>
        <v>772325</v>
      </c>
    </row>
    <row r="31" spans="1:114" s="50" customFormat="1" ht="12" customHeight="1">
      <c r="A31" s="53" t="s">
        <v>349</v>
      </c>
      <c r="B31" s="54" t="s">
        <v>396</v>
      </c>
      <c r="C31" s="53" t="s">
        <v>397</v>
      </c>
      <c r="D31" s="74">
        <f t="shared" si="6"/>
        <v>242976</v>
      </c>
      <c r="E31" s="74">
        <f t="shared" si="7"/>
        <v>234248</v>
      </c>
      <c r="F31" s="74">
        <v>41384</v>
      </c>
      <c r="G31" s="74">
        <v>0</v>
      </c>
      <c r="H31" s="74">
        <v>131400</v>
      </c>
      <c r="I31" s="74">
        <v>46303</v>
      </c>
      <c r="J31" s="74">
        <v>482503</v>
      </c>
      <c r="K31" s="74">
        <v>15161</v>
      </c>
      <c r="L31" s="74">
        <v>8728</v>
      </c>
      <c r="M31" s="74">
        <f t="shared" si="8"/>
        <v>26336</v>
      </c>
      <c r="N31" s="74">
        <f t="shared" si="9"/>
        <v>17686</v>
      </c>
      <c r="O31" s="74">
        <v>1376</v>
      </c>
      <c r="P31" s="74">
        <v>0</v>
      </c>
      <c r="Q31" s="74">
        <v>0</v>
      </c>
      <c r="R31" s="74">
        <v>16305</v>
      </c>
      <c r="S31" s="74">
        <v>93192</v>
      </c>
      <c r="T31" s="74">
        <v>5</v>
      </c>
      <c r="U31" s="74">
        <v>8650</v>
      </c>
      <c r="V31" s="74">
        <f t="shared" si="10"/>
        <v>269312</v>
      </c>
      <c r="W31" s="74">
        <f t="shared" si="11"/>
        <v>251934</v>
      </c>
      <c r="X31" s="74">
        <f t="shared" si="12"/>
        <v>42760</v>
      </c>
      <c r="Y31" s="74">
        <f t="shared" si="13"/>
        <v>0</v>
      </c>
      <c r="Z31" s="74">
        <f t="shared" si="14"/>
        <v>131400</v>
      </c>
      <c r="AA31" s="74">
        <f t="shared" si="15"/>
        <v>62608</v>
      </c>
      <c r="AB31" s="74">
        <f t="shared" si="16"/>
        <v>575695</v>
      </c>
      <c r="AC31" s="74">
        <f t="shared" si="17"/>
        <v>15166</v>
      </c>
      <c r="AD31" s="74">
        <f t="shared" si="18"/>
        <v>17378</v>
      </c>
      <c r="AE31" s="74">
        <f t="shared" si="19"/>
        <v>341187</v>
      </c>
      <c r="AF31" s="74">
        <f t="shared" si="20"/>
        <v>341187</v>
      </c>
      <c r="AG31" s="74">
        <v>0</v>
      </c>
      <c r="AH31" s="74">
        <v>214725</v>
      </c>
      <c r="AI31" s="74">
        <v>126462</v>
      </c>
      <c r="AJ31" s="74">
        <v>0</v>
      </c>
      <c r="AK31" s="74">
        <v>0</v>
      </c>
      <c r="AL31" s="75" t="s">
        <v>348</v>
      </c>
      <c r="AM31" s="74">
        <f t="shared" si="21"/>
        <v>352772</v>
      </c>
      <c r="AN31" s="74">
        <f t="shared" si="22"/>
        <v>170580</v>
      </c>
      <c r="AO31" s="74">
        <v>170580</v>
      </c>
      <c r="AP31" s="74">
        <v>0</v>
      </c>
      <c r="AQ31" s="74">
        <v>0</v>
      </c>
      <c r="AR31" s="74">
        <v>0</v>
      </c>
      <c r="AS31" s="74">
        <f t="shared" si="23"/>
        <v>118522</v>
      </c>
      <c r="AT31" s="74">
        <v>0</v>
      </c>
      <c r="AU31" s="74">
        <v>100497</v>
      </c>
      <c r="AV31" s="74">
        <v>18025</v>
      </c>
      <c r="AW31" s="74">
        <v>0</v>
      </c>
      <c r="AX31" s="74">
        <f t="shared" si="24"/>
        <v>63670</v>
      </c>
      <c r="AY31" s="74">
        <v>15625</v>
      </c>
      <c r="AZ31" s="74">
        <v>24322</v>
      </c>
      <c r="BA31" s="74">
        <v>23723</v>
      </c>
      <c r="BB31" s="74">
        <v>0</v>
      </c>
      <c r="BC31" s="75" t="s">
        <v>348</v>
      </c>
      <c r="BD31" s="74">
        <v>0</v>
      </c>
      <c r="BE31" s="74">
        <v>31520</v>
      </c>
      <c r="BF31" s="74">
        <f t="shared" si="25"/>
        <v>725479</v>
      </c>
      <c r="BG31" s="74">
        <f t="shared" si="26"/>
        <v>0</v>
      </c>
      <c r="BH31" s="74">
        <f t="shared" si="27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5" t="s">
        <v>348</v>
      </c>
      <c r="BO31" s="74">
        <f t="shared" si="28"/>
        <v>119528</v>
      </c>
      <c r="BP31" s="74">
        <f t="shared" si="29"/>
        <v>38956</v>
      </c>
      <c r="BQ31" s="74">
        <v>38956</v>
      </c>
      <c r="BR31" s="74">
        <v>0</v>
      </c>
      <c r="BS31" s="74">
        <v>0</v>
      </c>
      <c r="BT31" s="74">
        <v>0</v>
      </c>
      <c r="BU31" s="74">
        <f t="shared" si="30"/>
        <v>58711</v>
      </c>
      <c r="BV31" s="74">
        <v>0</v>
      </c>
      <c r="BW31" s="74">
        <v>58711</v>
      </c>
      <c r="BX31" s="74">
        <v>0</v>
      </c>
      <c r="BY31" s="74">
        <v>0</v>
      </c>
      <c r="BZ31" s="74">
        <f t="shared" si="31"/>
        <v>21861</v>
      </c>
      <c r="CA31" s="74">
        <v>0</v>
      </c>
      <c r="CB31" s="74">
        <v>21861</v>
      </c>
      <c r="CC31" s="74">
        <v>0</v>
      </c>
      <c r="CD31" s="74">
        <v>0</v>
      </c>
      <c r="CE31" s="75" t="s">
        <v>348</v>
      </c>
      <c r="CF31" s="74">
        <v>0</v>
      </c>
      <c r="CG31" s="74">
        <v>0</v>
      </c>
      <c r="CH31" s="74">
        <f t="shared" si="32"/>
        <v>119528</v>
      </c>
      <c r="CI31" s="74">
        <f t="shared" si="33"/>
        <v>341187</v>
      </c>
      <c r="CJ31" s="74">
        <f t="shared" si="34"/>
        <v>341187</v>
      </c>
      <c r="CK31" s="74">
        <f t="shared" si="35"/>
        <v>0</v>
      </c>
      <c r="CL31" s="74">
        <f t="shared" si="36"/>
        <v>214725</v>
      </c>
      <c r="CM31" s="74">
        <f t="shared" si="37"/>
        <v>126462</v>
      </c>
      <c r="CN31" s="74">
        <f t="shared" si="38"/>
        <v>0</v>
      </c>
      <c r="CO31" s="74">
        <f t="shared" si="39"/>
        <v>0</v>
      </c>
      <c r="CP31" s="75" t="s">
        <v>348</v>
      </c>
      <c r="CQ31" s="74">
        <f t="shared" si="40"/>
        <v>472300</v>
      </c>
      <c r="CR31" s="74">
        <f t="shared" si="41"/>
        <v>209536</v>
      </c>
      <c r="CS31" s="74">
        <f t="shared" si="42"/>
        <v>209536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177233</v>
      </c>
      <c r="CX31" s="74">
        <f t="shared" si="47"/>
        <v>0</v>
      </c>
      <c r="CY31" s="74">
        <f t="shared" si="48"/>
        <v>159208</v>
      </c>
      <c r="CZ31" s="74">
        <f t="shared" si="49"/>
        <v>18025</v>
      </c>
      <c r="DA31" s="74">
        <f t="shared" si="50"/>
        <v>0</v>
      </c>
      <c r="DB31" s="74">
        <f t="shared" si="51"/>
        <v>85531</v>
      </c>
      <c r="DC31" s="74">
        <f t="shared" si="52"/>
        <v>15625</v>
      </c>
      <c r="DD31" s="74">
        <f t="shared" si="53"/>
        <v>46183</v>
      </c>
      <c r="DE31" s="74">
        <f t="shared" si="54"/>
        <v>23723</v>
      </c>
      <c r="DF31" s="74">
        <f t="shared" si="55"/>
        <v>0</v>
      </c>
      <c r="DG31" s="75" t="s">
        <v>348</v>
      </c>
      <c r="DH31" s="74">
        <f t="shared" si="56"/>
        <v>0</v>
      </c>
      <c r="DI31" s="74">
        <f t="shared" si="57"/>
        <v>31520</v>
      </c>
      <c r="DJ31" s="74">
        <f t="shared" si="58"/>
        <v>845007</v>
      </c>
    </row>
    <row r="32" spans="1:114" s="50" customFormat="1" ht="12" customHeight="1">
      <c r="A32" s="53" t="s">
        <v>349</v>
      </c>
      <c r="B32" s="54" t="s">
        <v>398</v>
      </c>
      <c r="C32" s="53" t="s">
        <v>399</v>
      </c>
      <c r="D32" s="74">
        <f t="shared" si="6"/>
        <v>699946</v>
      </c>
      <c r="E32" s="74">
        <f t="shared" si="7"/>
        <v>699946</v>
      </c>
      <c r="F32" s="74">
        <v>0</v>
      </c>
      <c r="G32" s="74">
        <v>0</v>
      </c>
      <c r="H32" s="74">
        <v>0</v>
      </c>
      <c r="I32" s="74">
        <v>515668</v>
      </c>
      <c r="J32" s="74">
        <v>422542</v>
      </c>
      <c r="K32" s="74">
        <v>184278</v>
      </c>
      <c r="L32" s="74"/>
      <c r="M32" s="74">
        <f t="shared" si="8"/>
        <v>16522</v>
      </c>
      <c r="N32" s="74">
        <f t="shared" si="9"/>
        <v>16522</v>
      </c>
      <c r="O32" s="74">
        <v>0</v>
      </c>
      <c r="P32" s="74">
        <v>0</v>
      </c>
      <c r="Q32" s="74">
        <v>0</v>
      </c>
      <c r="R32" s="74">
        <v>6337</v>
      </c>
      <c r="S32" s="74">
        <v>113913</v>
      </c>
      <c r="T32" s="74">
        <v>10185</v>
      </c>
      <c r="U32" s="74"/>
      <c r="V32" s="74">
        <f t="shared" si="10"/>
        <v>716468</v>
      </c>
      <c r="W32" s="74">
        <f t="shared" si="11"/>
        <v>716468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522005</v>
      </c>
      <c r="AB32" s="74">
        <f t="shared" si="16"/>
        <v>536455</v>
      </c>
      <c r="AC32" s="74">
        <f t="shared" si="17"/>
        <v>194463</v>
      </c>
      <c r="AD32" s="74">
        <f t="shared" si="18"/>
        <v>0</v>
      </c>
      <c r="AE32" s="74">
        <f t="shared" si="19"/>
        <v>0</v>
      </c>
      <c r="AF32" s="74">
        <f t="shared" si="20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5" t="s">
        <v>348</v>
      </c>
      <c r="AM32" s="74">
        <f t="shared" si="21"/>
        <v>1122488</v>
      </c>
      <c r="AN32" s="74">
        <f t="shared" si="22"/>
        <v>136366</v>
      </c>
      <c r="AO32" s="74">
        <v>136366</v>
      </c>
      <c r="AP32" s="74">
        <v>0</v>
      </c>
      <c r="AQ32" s="74">
        <v>0</v>
      </c>
      <c r="AR32" s="74">
        <v>0</v>
      </c>
      <c r="AS32" s="74">
        <f t="shared" si="23"/>
        <v>733471</v>
      </c>
      <c r="AT32" s="74">
        <v>0</v>
      </c>
      <c r="AU32" s="74">
        <v>733471</v>
      </c>
      <c r="AV32" s="74">
        <v>0</v>
      </c>
      <c r="AW32" s="74">
        <v>0</v>
      </c>
      <c r="AX32" s="74">
        <f t="shared" si="24"/>
        <v>252651</v>
      </c>
      <c r="AY32" s="74">
        <v>0</v>
      </c>
      <c r="AZ32" s="74">
        <v>252651</v>
      </c>
      <c r="BA32" s="74">
        <v>0</v>
      </c>
      <c r="BB32" s="74">
        <v>0</v>
      </c>
      <c r="BC32" s="75" t="s">
        <v>348</v>
      </c>
      <c r="BD32" s="74">
        <v>0</v>
      </c>
      <c r="BE32" s="74">
        <v>0</v>
      </c>
      <c r="BF32" s="74">
        <f t="shared" si="25"/>
        <v>1122488</v>
      </c>
      <c r="BG32" s="74">
        <f t="shared" si="26"/>
        <v>0</v>
      </c>
      <c r="BH32" s="74">
        <f t="shared" si="27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5" t="s">
        <v>348</v>
      </c>
      <c r="BO32" s="74">
        <f t="shared" si="28"/>
        <v>130435</v>
      </c>
      <c r="BP32" s="74">
        <f t="shared" si="29"/>
        <v>8941</v>
      </c>
      <c r="BQ32" s="74">
        <v>8941</v>
      </c>
      <c r="BR32" s="74">
        <v>0</v>
      </c>
      <c r="BS32" s="74">
        <v>0</v>
      </c>
      <c r="BT32" s="74">
        <v>0</v>
      </c>
      <c r="BU32" s="74">
        <f t="shared" si="30"/>
        <v>69519</v>
      </c>
      <c r="BV32" s="74">
        <v>0</v>
      </c>
      <c r="BW32" s="74">
        <v>69519</v>
      </c>
      <c r="BX32" s="74">
        <v>0</v>
      </c>
      <c r="BY32" s="74">
        <v>0</v>
      </c>
      <c r="BZ32" s="74">
        <f t="shared" si="31"/>
        <v>51975</v>
      </c>
      <c r="CA32" s="74">
        <v>0</v>
      </c>
      <c r="CB32" s="74">
        <v>51975</v>
      </c>
      <c r="CC32" s="74">
        <v>0</v>
      </c>
      <c r="CD32" s="74">
        <v>0</v>
      </c>
      <c r="CE32" s="75" t="s">
        <v>348</v>
      </c>
      <c r="CF32" s="74">
        <v>0</v>
      </c>
      <c r="CG32" s="74">
        <v>0</v>
      </c>
      <c r="CH32" s="74">
        <f t="shared" si="32"/>
        <v>130435</v>
      </c>
      <c r="CI32" s="74">
        <f t="shared" si="33"/>
        <v>0</v>
      </c>
      <c r="CJ32" s="74">
        <f t="shared" si="34"/>
        <v>0</v>
      </c>
      <c r="CK32" s="74">
        <f t="shared" si="35"/>
        <v>0</v>
      </c>
      <c r="CL32" s="74">
        <f t="shared" si="36"/>
        <v>0</v>
      </c>
      <c r="CM32" s="74">
        <f t="shared" si="37"/>
        <v>0</v>
      </c>
      <c r="CN32" s="74">
        <f t="shared" si="38"/>
        <v>0</v>
      </c>
      <c r="CO32" s="74">
        <f t="shared" si="39"/>
        <v>0</v>
      </c>
      <c r="CP32" s="75" t="s">
        <v>348</v>
      </c>
      <c r="CQ32" s="74">
        <f t="shared" si="40"/>
        <v>1252923</v>
      </c>
      <c r="CR32" s="74">
        <f t="shared" si="41"/>
        <v>145307</v>
      </c>
      <c r="CS32" s="74">
        <f t="shared" si="42"/>
        <v>145307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802990</v>
      </c>
      <c r="CX32" s="74">
        <f t="shared" si="47"/>
        <v>0</v>
      </c>
      <c r="CY32" s="74">
        <f t="shared" si="48"/>
        <v>802990</v>
      </c>
      <c r="CZ32" s="74">
        <f t="shared" si="49"/>
        <v>0</v>
      </c>
      <c r="DA32" s="74">
        <f t="shared" si="50"/>
        <v>0</v>
      </c>
      <c r="DB32" s="74">
        <f t="shared" si="51"/>
        <v>304626</v>
      </c>
      <c r="DC32" s="74">
        <f t="shared" si="52"/>
        <v>0</v>
      </c>
      <c r="DD32" s="74">
        <f t="shared" si="53"/>
        <v>304626</v>
      </c>
      <c r="DE32" s="74">
        <f t="shared" si="54"/>
        <v>0</v>
      </c>
      <c r="DF32" s="74">
        <f t="shared" si="55"/>
        <v>0</v>
      </c>
      <c r="DG32" s="75" t="s">
        <v>348</v>
      </c>
      <c r="DH32" s="74">
        <f t="shared" si="56"/>
        <v>0</v>
      </c>
      <c r="DI32" s="74">
        <f t="shared" si="57"/>
        <v>0</v>
      </c>
      <c r="DJ32" s="74">
        <f t="shared" si="58"/>
        <v>1252923</v>
      </c>
    </row>
    <row r="33" spans="1:114" s="50" customFormat="1" ht="12" customHeight="1">
      <c r="A33" s="53" t="s">
        <v>349</v>
      </c>
      <c r="B33" s="54" t="s">
        <v>400</v>
      </c>
      <c r="C33" s="53" t="s">
        <v>401</v>
      </c>
      <c r="D33" s="74">
        <f t="shared" si="6"/>
        <v>51134</v>
      </c>
      <c r="E33" s="74">
        <f t="shared" si="7"/>
        <v>394</v>
      </c>
      <c r="F33" s="74">
        <v>0</v>
      </c>
      <c r="G33" s="74">
        <v>0</v>
      </c>
      <c r="H33" s="74">
        <v>0</v>
      </c>
      <c r="I33" s="74">
        <v>394</v>
      </c>
      <c r="J33" s="74">
        <v>98542</v>
      </c>
      <c r="K33" s="74">
        <v>0</v>
      </c>
      <c r="L33" s="74">
        <v>50740</v>
      </c>
      <c r="M33" s="74">
        <f t="shared" si="8"/>
        <v>26401</v>
      </c>
      <c r="N33" s="74">
        <f t="shared" si="9"/>
        <v>8474</v>
      </c>
      <c r="O33" s="74">
        <v>0</v>
      </c>
      <c r="P33" s="74">
        <v>0</v>
      </c>
      <c r="Q33" s="74">
        <v>0</v>
      </c>
      <c r="R33" s="74">
        <v>8474</v>
      </c>
      <c r="S33" s="74">
        <v>50854</v>
      </c>
      <c r="T33" s="74">
        <v>0</v>
      </c>
      <c r="U33" s="74">
        <v>17927</v>
      </c>
      <c r="V33" s="74">
        <f t="shared" si="10"/>
        <v>77535</v>
      </c>
      <c r="W33" s="74">
        <f t="shared" si="11"/>
        <v>8868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8868</v>
      </c>
      <c r="AB33" s="74">
        <f t="shared" si="16"/>
        <v>149396</v>
      </c>
      <c r="AC33" s="74">
        <f t="shared" si="17"/>
        <v>0</v>
      </c>
      <c r="AD33" s="74">
        <f t="shared" si="18"/>
        <v>68667</v>
      </c>
      <c r="AE33" s="74">
        <f t="shared" si="19"/>
        <v>0</v>
      </c>
      <c r="AF33" s="74">
        <f t="shared" si="20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5" t="s">
        <v>348</v>
      </c>
      <c r="AM33" s="74">
        <f t="shared" si="21"/>
        <v>149676</v>
      </c>
      <c r="AN33" s="74">
        <f t="shared" si="22"/>
        <v>7335</v>
      </c>
      <c r="AO33" s="74">
        <v>7335</v>
      </c>
      <c r="AP33" s="74">
        <v>0</v>
      </c>
      <c r="AQ33" s="74">
        <v>0</v>
      </c>
      <c r="AR33" s="74">
        <v>0</v>
      </c>
      <c r="AS33" s="74">
        <f t="shared" si="23"/>
        <v>42701</v>
      </c>
      <c r="AT33" s="74">
        <v>0</v>
      </c>
      <c r="AU33" s="74">
        <v>39747</v>
      </c>
      <c r="AV33" s="74">
        <v>2954</v>
      </c>
      <c r="AW33" s="74">
        <v>0</v>
      </c>
      <c r="AX33" s="74">
        <f t="shared" si="24"/>
        <v>99640</v>
      </c>
      <c r="AY33" s="74">
        <v>35328</v>
      </c>
      <c r="AZ33" s="74">
        <v>55289</v>
      </c>
      <c r="BA33" s="74">
        <v>6865</v>
      </c>
      <c r="BB33" s="74">
        <v>2158</v>
      </c>
      <c r="BC33" s="75" t="s">
        <v>348</v>
      </c>
      <c r="BD33" s="74">
        <v>0</v>
      </c>
      <c r="BE33" s="74">
        <v>0</v>
      </c>
      <c r="BF33" s="74">
        <f t="shared" si="25"/>
        <v>149676</v>
      </c>
      <c r="BG33" s="74">
        <f t="shared" si="26"/>
        <v>0</v>
      </c>
      <c r="BH33" s="74">
        <f t="shared" si="27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5" t="s">
        <v>348</v>
      </c>
      <c r="BO33" s="74">
        <f t="shared" si="28"/>
        <v>77255</v>
      </c>
      <c r="BP33" s="74">
        <f t="shared" si="29"/>
        <v>3737</v>
      </c>
      <c r="BQ33" s="74">
        <v>3737</v>
      </c>
      <c r="BR33" s="74">
        <v>0</v>
      </c>
      <c r="BS33" s="74">
        <v>0</v>
      </c>
      <c r="BT33" s="74">
        <v>0</v>
      </c>
      <c r="BU33" s="74">
        <f t="shared" si="30"/>
        <v>38499</v>
      </c>
      <c r="BV33" s="74">
        <v>0</v>
      </c>
      <c r="BW33" s="74">
        <v>38290</v>
      </c>
      <c r="BX33" s="74">
        <v>209</v>
      </c>
      <c r="BY33" s="74">
        <v>0</v>
      </c>
      <c r="BZ33" s="74">
        <f t="shared" si="31"/>
        <v>35019</v>
      </c>
      <c r="CA33" s="74">
        <v>0</v>
      </c>
      <c r="CB33" s="74">
        <v>33435</v>
      </c>
      <c r="CC33" s="74">
        <v>485</v>
      </c>
      <c r="CD33" s="74">
        <v>1099</v>
      </c>
      <c r="CE33" s="75" t="s">
        <v>348</v>
      </c>
      <c r="CF33" s="74">
        <v>0</v>
      </c>
      <c r="CG33" s="74">
        <v>0</v>
      </c>
      <c r="CH33" s="74">
        <f t="shared" si="32"/>
        <v>77255</v>
      </c>
      <c r="CI33" s="74">
        <f t="shared" si="33"/>
        <v>0</v>
      </c>
      <c r="CJ33" s="74">
        <f t="shared" si="34"/>
        <v>0</v>
      </c>
      <c r="CK33" s="74">
        <f t="shared" si="35"/>
        <v>0</v>
      </c>
      <c r="CL33" s="74">
        <f t="shared" si="36"/>
        <v>0</v>
      </c>
      <c r="CM33" s="74">
        <f t="shared" si="37"/>
        <v>0</v>
      </c>
      <c r="CN33" s="74">
        <f t="shared" si="38"/>
        <v>0</v>
      </c>
      <c r="CO33" s="74">
        <f t="shared" si="39"/>
        <v>0</v>
      </c>
      <c r="CP33" s="75" t="s">
        <v>348</v>
      </c>
      <c r="CQ33" s="74">
        <f t="shared" si="40"/>
        <v>226931</v>
      </c>
      <c r="CR33" s="74">
        <f t="shared" si="41"/>
        <v>11072</v>
      </c>
      <c r="CS33" s="74">
        <f t="shared" si="42"/>
        <v>11072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81200</v>
      </c>
      <c r="CX33" s="74">
        <f t="shared" si="47"/>
        <v>0</v>
      </c>
      <c r="CY33" s="74">
        <f t="shared" si="48"/>
        <v>78037</v>
      </c>
      <c r="CZ33" s="74">
        <f t="shared" si="49"/>
        <v>3163</v>
      </c>
      <c r="DA33" s="74">
        <f t="shared" si="50"/>
        <v>0</v>
      </c>
      <c r="DB33" s="74">
        <f t="shared" si="51"/>
        <v>134659</v>
      </c>
      <c r="DC33" s="74">
        <f t="shared" si="52"/>
        <v>35328</v>
      </c>
      <c r="DD33" s="74">
        <f t="shared" si="53"/>
        <v>88724</v>
      </c>
      <c r="DE33" s="74">
        <f t="shared" si="54"/>
        <v>7350</v>
      </c>
      <c r="DF33" s="74">
        <f t="shared" si="55"/>
        <v>3257</v>
      </c>
      <c r="DG33" s="75" t="s">
        <v>348</v>
      </c>
      <c r="DH33" s="74">
        <f t="shared" si="56"/>
        <v>0</v>
      </c>
      <c r="DI33" s="74">
        <f t="shared" si="57"/>
        <v>0</v>
      </c>
      <c r="DJ33" s="74">
        <f t="shared" si="58"/>
        <v>226931</v>
      </c>
    </row>
    <row r="34" spans="1:114" s="50" customFormat="1" ht="12" customHeight="1">
      <c r="A34" s="53" t="s">
        <v>349</v>
      </c>
      <c r="B34" s="54" t="s">
        <v>402</v>
      </c>
      <c r="C34" s="53" t="s">
        <v>403</v>
      </c>
      <c r="D34" s="74">
        <f t="shared" si="6"/>
        <v>5824</v>
      </c>
      <c r="E34" s="74">
        <f t="shared" si="7"/>
        <v>5824</v>
      </c>
      <c r="F34" s="74">
        <v>0</v>
      </c>
      <c r="G34" s="74">
        <v>0</v>
      </c>
      <c r="H34" s="74">
        <v>0</v>
      </c>
      <c r="I34" s="74">
        <v>2554</v>
      </c>
      <c r="J34" s="74">
        <v>45028</v>
      </c>
      <c r="K34" s="74">
        <v>3270</v>
      </c>
      <c r="L34" s="74">
        <v>0</v>
      </c>
      <c r="M34" s="74">
        <f t="shared" si="8"/>
        <v>8121</v>
      </c>
      <c r="N34" s="74">
        <f t="shared" si="9"/>
        <v>8121</v>
      </c>
      <c r="O34" s="74">
        <v>0</v>
      </c>
      <c r="P34" s="74">
        <v>0</v>
      </c>
      <c r="Q34" s="74">
        <v>0</v>
      </c>
      <c r="R34" s="74">
        <v>7863</v>
      </c>
      <c r="S34" s="74">
        <v>36943</v>
      </c>
      <c r="T34" s="74">
        <v>258</v>
      </c>
      <c r="U34" s="74">
        <v>0</v>
      </c>
      <c r="V34" s="74">
        <f t="shared" si="10"/>
        <v>13945</v>
      </c>
      <c r="W34" s="74">
        <f t="shared" si="11"/>
        <v>13945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10417</v>
      </c>
      <c r="AB34" s="74">
        <f t="shared" si="16"/>
        <v>81971</v>
      </c>
      <c r="AC34" s="74">
        <f t="shared" si="17"/>
        <v>3528</v>
      </c>
      <c r="AD34" s="74">
        <f t="shared" si="18"/>
        <v>0</v>
      </c>
      <c r="AE34" s="74">
        <f t="shared" si="19"/>
        <v>19466</v>
      </c>
      <c r="AF34" s="74">
        <f t="shared" si="20"/>
        <v>19466</v>
      </c>
      <c r="AG34" s="74">
        <v>0</v>
      </c>
      <c r="AH34" s="74">
        <v>19466</v>
      </c>
      <c r="AI34" s="74">
        <v>0</v>
      </c>
      <c r="AJ34" s="74">
        <v>0</v>
      </c>
      <c r="AK34" s="74">
        <v>0</v>
      </c>
      <c r="AL34" s="75" t="s">
        <v>348</v>
      </c>
      <c r="AM34" s="74">
        <f t="shared" si="21"/>
        <v>31386</v>
      </c>
      <c r="AN34" s="74">
        <f t="shared" si="22"/>
        <v>5310</v>
      </c>
      <c r="AO34" s="74">
        <v>0</v>
      </c>
      <c r="AP34" s="74">
        <v>0</v>
      </c>
      <c r="AQ34" s="74">
        <v>5310</v>
      </c>
      <c r="AR34" s="74">
        <v>0</v>
      </c>
      <c r="AS34" s="74">
        <f t="shared" si="23"/>
        <v>25562</v>
      </c>
      <c r="AT34" s="74">
        <v>0</v>
      </c>
      <c r="AU34" s="74">
        <v>25562</v>
      </c>
      <c r="AV34" s="74">
        <v>0</v>
      </c>
      <c r="AW34" s="74">
        <v>0</v>
      </c>
      <c r="AX34" s="74">
        <f t="shared" si="24"/>
        <v>514</v>
      </c>
      <c r="AY34" s="74">
        <v>0</v>
      </c>
      <c r="AZ34" s="74">
        <v>0</v>
      </c>
      <c r="BA34" s="74">
        <v>0</v>
      </c>
      <c r="BB34" s="74">
        <v>514</v>
      </c>
      <c r="BC34" s="75" t="s">
        <v>348</v>
      </c>
      <c r="BD34" s="74">
        <v>0</v>
      </c>
      <c r="BE34" s="74">
        <v>0</v>
      </c>
      <c r="BF34" s="74">
        <f t="shared" si="25"/>
        <v>50852</v>
      </c>
      <c r="BG34" s="74">
        <f t="shared" si="26"/>
        <v>23792</v>
      </c>
      <c r="BH34" s="74">
        <f t="shared" si="27"/>
        <v>23792</v>
      </c>
      <c r="BI34" s="74">
        <v>0</v>
      </c>
      <c r="BJ34" s="74">
        <v>23792</v>
      </c>
      <c r="BK34" s="74">
        <v>0</v>
      </c>
      <c r="BL34" s="74">
        <v>0</v>
      </c>
      <c r="BM34" s="74">
        <v>0</v>
      </c>
      <c r="BN34" s="75" t="s">
        <v>348</v>
      </c>
      <c r="BO34" s="74">
        <f t="shared" si="28"/>
        <v>21272</v>
      </c>
      <c r="BP34" s="74">
        <f t="shared" si="29"/>
        <v>7178</v>
      </c>
      <c r="BQ34" s="74">
        <v>0</v>
      </c>
      <c r="BR34" s="74">
        <v>0</v>
      </c>
      <c r="BS34" s="74">
        <v>7178</v>
      </c>
      <c r="BT34" s="74">
        <v>0</v>
      </c>
      <c r="BU34" s="74">
        <f t="shared" si="30"/>
        <v>13151</v>
      </c>
      <c r="BV34" s="74">
        <v>0</v>
      </c>
      <c r="BW34" s="74">
        <v>13151</v>
      </c>
      <c r="BX34" s="74">
        <v>0</v>
      </c>
      <c r="BY34" s="74">
        <v>0</v>
      </c>
      <c r="BZ34" s="74">
        <f t="shared" si="31"/>
        <v>943</v>
      </c>
      <c r="CA34" s="74">
        <v>0</v>
      </c>
      <c r="CB34" s="74">
        <v>0</v>
      </c>
      <c r="CC34" s="74">
        <v>0</v>
      </c>
      <c r="CD34" s="74">
        <v>943</v>
      </c>
      <c r="CE34" s="75" t="s">
        <v>348</v>
      </c>
      <c r="CF34" s="74">
        <v>0</v>
      </c>
      <c r="CG34" s="74">
        <v>0</v>
      </c>
      <c r="CH34" s="74">
        <f t="shared" si="32"/>
        <v>45064</v>
      </c>
      <c r="CI34" s="74">
        <f t="shared" si="33"/>
        <v>43258</v>
      </c>
      <c r="CJ34" s="74">
        <f t="shared" si="34"/>
        <v>43258</v>
      </c>
      <c r="CK34" s="74">
        <f t="shared" si="35"/>
        <v>0</v>
      </c>
      <c r="CL34" s="74">
        <f t="shared" si="36"/>
        <v>43258</v>
      </c>
      <c r="CM34" s="74">
        <f t="shared" si="37"/>
        <v>0</v>
      </c>
      <c r="CN34" s="74">
        <f t="shared" si="38"/>
        <v>0</v>
      </c>
      <c r="CO34" s="74">
        <f t="shared" si="39"/>
        <v>0</v>
      </c>
      <c r="CP34" s="75" t="s">
        <v>348</v>
      </c>
      <c r="CQ34" s="74">
        <f t="shared" si="40"/>
        <v>52658</v>
      </c>
      <c r="CR34" s="74">
        <f t="shared" si="41"/>
        <v>12488</v>
      </c>
      <c r="CS34" s="74">
        <f t="shared" si="42"/>
        <v>0</v>
      </c>
      <c r="CT34" s="74">
        <f t="shared" si="43"/>
        <v>0</v>
      </c>
      <c r="CU34" s="74">
        <f t="shared" si="44"/>
        <v>12488</v>
      </c>
      <c r="CV34" s="74">
        <f t="shared" si="45"/>
        <v>0</v>
      </c>
      <c r="CW34" s="74">
        <f t="shared" si="46"/>
        <v>38713</v>
      </c>
      <c r="CX34" s="74">
        <f t="shared" si="47"/>
        <v>0</v>
      </c>
      <c r="CY34" s="74">
        <f t="shared" si="48"/>
        <v>38713</v>
      </c>
      <c r="CZ34" s="74">
        <f t="shared" si="49"/>
        <v>0</v>
      </c>
      <c r="DA34" s="74">
        <f t="shared" si="50"/>
        <v>0</v>
      </c>
      <c r="DB34" s="74">
        <f t="shared" si="51"/>
        <v>1457</v>
      </c>
      <c r="DC34" s="74">
        <f t="shared" si="52"/>
        <v>0</v>
      </c>
      <c r="DD34" s="74">
        <f t="shared" si="53"/>
        <v>0</v>
      </c>
      <c r="DE34" s="74">
        <f t="shared" si="54"/>
        <v>0</v>
      </c>
      <c r="DF34" s="74">
        <f t="shared" si="55"/>
        <v>1457</v>
      </c>
      <c r="DG34" s="75" t="s">
        <v>348</v>
      </c>
      <c r="DH34" s="74">
        <f t="shared" si="56"/>
        <v>0</v>
      </c>
      <c r="DI34" s="74">
        <f t="shared" si="57"/>
        <v>0</v>
      </c>
      <c r="DJ34" s="74">
        <f t="shared" si="58"/>
        <v>95916</v>
      </c>
    </row>
    <row r="35" spans="1:114" s="50" customFormat="1" ht="12" customHeight="1">
      <c r="A35" s="53" t="s">
        <v>349</v>
      </c>
      <c r="B35" s="54" t="s">
        <v>404</v>
      </c>
      <c r="C35" s="53" t="s">
        <v>405</v>
      </c>
      <c r="D35" s="74">
        <f t="shared" si="6"/>
        <v>157755</v>
      </c>
      <c r="E35" s="74">
        <f t="shared" si="7"/>
        <v>157755</v>
      </c>
      <c r="F35" s="74">
        <v>0</v>
      </c>
      <c r="G35" s="74">
        <v>0</v>
      </c>
      <c r="H35" s="74">
        <v>0</v>
      </c>
      <c r="I35" s="74">
        <v>146233</v>
      </c>
      <c r="J35" s="74">
        <v>375500</v>
      </c>
      <c r="K35" s="74">
        <v>11522</v>
      </c>
      <c r="L35" s="74">
        <v>0</v>
      </c>
      <c r="M35" s="74">
        <f t="shared" si="8"/>
        <v>0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10"/>
        <v>157755</v>
      </c>
      <c r="W35" s="74">
        <f t="shared" si="11"/>
        <v>157755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146233</v>
      </c>
      <c r="AB35" s="74">
        <f t="shared" si="16"/>
        <v>375500</v>
      </c>
      <c r="AC35" s="74">
        <f t="shared" si="17"/>
        <v>11522</v>
      </c>
      <c r="AD35" s="74">
        <f t="shared" si="18"/>
        <v>0</v>
      </c>
      <c r="AE35" s="74">
        <f t="shared" si="19"/>
        <v>56707</v>
      </c>
      <c r="AF35" s="74">
        <f t="shared" si="20"/>
        <v>56707</v>
      </c>
      <c r="AG35" s="74">
        <v>0</v>
      </c>
      <c r="AH35" s="74">
        <v>56707</v>
      </c>
      <c r="AI35" s="74">
        <v>0</v>
      </c>
      <c r="AJ35" s="74">
        <v>0</v>
      </c>
      <c r="AK35" s="74">
        <v>0</v>
      </c>
      <c r="AL35" s="75" t="s">
        <v>348</v>
      </c>
      <c r="AM35" s="74">
        <f t="shared" si="21"/>
        <v>476548</v>
      </c>
      <c r="AN35" s="74">
        <f t="shared" si="22"/>
        <v>63824</v>
      </c>
      <c r="AO35" s="74">
        <v>57443</v>
      </c>
      <c r="AP35" s="74">
        <v>0</v>
      </c>
      <c r="AQ35" s="74">
        <v>6381</v>
      </c>
      <c r="AR35" s="74">
        <v>0</v>
      </c>
      <c r="AS35" s="74">
        <f t="shared" si="23"/>
        <v>121962</v>
      </c>
      <c r="AT35" s="74">
        <v>0</v>
      </c>
      <c r="AU35" s="74">
        <v>121962</v>
      </c>
      <c r="AV35" s="74">
        <v>0</v>
      </c>
      <c r="AW35" s="74">
        <v>0</v>
      </c>
      <c r="AX35" s="74">
        <f t="shared" si="24"/>
        <v>290762</v>
      </c>
      <c r="AY35" s="74">
        <v>103012</v>
      </c>
      <c r="AZ35" s="74">
        <v>162277</v>
      </c>
      <c r="BA35" s="74">
        <v>22527</v>
      </c>
      <c r="BB35" s="74">
        <v>2946</v>
      </c>
      <c r="BC35" s="75" t="s">
        <v>348</v>
      </c>
      <c r="BD35" s="74">
        <v>0</v>
      </c>
      <c r="BE35" s="74">
        <v>0</v>
      </c>
      <c r="BF35" s="74">
        <f t="shared" si="25"/>
        <v>533255</v>
      </c>
      <c r="BG35" s="74">
        <f t="shared" si="26"/>
        <v>0</v>
      </c>
      <c r="BH35" s="74">
        <f t="shared" si="27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5" t="s">
        <v>348</v>
      </c>
      <c r="BO35" s="74">
        <f t="shared" si="28"/>
        <v>0</v>
      </c>
      <c r="BP35" s="74">
        <f t="shared" si="29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30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1"/>
        <v>0</v>
      </c>
      <c r="CA35" s="74">
        <v>0</v>
      </c>
      <c r="CB35" s="74">
        <v>0</v>
      </c>
      <c r="CC35" s="74">
        <v>0</v>
      </c>
      <c r="CD35" s="74">
        <v>0</v>
      </c>
      <c r="CE35" s="75" t="s">
        <v>348</v>
      </c>
      <c r="CF35" s="74">
        <v>0</v>
      </c>
      <c r="CG35" s="74">
        <v>0</v>
      </c>
      <c r="CH35" s="74">
        <f t="shared" si="32"/>
        <v>0</v>
      </c>
      <c r="CI35" s="74">
        <f t="shared" si="33"/>
        <v>56707</v>
      </c>
      <c r="CJ35" s="74">
        <f t="shared" si="34"/>
        <v>56707</v>
      </c>
      <c r="CK35" s="74">
        <f t="shared" si="35"/>
        <v>0</v>
      </c>
      <c r="CL35" s="74">
        <f t="shared" si="36"/>
        <v>56707</v>
      </c>
      <c r="CM35" s="74">
        <f t="shared" si="37"/>
        <v>0</v>
      </c>
      <c r="CN35" s="74">
        <f t="shared" si="38"/>
        <v>0</v>
      </c>
      <c r="CO35" s="74">
        <f t="shared" si="39"/>
        <v>0</v>
      </c>
      <c r="CP35" s="75" t="s">
        <v>348</v>
      </c>
      <c r="CQ35" s="74">
        <f t="shared" si="40"/>
        <v>476548</v>
      </c>
      <c r="CR35" s="74">
        <f t="shared" si="41"/>
        <v>63824</v>
      </c>
      <c r="CS35" s="74">
        <f t="shared" si="42"/>
        <v>57443</v>
      </c>
      <c r="CT35" s="74">
        <f t="shared" si="43"/>
        <v>0</v>
      </c>
      <c r="CU35" s="74">
        <f t="shared" si="44"/>
        <v>6381</v>
      </c>
      <c r="CV35" s="74">
        <f t="shared" si="45"/>
        <v>0</v>
      </c>
      <c r="CW35" s="74">
        <f t="shared" si="46"/>
        <v>121962</v>
      </c>
      <c r="CX35" s="74">
        <f t="shared" si="47"/>
        <v>0</v>
      </c>
      <c r="CY35" s="74">
        <f t="shared" si="48"/>
        <v>121962</v>
      </c>
      <c r="CZ35" s="74">
        <f t="shared" si="49"/>
        <v>0</v>
      </c>
      <c r="DA35" s="74">
        <f t="shared" si="50"/>
        <v>0</v>
      </c>
      <c r="DB35" s="74">
        <f t="shared" si="51"/>
        <v>290762</v>
      </c>
      <c r="DC35" s="74">
        <f t="shared" si="52"/>
        <v>103012</v>
      </c>
      <c r="DD35" s="74">
        <f t="shared" si="53"/>
        <v>162277</v>
      </c>
      <c r="DE35" s="74">
        <f t="shared" si="54"/>
        <v>22527</v>
      </c>
      <c r="DF35" s="74">
        <f t="shared" si="55"/>
        <v>2946</v>
      </c>
      <c r="DG35" s="75" t="s">
        <v>348</v>
      </c>
      <c r="DH35" s="74">
        <f t="shared" si="56"/>
        <v>0</v>
      </c>
      <c r="DI35" s="74">
        <f t="shared" si="57"/>
        <v>0</v>
      </c>
      <c r="DJ35" s="74">
        <f t="shared" si="58"/>
        <v>533255</v>
      </c>
    </row>
    <row r="36" spans="1:114" s="50" customFormat="1" ht="12" customHeight="1">
      <c r="A36" s="53" t="s">
        <v>349</v>
      </c>
      <c r="B36" s="54" t="s">
        <v>406</v>
      </c>
      <c r="C36" s="53" t="s">
        <v>407</v>
      </c>
      <c r="D36" s="74">
        <f t="shared" si="6"/>
        <v>22531</v>
      </c>
      <c r="E36" s="74">
        <f t="shared" si="7"/>
        <v>22411</v>
      </c>
      <c r="F36" s="74">
        <v>0</v>
      </c>
      <c r="G36" s="74">
        <v>0</v>
      </c>
      <c r="H36" s="74">
        <v>0</v>
      </c>
      <c r="I36" s="74">
        <v>20920</v>
      </c>
      <c r="J36" s="74">
        <v>201609</v>
      </c>
      <c r="K36" s="74">
        <v>1491</v>
      </c>
      <c r="L36" s="74">
        <v>120</v>
      </c>
      <c r="M36" s="74">
        <f t="shared" si="8"/>
        <v>39878</v>
      </c>
      <c r="N36" s="74">
        <f t="shared" si="9"/>
        <v>39217</v>
      </c>
      <c r="O36" s="74">
        <v>0</v>
      </c>
      <c r="P36" s="74">
        <v>0</v>
      </c>
      <c r="Q36" s="74">
        <v>0</v>
      </c>
      <c r="R36" s="74">
        <v>39217</v>
      </c>
      <c r="S36" s="74">
        <v>125505</v>
      </c>
      <c r="T36" s="74">
        <v>0</v>
      </c>
      <c r="U36" s="74">
        <v>661</v>
      </c>
      <c r="V36" s="74">
        <f t="shared" si="10"/>
        <v>62409</v>
      </c>
      <c r="W36" s="74">
        <f t="shared" si="11"/>
        <v>61628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60137</v>
      </c>
      <c r="AB36" s="74">
        <f t="shared" si="16"/>
        <v>327114</v>
      </c>
      <c r="AC36" s="74">
        <f t="shared" si="17"/>
        <v>1491</v>
      </c>
      <c r="AD36" s="74">
        <f t="shared" si="18"/>
        <v>781</v>
      </c>
      <c r="AE36" s="74">
        <f t="shared" si="19"/>
        <v>54810</v>
      </c>
      <c r="AF36" s="74">
        <f t="shared" si="20"/>
        <v>54810</v>
      </c>
      <c r="AG36" s="74">
        <v>0</v>
      </c>
      <c r="AH36" s="74">
        <v>54810</v>
      </c>
      <c r="AI36" s="74">
        <v>0</v>
      </c>
      <c r="AJ36" s="74">
        <v>0</v>
      </c>
      <c r="AK36" s="74">
        <v>0</v>
      </c>
      <c r="AL36" s="75" t="s">
        <v>348</v>
      </c>
      <c r="AM36" s="74">
        <f t="shared" si="21"/>
        <v>167688</v>
      </c>
      <c r="AN36" s="74">
        <f t="shared" si="22"/>
        <v>21992</v>
      </c>
      <c r="AO36" s="74">
        <v>21992</v>
      </c>
      <c r="AP36" s="74">
        <v>0</v>
      </c>
      <c r="AQ36" s="74">
        <v>0</v>
      </c>
      <c r="AR36" s="74">
        <v>0</v>
      </c>
      <c r="AS36" s="74">
        <f t="shared" si="23"/>
        <v>90907</v>
      </c>
      <c r="AT36" s="74">
        <v>0</v>
      </c>
      <c r="AU36" s="74">
        <v>69964</v>
      </c>
      <c r="AV36" s="74">
        <v>20943</v>
      </c>
      <c r="AW36" s="74">
        <v>0</v>
      </c>
      <c r="AX36" s="74">
        <f t="shared" si="24"/>
        <v>54789</v>
      </c>
      <c r="AY36" s="74">
        <v>0</v>
      </c>
      <c r="AZ36" s="74">
        <v>54789</v>
      </c>
      <c r="BA36" s="74">
        <v>0</v>
      </c>
      <c r="BB36" s="74">
        <v>0</v>
      </c>
      <c r="BC36" s="75" t="s">
        <v>348</v>
      </c>
      <c r="BD36" s="74">
        <v>0</v>
      </c>
      <c r="BE36" s="74">
        <v>1642</v>
      </c>
      <c r="BF36" s="74">
        <f t="shared" si="25"/>
        <v>224140</v>
      </c>
      <c r="BG36" s="74">
        <f t="shared" si="26"/>
        <v>25694</v>
      </c>
      <c r="BH36" s="74">
        <f t="shared" si="27"/>
        <v>25694</v>
      </c>
      <c r="BI36" s="74">
        <v>0</v>
      </c>
      <c r="BJ36" s="74">
        <v>25694</v>
      </c>
      <c r="BK36" s="74">
        <v>0</v>
      </c>
      <c r="BL36" s="74">
        <v>0</v>
      </c>
      <c r="BM36" s="74">
        <v>0</v>
      </c>
      <c r="BN36" s="75" t="s">
        <v>348</v>
      </c>
      <c r="BO36" s="74">
        <f t="shared" si="28"/>
        <v>136121</v>
      </c>
      <c r="BP36" s="74">
        <f t="shared" si="29"/>
        <v>21992</v>
      </c>
      <c r="BQ36" s="74">
        <v>21992</v>
      </c>
      <c r="BR36" s="74">
        <v>0</v>
      </c>
      <c r="BS36" s="74">
        <v>0</v>
      </c>
      <c r="BT36" s="74">
        <v>0</v>
      </c>
      <c r="BU36" s="74">
        <f t="shared" si="30"/>
        <v>66186</v>
      </c>
      <c r="BV36" s="74">
        <v>0</v>
      </c>
      <c r="BW36" s="74">
        <v>65634</v>
      </c>
      <c r="BX36" s="74">
        <v>552</v>
      </c>
      <c r="BY36" s="74">
        <v>0</v>
      </c>
      <c r="BZ36" s="74">
        <f t="shared" si="31"/>
        <v>47943</v>
      </c>
      <c r="CA36" s="74">
        <v>19579</v>
      </c>
      <c r="CB36" s="74">
        <v>28364</v>
      </c>
      <c r="CC36" s="74">
        <v>0</v>
      </c>
      <c r="CD36" s="74">
        <v>0</v>
      </c>
      <c r="CE36" s="75" t="s">
        <v>348</v>
      </c>
      <c r="CF36" s="74">
        <v>0</v>
      </c>
      <c r="CG36" s="74">
        <v>3568</v>
      </c>
      <c r="CH36" s="74">
        <f t="shared" si="32"/>
        <v>165383</v>
      </c>
      <c r="CI36" s="74">
        <f t="shared" si="33"/>
        <v>80504</v>
      </c>
      <c r="CJ36" s="74">
        <f t="shared" si="34"/>
        <v>80504</v>
      </c>
      <c r="CK36" s="74">
        <f t="shared" si="35"/>
        <v>0</v>
      </c>
      <c r="CL36" s="74">
        <f t="shared" si="36"/>
        <v>80504</v>
      </c>
      <c r="CM36" s="74">
        <f t="shared" si="37"/>
        <v>0</v>
      </c>
      <c r="CN36" s="74">
        <f t="shared" si="38"/>
        <v>0</v>
      </c>
      <c r="CO36" s="74">
        <f t="shared" si="39"/>
        <v>0</v>
      </c>
      <c r="CP36" s="75" t="s">
        <v>348</v>
      </c>
      <c r="CQ36" s="74">
        <f t="shared" si="40"/>
        <v>303809</v>
      </c>
      <c r="CR36" s="74">
        <f t="shared" si="41"/>
        <v>43984</v>
      </c>
      <c r="CS36" s="74">
        <f t="shared" si="42"/>
        <v>43984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157093</v>
      </c>
      <c r="CX36" s="74">
        <f t="shared" si="47"/>
        <v>0</v>
      </c>
      <c r="CY36" s="74">
        <f t="shared" si="48"/>
        <v>135598</v>
      </c>
      <c r="CZ36" s="74">
        <f t="shared" si="49"/>
        <v>21495</v>
      </c>
      <c r="DA36" s="74">
        <f t="shared" si="50"/>
        <v>0</v>
      </c>
      <c r="DB36" s="74">
        <f t="shared" si="51"/>
        <v>102732</v>
      </c>
      <c r="DC36" s="74">
        <f t="shared" si="52"/>
        <v>19579</v>
      </c>
      <c r="DD36" s="74">
        <f t="shared" si="53"/>
        <v>83153</v>
      </c>
      <c r="DE36" s="74">
        <f t="shared" si="54"/>
        <v>0</v>
      </c>
      <c r="DF36" s="74">
        <f t="shared" si="55"/>
        <v>0</v>
      </c>
      <c r="DG36" s="75" t="s">
        <v>348</v>
      </c>
      <c r="DH36" s="74">
        <f t="shared" si="56"/>
        <v>0</v>
      </c>
      <c r="DI36" s="74">
        <f t="shared" si="57"/>
        <v>5210</v>
      </c>
      <c r="DJ36" s="74">
        <f t="shared" si="58"/>
        <v>389523</v>
      </c>
    </row>
    <row r="37" spans="1:114" s="50" customFormat="1" ht="12" customHeight="1">
      <c r="A37" s="53" t="s">
        <v>349</v>
      </c>
      <c r="B37" s="54" t="s">
        <v>408</v>
      </c>
      <c r="C37" s="53" t="s">
        <v>409</v>
      </c>
      <c r="D37" s="74">
        <f t="shared" si="6"/>
        <v>162698</v>
      </c>
      <c r="E37" s="74">
        <f t="shared" si="7"/>
        <v>162698</v>
      </c>
      <c r="F37" s="74">
        <v>0</v>
      </c>
      <c r="G37" s="74">
        <v>0</v>
      </c>
      <c r="H37" s="74">
        <v>0</v>
      </c>
      <c r="I37" s="74">
        <v>78979</v>
      </c>
      <c r="J37" s="74">
        <v>245440</v>
      </c>
      <c r="K37" s="74">
        <v>83719</v>
      </c>
      <c r="L37" s="74">
        <v>0</v>
      </c>
      <c r="M37" s="74">
        <f t="shared" si="8"/>
        <v>0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f t="shared" si="10"/>
        <v>162698</v>
      </c>
      <c r="W37" s="74">
        <f t="shared" si="11"/>
        <v>162698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78979</v>
      </c>
      <c r="AB37" s="74">
        <f t="shared" si="16"/>
        <v>245440</v>
      </c>
      <c r="AC37" s="74">
        <f t="shared" si="17"/>
        <v>83719</v>
      </c>
      <c r="AD37" s="74">
        <f t="shared" si="18"/>
        <v>0</v>
      </c>
      <c r="AE37" s="74">
        <f t="shared" si="19"/>
        <v>0</v>
      </c>
      <c r="AF37" s="74">
        <f t="shared" si="20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5" t="s">
        <v>348</v>
      </c>
      <c r="AM37" s="74">
        <f t="shared" si="21"/>
        <v>275784</v>
      </c>
      <c r="AN37" s="74">
        <f t="shared" si="22"/>
        <v>9965</v>
      </c>
      <c r="AO37" s="74">
        <v>9965</v>
      </c>
      <c r="AP37" s="74">
        <v>0</v>
      </c>
      <c r="AQ37" s="74">
        <v>0</v>
      </c>
      <c r="AR37" s="74">
        <v>0</v>
      </c>
      <c r="AS37" s="74">
        <f t="shared" si="23"/>
        <v>34687</v>
      </c>
      <c r="AT37" s="74">
        <v>0</v>
      </c>
      <c r="AU37" s="74">
        <v>34687</v>
      </c>
      <c r="AV37" s="74">
        <v>0</v>
      </c>
      <c r="AW37" s="74">
        <v>0</v>
      </c>
      <c r="AX37" s="74">
        <f t="shared" si="24"/>
        <v>231132</v>
      </c>
      <c r="AY37" s="74">
        <v>0</v>
      </c>
      <c r="AZ37" s="74">
        <v>231132</v>
      </c>
      <c r="BA37" s="74">
        <v>0</v>
      </c>
      <c r="BB37" s="74">
        <v>0</v>
      </c>
      <c r="BC37" s="75" t="s">
        <v>348</v>
      </c>
      <c r="BD37" s="74">
        <v>0</v>
      </c>
      <c r="BE37" s="74">
        <v>132354</v>
      </c>
      <c r="BF37" s="74">
        <f t="shared" si="25"/>
        <v>408138</v>
      </c>
      <c r="BG37" s="74">
        <f t="shared" si="26"/>
        <v>0</v>
      </c>
      <c r="BH37" s="74">
        <f t="shared" si="27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5" t="s">
        <v>348</v>
      </c>
      <c r="BO37" s="74">
        <f t="shared" si="28"/>
        <v>0</v>
      </c>
      <c r="BP37" s="74">
        <f t="shared" si="29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30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1"/>
        <v>0</v>
      </c>
      <c r="CA37" s="74">
        <v>0</v>
      </c>
      <c r="CB37" s="74">
        <v>0</v>
      </c>
      <c r="CC37" s="74">
        <v>0</v>
      </c>
      <c r="CD37" s="74">
        <v>0</v>
      </c>
      <c r="CE37" s="75" t="s">
        <v>348</v>
      </c>
      <c r="CF37" s="74">
        <v>0</v>
      </c>
      <c r="CG37" s="74">
        <v>0</v>
      </c>
      <c r="CH37" s="74">
        <f t="shared" si="32"/>
        <v>0</v>
      </c>
      <c r="CI37" s="74">
        <f t="shared" si="33"/>
        <v>0</v>
      </c>
      <c r="CJ37" s="74">
        <f t="shared" si="34"/>
        <v>0</v>
      </c>
      <c r="CK37" s="74">
        <f t="shared" si="35"/>
        <v>0</v>
      </c>
      <c r="CL37" s="74">
        <f t="shared" si="36"/>
        <v>0</v>
      </c>
      <c r="CM37" s="74">
        <f t="shared" si="37"/>
        <v>0</v>
      </c>
      <c r="CN37" s="74">
        <f t="shared" si="38"/>
        <v>0</v>
      </c>
      <c r="CO37" s="74">
        <f t="shared" si="39"/>
        <v>0</v>
      </c>
      <c r="CP37" s="75" t="s">
        <v>348</v>
      </c>
      <c r="CQ37" s="74">
        <f t="shared" si="40"/>
        <v>275784</v>
      </c>
      <c r="CR37" s="74">
        <f t="shared" si="41"/>
        <v>9965</v>
      </c>
      <c r="CS37" s="74">
        <f t="shared" si="42"/>
        <v>9965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34687</v>
      </c>
      <c r="CX37" s="74">
        <f t="shared" si="47"/>
        <v>0</v>
      </c>
      <c r="CY37" s="74">
        <f t="shared" si="48"/>
        <v>34687</v>
      </c>
      <c r="CZ37" s="74">
        <f t="shared" si="49"/>
        <v>0</v>
      </c>
      <c r="DA37" s="74">
        <f t="shared" si="50"/>
        <v>0</v>
      </c>
      <c r="DB37" s="74">
        <f t="shared" si="51"/>
        <v>231132</v>
      </c>
      <c r="DC37" s="74">
        <f t="shared" si="52"/>
        <v>0</v>
      </c>
      <c r="DD37" s="74">
        <f t="shared" si="53"/>
        <v>231132</v>
      </c>
      <c r="DE37" s="74">
        <f t="shared" si="54"/>
        <v>0</v>
      </c>
      <c r="DF37" s="74">
        <f t="shared" si="55"/>
        <v>0</v>
      </c>
      <c r="DG37" s="75" t="s">
        <v>348</v>
      </c>
      <c r="DH37" s="74">
        <f t="shared" si="56"/>
        <v>0</v>
      </c>
      <c r="DI37" s="74">
        <f t="shared" si="57"/>
        <v>132354</v>
      </c>
      <c r="DJ37" s="74">
        <f t="shared" si="58"/>
        <v>408138</v>
      </c>
    </row>
    <row r="38" spans="1:114" s="50" customFormat="1" ht="12" customHeight="1">
      <c r="A38" s="53" t="s">
        <v>349</v>
      </c>
      <c r="B38" s="54" t="s">
        <v>410</v>
      </c>
      <c r="C38" s="53" t="s">
        <v>411</v>
      </c>
      <c r="D38" s="74">
        <f t="shared" si="6"/>
        <v>0</v>
      </c>
      <c r="E38" s="74">
        <f t="shared" si="7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12113</v>
      </c>
      <c r="K38" s="74">
        <v>0</v>
      </c>
      <c r="L38" s="74">
        <v>0</v>
      </c>
      <c r="M38" s="74">
        <f t="shared" si="8"/>
        <v>3890</v>
      </c>
      <c r="N38" s="74">
        <f t="shared" si="9"/>
        <v>3890</v>
      </c>
      <c r="O38" s="74">
        <v>0</v>
      </c>
      <c r="P38" s="74">
        <v>0</v>
      </c>
      <c r="Q38" s="74">
        <v>0</v>
      </c>
      <c r="R38" s="74">
        <v>3890</v>
      </c>
      <c r="S38" s="74">
        <v>53429</v>
      </c>
      <c r="T38" s="74">
        <v>0</v>
      </c>
      <c r="U38" s="74">
        <v>0</v>
      </c>
      <c r="V38" s="74">
        <f t="shared" si="10"/>
        <v>3890</v>
      </c>
      <c r="W38" s="74">
        <f t="shared" si="11"/>
        <v>3890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3890</v>
      </c>
      <c r="AB38" s="74">
        <f t="shared" si="16"/>
        <v>65542</v>
      </c>
      <c r="AC38" s="74">
        <f t="shared" si="17"/>
        <v>0</v>
      </c>
      <c r="AD38" s="74">
        <f t="shared" si="18"/>
        <v>0</v>
      </c>
      <c r="AE38" s="74">
        <f t="shared" si="19"/>
        <v>0</v>
      </c>
      <c r="AF38" s="74">
        <f t="shared" si="20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5" t="s">
        <v>348</v>
      </c>
      <c r="AM38" s="74">
        <f t="shared" si="21"/>
        <v>12113</v>
      </c>
      <c r="AN38" s="74">
        <f t="shared" si="22"/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f t="shared" si="23"/>
        <v>0</v>
      </c>
      <c r="AT38" s="74">
        <v>0</v>
      </c>
      <c r="AU38" s="74">
        <v>0</v>
      </c>
      <c r="AV38" s="74">
        <v>0</v>
      </c>
      <c r="AW38" s="74">
        <v>0</v>
      </c>
      <c r="AX38" s="74">
        <f t="shared" si="24"/>
        <v>12113</v>
      </c>
      <c r="AY38" s="74">
        <v>12113</v>
      </c>
      <c r="AZ38" s="74">
        <v>0</v>
      </c>
      <c r="BA38" s="74">
        <v>0</v>
      </c>
      <c r="BB38" s="74">
        <v>0</v>
      </c>
      <c r="BC38" s="75" t="s">
        <v>348</v>
      </c>
      <c r="BD38" s="74">
        <v>0</v>
      </c>
      <c r="BE38" s="74">
        <v>0</v>
      </c>
      <c r="BF38" s="74">
        <f t="shared" si="25"/>
        <v>12113</v>
      </c>
      <c r="BG38" s="74">
        <f t="shared" si="26"/>
        <v>0</v>
      </c>
      <c r="BH38" s="74">
        <f t="shared" si="27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5" t="s">
        <v>348</v>
      </c>
      <c r="BO38" s="74">
        <f t="shared" si="28"/>
        <v>57319</v>
      </c>
      <c r="BP38" s="74">
        <f t="shared" si="29"/>
        <v>16820</v>
      </c>
      <c r="BQ38" s="74">
        <v>16820</v>
      </c>
      <c r="BR38" s="74">
        <v>0</v>
      </c>
      <c r="BS38" s="74">
        <v>0</v>
      </c>
      <c r="BT38" s="74">
        <v>0</v>
      </c>
      <c r="BU38" s="74">
        <f t="shared" si="30"/>
        <v>38719</v>
      </c>
      <c r="BV38" s="74">
        <v>0</v>
      </c>
      <c r="BW38" s="74">
        <v>38719</v>
      </c>
      <c r="BX38" s="74">
        <v>0</v>
      </c>
      <c r="BY38" s="74">
        <v>0</v>
      </c>
      <c r="BZ38" s="74">
        <f t="shared" si="31"/>
        <v>1780</v>
      </c>
      <c r="CA38" s="74">
        <v>0</v>
      </c>
      <c r="CB38" s="74">
        <v>702</v>
      </c>
      <c r="CC38" s="74">
        <v>1078</v>
      </c>
      <c r="CD38" s="74">
        <v>0</v>
      </c>
      <c r="CE38" s="75" t="s">
        <v>348</v>
      </c>
      <c r="CF38" s="74">
        <v>0</v>
      </c>
      <c r="CG38" s="74">
        <v>0</v>
      </c>
      <c r="CH38" s="74">
        <f t="shared" si="32"/>
        <v>57319</v>
      </c>
      <c r="CI38" s="74">
        <f t="shared" si="33"/>
        <v>0</v>
      </c>
      <c r="CJ38" s="74">
        <f t="shared" si="34"/>
        <v>0</v>
      </c>
      <c r="CK38" s="74">
        <f t="shared" si="35"/>
        <v>0</v>
      </c>
      <c r="CL38" s="74">
        <f t="shared" si="36"/>
        <v>0</v>
      </c>
      <c r="CM38" s="74">
        <f t="shared" si="37"/>
        <v>0</v>
      </c>
      <c r="CN38" s="74">
        <f t="shared" si="38"/>
        <v>0</v>
      </c>
      <c r="CO38" s="74">
        <f t="shared" si="39"/>
        <v>0</v>
      </c>
      <c r="CP38" s="75" t="s">
        <v>348</v>
      </c>
      <c r="CQ38" s="74">
        <f t="shared" si="40"/>
        <v>69432</v>
      </c>
      <c r="CR38" s="74">
        <f t="shared" si="41"/>
        <v>16820</v>
      </c>
      <c r="CS38" s="74">
        <f t="shared" si="42"/>
        <v>16820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38719</v>
      </c>
      <c r="CX38" s="74">
        <f t="shared" si="47"/>
        <v>0</v>
      </c>
      <c r="CY38" s="74">
        <f t="shared" si="48"/>
        <v>38719</v>
      </c>
      <c r="CZ38" s="74">
        <f t="shared" si="49"/>
        <v>0</v>
      </c>
      <c r="DA38" s="74">
        <f t="shared" si="50"/>
        <v>0</v>
      </c>
      <c r="DB38" s="74">
        <f t="shared" si="51"/>
        <v>13893</v>
      </c>
      <c r="DC38" s="74">
        <f t="shared" si="52"/>
        <v>12113</v>
      </c>
      <c r="DD38" s="74">
        <f t="shared" si="53"/>
        <v>702</v>
      </c>
      <c r="DE38" s="74">
        <f t="shared" si="54"/>
        <v>1078</v>
      </c>
      <c r="DF38" s="74">
        <f t="shared" si="55"/>
        <v>0</v>
      </c>
      <c r="DG38" s="75" t="s">
        <v>348</v>
      </c>
      <c r="DH38" s="74">
        <f t="shared" si="56"/>
        <v>0</v>
      </c>
      <c r="DI38" s="74">
        <f t="shared" si="57"/>
        <v>0</v>
      </c>
      <c r="DJ38" s="74">
        <f t="shared" si="58"/>
        <v>69432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412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413</v>
      </c>
      <c r="B2" s="147" t="s">
        <v>414</v>
      </c>
      <c r="C2" s="153" t="s">
        <v>415</v>
      </c>
      <c r="D2" s="136" t="s">
        <v>416</v>
      </c>
      <c r="E2" s="103"/>
      <c r="F2" s="103"/>
      <c r="G2" s="103"/>
      <c r="H2" s="103"/>
      <c r="I2" s="103"/>
      <c r="J2" s="103"/>
      <c r="K2" s="103"/>
      <c r="L2" s="104"/>
      <c r="M2" s="136" t="s">
        <v>270</v>
      </c>
      <c r="N2" s="103"/>
      <c r="O2" s="103"/>
      <c r="P2" s="103"/>
      <c r="Q2" s="103"/>
      <c r="R2" s="103"/>
      <c r="S2" s="103"/>
      <c r="T2" s="103"/>
      <c r="U2" s="104"/>
      <c r="V2" s="136" t="s">
        <v>271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275</v>
      </c>
      <c r="E3" s="105"/>
      <c r="F3" s="105"/>
      <c r="G3" s="105"/>
      <c r="H3" s="105"/>
      <c r="I3" s="105"/>
      <c r="J3" s="105"/>
      <c r="K3" s="105"/>
      <c r="L3" s="106"/>
      <c r="M3" s="137" t="s">
        <v>417</v>
      </c>
      <c r="N3" s="105"/>
      <c r="O3" s="105"/>
      <c r="P3" s="105"/>
      <c r="Q3" s="105"/>
      <c r="R3" s="105"/>
      <c r="S3" s="105"/>
      <c r="T3" s="105"/>
      <c r="U3" s="106"/>
      <c r="V3" s="137" t="s">
        <v>418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282</v>
      </c>
      <c r="F4" s="108"/>
      <c r="G4" s="108"/>
      <c r="H4" s="108"/>
      <c r="I4" s="108"/>
      <c r="J4" s="108"/>
      <c r="K4" s="109"/>
      <c r="L4" s="127" t="s">
        <v>284</v>
      </c>
      <c r="M4" s="107"/>
      <c r="N4" s="137" t="s">
        <v>285</v>
      </c>
      <c r="O4" s="108"/>
      <c r="P4" s="108"/>
      <c r="Q4" s="108"/>
      <c r="R4" s="108"/>
      <c r="S4" s="108"/>
      <c r="T4" s="109"/>
      <c r="U4" s="127" t="s">
        <v>284</v>
      </c>
      <c r="V4" s="107"/>
      <c r="W4" s="137" t="s">
        <v>282</v>
      </c>
      <c r="X4" s="108"/>
      <c r="Y4" s="108"/>
      <c r="Z4" s="108"/>
      <c r="AA4" s="108"/>
      <c r="AB4" s="108"/>
      <c r="AC4" s="109"/>
      <c r="AD4" s="127" t="s">
        <v>283</v>
      </c>
    </row>
    <row r="5" spans="1:30" s="45" customFormat="1" ht="23.25" customHeight="1">
      <c r="A5" s="154"/>
      <c r="B5" s="148"/>
      <c r="C5" s="154"/>
      <c r="D5" s="107"/>
      <c r="E5" s="107" t="s">
        <v>286</v>
      </c>
      <c r="F5" s="126" t="s">
        <v>309</v>
      </c>
      <c r="G5" s="126" t="s">
        <v>310</v>
      </c>
      <c r="H5" s="126" t="s">
        <v>315</v>
      </c>
      <c r="I5" s="126" t="s">
        <v>419</v>
      </c>
      <c r="J5" s="126" t="s">
        <v>420</v>
      </c>
      <c r="K5" s="126" t="s">
        <v>278</v>
      </c>
      <c r="L5" s="69"/>
      <c r="M5" s="107"/>
      <c r="N5" s="107" t="s">
        <v>271</v>
      </c>
      <c r="O5" s="126" t="s">
        <v>309</v>
      </c>
      <c r="P5" s="126" t="s">
        <v>310</v>
      </c>
      <c r="Q5" s="126" t="s">
        <v>421</v>
      </c>
      <c r="R5" s="126" t="s">
        <v>422</v>
      </c>
      <c r="S5" s="126" t="s">
        <v>423</v>
      </c>
      <c r="T5" s="126" t="s">
        <v>4</v>
      </c>
      <c r="U5" s="69"/>
      <c r="V5" s="107"/>
      <c r="W5" s="107" t="s">
        <v>271</v>
      </c>
      <c r="X5" s="126" t="s">
        <v>309</v>
      </c>
      <c r="Y5" s="126" t="s">
        <v>424</v>
      </c>
      <c r="Z5" s="126" t="s">
        <v>425</v>
      </c>
      <c r="AA5" s="126" t="s">
        <v>419</v>
      </c>
      <c r="AB5" s="126" t="s">
        <v>3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345</v>
      </c>
      <c r="E6" s="110" t="s">
        <v>426</v>
      </c>
      <c r="F6" s="111" t="s">
        <v>427</v>
      </c>
      <c r="G6" s="111" t="s">
        <v>426</v>
      </c>
      <c r="H6" s="111" t="s">
        <v>345</v>
      </c>
      <c r="I6" s="111" t="s">
        <v>345</v>
      </c>
      <c r="J6" s="111" t="s">
        <v>345</v>
      </c>
      <c r="K6" s="111" t="s">
        <v>428</v>
      </c>
      <c r="L6" s="111" t="s">
        <v>429</v>
      </c>
      <c r="M6" s="110" t="s">
        <v>428</v>
      </c>
      <c r="N6" s="110" t="s">
        <v>345</v>
      </c>
      <c r="O6" s="111" t="s">
        <v>345</v>
      </c>
      <c r="P6" s="111" t="s">
        <v>345</v>
      </c>
      <c r="Q6" s="111" t="s">
        <v>430</v>
      </c>
      <c r="R6" s="111" t="s">
        <v>429</v>
      </c>
      <c r="S6" s="111" t="s">
        <v>430</v>
      </c>
      <c r="T6" s="111" t="s">
        <v>345</v>
      </c>
      <c r="U6" s="111" t="s">
        <v>345</v>
      </c>
      <c r="V6" s="110" t="s">
        <v>345</v>
      </c>
      <c r="W6" s="110" t="s">
        <v>430</v>
      </c>
      <c r="X6" s="111" t="s">
        <v>429</v>
      </c>
      <c r="Y6" s="111" t="s">
        <v>430</v>
      </c>
      <c r="Z6" s="111" t="s">
        <v>345</v>
      </c>
      <c r="AA6" s="111" t="s">
        <v>345</v>
      </c>
      <c r="AB6" s="111" t="s">
        <v>345</v>
      </c>
      <c r="AC6" s="111" t="s">
        <v>430</v>
      </c>
      <c r="AD6" s="111" t="s">
        <v>429</v>
      </c>
    </row>
    <row r="7" spans="1:30" s="50" customFormat="1" ht="12" customHeight="1">
      <c r="A7" s="48" t="s">
        <v>431</v>
      </c>
      <c r="B7" s="63" t="s">
        <v>347</v>
      </c>
      <c r="C7" s="48" t="s">
        <v>271</v>
      </c>
      <c r="D7" s="70">
        <f aca="true" t="shared" si="0" ref="D7:AD7">SUM(D8:D115)</f>
        <v>22611824</v>
      </c>
      <c r="E7" s="70">
        <f t="shared" si="0"/>
        <v>7635295</v>
      </c>
      <c r="F7" s="70">
        <f t="shared" si="0"/>
        <v>405459</v>
      </c>
      <c r="G7" s="70">
        <f t="shared" si="0"/>
        <v>12989</v>
      </c>
      <c r="H7" s="70">
        <f t="shared" si="0"/>
        <v>1314800</v>
      </c>
      <c r="I7" s="70">
        <f t="shared" si="0"/>
        <v>4215954</v>
      </c>
      <c r="J7" s="70">
        <f t="shared" si="0"/>
        <v>5625213</v>
      </c>
      <c r="K7" s="70">
        <f t="shared" si="0"/>
        <v>1686093</v>
      </c>
      <c r="L7" s="70">
        <f t="shared" si="0"/>
        <v>14976529</v>
      </c>
      <c r="M7" s="70">
        <f t="shared" si="0"/>
        <v>6745081</v>
      </c>
      <c r="N7" s="70">
        <f t="shared" si="0"/>
        <v>2078593</v>
      </c>
      <c r="O7" s="70">
        <f t="shared" si="0"/>
        <v>35389</v>
      </c>
      <c r="P7" s="70">
        <f t="shared" si="0"/>
        <v>7551</v>
      </c>
      <c r="Q7" s="70">
        <f t="shared" si="0"/>
        <v>496500</v>
      </c>
      <c r="R7" s="70">
        <f t="shared" si="0"/>
        <v>1160031</v>
      </c>
      <c r="S7" s="70">
        <f t="shared" si="0"/>
        <v>3780465</v>
      </c>
      <c r="T7" s="70">
        <f t="shared" si="0"/>
        <v>379122</v>
      </c>
      <c r="U7" s="70">
        <f t="shared" si="0"/>
        <v>4666488</v>
      </c>
      <c r="V7" s="70">
        <f t="shared" si="0"/>
        <v>29356905</v>
      </c>
      <c r="W7" s="70">
        <f t="shared" si="0"/>
        <v>9713888</v>
      </c>
      <c r="X7" s="70">
        <f t="shared" si="0"/>
        <v>440848</v>
      </c>
      <c r="Y7" s="70">
        <f t="shared" si="0"/>
        <v>20540</v>
      </c>
      <c r="Z7" s="70">
        <f t="shared" si="0"/>
        <v>1811300</v>
      </c>
      <c r="AA7" s="70">
        <f t="shared" si="0"/>
        <v>5375985</v>
      </c>
      <c r="AB7" s="70">
        <f t="shared" si="0"/>
        <v>9405678</v>
      </c>
      <c r="AC7" s="70">
        <f t="shared" si="0"/>
        <v>2065215</v>
      </c>
      <c r="AD7" s="70">
        <f t="shared" si="0"/>
        <v>19643017</v>
      </c>
    </row>
    <row r="8" spans="1:30" s="50" customFormat="1" ht="12" customHeight="1">
      <c r="A8" s="51" t="s">
        <v>346</v>
      </c>
      <c r="B8" s="64" t="s">
        <v>432</v>
      </c>
      <c r="C8" s="51" t="s">
        <v>433</v>
      </c>
      <c r="D8" s="72">
        <f aca="true" t="shared" si="1" ref="D8:D39">SUM(E8,+L8)</f>
        <v>3815225</v>
      </c>
      <c r="E8" s="72">
        <f aca="true" t="shared" si="2" ref="E8:E39">+SUM(F8:I8,K8)</f>
        <v>1201101</v>
      </c>
      <c r="F8" s="72">
        <v>30030</v>
      </c>
      <c r="G8" s="72">
        <v>2798</v>
      </c>
      <c r="H8" s="72">
        <v>0</v>
      </c>
      <c r="I8" s="72">
        <v>730136</v>
      </c>
      <c r="J8" s="73">
        <v>0</v>
      </c>
      <c r="K8" s="72">
        <v>438137</v>
      </c>
      <c r="L8" s="72">
        <v>2614124</v>
      </c>
      <c r="M8" s="72">
        <f aca="true" t="shared" si="3" ref="M8:M39">SUM(N8,+U8)</f>
        <v>1190628</v>
      </c>
      <c r="N8" s="72">
        <f aca="true" t="shared" si="4" ref="N8:N39">+SUM(O8:R8,T8)</f>
        <v>472322</v>
      </c>
      <c r="O8" s="72">
        <v>0</v>
      </c>
      <c r="P8" s="72">
        <v>0</v>
      </c>
      <c r="Q8" s="72">
        <v>0</v>
      </c>
      <c r="R8" s="72">
        <v>471675</v>
      </c>
      <c r="S8" s="73">
        <v>0</v>
      </c>
      <c r="T8" s="72">
        <v>647</v>
      </c>
      <c r="U8" s="72">
        <v>718306</v>
      </c>
      <c r="V8" s="72">
        <f aca="true" t="shared" si="5" ref="V8:V39">+SUM(D8,M8)</f>
        <v>5005853</v>
      </c>
      <c r="W8" s="72">
        <f aca="true" t="shared" si="6" ref="W8:W39">+SUM(E8,N8)</f>
        <v>1673423</v>
      </c>
      <c r="X8" s="72">
        <f aca="true" t="shared" si="7" ref="X8:X39">+SUM(F8,O8)</f>
        <v>30030</v>
      </c>
      <c r="Y8" s="72">
        <f aca="true" t="shared" si="8" ref="Y8:Y39">+SUM(G8,P8)</f>
        <v>2798</v>
      </c>
      <c r="Z8" s="72">
        <f aca="true" t="shared" si="9" ref="Z8:Z39">+SUM(H8,Q8)</f>
        <v>0</v>
      </c>
      <c r="AA8" s="72">
        <f aca="true" t="shared" si="10" ref="AA8:AA39">+SUM(I8,R8)</f>
        <v>1201811</v>
      </c>
      <c r="AB8" s="73">
        <v>0</v>
      </c>
      <c r="AC8" s="72">
        <f aca="true" t="shared" si="11" ref="AC8:AC39">+SUM(K8,T8)</f>
        <v>438784</v>
      </c>
      <c r="AD8" s="72">
        <f aca="true" t="shared" si="12" ref="AD8:AD39">+SUM(L8,U8)</f>
        <v>3332430</v>
      </c>
    </row>
    <row r="9" spans="1:30" s="50" customFormat="1" ht="12" customHeight="1">
      <c r="A9" s="51" t="s">
        <v>431</v>
      </c>
      <c r="B9" s="64" t="s">
        <v>434</v>
      </c>
      <c r="C9" s="51" t="s">
        <v>435</v>
      </c>
      <c r="D9" s="72">
        <f t="shared" si="1"/>
        <v>1513409</v>
      </c>
      <c r="E9" s="72">
        <f t="shared" si="2"/>
        <v>98924</v>
      </c>
      <c r="F9" s="72">
        <v>980</v>
      </c>
      <c r="G9" s="72">
        <v>0</v>
      </c>
      <c r="H9" s="72">
        <v>0</v>
      </c>
      <c r="I9" s="72">
        <v>24967</v>
      </c>
      <c r="J9" s="73">
        <v>0</v>
      </c>
      <c r="K9" s="72">
        <v>72977</v>
      </c>
      <c r="L9" s="72">
        <v>1414485</v>
      </c>
      <c r="M9" s="72">
        <f t="shared" si="3"/>
        <v>195816</v>
      </c>
      <c r="N9" s="72">
        <f t="shared" si="4"/>
        <v>28441</v>
      </c>
      <c r="O9" s="72">
        <v>19891</v>
      </c>
      <c r="P9" s="72">
        <v>6484</v>
      </c>
      <c r="Q9" s="72">
        <v>0</v>
      </c>
      <c r="R9" s="72">
        <v>1886</v>
      </c>
      <c r="S9" s="73">
        <v>0</v>
      </c>
      <c r="T9" s="72">
        <v>180</v>
      </c>
      <c r="U9" s="72">
        <v>167375</v>
      </c>
      <c r="V9" s="72">
        <f t="shared" si="5"/>
        <v>1709225</v>
      </c>
      <c r="W9" s="72">
        <f t="shared" si="6"/>
        <v>127365</v>
      </c>
      <c r="X9" s="72">
        <f t="shared" si="7"/>
        <v>20871</v>
      </c>
      <c r="Y9" s="72">
        <f t="shared" si="8"/>
        <v>6484</v>
      </c>
      <c r="Z9" s="72">
        <f t="shared" si="9"/>
        <v>0</v>
      </c>
      <c r="AA9" s="72">
        <f t="shared" si="10"/>
        <v>26853</v>
      </c>
      <c r="AB9" s="73">
        <v>0</v>
      </c>
      <c r="AC9" s="72">
        <f t="shared" si="11"/>
        <v>73157</v>
      </c>
      <c r="AD9" s="72">
        <f t="shared" si="12"/>
        <v>1581860</v>
      </c>
    </row>
    <row r="10" spans="1:30" s="50" customFormat="1" ht="12" customHeight="1">
      <c r="A10" s="51" t="s">
        <v>346</v>
      </c>
      <c r="B10" s="64" t="s">
        <v>436</v>
      </c>
      <c r="C10" s="51" t="s">
        <v>437</v>
      </c>
      <c r="D10" s="72">
        <f t="shared" si="1"/>
        <v>1090917</v>
      </c>
      <c r="E10" s="72">
        <f t="shared" si="2"/>
        <v>293247</v>
      </c>
      <c r="F10" s="72">
        <v>2890</v>
      </c>
      <c r="G10" s="72">
        <v>4861</v>
      </c>
      <c r="H10" s="72">
        <v>0</v>
      </c>
      <c r="I10" s="72">
        <v>226567</v>
      </c>
      <c r="J10" s="73">
        <v>0</v>
      </c>
      <c r="K10" s="72">
        <v>58929</v>
      </c>
      <c r="L10" s="72">
        <v>797670</v>
      </c>
      <c r="M10" s="72">
        <f t="shared" si="3"/>
        <v>203554</v>
      </c>
      <c r="N10" s="72">
        <f t="shared" si="4"/>
        <v>74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74</v>
      </c>
      <c r="U10" s="72">
        <v>203480</v>
      </c>
      <c r="V10" s="72">
        <f t="shared" si="5"/>
        <v>1294471</v>
      </c>
      <c r="W10" s="72">
        <f t="shared" si="6"/>
        <v>293321</v>
      </c>
      <c r="X10" s="72">
        <f t="shared" si="7"/>
        <v>2890</v>
      </c>
      <c r="Y10" s="72">
        <f t="shared" si="8"/>
        <v>4861</v>
      </c>
      <c r="Z10" s="72">
        <f t="shared" si="9"/>
        <v>0</v>
      </c>
      <c r="AA10" s="72">
        <f t="shared" si="10"/>
        <v>226567</v>
      </c>
      <c r="AB10" s="73">
        <v>0</v>
      </c>
      <c r="AC10" s="72">
        <f t="shared" si="11"/>
        <v>59003</v>
      </c>
      <c r="AD10" s="72">
        <f t="shared" si="12"/>
        <v>1001150</v>
      </c>
    </row>
    <row r="11" spans="1:30" s="50" customFormat="1" ht="12" customHeight="1">
      <c r="A11" s="51" t="s">
        <v>431</v>
      </c>
      <c r="B11" s="64" t="s">
        <v>438</v>
      </c>
      <c r="C11" s="51" t="s">
        <v>439</v>
      </c>
      <c r="D11" s="72">
        <f t="shared" si="1"/>
        <v>601643</v>
      </c>
      <c r="E11" s="72">
        <f t="shared" si="2"/>
        <v>106703</v>
      </c>
      <c r="F11" s="72">
        <v>28859</v>
      </c>
      <c r="G11" s="72">
        <v>0</v>
      </c>
      <c r="H11" s="72">
        <v>0</v>
      </c>
      <c r="I11" s="72">
        <v>56273</v>
      </c>
      <c r="J11" s="73">
        <v>0</v>
      </c>
      <c r="K11" s="72">
        <v>21571</v>
      </c>
      <c r="L11" s="72">
        <v>494940</v>
      </c>
      <c r="M11" s="72">
        <f t="shared" si="3"/>
        <v>36466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36466</v>
      </c>
      <c r="V11" s="72">
        <f t="shared" si="5"/>
        <v>638109</v>
      </c>
      <c r="W11" s="72">
        <f t="shared" si="6"/>
        <v>106703</v>
      </c>
      <c r="X11" s="72">
        <f t="shared" si="7"/>
        <v>28859</v>
      </c>
      <c r="Y11" s="72">
        <f t="shared" si="8"/>
        <v>0</v>
      </c>
      <c r="Z11" s="72">
        <f t="shared" si="9"/>
        <v>0</v>
      </c>
      <c r="AA11" s="72">
        <f t="shared" si="10"/>
        <v>56273</v>
      </c>
      <c r="AB11" s="73">
        <v>0</v>
      </c>
      <c r="AC11" s="72">
        <f t="shared" si="11"/>
        <v>21571</v>
      </c>
      <c r="AD11" s="72">
        <f t="shared" si="12"/>
        <v>531406</v>
      </c>
    </row>
    <row r="12" spans="1:30" s="50" customFormat="1" ht="12" customHeight="1">
      <c r="A12" s="53" t="s">
        <v>346</v>
      </c>
      <c r="B12" s="54" t="s">
        <v>440</v>
      </c>
      <c r="C12" s="53" t="s">
        <v>441</v>
      </c>
      <c r="D12" s="74">
        <f t="shared" si="1"/>
        <v>767494</v>
      </c>
      <c r="E12" s="74">
        <f t="shared" si="2"/>
        <v>743089</v>
      </c>
      <c r="F12" s="74">
        <v>0</v>
      </c>
      <c r="G12" s="74">
        <v>0</v>
      </c>
      <c r="H12" s="74">
        <v>514000</v>
      </c>
      <c r="I12" s="74">
        <v>151067</v>
      </c>
      <c r="J12" s="75">
        <v>0</v>
      </c>
      <c r="K12" s="74">
        <v>78022</v>
      </c>
      <c r="L12" s="74">
        <v>24405</v>
      </c>
      <c r="M12" s="74">
        <f t="shared" si="3"/>
        <v>205633</v>
      </c>
      <c r="N12" s="74">
        <f t="shared" si="4"/>
        <v>879</v>
      </c>
      <c r="O12" s="74">
        <v>0</v>
      </c>
      <c r="P12" s="74">
        <v>0</v>
      </c>
      <c r="Q12" s="74">
        <v>0</v>
      </c>
      <c r="R12" s="74"/>
      <c r="S12" s="75">
        <v>0</v>
      </c>
      <c r="T12" s="74">
        <v>879</v>
      </c>
      <c r="U12" s="74">
        <v>204754</v>
      </c>
      <c r="V12" s="74">
        <f t="shared" si="5"/>
        <v>973127</v>
      </c>
      <c r="W12" s="74">
        <f t="shared" si="6"/>
        <v>743968</v>
      </c>
      <c r="X12" s="74">
        <f t="shared" si="7"/>
        <v>0</v>
      </c>
      <c r="Y12" s="74">
        <f t="shared" si="8"/>
        <v>0</v>
      </c>
      <c r="Z12" s="74">
        <f t="shared" si="9"/>
        <v>514000</v>
      </c>
      <c r="AA12" s="74">
        <f t="shared" si="10"/>
        <v>151067</v>
      </c>
      <c r="AB12" s="75">
        <v>0</v>
      </c>
      <c r="AC12" s="74">
        <f t="shared" si="11"/>
        <v>78901</v>
      </c>
      <c r="AD12" s="74">
        <f t="shared" si="12"/>
        <v>229159</v>
      </c>
    </row>
    <row r="13" spans="1:30" s="50" customFormat="1" ht="12" customHeight="1">
      <c r="A13" s="53" t="s">
        <v>431</v>
      </c>
      <c r="B13" s="54" t="s">
        <v>442</v>
      </c>
      <c r="C13" s="53" t="s">
        <v>443</v>
      </c>
      <c r="D13" s="74">
        <f t="shared" si="1"/>
        <v>490625</v>
      </c>
      <c r="E13" s="74">
        <f t="shared" si="2"/>
        <v>110646</v>
      </c>
      <c r="F13" s="74">
        <v>6152</v>
      </c>
      <c r="G13" s="74">
        <v>1851</v>
      </c>
      <c r="H13" s="74">
        <v>0</v>
      </c>
      <c r="I13" s="74">
        <v>65004</v>
      </c>
      <c r="J13" s="75">
        <v>0</v>
      </c>
      <c r="K13" s="74">
        <v>37639</v>
      </c>
      <c r="L13" s="74">
        <v>379979</v>
      </c>
      <c r="M13" s="74">
        <f t="shared" si="3"/>
        <v>179952</v>
      </c>
      <c r="N13" s="74">
        <f t="shared" si="4"/>
        <v>309</v>
      </c>
      <c r="O13" s="74">
        <v>309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179643</v>
      </c>
      <c r="V13" s="74">
        <f t="shared" si="5"/>
        <v>670577</v>
      </c>
      <c r="W13" s="74">
        <f t="shared" si="6"/>
        <v>110955</v>
      </c>
      <c r="X13" s="74">
        <f t="shared" si="7"/>
        <v>6461</v>
      </c>
      <c r="Y13" s="74">
        <f t="shared" si="8"/>
        <v>1851</v>
      </c>
      <c r="Z13" s="74">
        <f t="shared" si="9"/>
        <v>0</v>
      </c>
      <c r="AA13" s="74">
        <f t="shared" si="10"/>
        <v>65004</v>
      </c>
      <c r="AB13" s="75">
        <v>0</v>
      </c>
      <c r="AC13" s="74">
        <f t="shared" si="11"/>
        <v>37639</v>
      </c>
      <c r="AD13" s="74">
        <f t="shared" si="12"/>
        <v>559622</v>
      </c>
    </row>
    <row r="14" spans="1:30" s="50" customFormat="1" ht="12" customHeight="1">
      <c r="A14" s="53" t="s">
        <v>346</v>
      </c>
      <c r="B14" s="54" t="s">
        <v>444</v>
      </c>
      <c r="C14" s="53" t="s">
        <v>445</v>
      </c>
      <c r="D14" s="74">
        <f t="shared" si="1"/>
        <v>474224</v>
      </c>
      <c r="E14" s="74">
        <f t="shared" si="2"/>
        <v>115538</v>
      </c>
      <c r="F14" s="74">
        <v>0</v>
      </c>
      <c r="G14" s="74">
        <v>0</v>
      </c>
      <c r="H14" s="74">
        <v>0</v>
      </c>
      <c r="I14" s="74">
        <v>61360</v>
      </c>
      <c r="J14" s="75">
        <v>0</v>
      </c>
      <c r="K14" s="74">
        <v>54178</v>
      </c>
      <c r="L14" s="74">
        <v>358686</v>
      </c>
      <c r="M14" s="74">
        <f t="shared" si="3"/>
        <v>54600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54600</v>
      </c>
      <c r="V14" s="74">
        <f t="shared" si="5"/>
        <v>528824</v>
      </c>
      <c r="W14" s="74">
        <f t="shared" si="6"/>
        <v>115538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61360</v>
      </c>
      <c r="AB14" s="75">
        <v>0</v>
      </c>
      <c r="AC14" s="74">
        <f t="shared" si="11"/>
        <v>54178</v>
      </c>
      <c r="AD14" s="74">
        <f t="shared" si="12"/>
        <v>413286</v>
      </c>
    </row>
    <row r="15" spans="1:30" s="50" customFormat="1" ht="12" customHeight="1">
      <c r="A15" s="53" t="s">
        <v>431</v>
      </c>
      <c r="B15" s="54" t="s">
        <v>446</v>
      </c>
      <c r="C15" s="53" t="s">
        <v>447</v>
      </c>
      <c r="D15" s="74">
        <f t="shared" si="1"/>
        <v>498244</v>
      </c>
      <c r="E15" s="74">
        <f t="shared" si="2"/>
        <v>163147</v>
      </c>
      <c r="F15" s="74">
        <v>0</v>
      </c>
      <c r="G15" s="74">
        <v>0</v>
      </c>
      <c r="H15" s="74">
        <v>0</v>
      </c>
      <c r="I15" s="74">
        <v>84644</v>
      </c>
      <c r="J15" s="75">
        <v>0</v>
      </c>
      <c r="K15" s="74">
        <v>78503</v>
      </c>
      <c r="L15" s="74">
        <v>335097</v>
      </c>
      <c r="M15" s="74">
        <f t="shared" si="3"/>
        <v>290933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290933</v>
      </c>
      <c r="V15" s="74">
        <f t="shared" si="5"/>
        <v>789177</v>
      </c>
      <c r="W15" s="74">
        <f t="shared" si="6"/>
        <v>163147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84644</v>
      </c>
      <c r="AB15" s="75">
        <v>0</v>
      </c>
      <c r="AC15" s="74">
        <f t="shared" si="11"/>
        <v>78503</v>
      </c>
      <c r="AD15" s="74">
        <f t="shared" si="12"/>
        <v>626030</v>
      </c>
    </row>
    <row r="16" spans="1:30" s="50" customFormat="1" ht="12" customHeight="1">
      <c r="A16" s="53" t="s">
        <v>346</v>
      </c>
      <c r="B16" s="54" t="s">
        <v>448</v>
      </c>
      <c r="C16" s="53" t="s">
        <v>449</v>
      </c>
      <c r="D16" s="74">
        <f t="shared" si="1"/>
        <v>480694</v>
      </c>
      <c r="E16" s="74">
        <f t="shared" si="2"/>
        <v>81329</v>
      </c>
      <c r="F16" s="74">
        <v>0</v>
      </c>
      <c r="G16" s="74">
        <v>0</v>
      </c>
      <c r="H16" s="74">
        <v>0</v>
      </c>
      <c r="I16" s="74">
        <v>49360</v>
      </c>
      <c r="J16" s="75">
        <v>0</v>
      </c>
      <c r="K16" s="74">
        <v>31969</v>
      </c>
      <c r="L16" s="74">
        <v>399365</v>
      </c>
      <c r="M16" s="74">
        <f t="shared" si="3"/>
        <v>145660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145660</v>
      </c>
      <c r="V16" s="74">
        <f t="shared" si="5"/>
        <v>626354</v>
      </c>
      <c r="W16" s="74">
        <f t="shared" si="6"/>
        <v>81329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49360</v>
      </c>
      <c r="AB16" s="75">
        <v>0</v>
      </c>
      <c r="AC16" s="74">
        <f t="shared" si="11"/>
        <v>31969</v>
      </c>
      <c r="AD16" s="74">
        <f t="shared" si="12"/>
        <v>545025</v>
      </c>
    </row>
    <row r="17" spans="1:30" s="50" customFormat="1" ht="12" customHeight="1">
      <c r="A17" s="53" t="s">
        <v>431</v>
      </c>
      <c r="B17" s="54" t="s">
        <v>450</v>
      </c>
      <c r="C17" s="53" t="s">
        <v>451</v>
      </c>
      <c r="D17" s="74">
        <f t="shared" si="1"/>
        <v>318188</v>
      </c>
      <c r="E17" s="74">
        <f t="shared" si="2"/>
        <v>50669</v>
      </c>
      <c r="F17" s="74">
        <v>0</v>
      </c>
      <c r="G17" s="74">
        <v>0</v>
      </c>
      <c r="H17" s="74">
        <v>0</v>
      </c>
      <c r="I17" s="74">
        <v>48769</v>
      </c>
      <c r="J17" s="75">
        <v>0</v>
      </c>
      <c r="K17" s="74">
        <v>1900</v>
      </c>
      <c r="L17" s="74">
        <v>267519</v>
      </c>
      <c r="M17" s="74">
        <f t="shared" si="3"/>
        <v>53945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53945</v>
      </c>
      <c r="V17" s="74">
        <f t="shared" si="5"/>
        <v>372133</v>
      </c>
      <c r="W17" s="74">
        <f t="shared" si="6"/>
        <v>50669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48769</v>
      </c>
      <c r="AB17" s="75">
        <v>0</v>
      </c>
      <c r="AC17" s="74">
        <f t="shared" si="11"/>
        <v>1900</v>
      </c>
      <c r="AD17" s="74">
        <f t="shared" si="12"/>
        <v>321464</v>
      </c>
    </row>
    <row r="18" spans="1:30" s="50" customFormat="1" ht="12" customHeight="1">
      <c r="A18" s="53" t="s">
        <v>346</v>
      </c>
      <c r="B18" s="54" t="s">
        <v>452</v>
      </c>
      <c r="C18" s="53" t="s">
        <v>453</v>
      </c>
      <c r="D18" s="74">
        <f t="shared" si="1"/>
        <v>326591</v>
      </c>
      <c r="E18" s="74">
        <f t="shared" si="2"/>
        <v>75270</v>
      </c>
      <c r="F18" s="74">
        <v>0</v>
      </c>
      <c r="G18" s="74">
        <v>0</v>
      </c>
      <c r="H18" s="74">
        <v>0</v>
      </c>
      <c r="I18" s="74">
        <v>59939</v>
      </c>
      <c r="J18" s="75">
        <v>0</v>
      </c>
      <c r="K18" s="74">
        <v>15331</v>
      </c>
      <c r="L18" s="74">
        <v>251321</v>
      </c>
      <c r="M18" s="74">
        <f t="shared" si="3"/>
        <v>61237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61237</v>
      </c>
      <c r="V18" s="74">
        <f t="shared" si="5"/>
        <v>387828</v>
      </c>
      <c r="W18" s="74">
        <f t="shared" si="6"/>
        <v>75270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59939</v>
      </c>
      <c r="AB18" s="75">
        <v>0</v>
      </c>
      <c r="AC18" s="74">
        <f t="shared" si="11"/>
        <v>15331</v>
      </c>
      <c r="AD18" s="74">
        <f t="shared" si="12"/>
        <v>312558</v>
      </c>
    </row>
    <row r="19" spans="1:30" s="50" customFormat="1" ht="12" customHeight="1">
      <c r="A19" s="53" t="s">
        <v>431</v>
      </c>
      <c r="B19" s="54" t="s">
        <v>454</v>
      </c>
      <c r="C19" s="53" t="s">
        <v>455</v>
      </c>
      <c r="D19" s="74">
        <f t="shared" si="1"/>
        <v>673795</v>
      </c>
      <c r="E19" s="74">
        <f t="shared" si="2"/>
        <v>382022</v>
      </c>
      <c r="F19" s="74">
        <v>111446</v>
      </c>
      <c r="G19" s="74">
        <v>0</v>
      </c>
      <c r="H19" s="74">
        <v>211700</v>
      </c>
      <c r="I19" s="74">
        <v>54354</v>
      </c>
      <c r="J19" s="75">
        <v>0</v>
      </c>
      <c r="K19" s="74">
        <v>4522</v>
      </c>
      <c r="L19" s="74">
        <v>291773</v>
      </c>
      <c r="M19" s="74">
        <f t="shared" si="3"/>
        <v>94108</v>
      </c>
      <c r="N19" s="74">
        <f t="shared" si="4"/>
        <v>8461</v>
      </c>
      <c r="O19" s="74">
        <v>0</v>
      </c>
      <c r="P19" s="74">
        <v>0</v>
      </c>
      <c r="Q19" s="74">
        <v>0</v>
      </c>
      <c r="R19" s="74">
        <v>8461</v>
      </c>
      <c r="S19" s="75">
        <v>0</v>
      </c>
      <c r="T19" s="74">
        <v>0</v>
      </c>
      <c r="U19" s="74">
        <v>85647</v>
      </c>
      <c r="V19" s="74">
        <f t="shared" si="5"/>
        <v>767903</v>
      </c>
      <c r="W19" s="74">
        <f t="shared" si="6"/>
        <v>390483</v>
      </c>
      <c r="X19" s="74">
        <f t="shared" si="7"/>
        <v>111446</v>
      </c>
      <c r="Y19" s="74">
        <f t="shared" si="8"/>
        <v>0</v>
      </c>
      <c r="Z19" s="74">
        <f t="shared" si="9"/>
        <v>211700</v>
      </c>
      <c r="AA19" s="74">
        <f t="shared" si="10"/>
        <v>62815</v>
      </c>
      <c r="AB19" s="75">
        <v>0</v>
      </c>
      <c r="AC19" s="74">
        <f t="shared" si="11"/>
        <v>4522</v>
      </c>
      <c r="AD19" s="74">
        <f t="shared" si="12"/>
        <v>377420</v>
      </c>
    </row>
    <row r="20" spans="1:30" s="50" customFormat="1" ht="12" customHeight="1">
      <c r="A20" s="53" t="s">
        <v>346</v>
      </c>
      <c r="B20" s="54" t="s">
        <v>456</v>
      </c>
      <c r="C20" s="53" t="s">
        <v>457</v>
      </c>
      <c r="D20" s="74">
        <f t="shared" si="1"/>
        <v>265332</v>
      </c>
      <c r="E20" s="74">
        <f t="shared" si="2"/>
        <v>3596</v>
      </c>
      <c r="F20" s="74">
        <v>0</v>
      </c>
      <c r="G20" s="74">
        <v>0</v>
      </c>
      <c r="H20" s="74">
        <v>0</v>
      </c>
      <c r="I20" s="74">
        <v>3580</v>
      </c>
      <c r="J20" s="75">
        <v>0</v>
      </c>
      <c r="K20" s="74">
        <v>16</v>
      </c>
      <c r="L20" s="74">
        <v>261736</v>
      </c>
      <c r="M20" s="74">
        <f t="shared" si="3"/>
        <v>48916</v>
      </c>
      <c r="N20" s="74">
        <f t="shared" si="4"/>
        <v>20</v>
      </c>
      <c r="O20" s="74">
        <v>0</v>
      </c>
      <c r="P20" s="74">
        <v>0</v>
      </c>
      <c r="Q20" s="74">
        <v>0</v>
      </c>
      <c r="R20" s="74"/>
      <c r="S20" s="75">
        <v>0</v>
      </c>
      <c r="T20" s="74">
        <v>20</v>
      </c>
      <c r="U20" s="74">
        <v>48896</v>
      </c>
      <c r="V20" s="74">
        <f t="shared" si="5"/>
        <v>314248</v>
      </c>
      <c r="W20" s="74">
        <f t="shared" si="6"/>
        <v>3616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3580</v>
      </c>
      <c r="AB20" s="75">
        <v>0</v>
      </c>
      <c r="AC20" s="74">
        <f t="shared" si="11"/>
        <v>36</v>
      </c>
      <c r="AD20" s="74">
        <f t="shared" si="12"/>
        <v>310632</v>
      </c>
    </row>
    <row r="21" spans="1:30" s="50" customFormat="1" ht="12" customHeight="1">
      <c r="A21" s="53" t="s">
        <v>431</v>
      </c>
      <c r="B21" s="54" t="s">
        <v>458</v>
      </c>
      <c r="C21" s="53" t="s">
        <v>459</v>
      </c>
      <c r="D21" s="74">
        <f t="shared" si="1"/>
        <v>358986</v>
      </c>
      <c r="E21" s="74">
        <f t="shared" si="2"/>
        <v>36527</v>
      </c>
      <c r="F21" s="74">
        <v>0</v>
      </c>
      <c r="G21" s="74">
        <v>0</v>
      </c>
      <c r="H21" s="74">
        <v>0</v>
      </c>
      <c r="I21" s="74">
        <v>1024</v>
      </c>
      <c r="J21" s="75">
        <v>0</v>
      </c>
      <c r="K21" s="74">
        <v>35503</v>
      </c>
      <c r="L21" s="74">
        <v>322459</v>
      </c>
      <c r="M21" s="74">
        <f t="shared" si="3"/>
        <v>139824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139824</v>
      </c>
      <c r="V21" s="74">
        <f t="shared" si="5"/>
        <v>498810</v>
      </c>
      <c r="W21" s="74">
        <f t="shared" si="6"/>
        <v>36527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1024</v>
      </c>
      <c r="AB21" s="75">
        <v>0</v>
      </c>
      <c r="AC21" s="74">
        <f t="shared" si="11"/>
        <v>35503</v>
      </c>
      <c r="AD21" s="74">
        <f t="shared" si="12"/>
        <v>462283</v>
      </c>
    </row>
    <row r="22" spans="1:30" s="50" customFormat="1" ht="12" customHeight="1">
      <c r="A22" s="53" t="s">
        <v>346</v>
      </c>
      <c r="B22" s="54" t="s">
        <v>460</v>
      </c>
      <c r="C22" s="53" t="s">
        <v>461</v>
      </c>
      <c r="D22" s="74">
        <f t="shared" si="1"/>
        <v>434115</v>
      </c>
      <c r="E22" s="74">
        <f t="shared" si="2"/>
        <v>96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96</v>
      </c>
      <c r="L22" s="74">
        <v>434019</v>
      </c>
      <c r="M22" s="74">
        <f t="shared" si="3"/>
        <v>11427</v>
      </c>
      <c r="N22" s="74">
        <f t="shared" si="4"/>
        <v>8849</v>
      </c>
      <c r="O22" s="74">
        <v>0</v>
      </c>
      <c r="P22" s="74">
        <v>0</v>
      </c>
      <c r="Q22" s="74">
        <v>0</v>
      </c>
      <c r="R22" s="74">
        <v>8849</v>
      </c>
      <c r="S22" s="75">
        <v>0</v>
      </c>
      <c r="T22" s="74">
        <v>0</v>
      </c>
      <c r="U22" s="74">
        <v>2578</v>
      </c>
      <c r="V22" s="74">
        <f t="shared" si="5"/>
        <v>445542</v>
      </c>
      <c r="W22" s="74">
        <f t="shared" si="6"/>
        <v>8945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8849</v>
      </c>
      <c r="AB22" s="75">
        <v>0</v>
      </c>
      <c r="AC22" s="74">
        <f t="shared" si="11"/>
        <v>96</v>
      </c>
      <c r="AD22" s="74">
        <f t="shared" si="12"/>
        <v>436597</v>
      </c>
    </row>
    <row r="23" spans="1:30" s="50" customFormat="1" ht="12" customHeight="1">
      <c r="A23" s="53" t="s">
        <v>431</v>
      </c>
      <c r="B23" s="54" t="s">
        <v>462</v>
      </c>
      <c r="C23" s="53" t="s">
        <v>463</v>
      </c>
      <c r="D23" s="74">
        <f t="shared" si="1"/>
        <v>635884</v>
      </c>
      <c r="E23" s="74">
        <f t="shared" si="2"/>
        <v>78563</v>
      </c>
      <c r="F23" s="74">
        <v>0</v>
      </c>
      <c r="G23" s="74">
        <v>0</v>
      </c>
      <c r="H23" s="74">
        <v>0</v>
      </c>
      <c r="I23" s="74">
        <v>78508</v>
      </c>
      <c r="J23" s="75">
        <v>0</v>
      </c>
      <c r="K23" s="74">
        <v>55</v>
      </c>
      <c r="L23" s="74">
        <v>557321</v>
      </c>
      <c r="M23" s="74">
        <f t="shared" si="3"/>
        <v>168831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168831</v>
      </c>
      <c r="V23" s="74">
        <f t="shared" si="5"/>
        <v>804715</v>
      </c>
      <c r="W23" s="74">
        <f t="shared" si="6"/>
        <v>78563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78508</v>
      </c>
      <c r="AB23" s="75">
        <v>0</v>
      </c>
      <c r="AC23" s="74">
        <f t="shared" si="11"/>
        <v>55</v>
      </c>
      <c r="AD23" s="74">
        <f t="shared" si="12"/>
        <v>726152</v>
      </c>
    </row>
    <row r="24" spans="1:30" s="50" customFormat="1" ht="12" customHeight="1">
      <c r="A24" s="53" t="s">
        <v>346</v>
      </c>
      <c r="B24" s="54" t="s">
        <v>464</v>
      </c>
      <c r="C24" s="53" t="s">
        <v>465</v>
      </c>
      <c r="D24" s="74">
        <f t="shared" si="1"/>
        <v>416949</v>
      </c>
      <c r="E24" s="74">
        <f t="shared" si="2"/>
        <v>25588</v>
      </c>
      <c r="F24" s="74">
        <v>0</v>
      </c>
      <c r="G24" s="74">
        <v>0</v>
      </c>
      <c r="H24" s="74">
        <v>0</v>
      </c>
      <c r="I24" s="74">
        <v>24703</v>
      </c>
      <c r="J24" s="75">
        <v>0</v>
      </c>
      <c r="K24" s="74">
        <v>885</v>
      </c>
      <c r="L24" s="74">
        <v>391361</v>
      </c>
      <c r="M24" s="74">
        <f t="shared" si="3"/>
        <v>168983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168983</v>
      </c>
      <c r="V24" s="74">
        <f t="shared" si="5"/>
        <v>585932</v>
      </c>
      <c r="W24" s="74">
        <f t="shared" si="6"/>
        <v>25588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24703</v>
      </c>
      <c r="AB24" s="75">
        <v>0</v>
      </c>
      <c r="AC24" s="74">
        <f t="shared" si="11"/>
        <v>885</v>
      </c>
      <c r="AD24" s="74">
        <f t="shared" si="12"/>
        <v>560344</v>
      </c>
    </row>
    <row r="25" spans="1:30" s="50" customFormat="1" ht="12" customHeight="1">
      <c r="A25" s="53" t="s">
        <v>431</v>
      </c>
      <c r="B25" s="54" t="s">
        <v>466</v>
      </c>
      <c r="C25" s="53" t="s">
        <v>467</v>
      </c>
      <c r="D25" s="74">
        <f t="shared" si="1"/>
        <v>393217</v>
      </c>
      <c r="E25" s="74">
        <f t="shared" si="2"/>
        <v>60490</v>
      </c>
      <c r="F25" s="74">
        <v>0</v>
      </c>
      <c r="G25" s="74">
        <v>0</v>
      </c>
      <c r="H25" s="74">
        <v>0</v>
      </c>
      <c r="I25" s="74">
        <v>49266</v>
      </c>
      <c r="J25" s="75">
        <v>0</v>
      </c>
      <c r="K25" s="74">
        <v>11224</v>
      </c>
      <c r="L25" s="74">
        <v>332727</v>
      </c>
      <c r="M25" s="74">
        <f t="shared" si="3"/>
        <v>39342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39342</v>
      </c>
      <c r="V25" s="74">
        <f t="shared" si="5"/>
        <v>432559</v>
      </c>
      <c r="W25" s="74">
        <f t="shared" si="6"/>
        <v>60490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49266</v>
      </c>
      <c r="AB25" s="75">
        <v>0</v>
      </c>
      <c r="AC25" s="74">
        <f t="shared" si="11"/>
        <v>11224</v>
      </c>
      <c r="AD25" s="74">
        <f t="shared" si="12"/>
        <v>372069</v>
      </c>
    </row>
    <row r="26" spans="1:30" s="50" customFormat="1" ht="12" customHeight="1">
      <c r="A26" s="53" t="s">
        <v>346</v>
      </c>
      <c r="B26" s="54" t="s">
        <v>468</v>
      </c>
      <c r="C26" s="53" t="s">
        <v>469</v>
      </c>
      <c r="D26" s="74">
        <f t="shared" si="1"/>
        <v>914200</v>
      </c>
      <c r="E26" s="74">
        <f t="shared" si="2"/>
        <v>122638</v>
      </c>
      <c r="F26" s="74">
        <v>0</v>
      </c>
      <c r="G26" s="74">
        <v>0</v>
      </c>
      <c r="H26" s="74">
        <v>0</v>
      </c>
      <c r="I26" s="74">
        <v>88400</v>
      </c>
      <c r="J26" s="75">
        <v>0</v>
      </c>
      <c r="K26" s="74">
        <v>34238</v>
      </c>
      <c r="L26" s="74">
        <v>791562</v>
      </c>
      <c r="M26" s="74">
        <f t="shared" si="3"/>
        <v>181061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181061</v>
      </c>
      <c r="V26" s="74">
        <f t="shared" si="5"/>
        <v>1095261</v>
      </c>
      <c r="W26" s="74">
        <f t="shared" si="6"/>
        <v>122638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88400</v>
      </c>
      <c r="AB26" s="75">
        <v>0</v>
      </c>
      <c r="AC26" s="74">
        <f t="shared" si="11"/>
        <v>34238</v>
      </c>
      <c r="AD26" s="74">
        <f t="shared" si="12"/>
        <v>972623</v>
      </c>
    </row>
    <row r="27" spans="1:30" s="50" customFormat="1" ht="12" customHeight="1">
      <c r="A27" s="53" t="s">
        <v>431</v>
      </c>
      <c r="B27" s="54" t="s">
        <v>470</v>
      </c>
      <c r="C27" s="53" t="s">
        <v>471</v>
      </c>
      <c r="D27" s="74">
        <f t="shared" si="1"/>
        <v>51008</v>
      </c>
      <c r="E27" s="74">
        <f t="shared" si="2"/>
        <v>10048</v>
      </c>
      <c r="F27" s="74">
        <v>0</v>
      </c>
      <c r="G27" s="74">
        <v>0</v>
      </c>
      <c r="H27" s="74">
        <v>0</v>
      </c>
      <c r="I27" s="74">
        <v>10048</v>
      </c>
      <c r="J27" s="75">
        <v>0</v>
      </c>
      <c r="K27" s="74">
        <v>0</v>
      </c>
      <c r="L27" s="74">
        <v>40960</v>
      </c>
      <c r="M27" s="74">
        <f t="shared" si="3"/>
        <v>25982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25982</v>
      </c>
      <c r="V27" s="74">
        <f t="shared" si="5"/>
        <v>76990</v>
      </c>
      <c r="W27" s="74">
        <f t="shared" si="6"/>
        <v>10048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10048</v>
      </c>
      <c r="AB27" s="75">
        <v>0</v>
      </c>
      <c r="AC27" s="74">
        <f t="shared" si="11"/>
        <v>0</v>
      </c>
      <c r="AD27" s="74">
        <f t="shared" si="12"/>
        <v>66942</v>
      </c>
    </row>
    <row r="28" spans="1:30" s="50" customFormat="1" ht="12" customHeight="1">
      <c r="A28" s="53" t="s">
        <v>346</v>
      </c>
      <c r="B28" s="54" t="s">
        <v>472</v>
      </c>
      <c r="C28" s="53" t="s">
        <v>473</v>
      </c>
      <c r="D28" s="74">
        <f t="shared" si="1"/>
        <v>33004</v>
      </c>
      <c r="E28" s="74">
        <f t="shared" si="2"/>
        <v>10857</v>
      </c>
      <c r="F28" s="74">
        <v>0</v>
      </c>
      <c r="G28" s="74">
        <v>0</v>
      </c>
      <c r="H28" s="74">
        <v>0</v>
      </c>
      <c r="I28" s="74">
        <v>3243</v>
      </c>
      <c r="J28" s="75">
        <v>0</v>
      </c>
      <c r="K28" s="74">
        <v>7614</v>
      </c>
      <c r="L28" s="74">
        <v>22147</v>
      </c>
      <c r="M28" s="74">
        <f t="shared" si="3"/>
        <v>19544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19544</v>
      </c>
      <c r="V28" s="74">
        <f t="shared" si="5"/>
        <v>52548</v>
      </c>
      <c r="W28" s="74">
        <f t="shared" si="6"/>
        <v>10857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3243</v>
      </c>
      <c r="AB28" s="75">
        <v>0</v>
      </c>
      <c r="AC28" s="74">
        <f t="shared" si="11"/>
        <v>7614</v>
      </c>
      <c r="AD28" s="74">
        <f t="shared" si="12"/>
        <v>41691</v>
      </c>
    </row>
    <row r="29" spans="1:30" s="50" customFormat="1" ht="12" customHeight="1">
      <c r="A29" s="53" t="s">
        <v>346</v>
      </c>
      <c r="B29" s="54" t="s">
        <v>474</v>
      </c>
      <c r="C29" s="53" t="s">
        <v>475</v>
      </c>
      <c r="D29" s="74">
        <f t="shared" si="1"/>
        <v>22768</v>
      </c>
      <c r="E29" s="74">
        <f t="shared" si="2"/>
        <v>1028</v>
      </c>
      <c r="F29" s="74">
        <v>0</v>
      </c>
      <c r="G29" s="74">
        <v>0</v>
      </c>
      <c r="H29" s="74">
        <v>0</v>
      </c>
      <c r="I29" s="74">
        <v>1003</v>
      </c>
      <c r="J29" s="75">
        <v>0</v>
      </c>
      <c r="K29" s="74">
        <v>25</v>
      </c>
      <c r="L29" s="74">
        <v>21740</v>
      </c>
      <c r="M29" s="74">
        <f t="shared" si="3"/>
        <v>17192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17192</v>
      </c>
      <c r="V29" s="74">
        <f t="shared" si="5"/>
        <v>39960</v>
      </c>
      <c r="W29" s="74">
        <f t="shared" si="6"/>
        <v>1028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1003</v>
      </c>
      <c r="AB29" s="75">
        <v>0</v>
      </c>
      <c r="AC29" s="74">
        <f t="shared" si="11"/>
        <v>25</v>
      </c>
      <c r="AD29" s="74">
        <f t="shared" si="12"/>
        <v>38932</v>
      </c>
    </row>
    <row r="30" spans="1:30" s="50" customFormat="1" ht="12" customHeight="1">
      <c r="A30" s="53" t="s">
        <v>346</v>
      </c>
      <c r="B30" s="54" t="s">
        <v>476</v>
      </c>
      <c r="C30" s="53" t="s">
        <v>477</v>
      </c>
      <c r="D30" s="74">
        <f t="shared" si="1"/>
        <v>14769</v>
      </c>
      <c r="E30" s="74">
        <f t="shared" si="2"/>
        <v>585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585</v>
      </c>
      <c r="L30" s="74">
        <v>14184</v>
      </c>
      <c r="M30" s="74">
        <f t="shared" si="3"/>
        <v>7512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7512</v>
      </c>
      <c r="V30" s="74">
        <f t="shared" si="5"/>
        <v>22281</v>
      </c>
      <c r="W30" s="74">
        <f t="shared" si="6"/>
        <v>585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v>0</v>
      </c>
      <c r="AC30" s="74">
        <f t="shared" si="11"/>
        <v>585</v>
      </c>
      <c r="AD30" s="74">
        <f t="shared" si="12"/>
        <v>21696</v>
      </c>
    </row>
    <row r="31" spans="1:30" s="50" customFormat="1" ht="12" customHeight="1">
      <c r="A31" s="53" t="s">
        <v>346</v>
      </c>
      <c r="B31" s="54" t="s">
        <v>478</v>
      </c>
      <c r="C31" s="53" t="s">
        <v>479</v>
      </c>
      <c r="D31" s="74">
        <f t="shared" si="1"/>
        <v>9655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9655</v>
      </c>
      <c r="M31" s="74">
        <f t="shared" si="3"/>
        <v>5421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5421</v>
      </c>
      <c r="V31" s="74">
        <f t="shared" si="5"/>
        <v>15076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15076</v>
      </c>
    </row>
    <row r="32" spans="1:30" s="50" customFormat="1" ht="12" customHeight="1">
      <c r="A32" s="53" t="s">
        <v>346</v>
      </c>
      <c r="B32" s="54" t="s">
        <v>480</v>
      </c>
      <c r="C32" s="53" t="s">
        <v>481</v>
      </c>
      <c r="D32" s="74">
        <f t="shared" si="1"/>
        <v>141696</v>
      </c>
      <c r="E32" s="74">
        <f t="shared" si="2"/>
        <v>23194</v>
      </c>
      <c r="F32" s="74">
        <v>0</v>
      </c>
      <c r="G32" s="74">
        <v>0</v>
      </c>
      <c r="H32" s="74">
        <v>0</v>
      </c>
      <c r="I32" s="74">
        <v>20641</v>
      </c>
      <c r="J32" s="75">
        <v>0</v>
      </c>
      <c r="K32" s="74">
        <v>2553</v>
      </c>
      <c r="L32" s="74">
        <v>118502</v>
      </c>
      <c r="M32" s="74">
        <f t="shared" si="3"/>
        <v>24699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24699</v>
      </c>
      <c r="V32" s="74">
        <f t="shared" si="5"/>
        <v>166395</v>
      </c>
      <c r="W32" s="74">
        <f t="shared" si="6"/>
        <v>23194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20641</v>
      </c>
      <c r="AB32" s="75">
        <v>0</v>
      </c>
      <c r="AC32" s="74">
        <f t="shared" si="11"/>
        <v>2553</v>
      </c>
      <c r="AD32" s="74">
        <f t="shared" si="12"/>
        <v>143201</v>
      </c>
    </row>
    <row r="33" spans="1:30" s="50" customFormat="1" ht="12" customHeight="1">
      <c r="A33" s="53" t="s">
        <v>346</v>
      </c>
      <c r="B33" s="54" t="s">
        <v>482</v>
      </c>
      <c r="C33" s="53" t="s">
        <v>483</v>
      </c>
      <c r="D33" s="74">
        <f t="shared" si="1"/>
        <v>406555</v>
      </c>
      <c r="E33" s="74">
        <f t="shared" si="2"/>
        <v>71522</v>
      </c>
      <c r="F33" s="74">
        <v>0</v>
      </c>
      <c r="G33" s="74">
        <v>0</v>
      </c>
      <c r="H33" s="74">
        <v>0</v>
      </c>
      <c r="I33" s="74">
        <v>58623</v>
      </c>
      <c r="J33" s="75">
        <v>0</v>
      </c>
      <c r="K33" s="74">
        <v>12899</v>
      </c>
      <c r="L33" s="74">
        <v>335033</v>
      </c>
      <c r="M33" s="74">
        <f t="shared" si="3"/>
        <v>156663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156663</v>
      </c>
      <c r="V33" s="74">
        <f t="shared" si="5"/>
        <v>563218</v>
      </c>
      <c r="W33" s="74">
        <f t="shared" si="6"/>
        <v>71522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58623</v>
      </c>
      <c r="AB33" s="75">
        <v>0</v>
      </c>
      <c r="AC33" s="74">
        <f t="shared" si="11"/>
        <v>12899</v>
      </c>
      <c r="AD33" s="74">
        <f t="shared" si="12"/>
        <v>491696</v>
      </c>
    </row>
    <row r="34" spans="1:30" s="50" customFormat="1" ht="12" customHeight="1">
      <c r="A34" s="53" t="s">
        <v>346</v>
      </c>
      <c r="B34" s="54" t="s">
        <v>484</v>
      </c>
      <c r="C34" s="53" t="s">
        <v>485</v>
      </c>
      <c r="D34" s="74">
        <f t="shared" si="1"/>
        <v>160979</v>
      </c>
      <c r="E34" s="74">
        <f t="shared" si="2"/>
        <v>41210</v>
      </c>
      <c r="F34" s="74">
        <v>0</v>
      </c>
      <c r="G34" s="74">
        <v>0</v>
      </c>
      <c r="H34" s="74">
        <v>0</v>
      </c>
      <c r="I34" s="74">
        <v>506</v>
      </c>
      <c r="J34" s="75">
        <v>0</v>
      </c>
      <c r="K34" s="74">
        <v>40704</v>
      </c>
      <c r="L34" s="74">
        <v>119769</v>
      </c>
      <c r="M34" s="74">
        <f t="shared" si="3"/>
        <v>67101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67101</v>
      </c>
      <c r="V34" s="74">
        <f t="shared" si="5"/>
        <v>228080</v>
      </c>
      <c r="W34" s="74">
        <f t="shared" si="6"/>
        <v>41210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506</v>
      </c>
      <c r="AB34" s="75">
        <v>0</v>
      </c>
      <c r="AC34" s="74">
        <f t="shared" si="11"/>
        <v>40704</v>
      </c>
      <c r="AD34" s="74">
        <f t="shared" si="12"/>
        <v>186870</v>
      </c>
    </row>
    <row r="35" spans="1:30" s="50" customFormat="1" ht="12" customHeight="1">
      <c r="A35" s="53" t="s">
        <v>346</v>
      </c>
      <c r="B35" s="54" t="s">
        <v>486</v>
      </c>
      <c r="C35" s="53" t="s">
        <v>487</v>
      </c>
      <c r="D35" s="74">
        <f t="shared" si="1"/>
        <v>64011</v>
      </c>
      <c r="E35" s="74">
        <f t="shared" si="2"/>
        <v>1437</v>
      </c>
      <c r="F35" s="74">
        <v>0</v>
      </c>
      <c r="G35" s="74">
        <v>0</v>
      </c>
      <c r="H35" s="74">
        <v>0</v>
      </c>
      <c r="I35" s="74">
        <v>1437</v>
      </c>
      <c r="J35" s="75">
        <v>0</v>
      </c>
      <c r="K35" s="74">
        <v>0</v>
      </c>
      <c r="L35" s="74">
        <v>62574</v>
      </c>
      <c r="M35" s="74">
        <f t="shared" si="3"/>
        <v>13246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13246</v>
      </c>
      <c r="V35" s="74">
        <f t="shared" si="5"/>
        <v>77257</v>
      </c>
      <c r="W35" s="74">
        <f t="shared" si="6"/>
        <v>1437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1437</v>
      </c>
      <c r="AB35" s="75">
        <v>0</v>
      </c>
      <c r="AC35" s="74">
        <f t="shared" si="11"/>
        <v>0</v>
      </c>
      <c r="AD35" s="74">
        <f t="shared" si="12"/>
        <v>75820</v>
      </c>
    </row>
    <row r="36" spans="1:30" s="50" customFormat="1" ht="12" customHeight="1">
      <c r="A36" s="53" t="s">
        <v>346</v>
      </c>
      <c r="B36" s="54" t="s">
        <v>488</v>
      </c>
      <c r="C36" s="53" t="s">
        <v>489</v>
      </c>
      <c r="D36" s="74">
        <f t="shared" si="1"/>
        <v>26697</v>
      </c>
      <c r="E36" s="74">
        <f t="shared" si="2"/>
        <v>4473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4473</v>
      </c>
      <c r="L36" s="74">
        <v>22224</v>
      </c>
      <c r="M36" s="74">
        <f t="shared" si="3"/>
        <v>4885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4885</v>
      </c>
      <c r="V36" s="74">
        <f t="shared" si="5"/>
        <v>31582</v>
      </c>
      <c r="W36" s="74">
        <f t="shared" si="6"/>
        <v>4473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v>0</v>
      </c>
      <c r="AC36" s="74">
        <f t="shared" si="11"/>
        <v>4473</v>
      </c>
      <c r="AD36" s="74">
        <f t="shared" si="12"/>
        <v>27109</v>
      </c>
    </row>
    <row r="37" spans="1:30" s="50" customFormat="1" ht="12" customHeight="1">
      <c r="A37" s="53" t="s">
        <v>346</v>
      </c>
      <c r="B37" s="54" t="s">
        <v>490</v>
      </c>
      <c r="C37" s="53" t="s">
        <v>491</v>
      </c>
      <c r="D37" s="74">
        <f t="shared" si="1"/>
        <v>66804</v>
      </c>
      <c r="E37" s="74">
        <f t="shared" si="2"/>
        <v>10051</v>
      </c>
      <c r="F37" s="74">
        <v>0</v>
      </c>
      <c r="G37" s="74">
        <v>0</v>
      </c>
      <c r="H37" s="74">
        <v>0</v>
      </c>
      <c r="I37" s="74">
        <v>10033</v>
      </c>
      <c r="J37" s="75">
        <v>0</v>
      </c>
      <c r="K37" s="74">
        <v>18</v>
      </c>
      <c r="L37" s="74">
        <v>56753</v>
      </c>
      <c r="M37" s="74">
        <f t="shared" si="3"/>
        <v>14780</v>
      </c>
      <c r="N37" s="74">
        <f t="shared" si="4"/>
        <v>2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2</v>
      </c>
      <c r="U37" s="74">
        <v>14778</v>
      </c>
      <c r="V37" s="74">
        <f t="shared" si="5"/>
        <v>81584</v>
      </c>
      <c r="W37" s="74">
        <f t="shared" si="6"/>
        <v>10053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10033</v>
      </c>
      <c r="AB37" s="75">
        <v>0</v>
      </c>
      <c r="AC37" s="74">
        <f t="shared" si="11"/>
        <v>20</v>
      </c>
      <c r="AD37" s="74">
        <f t="shared" si="12"/>
        <v>71531</v>
      </c>
    </row>
    <row r="38" spans="1:30" s="50" customFormat="1" ht="12" customHeight="1">
      <c r="A38" s="53" t="s">
        <v>346</v>
      </c>
      <c r="B38" s="54" t="s">
        <v>492</v>
      </c>
      <c r="C38" s="53" t="s">
        <v>493</v>
      </c>
      <c r="D38" s="74">
        <f t="shared" si="1"/>
        <v>245922</v>
      </c>
      <c r="E38" s="74">
        <f t="shared" si="2"/>
        <v>33979</v>
      </c>
      <c r="F38" s="74">
        <v>9636</v>
      </c>
      <c r="G38" s="74">
        <v>3479</v>
      </c>
      <c r="H38" s="74">
        <v>0</v>
      </c>
      <c r="I38" s="74">
        <v>16111</v>
      </c>
      <c r="J38" s="75">
        <v>0</v>
      </c>
      <c r="K38" s="74">
        <v>4753</v>
      </c>
      <c r="L38" s="74">
        <v>211943</v>
      </c>
      <c r="M38" s="74">
        <f t="shared" si="3"/>
        <v>13692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13692</v>
      </c>
      <c r="V38" s="74">
        <f t="shared" si="5"/>
        <v>259614</v>
      </c>
      <c r="W38" s="74">
        <f t="shared" si="6"/>
        <v>33979</v>
      </c>
      <c r="X38" s="74">
        <f t="shared" si="7"/>
        <v>9636</v>
      </c>
      <c r="Y38" s="74">
        <f t="shared" si="8"/>
        <v>3479</v>
      </c>
      <c r="Z38" s="74">
        <f t="shared" si="9"/>
        <v>0</v>
      </c>
      <c r="AA38" s="74">
        <f t="shared" si="10"/>
        <v>16111</v>
      </c>
      <c r="AB38" s="75">
        <v>0</v>
      </c>
      <c r="AC38" s="74">
        <f t="shared" si="11"/>
        <v>4753</v>
      </c>
      <c r="AD38" s="74">
        <f t="shared" si="12"/>
        <v>225635</v>
      </c>
    </row>
    <row r="39" spans="1:30" s="50" customFormat="1" ht="12" customHeight="1">
      <c r="A39" s="53" t="s">
        <v>346</v>
      </c>
      <c r="B39" s="54" t="s">
        <v>494</v>
      </c>
      <c r="C39" s="53" t="s">
        <v>495</v>
      </c>
      <c r="D39" s="74">
        <f t="shared" si="1"/>
        <v>147744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147744</v>
      </c>
      <c r="M39" s="74">
        <f t="shared" si="3"/>
        <v>33869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33869</v>
      </c>
      <c r="V39" s="74">
        <f t="shared" si="5"/>
        <v>181613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v>0</v>
      </c>
      <c r="AC39" s="74">
        <f t="shared" si="11"/>
        <v>0</v>
      </c>
      <c r="AD39" s="74">
        <f t="shared" si="12"/>
        <v>181613</v>
      </c>
    </row>
    <row r="40" spans="1:30" s="50" customFormat="1" ht="12" customHeight="1">
      <c r="A40" s="53" t="s">
        <v>346</v>
      </c>
      <c r="B40" s="54" t="s">
        <v>496</v>
      </c>
      <c r="C40" s="53" t="s">
        <v>497</v>
      </c>
      <c r="D40" s="74">
        <f aca="true" t="shared" si="13" ref="D40:D71">SUM(E40,+L40)</f>
        <v>84711</v>
      </c>
      <c r="E40" s="74">
        <f aca="true" t="shared" si="14" ref="E40:E71">+SUM(F40:I40,K40)</f>
        <v>2463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2463</v>
      </c>
      <c r="L40" s="74">
        <v>82248</v>
      </c>
      <c r="M40" s="74">
        <f aca="true" t="shared" si="15" ref="M40:M71">SUM(N40,+U40)</f>
        <v>17644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17644</v>
      </c>
      <c r="V40" s="74">
        <f aca="true" t="shared" si="17" ref="V40:V71">+SUM(D40,M40)</f>
        <v>102355</v>
      </c>
      <c r="W40" s="74">
        <f aca="true" t="shared" si="18" ref="W40:W71">+SUM(E40,N40)</f>
        <v>2463</v>
      </c>
      <c r="X40" s="74">
        <f aca="true" t="shared" si="19" ref="X40:X71">+SUM(F40,O40)</f>
        <v>0</v>
      </c>
      <c r="Y40" s="74">
        <f aca="true" t="shared" si="20" ref="Y40:Y71">+SUM(G40,P40)</f>
        <v>0</v>
      </c>
      <c r="Z40" s="74">
        <f aca="true" t="shared" si="21" ref="Z40:Z71">+SUM(H40,Q40)</f>
        <v>0</v>
      </c>
      <c r="AA40" s="74">
        <f aca="true" t="shared" si="22" ref="AA40:AA71">+SUM(I40,R40)</f>
        <v>0</v>
      </c>
      <c r="AB40" s="75">
        <v>0</v>
      </c>
      <c r="AC40" s="74">
        <f aca="true" t="shared" si="23" ref="AC40:AC71">+SUM(K40,T40)</f>
        <v>2463</v>
      </c>
      <c r="AD40" s="74">
        <f aca="true" t="shared" si="24" ref="AD40:AD71">+SUM(L40,U40)</f>
        <v>99892</v>
      </c>
    </row>
    <row r="41" spans="1:30" s="50" customFormat="1" ht="12" customHeight="1">
      <c r="A41" s="53" t="s">
        <v>346</v>
      </c>
      <c r="B41" s="54" t="s">
        <v>498</v>
      </c>
      <c r="C41" s="53" t="s">
        <v>499</v>
      </c>
      <c r="D41" s="74">
        <f t="shared" si="13"/>
        <v>168051</v>
      </c>
      <c r="E41" s="74">
        <f t="shared" si="14"/>
        <v>13341</v>
      </c>
      <c r="F41" s="74">
        <v>0</v>
      </c>
      <c r="G41" s="74">
        <v>0</v>
      </c>
      <c r="H41" s="74">
        <v>0</v>
      </c>
      <c r="I41" s="74">
        <v>13014</v>
      </c>
      <c r="J41" s="75">
        <v>0</v>
      </c>
      <c r="K41" s="74">
        <v>327</v>
      </c>
      <c r="L41" s="74">
        <v>154710</v>
      </c>
      <c r="M41" s="74">
        <f t="shared" si="15"/>
        <v>51449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51449</v>
      </c>
      <c r="V41" s="74">
        <f t="shared" si="17"/>
        <v>219500</v>
      </c>
      <c r="W41" s="74">
        <f t="shared" si="18"/>
        <v>13341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13014</v>
      </c>
      <c r="AB41" s="75">
        <v>0</v>
      </c>
      <c r="AC41" s="74">
        <f t="shared" si="23"/>
        <v>327</v>
      </c>
      <c r="AD41" s="74">
        <f t="shared" si="24"/>
        <v>206159</v>
      </c>
    </row>
    <row r="42" spans="1:30" s="50" customFormat="1" ht="12" customHeight="1">
      <c r="A42" s="53" t="s">
        <v>346</v>
      </c>
      <c r="B42" s="54" t="s">
        <v>500</v>
      </c>
      <c r="C42" s="53" t="s">
        <v>501</v>
      </c>
      <c r="D42" s="74">
        <f t="shared" si="13"/>
        <v>245567</v>
      </c>
      <c r="E42" s="74">
        <f t="shared" si="14"/>
        <v>14278</v>
      </c>
      <c r="F42" s="74">
        <v>0</v>
      </c>
      <c r="G42" s="74">
        <v>0</v>
      </c>
      <c r="H42" s="74">
        <v>0</v>
      </c>
      <c r="I42" s="74">
        <v>14001</v>
      </c>
      <c r="J42" s="75">
        <v>0</v>
      </c>
      <c r="K42" s="74">
        <v>277</v>
      </c>
      <c r="L42" s="74">
        <v>231289</v>
      </c>
      <c r="M42" s="74">
        <f t="shared" si="15"/>
        <v>51523</v>
      </c>
      <c r="N42" s="74">
        <f t="shared" si="16"/>
        <v>40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40</v>
      </c>
      <c r="U42" s="74">
        <v>51483</v>
      </c>
      <c r="V42" s="74">
        <f t="shared" si="17"/>
        <v>297090</v>
      </c>
      <c r="W42" s="74">
        <f t="shared" si="18"/>
        <v>14318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14001</v>
      </c>
      <c r="AB42" s="75">
        <v>0</v>
      </c>
      <c r="AC42" s="74">
        <f t="shared" si="23"/>
        <v>317</v>
      </c>
      <c r="AD42" s="74">
        <f t="shared" si="24"/>
        <v>282772</v>
      </c>
    </row>
    <row r="43" spans="1:30" s="50" customFormat="1" ht="12" customHeight="1">
      <c r="A43" s="53" t="s">
        <v>346</v>
      </c>
      <c r="B43" s="54" t="s">
        <v>502</v>
      </c>
      <c r="C43" s="53" t="s">
        <v>503</v>
      </c>
      <c r="D43" s="74">
        <f t="shared" si="13"/>
        <v>39597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39597</v>
      </c>
      <c r="M43" s="74">
        <f t="shared" si="15"/>
        <v>20379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20379</v>
      </c>
      <c r="V43" s="74">
        <f t="shared" si="17"/>
        <v>59976</v>
      </c>
      <c r="W43" s="74">
        <f t="shared" si="18"/>
        <v>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0</v>
      </c>
      <c r="AB43" s="75">
        <v>0</v>
      </c>
      <c r="AC43" s="74">
        <f t="shared" si="23"/>
        <v>0</v>
      </c>
      <c r="AD43" s="74">
        <f t="shared" si="24"/>
        <v>59976</v>
      </c>
    </row>
    <row r="44" spans="1:30" s="50" customFormat="1" ht="12" customHeight="1">
      <c r="A44" s="53" t="s">
        <v>346</v>
      </c>
      <c r="B44" s="54" t="s">
        <v>504</v>
      </c>
      <c r="C44" s="53" t="s">
        <v>505</v>
      </c>
      <c r="D44" s="74">
        <f t="shared" si="13"/>
        <v>112338</v>
      </c>
      <c r="E44" s="74">
        <f t="shared" si="14"/>
        <v>19715</v>
      </c>
      <c r="F44" s="74">
        <v>0</v>
      </c>
      <c r="G44" s="74">
        <v>0</v>
      </c>
      <c r="H44" s="74">
        <v>0</v>
      </c>
      <c r="I44" s="74">
        <v>7128</v>
      </c>
      <c r="J44" s="75">
        <v>0</v>
      </c>
      <c r="K44" s="74">
        <v>12587</v>
      </c>
      <c r="L44" s="74">
        <v>92623</v>
      </c>
      <c r="M44" s="74">
        <f t="shared" si="15"/>
        <v>28329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28329</v>
      </c>
      <c r="V44" s="74">
        <f t="shared" si="17"/>
        <v>140667</v>
      </c>
      <c r="W44" s="74">
        <f t="shared" si="18"/>
        <v>19715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7128</v>
      </c>
      <c r="AB44" s="75">
        <v>0</v>
      </c>
      <c r="AC44" s="74">
        <f t="shared" si="23"/>
        <v>12587</v>
      </c>
      <c r="AD44" s="74">
        <f t="shared" si="24"/>
        <v>120952</v>
      </c>
    </row>
    <row r="45" spans="1:30" s="50" customFormat="1" ht="12" customHeight="1">
      <c r="A45" s="53" t="s">
        <v>346</v>
      </c>
      <c r="B45" s="54" t="s">
        <v>506</v>
      </c>
      <c r="C45" s="53" t="s">
        <v>507</v>
      </c>
      <c r="D45" s="74">
        <f t="shared" si="13"/>
        <v>35679</v>
      </c>
      <c r="E45" s="74">
        <f t="shared" si="14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35679</v>
      </c>
      <c r="M45" s="74">
        <f t="shared" si="15"/>
        <v>8508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8508</v>
      </c>
      <c r="V45" s="74">
        <f t="shared" si="17"/>
        <v>44187</v>
      </c>
      <c r="W45" s="74">
        <f t="shared" si="18"/>
        <v>0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0</v>
      </c>
      <c r="AB45" s="75">
        <v>0</v>
      </c>
      <c r="AC45" s="74">
        <f t="shared" si="23"/>
        <v>0</v>
      </c>
      <c r="AD45" s="74">
        <f t="shared" si="24"/>
        <v>44187</v>
      </c>
    </row>
    <row r="46" spans="1:30" s="50" customFormat="1" ht="12" customHeight="1">
      <c r="A46" s="53" t="s">
        <v>346</v>
      </c>
      <c r="B46" s="54" t="s">
        <v>508</v>
      </c>
      <c r="C46" s="53" t="s">
        <v>509</v>
      </c>
      <c r="D46" s="74">
        <f t="shared" si="13"/>
        <v>53029</v>
      </c>
      <c r="E46" s="74">
        <f t="shared" si="14"/>
        <v>4561</v>
      </c>
      <c r="F46" s="74">
        <v>0</v>
      </c>
      <c r="G46" s="74">
        <v>0</v>
      </c>
      <c r="H46" s="74">
        <v>0</v>
      </c>
      <c r="I46" s="74">
        <v>4356</v>
      </c>
      <c r="J46" s="75">
        <v>0</v>
      </c>
      <c r="K46" s="74">
        <v>205</v>
      </c>
      <c r="L46" s="74">
        <v>48468</v>
      </c>
      <c r="M46" s="74">
        <f t="shared" si="15"/>
        <v>4126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4126</v>
      </c>
      <c r="V46" s="74">
        <f t="shared" si="17"/>
        <v>57155</v>
      </c>
      <c r="W46" s="74">
        <f t="shared" si="18"/>
        <v>4561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4356</v>
      </c>
      <c r="AB46" s="75">
        <v>0</v>
      </c>
      <c r="AC46" s="74">
        <f t="shared" si="23"/>
        <v>205</v>
      </c>
      <c r="AD46" s="74">
        <f t="shared" si="24"/>
        <v>52594</v>
      </c>
    </row>
    <row r="47" spans="1:30" s="50" customFormat="1" ht="12" customHeight="1">
      <c r="A47" s="53" t="s">
        <v>346</v>
      </c>
      <c r="B47" s="54" t="s">
        <v>510</v>
      </c>
      <c r="C47" s="53" t="s">
        <v>511</v>
      </c>
      <c r="D47" s="74">
        <f t="shared" si="13"/>
        <v>90494</v>
      </c>
      <c r="E47" s="74">
        <f t="shared" si="14"/>
        <v>3118</v>
      </c>
      <c r="F47" s="74">
        <v>0</v>
      </c>
      <c r="G47" s="74">
        <v>0</v>
      </c>
      <c r="H47" s="74">
        <v>0</v>
      </c>
      <c r="I47" s="74">
        <v>3118</v>
      </c>
      <c r="J47" s="75">
        <v>0</v>
      </c>
      <c r="K47" s="74">
        <v>0</v>
      </c>
      <c r="L47" s="74">
        <v>87376</v>
      </c>
      <c r="M47" s="74">
        <f t="shared" si="15"/>
        <v>53041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53041</v>
      </c>
      <c r="V47" s="74">
        <f t="shared" si="17"/>
        <v>143535</v>
      </c>
      <c r="W47" s="74">
        <f t="shared" si="18"/>
        <v>3118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3118</v>
      </c>
      <c r="AB47" s="75">
        <v>0</v>
      </c>
      <c r="AC47" s="74">
        <f t="shared" si="23"/>
        <v>0</v>
      </c>
      <c r="AD47" s="74">
        <f t="shared" si="24"/>
        <v>140417</v>
      </c>
    </row>
    <row r="48" spans="1:30" s="50" customFormat="1" ht="12" customHeight="1">
      <c r="A48" s="53" t="s">
        <v>346</v>
      </c>
      <c r="B48" s="54" t="s">
        <v>512</v>
      </c>
      <c r="C48" s="53" t="s">
        <v>513</v>
      </c>
      <c r="D48" s="74">
        <f t="shared" si="13"/>
        <v>81999</v>
      </c>
      <c r="E48" s="74">
        <f t="shared" si="14"/>
        <v>13150</v>
      </c>
      <c r="F48" s="74">
        <v>0</v>
      </c>
      <c r="G48" s="74">
        <v>0</v>
      </c>
      <c r="H48" s="74">
        <v>0</v>
      </c>
      <c r="I48" s="74">
        <v>9449</v>
      </c>
      <c r="J48" s="75">
        <v>0</v>
      </c>
      <c r="K48" s="74">
        <v>3701</v>
      </c>
      <c r="L48" s="74">
        <v>68849</v>
      </c>
      <c r="M48" s="74">
        <f t="shared" si="15"/>
        <v>47199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47199</v>
      </c>
      <c r="V48" s="74">
        <f t="shared" si="17"/>
        <v>129198</v>
      </c>
      <c r="W48" s="74">
        <f t="shared" si="18"/>
        <v>13150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9449</v>
      </c>
      <c r="AB48" s="75">
        <v>0</v>
      </c>
      <c r="AC48" s="74">
        <f t="shared" si="23"/>
        <v>3701</v>
      </c>
      <c r="AD48" s="74">
        <f t="shared" si="24"/>
        <v>116048</v>
      </c>
    </row>
    <row r="49" spans="1:30" s="50" customFormat="1" ht="12" customHeight="1">
      <c r="A49" s="53" t="s">
        <v>346</v>
      </c>
      <c r="B49" s="54" t="s">
        <v>514</v>
      </c>
      <c r="C49" s="53" t="s">
        <v>515</v>
      </c>
      <c r="D49" s="74">
        <f t="shared" si="13"/>
        <v>30112</v>
      </c>
      <c r="E49" s="74">
        <f t="shared" si="14"/>
        <v>10441</v>
      </c>
      <c r="F49" s="74">
        <v>0</v>
      </c>
      <c r="G49" s="74">
        <v>0</v>
      </c>
      <c r="H49" s="74">
        <v>0</v>
      </c>
      <c r="I49" s="74">
        <v>9100</v>
      </c>
      <c r="J49" s="75">
        <v>0</v>
      </c>
      <c r="K49" s="74">
        <v>1341</v>
      </c>
      <c r="L49" s="74">
        <v>19671</v>
      </c>
      <c r="M49" s="74">
        <f t="shared" si="15"/>
        <v>18089</v>
      </c>
      <c r="N49" s="74">
        <f t="shared" si="16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0</v>
      </c>
      <c r="U49" s="74">
        <v>18089</v>
      </c>
      <c r="V49" s="74">
        <f t="shared" si="17"/>
        <v>48201</v>
      </c>
      <c r="W49" s="74">
        <f t="shared" si="18"/>
        <v>10441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9100</v>
      </c>
      <c r="AB49" s="75">
        <v>0</v>
      </c>
      <c r="AC49" s="74">
        <f t="shared" si="23"/>
        <v>1341</v>
      </c>
      <c r="AD49" s="74">
        <f t="shared" si="24"/>
        <v>37760</v>
      </c>
    </row>
    <row r="50" spans="1:30" s="50" customFormat="1" ht="12" customHeight="1">
      <c r="A50" s="53" t="s">
        <v>346</v>
      </c>
      <c r="B50" s="54" t="s">
        <v>516</v>
      </c>
      <c r="C50" s="53" t="s">
        <v>517</v>
      </c>
      <c r="D50" s="74">
        <f t="shared" si="13"/>
        <v>77664</v>
      </c>
      <c r="E50" s="74">
        <f t="shared" si="14"/>
        <v>9925</v>
      </c>
      <c r="F50" s="74">
        <v>0</v>
      </c>
      <c r="G50" s="74">
        <v>0</v>
      </c>
      <c r="H50" s="74">
        <v>0</v>
      </c>
      <c r="I50" s="74">
        <v>2390</v>
      </c>
      <c r="J50" s="75">
        <v>0</v>
      </c>
      <c r="K50" s="74">
        <v>7535</v>
      </c>
      <c r="L50" s="74">
        <v>67739</v>
      </c>
      <c r="M50" s="74">
        <f t="shared" si="15"/>
        <v>42944</v>
      </c>
      <c r="N50" s="74">
        <f t="shared" si="16"/>
        <v>12519</v>
      </c>
      <c r="O50" s="74">
        <v>0</v>
      </c>
      <c r="P50" s="74">
        <v>0</v>
      </c>
      <c r="Q50" s="74">
        <v>0</v>
      </c>
      <c r="R50" s="74">
        <v>12519</v>
      </c>
      <c r="S50" s="75">
        <v>0</v>
      </c>
      <c r="T50" s="74">
        <v>0</v>
      </c>
      <c r="U50" s="74">
        <v>30425</v>
      </c>
      <c r="V50" s="74">
        <f t="shared" si="17"/>
        <v>120608</v>
      </c>
      <c r="W50" s="74">
        <f t="shared" si="18"/>
        <v>22444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14909</v>
      </c>
      <c r="AB50" s="75">
        <v>0</v>
      </c>
      <c r="AC50" s="74">
        <f t="shared" si="23"/>
        <v>7535</v>
      </c>
      <c r="AD50" s="74">
        <f t="shared" si="24"/>
        <v>98164</v>
      </c>
    </row>
    <row r="51" spans="1:30" s="50" customFormat="1" ht="12" customHeight="1">
      <c r="A51" s="53" t="s">
        <v>346</v>
      </c>
      <c r="B51" s="54" t="s">
        <v>518</v>
      </c>
      <c r="C51" s="53" t="s">
        <v>519</v>
      </c>
      <c r="D51" s="74">
        <f t="shared" si="13"/>
        <v>14332</v>
      </c>
      <c r="E51" s="74">
        <f t="shared" si="14"/>
        <v>177</v>
      </c>
      <c r="F51" s="74">
        <v>0</v>
      </c>
      <c r="G51" s="74">
        <v>0</v>
      </c>
      <c r="H51" s="74">
        <v>0</v>
      </c>
      <c r="I51" s="74">
        <v>177</v>
      </c>
      <c r="J51" s="75">
        <v>0</v>
      </c>
      <c r="K51" s="74">
        <v>0</v>
      </c>
      <c r="L51" s="74">
        <v>14155</v>
      </c>
      <c r="M51" s="74">
        <f t="shared" si="15"/>
        <v>4613</v>
      </c>
      <c r="N51" s="74">
        <f t="shared" si="16"/>
        <v>972</v>
      </c>
      <c r="O51" s="74">
        <v>0</v>
      </c>
      <c r="P51" s="74">
        <v>0</v>
      </c>
      <c r="Q51" s="74">
        <v>0</v>
      </c>
      <c r="R51" s="74">
        <v>972</v>
      </c>
      <c r="S51" s="75">
        <v>0</v>
      </c>
      <c r="T51" s="74">
        <v>0</v>
      </c>
      <c r="U51" s="74">
        <v>3641</v>
      </c>
      <c r="V51" s="74">
        <f t="shared" si="17"/>
        <v>18945</v>
      </c>
      <c r="W51" s="74">
        <f t="shared" si="18"/>
        <v>1149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1149</v>
      </c>
      <c r="AB51" s="75">
        <v>0</v>
      </c>
      <c r="AC51" s="74">
        <f t="shared" si="23"/>
        <v>0</v>
      </c>
      <c r="AD51" s="74">
        <f t="shared" si="24"/>
        <v>17796</v>
      </c>
    </row>
    <row r="52" spans="1:30" s="50" customFormat="1" ht="12" customHeight="1">
      <c r="A52" s="53" t="s">
        <v>346</v>
      </c>
      <c r="B52" s="54" t="s">
        <v>520</v>
      </c>
      <c r="C52" s="53" t="s">
        <v>521</v>
      </c>
      <c r="D52" s="74">
        <f t="shared" si="13"/>
        <v>16925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16925</v>
      </c>
      <c r="M52" s="74">
        <f t="shared" si="15"/>
        <v>10367</v>
      </c>
      <c r="N52" s="74">
        <f t="shared" si="16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10367</v>
      </c>
      <c r="V52" s="74">
        <f t="shared" si="17"/>
        <v>27292</v>
      </c>
      <c r="W52" s="74">
        <f t="shared" si="18"/>
        <v>0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0</v>
      </c>
      <c r="AB52" s="75">
        <v>0</v>
      </c>
      <c r="AC52" s="74">
        <f t="shared" si="23"/>
        <v>0</v>
      </c>
      <c r="AD52" s="74">
        <f t="shared" si="24"/>
        <v>27292</v>
      </c>
    </row>
    <row r="53" spans="1:30" s="50" customFormat="1" ht="12" customHeight="1">
      <c r="A53" s="53" t="s">
        <v>346</v>
      </c>
      <c r="B53" s="54" t="s">
        <v>522</v>
      </c>
      <c r="C53" s="53" t="s">
        <v>523</v>
      </c>
      <c r="D53" s="74">
        <f t="shared" si="13"/>
        <v>21850</v>
      </c>
      <c r="E53" s="74">
        <f t="shared" si="14"/>
        <v>5188</v>
      </c>
      <c r="F53" s="74">
        <v>0</v>
      </c>
      <c r="G53" s="74">
        <v>0</v>
      </c>
      <c r="H53" s="74">
        <v>0</v>
      </c>
      <c r="I53" s="74">
        <v>0</v>
      </c>
      <c r="J53" s="75">
        <v>0</v>
      </c>
      <c r="K53" s="74">
        <v>5188</v>
      </c>
      <c r="L53" s="74">
        <v>16662</v>
      </c>
      <c r="M53" s="74">
        <f t="shared" si="15"/>
        <v>16234</v>
      </c>
      <c r="N53" s="74">
        <f t="shared" si="16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16234</v>
      </c>
      <c r="V53" s="74">
        <f t="shared" si="17"/>
        <v>38084</v>
      </c>
      <c r="W53" s="74">
        <f t="shared" si="18"/>
        <v>5188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0</v>
      </c>
      <c r="AB53" s="75">
        <v>0</v>
      </c>
      <c r="AC53" s="74">
        <f t="shared" si="23"/>
        <v>5188</v>
      </c>
      <c r="AD53" s="74">
        <f t="shared" si="24"/>
        <v>32896</v>
      </c>
    </row>
    <row r="54" spans="1:30" s="50" customFormat="1" ht="12" customHeight="1">
      <c r="A54" s="53" t="s">
        <v>346</v>
      </c>
      <c r="B54" s="54" t="s">
        <v>524</v>
      </c>
      <c r="C54" s="53" t="s">
        <v>525</v>
      </c>
      <c r="D54" s="74">
        <f t="shared" si="13"/>
        <v>8824</v>
      </c>
      <c r="E54" s="74">
        <f t="shared" si="14"/>
        <v>1055</v>
      </c>
      <c r="F54" s="74">
        <v>0</v>
      </c>
      <c r="G54" s="74">
        <v>0</v>
      </c>
      <c r="H54" s="74">
        <v>0</v>
      </c>
      <c r="I54" s="74">
        <v>951</v>
      </c>
      <c r="J54" s="75">
        <v>0</v>
      </c>
      <c r="K54" s="74">
        <v>104</v>
      </c>
      <c r="L54" s="74">
        <v>7769</v>
      </c>
      <c r="M54" s="74">
        <f t="shared" si="15"/>
        <v>4377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/>
      <c r="U54" s="74">
        <v>4377</v>
      </c>
      <c r="V54" s="74">
        <f t="shared" si="17"/>
        <v>13201</v>
      </c>
      <c r="W54" s="74">
        <f t="shared" si="18"/>
        <v>1055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951</v>
      </c>
      <c r="AB54" s="75">
        <v>0</v>
      </c>
      <c r="AC54" s="74">
        <f t="shared" si="23"/>
        <v>104</v>
      </c>
      <c r="AD54" s="74">
        <f t="shared" si="24"/>
        <v>12146</v>
      </c>
    </row>
    <row r="55" spans="1:30" s="50" customFormat="1" ht="12" customHeight="1">
      <c r="A55" s="53" t="s">
        <v>346</v>
      </c>
      <c r="B55" s="54" t="s">
        <v>526</v>
      </c>
      <c r="C55" s="53" t="s">
        <v>527</v>
      </c>
      <c r="D55" s="74">
        <f t="shared" si="13"/>
        <v>20549</v>
      </c>
      <c r="E55" s="74">
        <f t="shared" si="14"/>
        <v>0</v>
      </c>
      <c r="F55" s="74">
        <v>0</v>
      </c>
      <c r="G55" s="74">
        <v>0</v>
      </c>
      <c r="H55" s="74">
        <v>0</v>
      </c>
      <c r="I55" s="74">
        <v>0</v>
      </c>
      <c r="J55" s="75">
        <v>0</v>
      </c>
      <c r="K55" s="74">
        <v>0</v>
      </c>
      <c r="L55" s="74">
        <v>20549</v>
      </c>
      <c r="M55" s="74">
        <f t="shared" si="15"/>
        <v>5667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5667</v>
      </c>
      <c r="V55" s="74">
        <f t="shared" si="17"/>
        <v>26216</v>
      </c>
      <c r="W55" s="74">
        <f t="shared" si="18"/>
        <v>0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0</v>
      </c>
      <c r="AB55" s="75">
        <v>0</v>
      </c>
      <c r="AC55" s="74">
        <f t="shared" si="23"/>
        <v>0</v>
      </c>
      <c r="AD55" s="74">
        <f t="shared" si="24"/>
        <v>26216</v>
      </c>
    </row>
    <row r="56" spans="1:30" s="50" customFormat="1" ht="12" customHeight="1">
      <c r="A56" s="53" t="s">
        <v>346</v>
      </c>
      <c r="B56" s="54" t="s">
        <v>528</v>
      </c>
      <c r="C56" s="53" t="s">
        <v>529</v>
      </c>
      <c r="D56" s="74">
        <f t="shared" si="13"/>
        <v>15647</v>
      </c>
      <c r="E56" s="74">
        <f t="shared" si="14"/>
        <v>1813</v>
      </c>
      <c r="F56" s="74">
        <v>0</v>
      </c>
      <c r="G56" s="74">
        <v>0</v>
      </c>
      <c r="H56" s="74">
        <v>0</v>
      </c>
      <c r="I56" s="74">
        <v>1689</v>
      </c>
      <c r="J56" s="75">
        <v>0</v>
      </c>
      <c r="K56" s="74">
        <v>124</v>
      </c>
      <c r="L56" s="74">
        <v>13834</v>
      </c>
      <c r="M56" s="74">
        <f t="shared" si="15"/>
        <v>9062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9062</v>
      </c>
      <c r="V56" s="74">
        <f t="shared" si="17"/>
        <v>24709</v>
      </c>
      <c r="W56" s="74">
        <f t="shared" si="18"/>
        <v>1813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1689</v>
      </c>
      <c r="AB56" s="75">
        <v>0</v>
      </c>
      <c r="AC56" s="74">
        <f t="shared" si="23"/>
        <v>124</v>
      </c>
      <c r="AD56" s="74">
        <f t="shared" si="24"/>
        <v>22896</v>
      </c>
    </row>
    <row r="57" spans="1:30" s="50" customFormat="1" ht="12" customHeight="1">
      <c r="A57" s="53" t="s">
        <v>346</v>
      </c>
      <c r="B57" s="54" t="s">
        <v>530</v>
      </c>
      <c r="C57" s="53" t="s">
        <v>531</v>
      </c>
      <c r="D57" s="74">
        <f t="shared" si="13"/>
        <v>47816</v>
      </c>
      <c r="E57" s="74">
        <f t="shared" si="14"/>
        <v>6336</v>
      </c>
      <c r="F57" s="74">
        <v>0</v>
      </c>
      <c r="G57" s="74">
        <v>0</v>
      </c>
      <c r="H57" s="74">
        <v>0</v>
      </c>
      <c r="I57" s="74">
        <v>5027</v>
      </c>
      <c r="J57" s="75">
        <v>0</v>
      </c>
      <c r="K57" s="74">
        <v>1309</v>
      </c>
      <c r="L57" s="74">
        <v>41480</v>
      </c>
      <c r="M57" s="74">
        <f t="shared" si="15"/>
        <v>20301</v>
      </c>
      <c r="N57" s="74">
        <f t="shared" si="16"/>
        <v>12746</v>
      </c>
      <c r="O57" s="74">
        <v>12746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7555</v>
      </c>
      <c r="V57" s="74">
        <f t="shared" si="17"/>
        <v>68117</v>
      </c>
      <c r="W57" s="74">
        <f t="shared" si="18"/>
        <v>19082</v>
      </c>
      <c r="X57" s="74">
        <f t="shared" si="19"/>
        <v>12746</v>
      </c>
      <c r="Y57" s="74">
        <f t="shared" si="20"/>
        <v>0</v>
      </c>
      <c r="Z57" s="74">
        <f t="shared" si="21"/>
        <v>0</v>
      </c>
      <c r="AA57" s="74">
        <f t="shared" si="22"/>
        <v>5027</v>
      </c>
      <c r="AB57" s="75">
        <v>0</v>
      </c>
      <c r="AC57" s="74">
        <f t="shared" si="23"/>
        <v>1309</v>
      </c>
      <c r="AD57" s="74">
        <f t="shared" si="24"/>
        <v>49035</v>
      </c>
    </row>
    <row r="58" spans="1:30" s="50" customFormat="1" ht="12" customHeight="1">
      <c r="A58" s="53" t="s">
        <v>346</v>
      </c>
      <c r="B58" s="54" t="s">
        <v>532</v>
      </c>
      <c r="C58" s="53" t="s">
        <v>533</v>
      </c>
      <c r="D58" s="74">
        <f t="shared" si="13"/>
        <v>52090</v>
      </c>
      <c r="E58" s="74">
        <f t="shared" si="14"/>
        <v>6690</v>
      </c>
      <c r="F58" s="74">
        <v>0</v>
      </c>
      <c r="G58" s="74">
        <v>0</v>
      </c>
      <c r="H58" s="74">
        <v>0</v>
      </c>
      <c r="I58" s="74">
        <v>4727</v>
      </c>
      <c r="J58" s="75">
        <v>0</v>
      </c>
      <c r="K58" s="74">
        <v>1963</v>
      </c>
      <c r="L58" s="74">
        <v>45400</v>
      </c>
      <c r="M58" s="74">
        <f t="shared" si="15"/>
        <v>18889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18889</v>
      </c>
      <c r="V58" s="74">
        <f t="shared" si="17"/>
        <v>70979</v>
      </c>
      <c r="W58" s="74">
        <f t="shared" si="18"/>
        <v>6690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4727</v>
      </c>
      <c r="AB58" s="75">
        <v>0</v>
      </c>
      <c r="AC58" s="74">
        <f t="shared" si="23"/>
        <v>1963</v>
      </c>
      <c r="AD58" s="74">
        <f t="shared" si="24"/>
        <v>64289</v>
      </c>
    </row>
    <row r="59" spans="1:30" s="50" customFormat="1" ht="12" customHeight="1">
      <c r="A59" s="53" t="s">
        <v>346</v>
      </c>
      <c r="B59" s="54" t="s">
        <v>534</v>
      </c>
      <c r="C59" s="53" t="s">
        <v>535</v>
      </c>
      <c r="D59" s="74">
        <f t="shared" si="13"/>
        <v>28687</v>
      </c>
      <c r="E59" s="74">
        <f t="shared" si="14"/>
        <v>1767</v>
      </c>
      <c r="F59" s="74">
        <v>0</v>
      </c>
      <c r="G59" s="74">
        <v>0</v>
      </c>
      <c r="H59" s="74">
        <v>0</v>
      </c>
      <c r="I59" s="74">
        <v>744</v>
      </c>
      <c r="J59" s="75">
        <v>0</v>
      </c>
      <c r="K59" s="74">
        <v>1023</v>
      </c>
      <c r="L59" s="74">
        <v>26920</v>
      </c>
      <c r="M59" s="74">
        <f t="shared" si="15"/>
        <v>18519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18519</v>
      </c>
      <c r="V59" s="74">
        <f t="shared" si="17"/>
        <v>47206</v>
      </c>
      <c r="W59" s="74">
        <f t="shared" si="18"/>
        <v>1767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744</v>
      </c>
      <c r="AB59" s="75">
        <v>0</v>
      </c>
      <c r="AC59" s="74">
        <f t="shared" si="23"/>
        <v>1023</v>
      </c>
      <c r="AD59" s="74">
        <f t="shared" si="24"/>
        <v>45439</v>
      </c>
    </row>
    <row r="60" spans="1:30" s="50" customFormat="1" ht="12" customHeight="1">
      <c r="A60" s="53" t="s">
        <v>346</v>
      </c>
      <c r="B60" s="54" t="s">
        <v>536</v>
      </c>
      <c r="C60" s="53" t="s">
        <v>537</v>
      </c>
      <c r="D60" s="74">
        <f t="shared" si="13"/>
        <v>71716</v>
      </c>
      <c r="E60" s="74">
        <f t="shared" si="14"/>
        <v>7647</v>
      </c>
      <c r="F60" s="74">
        <v>0</v>
      </c>
      <c r="G60" s="74">
        <v>0</v>
      </c>
      <c r="H60" s="74">
        <v>0</v>
      </c>
      <c r="I60" s="74">
        <v>7647</v>
      </c>
      <c r="J60" s="75">
        <v>0</v>
      </c>
      <c r="K60" s="74">
        <v>0</v>
      </c>
      <c r="L60" s="74">
        <v>64069</v>
      </c>
      <c r="M60" s="74">
        <f t="shared" si="15"/>
        <v>24301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24301</v>
      </c>
      <c r="V60" s="74">
        <f t="shared" si="17"/>
        <v>96017</v>
      </c>
      <c r="W60" s="74">
        <f t="shared" si="18"/>
        <v>7647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7647</v>
      </c>
      <c r="AB60" s="75">
        <v>0</v>
      </c>
      <c r="AC60" s="74">
        <f t="shared" si="23"/>
        <v>0</v>
      </c>
      <c r="AD60" s="74">
        <f t="shared" si="24"/>
        <v>88370</v>
      </c>
    </row>
    <row r="61" spans="1:30" s="50" customFormat="1" ht="12" customHeight="1">
      <c r="A61" s="53" t="s">
        <v>346</v>
      </c>
      <c r="B61" s="54" t="s">
        <v>538</v>
      </c>
      <c r="C61" s="53" t="s">
        <v>539</v>
      </c>
      <c r="D61" s="74">
        <f t="shared" si="13"/>
        <v>67146</v>
      </c>
      <c r="E61" s="74">
        <f t="shared" si="14"/>
        <v>8145</v>
      </c>
      <c r="F61" s="74">
        <v>0</v>
      </c>
      <c r="G61" s="74">
        <v>0</v>
      </c>
      <c r="H61" s="74">
        <v>0</v>
      </c>
      <c r="I61" s="74">
        <v>7485</v>
      </c>
      <c r="J61" s="75">
        <v>0</v>
      </c>
      <c r="K61" s="74">
        <v>660</v>
      </c>
      <c r="L61" s="74">
        <v>59001</v>
      </c>
      <c r="M61" s="74">
        <f t="shared" si="15"/>
        <v>23353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23353</v>
      </c>
      <c r="V61" s="74">
        <f t="shared" si="17"/>
        <v>90499</v>
      </c>
      <c r="W61" s="74">
        <f t="shared" si="18"/>
        <v>8145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7485</v>
      </c>
      <c r="AB61" s="75">
        <v>0</v>
      </c>
      <c r="AC61" s="74">
        <f t="shared" si="23"/>
        <v>660</v>
      </c>
      <c r="AD61" s="74">
        <f t="shared" si="24"/>
        <v>82354</v>
      </c>
    </row>
    <row r="62" spans="1:30" s="50" customFormat="1" ht="12" customHeight="1">
      <c r="A62" s="53" t="s">
        <v>346</v>
      </c>
      <c r="B62" s="54" t="s">
        <v>540</v>
      </c>
      <c r="C62" s="53" t="s">
        <v>541</v>
      </c>
      <c r="D62" s="74">
        <f t="shared" si="13"/>
        <v>41609</v>
      </c>
      <c r="E62" s="74">
        <f t="shared" si="14"/>
        <v>0</v>
      </c>
      <c r="F62" s="74">
        <v>0</v>
      </c>
      <c r="G62" s="74">
        <v>0</v>
      </c>
      <c r="H62" s="74">
        <v>0</v>
      </c>
      <c r="I62" s="74">
        <v>0</v>
      </c>
      <c r="J62" s="75">
        <v>0</v>
      </c>
      <c r="K62" s="74"/>
      <c r="L62" s="74">
        <v>41609</v>
      </c>
      <c r="M62" s="74">
        <f t="shared" si="15"/>
        <v>10731</v>
      </c>
      <c r="N62" s="74">
        <f t="shared" si="16"/>
        <v>0</v>
      </c>
      <c r="O62" s="74">
        <v>0</v>
      </c>
      <c r="P62" s="74">
        <v>0</v>
      </c>
      <c r="Q62" s="74">
        <v>0</v>
      </c>
      <c r="R62" s="74">
        <v>0</v>
      </c>
      <c r="S62" s="75">
        <v>0</v>
      </c>
      <c r="T62" s="74"/>
      <c r="U62" s="74">
        <v>10731</v>
      </c>
      <c r="V62" s="74">
        <f t="shared" si="17"/>
        <v>52340</v>
      </c>
      <c r="W62" s="74">
        <f t="shared" si="18"/>
        <v>0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0</v>
      </c>
      <c r="AB62" s="75">
        <v>0</v>
      </c>
      <c r="AC62" s="74">
        <f t="shared" si="23"/>
        <v>0</v>
      </c>
      <c r="AD62" s="74">
        <f t="shared" si="24"/>
        <v>52340</v>
      </c>
    </row>
    <row r="63" spans="1:30" s="50" customFormat="1" ht="12" customHeight="1">
      <c r="A63" s="53" t="s">
        <v>346</v>
      </c>
      <c r="B63" s="54" t="s">
        <v>542</v>
      </c>
      <c r="C63" s="53" t="s">
        <v>543</v>
      </c>
      <c r="D63" s="74">
        <f t="shared" si="13"/>
        <v>24877</v>
      </c>
      <c r="E63" s="74">
        <f t="shared" si="14"/>
        <v>0</v>
      </c>
      <c r="F63" s="74">
        <v>0</v>
      </c>
      <c r="G63" s="74">
        <v>0</v>
      </c>
      <c r="H63" s="74">
        <v>0</v>
      </c>
      <c r="I63" s="74">
        <v>0</v>
      </c>
      <c r="J63" s="75">
        <v>0</v>
      </c>
      <c r="K63" s="74">
        <v>0</v>
      </c>
      <c r="L63" s="74">
        <v>24877</v>
      </c>
      <c r="M63" s="74">
        <f t="shared" si="15"/>
        <v>6871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6871</v>
      </c>
      <c r="V63" s="74">
        <f t="shared" si="17"/>
        <v>31748</v>
      </c>
      <c r="W63" s="74">
        <f t="shared" si="18"/>
        <v>0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0</v>
      </c>
      <c r="AB63" s="75">
        <v>0</v>
      </c>
      <c r="AC63" s="74">
        <f t="shared" si="23"/>
        <v>0</v>
      </c>
      <c r="AD63" s="74">
        <f t="shared" si="24"/>
        <v>31748</v>
      </c>
    </row>
    <row r="64" spans="1:30" s="50" customFormat="1" ht="12" customHeight="1">
      <c r="A64" s="53" t="s">
        <v>346</v>
      </c>
      <c r="B64" s="54" t="s">
        <v>544</v>
      </c>
      <c r="C64" s="53" t="s">
        <v>545</v>
      </c>
      <c r="D64" s="74">
        <f t="shared" si="13"/>
        <v>49660</v>
      </c>
      <c r="E64" s="74">
        <f t="shared" si="14"/>
        <v>5621</v>
      </c>
      <c r="F64" s="74">
        <v>0</v>
      </c>
      <c r="G64" s="74">
        <v>0</v>
      </c>
      <c r="H64" s="74">
        <v>0</v>
      </c>
      <c r="I64" s="74">
        <v>5621</v>
      </c>
      <c r="J64" s="75">
        <v>0</v>
      </c>
      <c r="K64" s="74">
        <v>0</v>
      </c>
      <c r="L64" s="74">
        <v>44039</v>
      </c>
      <c r="M64" s="74">
        <f t="shared" si="15"/>
        <v>17857</v>
      </c>
      <c r="N64" s="74">
        <f t="shared" si="16"/>
        <v>0</v>
      </c>
      <c r="O64" s="74">
        <v>0</v>
      </c>
      <c r="P64" s="74">
        <v>0</v>
      </c>
      <c r="Q64" s="74">
        <v>0</v>
      </c>
      <c r="R64" s="74">
        <v>0</v>
      </c>
      <c r="S64" s="75">
        <v>0</v>
      </c>
      <c r="T64" s="74">
        <v>0</v>
      </c>
      <c r="U64" s="74">
        <v>17857</v>
      </c>
      <c r="V64" s="74">
        <f t="shared" si="17"/>
        <v>67517</v>
      </c>
      <c r="W64" s="74">
        <f t="shared" si="18"/>
        <v>5621</v>
      </c>
      <c r="X64" s="74">
        <f t="shared" si="19"/>
        <v>0</v>
      </c>
      <c r="Y64" s="74">
        <f t="shared" si="20"/>
        <v>0</v>
      </c>
      <c r="Z64" s="74">
        <f t="shared" si="21"/>
        <v>0</v>
      </c>
      <c r="AA64" s="74">
        <f t="shared" si="22"/>
        <v>5621</v>
      </c>
      <c r="AB64" s="75">
        <v>0</v>
      </c>
      <c r="AC64" s="74">
        <f t="shared" si="23"/>
        <v>0</v>
      </c>
      <c r="AD64" s="74">
        <f t="shared" si="24"/>
        <v>61896</v>
      </c>
    </row>
    <row r="65" spans="1:30" s="50" customFormat="1" ht="12" customHeight="1">
      <c r="A65" s="53" t="s">
        <v>346</v>
      </c>
      <c r="B65" s="54" t="s">
        <v>546</v>
      </c>
      <c r="C65" s="53" t="s">
        <v>547</v>
      </c>
      <c r="D65" s="74">
        <f t="shared" si="13"/>
        <v>209968</v>
      </c>
      <c r="E65" s="74">
        <f t="shared" si="14"/>
        <v>0</v>
      </c>
      <c r="F65" s="74">
        <v>0</v>
      </c>
      <c r="G65" s="74">
        <v>0</v>
      </c>
      <c r="H65" s="74">
        <v>0</v>
      </c>
      <c r="I65" s="74">
        <v>0</v>
      </c>
      <c r="J65" s="75">
        <v>0</v>
      </c>
      <c r="K65" s="74">
        <v>0</v>
      </c>
      <c r="L65" s="74">
        <v>209968</v>
      </c>
      <c r="M65" s="74">
        <f t="shared" si="15"/>
        <v>44040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0</v>
      </c>
      <c r="U65" s="74">
        <v>44040</v>
      </c>
      <c r="V65" s="74">
        <f t="shared" si="17"/>
        <v>254008</v>
      </c>
      <c r="W65" s="74">
        <f t="shared" si="18"/>
        <v>0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0</v>
      </c>
      <c r="AB65" s="75">
        <v>0</v>
      </c>
      <c r="AC65" s="74">
        <f t="shared" si="23"/>
        <v>0</v>
      </c>
      <c r="AD65" s="74">
        <f t="shared" si="24"/>
        <v>254008</v>
      </c>
    </row>
    <row r="66" spans="1:30" s="50" customFormat="1" ht="12" customHeight="1">
      <c r="A66" s="53" t="s">
        <v>346</v>
      </c>
      <c r="B66" s="54" t="s">
        <v>548</v>
      </c>
      <c r="C66" s="53" t="s">
        <v>549</v>
      </c>
      <c r="D66" s="74">
        <f t="shared" si="13"/>
        <v>34455</v>
      </c>
      <c r="E66" s="74">
        <f t="shared" si="14"/>
        <v>2732</v>
      </c>
      <c r="F66" s="74">
        <v>0</v>
      </c>
      <c r="G66" s="74">
        <v>0</v>
      </c>
      <c r="H66" s="74">
        <v>0</v>
      </c>
      <c r="I66" s="74">
        <v>1910</v>
      </c>
      <c r="J66" s="75">
        <v>0</v>
      </c>
      <c r="K66" s="74">
        <v>822</v>
      </c>
      <c r="L66" s="74">
        <v>31723</v>
      </c>
      <c r="M66" s="74">
        <f t="shared" si="15"/>
        <v>14516</v>
      </c>
      <c r="N66" s="74">
        <f t="shared" si="16"/>
        <v>0</v>
      </c>
      <c r="O66" s="74">
        <v>0</v>
      </c>
      <c r="P66" s="74">
        <v>0</v>
      </c>
      <c r="Q66" s="74">
        <v>0</v>
      </c>
      <c r="R66" s="74">
        <v>0</v>
      </c>
      <c r="S66" s="75">
        <v>0</v>
      </c>
      <c r="T66" s="74">
        <v>0</v>
      </c>
      <c r="U66" s="74">
        <v>14516</v>
      </c>
      <c r="V66" s="74">
        <f t="shared" si="17"/>
        <v>48971</v>
      </c>
      <c r="W66" s="74">
        <f t="shared" si="18"/>
        <v>2732</v>
      </c>
      <c r="X66" s="74">
        <f t="shared" si="19"/>
        <v>0</v>
      </c>
      <c r="Y66" s="74">
        <f t="shared" si="20"/>
        <v>0</v>
      </c>
      <c r="Z66" s="74">
        <f t="shared" si="21"/>
        <v>0</v>
      </c>
      <c r="AA66" s="74">
        <f t="shared" si="22"/>
        <v>1910</v>
      </c>
      <c r="AB66" s="75">
        <v>0</v>
      </c>
      <c r="AC66" s="74">
        <f t="shared" si="23"/>
        <v>822</v>
      </c>
      <c r="AD66" s="74">
        <f t="shared" si="24"/>
        <v>46239</v>
      </c>
    </row>
    <row r="67" spans="1:30" s="50" customFormat="1" ht="12" customHeight="1">
      <c r="A67" s="53" t="s">
        <v>346</v>
      </c>
      <c r="B67" s="54" t="s">
        <v>550</v>
      </c>
      <c r="C67" s="53" t="s">
        <v>551</v>
      </c>
      <c r="D67" s="74">
        <f t="shared" si="13"/>
        <v>16810</v>
      </c>
      <c r="E67" s="74">
        <f t="shared" si="14"/>
        <v>0</v>
      </c>
      <c r="F67" s="74">
        <v>0</v>
      </c>
      <c r="G67" s="74">
        <v>0</v>
      </c>
      <c r="H67" s="74">
        <v>0</v>
      </c>
      <c r="I67" s="74">
        <v>0</v>
      </c>
      <c r="J67" s="75">
        <v>0</v>
      </c>
      <c r="K67" s="74">
        <v>0</v>
      </c>
      <c r="L67" s="74">
        <v>16810</v>
      </c>
      <c r="M67" s="74">
        <f t="shared" si="15"/>
        <v>8333</v>
      </c>
      <c r="N67" s="74">
        <f t="shared" si="16"/>
        <v>0</v>
      </c>
      <c r="O67" s="74">
        <v>0</v>
      </c>
      <c r="P67" s="74">
        <v>0</v>
      </c>
      <c r="Q67" s="74">
        <v>0</v>
      </c>
      <c r="R67" s="74">
        <v>0</v>
      </c>
      <c r="S67" s="75">
        <v>0</v>
      </c>
      <c r="T67" s="74">
        <v>0</v>
      </c>
      <c r="U67" s="74">
        <v>8333</v>
      </c>
      <c r="V67" s="74">
        <f t="shared" si="17"/>
        <v>25143</v>
      </c>
      <c r="W67" s="74">
        <f t="shared" si="18"/>
        <v>0</v>
      </c>
      <c r="X67" s="74">
        <f t="shared" si="19"/>
        <v>0</v>
      </c>
      <c r="Y67" s="74">
        <f t="shared" si="20"/>
        <v>0</v>
      </c>
      <c r="Z67" s="74">
        <f t="shared" si="21"/>
        <v>0</v>
      </c>
      <c r="AA67" s="74">
        <f t="shared" si="22"/>
        <v>0</v>
      </c>
      <c r="AB67" s="75">
        <v>0</v>
      </c>
      <c r="AC67" s="74">
        <f t="shared" si="23"/>
        <v>0</v>
      </c>
      <c r="AD67" s="74">
        <f t="shared" si="24"/>
        <v>25143</v>
      </c>
    </row>
    <row r="68" spans="1:30" s="50" customFormat="1" ht="12" customHeight="1">
      <c r="A68" s="53" t="s">
        <v>346</v>
      </c>
      <c r="B68" s="54" t="s">
        <v>552</v>
      </c>
      <c r="C68" s="53" t="s">
        <v>553</v>
      </c>
      <c r="D68" s="74">
        <f t="shared" si="13"/>
        <v>56792</v>
      </c>
      <c r="E68" s="74">
        <f t="shared" si="14"/>
        <v>11383</v>
      </c>
      <c r="F68" s="74">
        <v>0</v>
      </c>
      <c r="G68" s="74">
        <v>0</v>
      </c>
      <c r="H68" s="74">
        <v>0</v>
      </c>
      <c r="I68" s="74">
        <v>10</v>
      </c>
      <c r="J68" s="75">
        <v>0</v>
      </c>
      <c r="K68" s="74">
        <v>11373</v>
      </c>
      <c r="L68" s="74">
        <v>45409</v>
      </c>
      <c r="M68" s="74">
        <f t="shared" si="15"/>
        <v>9250</v>
      </c>
      <c r="N68" s="74">
        <f t="shared" si="16"/>
        <v>0</v>
      </c>
      <c r="O68" s="74">
        <v>0</v>
      </c>
      <c r="P68" s="74">
        <v>0</v>
      </c>
      <c r="Q68" s="74">
        <v>0</v>
      </c>
      <c r="R68" s="74">
        <v>0</v>
      </c>
      <c r="S68" s="75">
        <v>0</v>
      </c>
      <c r="T68" s="74">
        <v>0</v>
      </c>
      <c r="U68" s="74">
        <v>9250</v>
      </c>
      <c r="V68" s="74">
        <f t="shared" si="17"/>
        <v>66042</v>
      </c>
      <c r="W68" s="74">
        <f t="shared" si="18"/>
        <v>11383</v>
      </c>
      <c r="X68" s="74">
        <f t="shared" si="19"/>
        <v>0</v>
      </c>
      <c r="Y68" s="74">
        <f t="shared" si="20"/>
        <v>0</v>
      </c>
      <c r="Z68" s="74">
        <f t="shared" si="21"/>
        <v>0</v>
      </c>
      <c r="AA68" s="74">
        <f t="shared" si="22"/>
        <v>10</v>
      </c>
      <c r="AB68" s="75">
        <v>0</v>
      </c>
      <c r="AC68" s="74">
        <f t="shared" si="23"/>
        <v>11373</v>
      </c>
      <c r="AD68" s="74">
        <f t="shared" si="24"/>
        <v>54659</v>
      </c>
    </row>
    <row r="69" spans="1:30" s="50" customFormat="1" ht="12" customHeight="1">
      <c r="A69" s="53" t="s">
        <v>346</v>
      </c>
      <c r="B69" s="54" t="s">
        <v>554</v>
      </c>
      <c r="C69" s="53" t="s">
        <v>555</v>
      </c>
      <c r="D69" s="74">
        <f t="shared" si="13"/>
        <v>24550</v>
      </c>
      <c r="E69" s="74">
        <f t="shared" si="14"/>
        <v>507</v>
      </c>
      <c r="F69" s="74">
        <v>0</v>
      </c>
      <c r="G69" s="74">
        <v>0</v>
      </c>
      <c r="H69" s="74">
        <v>0</v>
      </c>
      <c r="I69" s="74">
        <v>10</v>
      </c>
      <c r="J69" s="75">
        <v>0</v>
      </c>
      <c r="K69" s="74">
        <v>497</v>
      </c>
      <c r="L69" s="74">
        <v>24043</v>
      </c>
      <c r="M69" s="74">
        <f t="shared" si="15"/>
        <v>1512</v>
      </c>
      <c r="N69" s="74">
        <f t="shared" si="16"/>
        <v>302</v>
      </c>
      <c r="O69" s="74">
        <v>0</v>
      </c>
      <c r="P69" s="74">
        <v>0</v>
      </c>
      <c r="Q69" s="74">
        <v>0</v>
      </c>
      <c r="R69" s="74">
        <v>302</v>
      </c>
      <c r="S69" s="75">
        <v>0</v>
      </c>
      <c r="T69" s="74">
        <v>0</v>
      </c>
      <c r="U69" s="74">
        <v>1210</v>
      </c>
      <c r="V69" s="74">
        <f t="shared" si="17"/>
        <v>26062</v>
      </c>
      <c r="W69" s="74">
        <f t="shared" si="18"/>
        <v>809</v>
      </c>
      <c r="X69" s="74">
        <f t="shared" si="19"/>
        <v>0</v>
      </c>
      <c r="Y69" s="74">
        <f t="shared" si="20"/>
        <v>0</v>
      </c>
      <c r="Z69" s="74">
        <f t="shared" si="21"/>
        <v>0</v>
      </c>
      <c r="AA69" s="74">
        <f t="shared" si="22"/>
        <v>312</v>
      </c>
      <c r="AB69" s="75">
        <v>0</v>
      </c>
      <c r="AC69" s="74">
        <f t="shared" si="23"/>
        <v>497</v>
      </c>
      <c r="AD69" s="74">
        <f t="shared" si="24"/>
        <v>25253</v>
      </c>
    </row>
    <row r="70" spans="1:30" s="50" customFormat="1" ht="12" customHeight="1">
      <c r="A70" s="53" t="s">
        <v>346</v>
      </c>
      <c r="B70" s="54" t="s">
        <v>556</v>
      </c>
      <c r="C70" s="53" t="s">
        <v>557</v>
      </c>
      <c r="D70" s="74">
        <f t="shared" si="13"/>
        <v>31421</v>
      </c>
      <c r="E70" s="74">
        <f t="shared" si="14"/>
        <v>0</v>
      </c>
      <c r="F70" s="74">
        <v>0</v>
      </c>
      <c r="G70" s="74">
        <v>0</v>
      </c>
      <c r="H70" s="74">
        <v>0</v>
      </c>
      <c r="I70" s="74">
        <v>0</v>
      </c>
      <c r="J70" s="75">
        <v>0</v>
      </c>
      <c r="K70" s="74">
        <v>0</v>
      </c>
      <c r="L70" s="74">
        <v>31421</v>
      </c>
      <c r="M70" s="74">
        <f t="shared" si="15"/>
        <v>30557</v>
      </c>
      <c r="N70" s="74">
        <f t="shared" si="16"/>
        <v>0</v>
      </c>
      <c r="O70" s="74">
        <v>0</v>
      </c>
      <c r="P70" s="74">
        <v>0</v>
      </c>
      <c r="Q70" s="74">
        <v>0</v>
      </c>
      <c r="R70" s="74">
        <v>0</v>
      </c>
      <c r="S70" s="75">
        <v>0</v>
      </c>
      <c r="T70" s="74">
        <v>0</v>
      </c>
      <c r="U70" s="74">
        <v>30557</v>
      </c>
      <c r="V70" s="74">
        <f t="shared" si="17"/>
        <v>61978</v>
      </c>
      <c r="W70" s="74">
        <f t="shared" si="18"/>
        <v>0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0</v>
      </c>
      <c r="AB70" s="75">
        <v>0</v>
      </c>
      <c r="AC70" s="74">
        <f t="shared" si="23"/>
        <v>0</v>
      </c>
      <c r="AD70" s="74">
        <f t="shared" si="24"/>
        <v>61978</v>
      </c>
    </row>
    <row r="71" spans="1:30" s="50" customFormat="1" ht="12" customHeight="1">
      <c r="A71" s="53" t="s">
        <v>346</v>
      </c>
      <c r="B71" s="54" t="s">
        <v>558</v>
      </c>
      <c r="C71" s="53" t="s">
        <v>559</v>
      </c>
      <c r="D71" s="74">
        <f t="shared" si="13"/>
        <v>86712</v>
      </c>
      <c r="E71" s="74">
        <f t="shared" si="14"/>
        <v>13288</v>
      </c>
      <c r="F71" s="74">
        <v>0</v>
      </c>
      <c r="G71" s="74">
        <v>0</v>
      </c>
      <c r="H71" s="74">
        <v>0</v>
      </c>
      <c r="I71" s="74">
        <v>10574</v>
      </c>
      <c r="J71" s="75">
        <v>0</v>
      </c>
      <c r="K71" s="74">
        <v>2714</v>
      </c>
      <c r="L71" s="74">
        <v>73424</v>
      </c>
      <c r="M71" s="74">
        <f t="shared" si="15"/>
        <v>22991</v>
      </c>
      <c r="N71" s="74">
        <f t="shared" si="16"/>
        <v>0</v>
      </c>
      <c r="O71" s="74">
        <v>0</v>
      </c>
      <c r="P71" s="74">
        <v>0</v>
      </c>
      <c r="Q71" s="74">
        <v>0</v>
      </c>
      <c r="R71" s="74">
        <v>0</v>
      </c>
      <c r="S71" s="75">
        <v>0</v>
      </c>
      <c r="T71" s="74">
        <v>0</v>
      </c>
      <c r="U71" s="74">
        <v>22991</v>
      </c>
      <c r="V71" s="74">
        <f t="shared" si="17"/>
        <v>109703</v>
      </c>
      <c r="W71" s="74">
        <f t="shared" si="18"/>
        <v>13288</v>
      </c>
      <c r="X71" s="74">
        <f t="shared" si="19"/>
        <v>0</v>
      </c>
      <c r="Y71" s="74">
        <f t="shared" si="20"/>
        <v>0</v>
      </c>
      <c r="Z71" s="74">
        <f t="shared" si="21"/>
        <v>0</v>
      </c>
      <c r="AA71" s="74">
        <f t="shared" si="22"/>
        <v>10574</v>
      </c>
      <c r="AB71" s="75">
        <v>0</v>
      </c>
      <c r="AC71" s="74">
        <f t="shared" si="23"/>
        <v>2714</v>
      </c>
      <c r="AD71" s="74">
        <f t="shared" si="24"/>
        <v>96415</v>
      </c>
    </row>
    <row r="72" spans="1:30" s="50" customFormat="1" ht="12" customHeight="1">
      <c r="A72" s="53" t="s">
        <v>346</v>
      </c>
      <c r="B72" s="54" t="s">
        <v>560</v>
      </c>
      <c r="C72" s="53" t="s">
        <v>561</v>
      </c>
      <c r="D72" s="74">
        <f aca="true" t="shared" si="25" ref="D72:D103">SUM(E72,+L72)</f>
        <v>82648</v>
      </c>
      <c r="E72" s="74">
        <f aca="true" t="shared" si="26" ref="E72:E103">+SUM(F72:I72,K72)</f>
        <v>10463</v>
      </c>
      <c r="F72" s="74">
        <v>0</v>
      </c>
      <c r="G72" s="74">
        <v>0</v>
      </c>
      <c r="H72" s="74">
        <v>0</v>
      </c>
      <c r="I72" s="74">
        <v>7974</v>
      </c>
      <c r="J72" s="75">
        <v>0</v>
      </c>
      <c r="K72" s="74">
        <v>2489</v>
      </c>
      <c r="L72" s="74">
        <v>72185</v>
      </c>
      <c r="M72" s="74">
        <f aca="true" t="shared" si="27" ref="M72:M103">SUM(N72,+U72)</f>
        <v>21031</v>
      </c>
      <c r="N72" s="74">
        <f aca="true" t="shared" si="28" ref="N72:N103">+SUM(O72:R72,T72)</f>
        <v>0</v>
      </c>
      <c r="O72" s="74">
        <v>0</v>
      </c>
      <c r="P72" s="74">
        <v>0</v>
      </c>
      <c r="Q72" s="74">
        <v>0</v>
      </c>
      <c r="R72" s="74">
        <v>0</v>
      </c>
      <c r="S72" s="75">
        <v>0</v>
      </c>
      <c r="T72" s="74">
        <v>0</v>
      </c>
      <c r="U72" s="74">
        <v>21031</v>
      </c>
      <c r="V72" s="74">
        <f aca="true" t="shared" si="29" ref="V72:V103">+SUM(D72,M72)</f>
        <v>103679</v>
      </c>
      <c r="W72" s="74">
        <f aca="true" t="shared" si="30" ref="W72:W103">+SUM(E72,N72)</f>
        <v>10463</v>
      </c>
      <c r="X72" s="74">
        <f aca="true" t="shared" si="31" ref="X72:X103">+SUM(F72,O72)</f>
        <v>0</v>
      </c>
      <c r="Y72" s="74">
        <f aca="true" t="shared" si="32" ref="Y72:Y103">+SUM(G72,P72)</f>
        <v>0</v>
      </c>
      <c r="Z72" s="74">
        <f aca="true" t="shared" si="33" ref="Z72:Z103">+SUM(H72,Q72)</f>
        <v>0</v>
      </c>
      <c r="AA72" s="74">
        <f aca="true" t="shared" si="34" ref="AA72:AA103">+SUM(I72,R72)</f>
        <v>7974</v>
      </c>
      <c r="AB72" s="75">
        <v>0</v>
      </c>
      <c r="AC72" s="74">
        <f aca="true" t="shared" si="35" ref="AC72:AC103">+SUM(K72,T72)</f>
        <v>2489</v>
      </c>
      <c r="AD72" s="74">
        <f aca="true" t="shared" si="36" ref="AD72:AD103">+SUM(L72,U72)</f>
        <v>93216</v>
      </c>
    </row>
    <row r="73" spans="1:30" s="50" customFormat="1" ht="12" customHeight="1">
      <c r="A73" s="53" t="s">
        <v>346</v>
      </c>
      <c r="B73" s="54" t="s">
        <v>562</v>
      </c>
      <c r="C73" s="53" t="s">
        <v>563</v>
      </c>
      <c r="D73" s="74">
        <f t="shared" si="25"/>
        <v>173860</v>
      </c>
      <c r="E73" s="74">
        <f t="shared" si="26"/>
        <v>19717</v>
      </c>
      <c r="F73" s="74">
        <v>0</v>
      </c>
      <c r="G73" s="74">
        <v>0</v>
      </c>
      <c r="H73" s="74">
        <v>0</v>
      </c>
      <c r="I73" s="74">
        <v>19137</v>
      </c>
      <c r="J73" s="75">
        <v>0</v>
      </c>
      <c r="K73" s="74">
        <v>580</v>
      </c>
      <c r="L73" s="74">
        <v>154143</v>
      </c>
      <c r="M73" s="74">
        <f t="shared" si="27"/>
        <v>74305</v>
      </c>
      <c r="N73" s="74">
        <f t="shared" si="28"/>
        <v>0</v>
      </c>
      <c r="O73" s="74">
        <v>0</v>
      </c>
      <c r="P73" s="74">
        <v>0</v>
      </c>
      <c r="Q73" s="74">
        <v>0</v>
      </c>
      <c r="R73" s="74">
        <v>0</v>
      </c>
      <c r="S73" s="75">
        <v>0</v>
      </c>
      <c r="T73" s="74">
        <v>0</v>
      </c>
      <c r="U73" s="74">
        <v>74305</v>
      </c>
      <c r="V73" s="74">
        <f t="shared" si="29"/>
        <v>248165</v>
      </c>
      <c r="W73" s="74">
        <f t="shared" si="30"/>
        <v>19717</v>
      </c>
      <c r="X73" s="74">
        <f t="shared" si="31"/>
        <v>0</v>
      </c>
      <c r="Y73" s="74">
        <f t="shared" si="32"/>
        <v>0</v>
      </c>
      <c r="Z73" s="74">
        <f t="shared" si="33"/>
        <v>0</v>
      </c>
      <c r="AA73" s="74">
        <f t="shared" si="34"/>
        <v>19137</v>
      </c>
      <c r="AB73" s="75">
        <v>0</v>
      </c>
      <c r="AC73" s="74">
        <f t="shared" si="35"/>
        <v>580</v>
      </c>
      <c r="AD73" s="74">
        <f t="shared" si="36"/>
        <v>228448</v>
      </c>
    </row>
    <row r="74" spans="1:30" s="50" customFormat="1" ht="12" customHeight="1">
      <c r="A74" s="53" t="s">
        <v>346</v>
      </c>
      <c r="B74" s="54" t="s">
        <v>564</v>
      </c>
      <c r="C74" s="53" t="s">
        <v>565</v>
      </c>
      <c r="D74" s="74">
        <f t="shared" si="25"/>
        <v>89935</v>
      </c>
      <c r="E74" s="74">
        <f t="shared" si="26"/>
        <v>5101</v>
      </c>
      <c r="F74" s="74">
        <v>0</v>
      </c>
      <c r="G74" s="74">
        <v>0</v>
      </c>
      <c r="H74" s="74">
        <v>0</v>
      </c>
      <c r="I74" s="74">
        <v>10</v>
      </c>
      <c r="J74" s="75">
        <v>0</v>
      </c>
      <c r="K74" s="74">
        <v>5091</v>
      </c>
      <c r="L74" s="74">
        <v>84834</v>
      </c>
      <c r="M74" s="74">
        <f t="shared" si="27"/>
        <v>58040</v>
      </c>
      <c r="N74" s="74">
        <f t="shared" si="28"/>
        <v>2723</v>
      </c>
      <c r="O74" s="74">
        <v>1067</v>
      </c>
      <c r="P74" s="74">
        <v>1067</v>
      </c>
      <c r="Q74" s="74">
        <v>0</v>
      </c>
      <c r="R74" s="74">
        <v>589</v>
      </c>
      <c r="S74" s="75">
        <v>0</v>
      </c>
      <c r="T74" s="74">
        <v>0</v>
      </c>
      <c r="U74" s="74">
        <v>55317</v>
      </c>
      <c r="V74" s="74">
        <f t="shared" si="29"/>
        <v>147975</v>
      </c>
      <c r="W74" s="74">
        <f t="shared" si="30"/>
        <v>7824</v>
      </c>
      <c r="X74" s="74">
        <f t="shared" si="31"/>
        <v>1067</v>
      </c>
      <c r="Y74" s="74">
        <f t="shared" si="32"/>
        <v>1067</v>
      </c>
      <c r="Z74" s="74">
        <f t="shared" si="33"/>
        <v>0</v>
      </c>
      <c r="AA74" s="74">
        <f t="shared" si="34"/>
        <v>599</v>
      </c>
      <c r="AB74" s="75">
        <v>0</v>
      </c>
      <c r="AC74" s="74">
        <f t="shared" si="35"/>
        <v>5091</v>
      </c>
      <c r="AD74" s="74">
        <f t="shared" si="36"/>
        <v>140151</v>
      </c>
    </row>
    <row r="75" spans="1:30" s="50" customFormat="1" ht="12" customHeight="1">
      <c r="A75" s="53" t="s">
        <v>346</v>
      </c>
      <c r="B75" s="54" t="s">
        <v>566</v>
      </c>
      <c r="C75" s="53" t="s">
        <v>567</v>
      </c>
      <c r="D75" s="74">
        <f t="shared" si="25"/>
        <v>127209</v>
      </c>
      <c r="E75" s="74">
        <f t="shared" si="26"/>
        <v>7074</v>
      </c>
      <c r="F75" s="74">
        <v>0</v>
      </c>
      <c r="G75" s="74">
        <v>0</v>
      </c>
      <c r="H75" s="74">
        <v>0</v>
      </c>
      <c r="I75" s="74">
        <v>780</v>
      </c>
      <c r="J75" s="75">
        <v>0</v>
      </c>
      <c r="K75" s="74">
        <v>6294</v>
      </c>
      <c r="L75" s="74">
        <v>120135</v>
      </c>
      <c r="M75" s="74">
        <f t="shared" si="27"/>
        <v>31842</v>
      </c>
      <c r="N75" s="74">
        <f t="shared" si="28"/>
        <v>0</v>
      </c>
      <c r="O75" s="74">
        <v>0</v>
      </c>
      <c r="P75" s="74">
        <v>0</v>
      </c>
      <c r="Q75" s="74">
        <v>0</v>
      </c>
      <c r="R75" s="74">
        <v>0</v>
      </c>
      <c r="S75" s="75">
        <v>0</v>
      </c>
      <c r="T75" s="74">
        <v>0</v>
      </c>
      <c r="U75" s="74">
        <v>31842</v>
      </c>
      <c r="V75" s="74">
        <f t="shared" si="29"/>
        <v>159051</v>
      </c>
      <c r="W75" s="74">
        <f t="shared" si="30"/>
        <v>7074</v>
      </c>
      <c r="X75" s="74">
        <f t="shared" si="31"/>
        <v>0</v>
      </c>
      <c r="Y75" s="74">
        <f t="shared" si="32"/>
        <v>0</v>
      </c>
      <c r="Z75" s="74">
        <f t="shared" si="33"/>
        <v>0</v>
      </c>
      <c r="AA75" s="74">
        <f t="shared" si="34"/>
        <v>780</v>
      </c>
      <c r="AB75" s="75">
        <v>0</v>
      </c>
      <c r="AC75" s="74">
        <f t="shared" si="35"/>
        <v>6294</v>
      </c>
      <c r="AD75" s="74">
        <f t="shared" si="36"/>
        <v>151977</v>
      </c>
    </row>
    <row r="76" spans="1:30" s="50" customFormat="1" ht="12" customHeight="1">
      <c r="A76" s="53" t="s">
        <v>346</v>
      </c>
      <c r="B76" s="54" t="s">
        <v>568</v>
      </c>
      <c r="C76" s="53" t="s">
        <v>569</v>
      </c>
      <c r="D76" s="74">
        <f t="shared" si="25"/>
        <v>67148</v>
      </c>
      <c r="E76" s="74">
        <f t="shared" si="26"/>
        <v>1613</v>
      </c>
      <c r="F76" s="74">
        <v>0</v>
      </c>
      <c r="G76" s="74">
        <v>0</v>
      </c>
      <c r="H76" s="74">
        <v>0</v>
      </c>
      <c r="I76" s="74">
        <v>60</v>
      </c>
      <c r="J76" s="75">
        <v>0</v>
      </c>
      <c r="K76" s="74">
        <v>1553</v>
      </c>
      <c r="L76" s="74">
        <v>65535</v>
      </c>
      <c r="M76" s="74">
        <f t="shared" si="27"/>
        <v>8214</v>
      </c>
      <c r="N76" s="74">
        <f t="shared" si="28"/>
        <v>0</v>
      </c>
      <c r="O76" s="74">
        <v>0</v>
      </c>
      <c r="P76" s="74">
        <v>0</v>
      </c>
      <c r="Q76" s="74">
        <v>0</v>
      </c>
      <c r="R76" s="74">
        <v>0</v>
      </c>
      <c r="S76" s="75">
        <v>0</v>
      </c>
      <c r="T76" s="74">
        <v>0</v>
      </c>
      <c r="U76" s="74">
        <v>8214</v>
      </c>
      <c r="V76" s="74">
        <f t="shared" si="29"/>
        <v>75362</v>
      </c>
      <c r="W76" s="74">
        <f t="shared" si="30"/>
        <v>1613</v>
      </c>
      <c r="X76" s="74">
        <f t="shared" si="31"/>
        <v>0</v>
      </c>
      <c r="Y76" s="74">
        <f t="shared" si="32"/>
        <v>0</v>
      </c>
      <c r="Z76" s="74">
        <f t="shared" si="33"/>
        <v>0</v>
      </c>
      <c r="AA76" s="74">
        <f t="shared" si="34"/>
        <v>60</v>
      </c>
      <c r="AB76" s="75">
        <v>0</v>
      </c>
      <c r="AC76" s="74">
        <f t="shared" si="35"/>
        <v>1553</v>
      </c>
      <c r="AD76" s="74">
        <f t="shared" si="36"/>
        <v>73749</v>
      </c>
    </row>
    <row r="77" spans="1:30" s="50" customFormat="1" ht="12" customHeight="1">
      <c r="A77" s="53" t="s">
        <v>346</v>
      </c>
      <c r="B77" s="54" t="s">
        <v>570</v>
      </c>
      <c r="C77" s="53" t="s">
        <v>571</v>
      </c>
      <c r="D77" s="74">
        <f t="shared" si="25"/>
        <v>88747</v>
      </c>
      <c r="E77" s="74">
        <f t="shared" si="26"/>
        <v>26148</v>
      </c>
      <c r="F77" s="74">
        <v>18343</v>
      </c>
      <c r="G77" s="74">
        <v>0</v>
      </c>
      <c r="H77" s="74">
        <v>0</v>
      </c>
      <c r="I77" s="74">
        <v>1196</v>
      </c>
      <c r="J77" s="75">
        <v>0</v>
      </c>
      <c r="K77" s="74">
        <v>6609</v>
      </c>
      <c r="L77" s="74">
        <v>62599</v>
      </c>
      <c r="M77" s="74">
        <f t="shared" si="27"/>
        <v>7653</v>
      </c>
      <c r="N77" s="74">
        <f t="shared" si="28"/>
        <v>0</v>
      </c>
      <c r="O77" s="74">
        <v>0</v>
      </c>
      <c r="P77" s="74">
        <v>0</v>
      </c>
      <c r="Q77" s="74">
        <v>0</v>
      </c>
      <c r="R77" s="74">
        <v>0</v>
      </c>
      <c r="S77" s="75">
        <v>0</v>
      </c>
      <c r="T77" s="74">
        <v>0</v>
      </c>
      <c r="U77" s="74">
        <v>7653</v>
      </c>
      <c r="V77" s="74">
        <f t="shared" si="29"/>
        <v>96400</v>
      </c>
      <c r="W77" s="74">
        <f t="shared" si="30"/>
        <v>26148</v>
      </c>
      <c r="X77" s="74">
        <f t="shared" si="31"/>
        <v>18343</v>
      </c>
      <c r="Y77" s="74">
        <f t="shared" si="32"/>
        <v>0</v>
      </c>
      <c r="Z77" s="74">
        <f t="shared" si="33"/>
        <v>0</v>
      </c>
      <c r="AA77" s="74">
        <f t="shared" si="34"/>
        <v>1196</v>
      </c>
      <c r="AB77" s="75">
        <v>0</v>
      </c>
      <c r="AC77" s="74">
        <f t="shared" si="35"/>
        <v>6609</v>
      </c>
      <c r="AD77" s="74">
        <f t="shared" si="36"/>
        <v>70252</v>
      </c>
    </row>
    <row r="78" spans="1:30" s="50" customFormat="1" ht="12" customHeight="1">
      <c r="A78" s="53" t="s">
        <v>346</v>
      </c>
      <c r="B78" s="54" t="s">
        <v>572</v>
      </c>
      <c r="C78" s="53" t="s">
        <v>573</v>
      </c>
      <c r="D78" s="74">
        <f t="shared" si="25"/>
        <v>186073</v>
      </c>
      <c r="E78" s="74">
        <f t="shared" si="26"/>
        <v>0</v>
      </c>
      <c r="F78" s="74">
        <v>0</v>
      </c>
      <c r="G78" s="74">
        <v>0</v>
      </c>
      <c r="H78" s="74">
        <v>0</v>
      </c>
      <c r="I78" s="74">
        <v>0</v>
      </c>
      <c r="J78" s="75">
        <v>0</v>
      </c>
      <c r="K78" s="74">
        <v>0</v>
      </c>
      <c r="L78" s="74">
        <v>186073</v>
      </c>
      <c r="M78" s="74">
        <f t="shared" si="27"/>
        <v>27221</v>
      </c>
      <c r="N78" s="74">
        <f t="shared" si="28"/>
        <v>0</v>
      </c>
      <c r="O78" s="74">
        <v>0</v>
      </c>
      <c r="P78" s="74">
        <v>0</v>
      </c>
      <c r="Q78" s="74">
        <v>0</v>
      </c>
      <c r="R78" s="74">
        <v>0</v>
      </c>
      <c r="S78" s="75">
        <v>0</v>
      </c>
      <c r="T78" s="74">
        <v>0</v>
      </c>
      <c r="U78" s="74">
        <v>27221</v>
      </c>
      <c r="V78" s="74">
        <f t="shared" si="29"/>
        <v>213294</v>
      </c>
      <c r="W78" s="74">
        <f t="shared" si="30"/>
        <v>0</v>
      </c>
      <c r="X78" s="74">
        <f t="shared" si="31"/>
        <v>0</v>
      </c>
      <c r="Y78" s="74">
        <f t="shared" si="32"/>
        <v>0</v>
      </c>
      <c r="Z78" s="74">
        <f t="shared" si="33"/>
        <v>0</v>
      </c>
      <c r="AA78" s="74">
        <f t="shared" si="34"/>
        <v>0</v>
      </c>
      <c r="AB78" s="75">
        <v>0</v>
      </c>
      <c r="AC78" s="74">
        <f t="shared" si="35"/>
        <v>0</v>
      </c>
      <c r="AD78" s="74">
        <f t="shared" si="36"/>
        <v>213294</v>
      </c>
    </row>
    <row r="79" spans="1:30" s="50" customFormat="1" ht="12" customHeight="1">
      <c r="A79" s="53" t="s">
        <v>346</v>
      </c>
      <c r="B79" s="54" t="s">
        <v>574</v>
      </c>
      <c r="C79" s="53" t="s">
        <v>575</v>
      </c>
      <c r="D79" s="74">
        <f t="shared" si="25"/>
        <v>53603</v>
      </c>
      <c r="E79" s="74">
        <f t="shared" si="26"/>
        <v>1186</v>
      </c>
      <c r="F79" s="74">
        <v>0</v>
      </c>
      <c r="G79" s="74">
        <v>0</v>
      </c>
      <c r="H79" s="74">
        <v>0</v>
      </c>
      <c r="I79" s="74">
        <v>590</v>
      </c>
      <c r="J79" s="75">
        <v>0</v>
      </c>
      <c r="K79" s="74">
        <v>596</v>
      </c>
      <c r="L79" s="74">
        <v>52417</v>
      </c>
      <c r="M79" s="74">
        <f t="shared" si="27"/>
        <v>7232</v>
      </c>
      <c r="N79" s="74">
        <f t="shared" si="28"/>
        <v>0</v>
      </c>
      <c r="O79" s="74">
        <v>0</v>
      </c>
      <c r="P79" s="74">
        <v>0</v>
      </c>
      <c r="Q79" s="74">
        <v>0</v>
      </c>
      <c r="R79" s="74">
        <v>0</v>
      </c>
      <c r="S79" s="75">
        <v>0</v>
      </c>
      <c r="T79" s="74">
        <v>0</v>
      </c>
      <c r="U79" s="74">
        <v>7232</v>
      </c>
      <c r="V79" s="74">
        <f t="shared" si="29"/>
        <v>60835</v>
      </c>
      <c r="W79" s="74">
        <f t="shared" si="30"/>
        <v>1186</v>
      </c>
      <c r="X79" s="74">
        <f t="shared" si="31"/>
        <v>0</v>
      </c>
      <c r="Y79" s="74">
        <f t="shared" si="32"/>
        <v>0</v>
      </c>
      <c r="Z79" s="74">
        <f t="shared" si="33"/>
        <v>0</v>
      </c>
      <c r="AA79" s="74">
        <f t="shared" si="34"/>
        <v>590</v>
      </c>
      <c r="AB79" s="75">
        <v>0</v>
      </c>
      <c r="AC79" s="74">
        <f t="shared" si="35"/>
        <v>596</v>
      </c>
      <c r="AD79" s="74">
        <f t="shared" si="36"/>
        <v>59649</v>
      </c>
    </row>
    <row r="80" spans="1:30" s="50" customFormat="1" ht="12" customHeight="1">
      <c r="A80" s="53" t="s">
        <v>346</v>
      </c>
      <c r="B80" s="54" t="s">
        <v>576</v>
      </c>
      <c r="C80" s="53" t="s">
        <v>577</v>
      </c>
      <c r="D80" s="74">
        <f t="shared" si="25"/>
        <v>57351</v>
      </c>
      <c r="E80" s="74">
        <f t="shared" si="26"/>
        <v>0</v>
      </c>
      <c r="F80" s="74">
        <v>0</v>
      </c>
      <c r="G80" s="74">
        <v>0</v>
      </c>
      <c r="H80" s="74">
        <v>0</v>
      </c>
      <c r="I80" s="74">
        <v>0</v>
      </c>
      <c r="J80" s="75">
        <v>0</v>
      </c>
      <c r="K80" s="74">
        <v>0</v>
      </c>
      <c r="L80" s="74">
        <v>57351</v>
      </c>
      <c r="M80" s="74">
        <f t="shared" si="27"/>
        <v>2646</v>
      </c>
      <c r="N80" s="74">
        <f t="shared" si="28"/>
        <v>0</v>
      </c>
      <c r="O80" s="74">
        <v>0</v>
      </c>
      <c r="P80" s="74">
        <v>0</v>
      </c>
      <c r="Q80" s="74">
        <v>0</v>
      </c>
      <c r="R80" s="74">
        <v>0</v>
      </c>
      <c r="S80" s="75">
        <v>0</v>
      </c>
      <c r="T80" s="74">
        <v>0</v>
      </c>
      <c r="U80" s="74">
        <v>2646</v>
      </c>
      <c r="V80" s="74">
        <f t="shared" si="29"/>
        <v>59997</v>
      </c>
      <c r="W80" s="74">
        <f t="shared" si="30"/>
        <v>0</v>
      </c>
      <c r="X80" s="74">
        <f t="shared" si="31"/>
        <v>0</v>
      </c>
      <c r="Y80" s="74">
        <f t="shared" si="32"/>
        <v>0</v>
      </c>
      <c r="Z80" s="74">
        <f t="shared" si="33"/>
        <v>0</v>
      </c>
      <c r="AA80" s="74">
        <f t="shared" si="34"/>
        <v>0</v>
      </c>
      <c r="AB80" s="75">
        <v>0</v>
      </c>
      <c r="AC80" s="74">
        <f t="shared" si="35"/>
        <v>0</v>
      </c>
      <c r="AD80" s="74">
        <f t="shared" si="36"/>
        <v>59997</v>
      </c>
    </row>
    <row r="81" spans="1:30" s="50" customFormat="1" ht="12" customHeight="1">
      <c r="A81" s="53" t="s">
        <v>346</v>
      </c>
      <c r="B81" s="54" t="s">
        <v>578</v>
      </c>
      <c r="C81" s="53" t="s">
        <v>579</v>
      </c>
      <c r="D81" s="74">
        <f t="shared" si="25"/>
        <v>72083</v>
      </c>
      <c r="E81" s="74">
        <f t="shared" si="26"/>
        <v>14895</v>
      </c>
      <c r="F81" s="74">
        <v>0</v>
      </c>
      <c r="G81" s="74">
        <v>0</v>
      </c>
      <c r="H81" s="74">
        <v>0</v>
      </c>
      <c r="I81" s="74">
        <v>13554</v>
      </c>
      <c r="J81" s="75">
        <v>0</v>
      </c>
      <c r="K81" s="74">
        <v>1341</v>
      </c>
      <c r="L81" s="74">
        <v>57188</v>
      </c>
      <c r="M81" s="74">
        <f t="shared" si="27"/>
        <v>30024</v>
      </c>
      <c r="N81" s="74">
        <f t="shared" si="28"/>
        <v>0</v>
      </c>
      <c r="O81" s="74">
        <v>0</v>
      </c>
      <c r="P81" s="74">
        <v>0</v>
      </c>
      <c r="Q81" s="74">
        <v>0</v>
      </c>
      <c r="R81" s="74">
        <v>0</v>
      </c>
      <c r="S81" s="75">
        <v>0</v>
      </c>
      <c r="T81" s="74">
        <v>0</v>
      </c>
      <c r="U81" s="74">
        <v>30024</v>
      </c>
      <c r="V81" s="74">
        <f t="shared" si="29"/>
        <v>102107</v>
      </c>
      <c r="W81" s="74">
        <f t="shared" si="30"/>
        <v>14895</v>
      </c>
      <c r="X81" s="74">
        <f t="shared" si="31"/>
        <v>0</v>
      </c>
      <c r="Y81" s="74">
        <f t="shared" si="32"/>
        <v>0</v>
      </c>
      <c r="Z81" s="74">
        <f t="shared" si="33"/>
        <v>0</v>
      </c>
      <c r="AA81" s="74">
        <f t="shared" si="34"/>
        <v>13554</v>
      </c>
      <c r="AB81" s="75">
        <v>0</v>
      </c>
      <c r="AC81" s="74">
        <f t="shared" si="35"/>
        <v>1341</v>
      </c>
      <c r="AD81" s="74">
        <f t="shared" si="36"/>
        <v>87212</v>
      </c>
    </row>
    <row r="82" spans="1:30" s="50" customFormat="1" ht="12" customHeight="1">
      <c r="A82" s="53" t="s">
        <v>346</v>
      </c>
      <c r="B82" s="54" t="s">
        <v>580</v>
      </c>
      <c r="C82" s="53" t="s">
        <v>581</v>
      </c>
      <c r="D82" s="74">
        <f t="shared" si="25"/>
        <v>35463</v>
      </c>
      <c r="E82" s="74">
        <f t="shared" si="26"/>
        <v>3506</v>
      </c>
      <c r="F82" s="74">
        <v>0</v>
      </c>
      <c r="G82" s="74">
        <v>0</v>
      </c>
      <c r="H82" s="74">
        <v>0</v>
      </c>
      <c r="I82" s="74">
        <v>0</v>
      </c>
      <c r="J82" s="75">
        <v>0</v>
      </c>
      <c r="K82" s="74">
        <v>3506</v>
      </c>
      <c r="L82" s="74">
        <v>31957</v>
      </c>
      <c r="M82" s="74">
        <f t="shared" si="27"/>
        <v>64920</v>
      </c>
      <c r="N82" s="74">
        <f t="shared" si="28"/>
        <v>32949</v>
      </c>
      <c r="O82" s="74">
        <v>0</v>
      </c>
      <c r="P82" s="74">
        <v>0</v>
      </c>
      <c r="Q82" s="74">
        <v>0</v>
      </c>
      <c r="R82" s="74">
        <v>0</v>
      </c>
      <c r="S82" s="75">
        <v>0</v>
      </c>
      <c r="T82" s="74">
        <v>32949</v>
      </c>
      <c r="U82" s="74">
        <v>31971</v>
      </c>
      <c r="V82" s="74">
        <f t="shared" si="29"/>
        <v>100383</v>
      </c>
      <c r="W82" s="74">
        <f t="shared" si="30"/>
        <v>36455</v>
      </c>
      <c r="X82" s="74">
        <f t="shared" si="31"/>
        <v>0</v>
      </c>
      <c r="Y82" s="74">
        <f t="shared" si="32"/>
        <v>0</v>
      </c>
      <c r="Z82" s="74">
        <f t="shared" si="33"/>
        <v>0</v>
      </c>
      <c r="AA82" s="74">
        <f t="shared" si="34"/>
        <v>0</v>
      </c>
      <c r="AB82" s="75">
        <v>0</v>
      </c>
      <c r="AC82" s="74">
        <f t="shared" si="35"/>
        <v>36455</v>
      </c>
      <c r="AD82" s="74">
        <f t="shared" si="36"/>
        <v>63928</v>
      </c>
    </row>
    <row r="83" spans="1:30" s="50" customFormat="1" ht="12" customHeight="1">
      <c r="A83" s="53" t="s">
        <v>346</v>
      </c>
      <c r="B83" s="54" t="s">
        <v>582</v>
      </c>
      <c r="C83" s="53" t="s">
        <v>583</v>
      </c>
      <c r="D83" s="74">
        <f t="shared" si="25"/>
        <v>92153</v>
      </c>
      <c r="E83" s="74">
        <f t="shared" si="26"/>
        <v>3715</v>
      </c>
      <c r="F83" s="74">
        <v>0</v>
      </c>
      <c r="G83" s="74">
        <v>0</v>
      </c>
      <c r="H83" s="74">
        <v>0</v>
      </c>
      <c r="I83" s="74">
        <v>0</v>
      </c>
      <c r="J83" s="75">
        <v>0</v>
      </c>
      <c r="K83" s="74">
        <v>3715</v>
      </c>
      <c r="L83" s="74">
        <v>88438</v>
      </c>
      <c r="M83" s="74">
        <f t="shared" si="27"/>
        <v>39274</v>
      </c>
      <c r="N83" s="74">
        <f t="shared" si="28"/>
        <v>0</v>
      </c>
      <c r="O83" s="74">
        <v>0</v>
      </c>
      <c r="P83" s="74">
        <v>0</v>
      </c>
      <c r="Q83" s="74">
        <v>0</v>
      </c>
      <c r="R83" s="74">
        <v>0</v>
      </c>
      <c r="S83" s="75">
        <v>0</v>
      </c>
      <c r="T83" s="74">
        <v>0</v>
      </c>
      <c r="U83" s="74">
        <v>39274</v>
      </c>
      <c r="V83" s="74">
        <f t="shared" si="29"/>
        <v>131427</v>
      </c>
      <c r="W83" s="74">
        <f t="shared" si="30"/>
        <v>3715</v>
      </c>
      <c r="X83" s="74">
        <f t="shared" si="31"/>
        <v>0</v>
      </c>
      <c r="Y83" s="74">
        <f t="shared" si="32"/>
        <v>0</v>
      </c>
      <c r="Z83" s="74">
        <f t="shared" si="33"/>
        <v>0</v>
      </c>
      <c r="AA83" s="74">
        <f t="shared" si="34"/>
        <v>0</v>
      </c>
      <c r="AB83" s="75">
        <v>0</v>
      </c>
      <c r="AC83" s="74">
        <f t="shared" si="35"/>
        <v>3715</v>
      </c>
      <c r="AD83" s="74">
        <f t="shared" si="36"/>
        <v>127712</v>
      </c>
    </row>
    <row r="84" spans="1:30" s="50" customFormat="1" ht="12" customHeight="1">
      <c r="A84" s="53" t="s">
        <v>346</v>
      </c>
      <c r="B84" s="54" t="s">
        <v>584</v>
      </c>
      <c r="C84" s="53" t="s">
        <v>585</v>
      </c>
      <c r="D84" s="74">
        <f t="shared" si="25"/>
        <v>19468</v>
      </c>
      <c r="E84" s="74">
        <f t="shared" si="26"/>
        <v>0</v>
      </c>
      <c r="F84" s="74">
        <v>0</v>
      </c>
      <c r="G84" s="74">
        <v>0</v>
      </c>
      <c r="H84" s="74">
        <v>0</v>
      </c>
      <c r="I84" s="74">
        <v>0</v>
      </c>
      <c r="J84" s="75">
        <v>0</v>
      </c>
      <c r="K84" s="74">
        <v>0</v>
      </c>
      <c r="L84" s="74">
        <v>19468</v>
      </c>
      <c r="M84" s="74">
        <f t="shared" si="27"/>
        <v>11921</v>
      </c>
      <c r="N84" s="74">
        <f t="shared" si="28"/>
        <v>0</v>
      </c>
      <c r="O84" s="74">
        <v>0</v>
      </c>
      <c r="P84" s="74">
        <v>0</v>
      </c>
      <c r="Q84" s="74">
        <v>0</v>
      </c>
      <c r="R84" s="74">
        <v>0</v>
      </c>
      <c r="S84" s="75">
        <v>0</v>
      </c>
      <c r="T84" s="74">
        <v>0</v>
      </c>
      <c r="U84" s="74">
        <v>11921</v>
      </c>
      <c r="V84" s="74">
        <f t="shared" si="29"/>
        <v>31389</v>
      </c>
      <c r="W84" s="74">
        <f t="shared" si="30"/>
        <v>0</v>
      </c>
      <c r="X84" s="74">
        <f t="shared" si="31"/>
        <v>0</v>
      </c>
      <c r="Y84" s="74">
        <f t="shared" si="32"/>
        <v>0</v>
      </c>
      <c r="Z84" s="74">
        <f t="shared" si="33"/>
        <v>0</v>
      </c>
      <c r="AA84" s="74">
        <f t="shared" si="34"/>
        <v>0</v>
      </c>
      <c r="AB84" s="75">
        <v>0</v>
      </c>
      <c r="AC84" s="74">
        <f t="shared" si="35"/>
        <v>0</v>
      </c>
      <c r="AD84" s="74">
        <f t="shared" si="36"/>
        <v>31389</v>
      </c>
    </row>
    <row r="85" spans="1:30" s="50" customFormat="1" ht="12" customHeight="1">
      <c r="A85" s="53" t="s">
        <v>346</v>
      </c>
      <c r="B85" s="54" t="s">
        <v>586</v>
      </c>
      <c r="C85" s="53" t="s">
        <v>587</v>
      </c>
      <c r="D85" s="74">
        <f t="shared" si="25"/>
        <v>33501</v>
      </c>
      <c r="E85" s="74">
        <f t="shared" si="26"/>
        <v>26047</v>
      </c>
      <c r="F85" s="74">
        <v>0</v>
      </c>
      <c r="G85" s="74">
        <v>0</v>
      </c>
      <c r="H85" s="74">
        <v>0</v>
      </c>
      <c r="I85" s="74">
        <v>22047</v>
      </c>
      <c r="J85" s="75">
        <v>156989</v>
      </c>
      <c r="K85" s="74">
        <v>4000</v>
      </c>
      <c r="L85" s="74">
        <v>7454</v>
      </c>
      <c r="M85" s="74">
        <f t="shared" si="27"/>
        <v>10716</v>
      </c>
      <c r="N85" s="74">
        <f t="shared" si="28"/>
        <v>8564</v>
      </c>
      <c r="O85" s="74">
        <v>0</v>
      </c>
      <c r="P85" s="74">
        <v>0</v>
      </c>
      <c r="Q85" s="74">
        <v>0</v>
      </c>
      <c r="R85" s="74">
        <v>8467</v>
      </c>
      <c r="S85" s="75">
        <v>46790</v>
      </c>
      <c r="T85" s="74">
        <v>97</v>
      </c>
      <c r="U85" s="74">
        <v>2152</v>
      </c>
      <c r="V85" s="74">
        <f t="shared" si="29"/>
        <v>44217</v>
      </c>
      <c r="W85" s="74">
        <f t="shared" si="30"/>
        <v>34611</v>
      </c>
      <c r="X85" s="74">
        <f t="shared" si="31"/>
        <v>0</v>
      </c>
      <c r="Y85" s="74">
        <f t="shared" si="32"/>
        <v>0</v>
      </c>
      <c r="Z85" s="74">
        <f t="shared" si="33"/>
        <v>0</v>
      </c>
      <c r="AA85" s="74">
        <f t="shared" si="34"/>
        <v>30514</v>
      </c>
      <c r="AB85" s="75">
        <f aca="true" t="shared" si="37" ref="AB85:AB115">+SUM(J85,S85)</f>
        <v>203779</v>
      </c>
      <c r="AC85" s="74">
        <f t="shared" si="35"/>
        <v>4097</v>
      </c>
      <c r="AD85" s="74">
        <f t="shared" si="36"/>
        <v>9606</v>
      </c>
    </row>
    <row r="86" spans="1:30" s="50" customFormat="1" ht="12" customHeight="1">
      <c r="A86" s="53" t="s">
        <v>346</v>
      </c>
      <c r="B86" s="54" t="s">
        <v>588</v>
      </c>
      <c r="C86" s="53" t="s">
        <v>589</v>
      </c>
      <c r="D86" s="74">
        <f t="shared" si="25"/>
        <v>95907</v>
      </c>
      <c r="E86" s="74">
        <f t="shared" si="26"/>
        <v>95027</v>
      </c>
      <c r="F86" s="74">
        <v>0</v>
      </c>
      <c r="G86" s="74">
        <v>0</v>
      </c>
      <c r="H86" s="74">
        <v>0</v>
      </c>
      <c r="I86" s="74">
        <v>68700</v>
      </c>
      <c r="J86" s="75">
        <v>334253</v>
      </c>
      <c r="K86" s="74">
        <v>26327</v>
      </c>
      <c r="L86" s="74">
        <v>880</v>
      </c>
      <c r="M86" s="74">
        <f t="shared" si="27"/>
        <v>0</v>
      </c>
      <c r="N86" s="74">
        <f t="shared" si="28"/>
        <v>0</v>
      </c>
      <c r="O86" s="74">
        <v>0</v>
      </c>
      <c r="P86" s="74">
        <v>0</v>
      </c>
      <c r="Q86" s="74">
        <v>0</v>
      </c>
      <c r="R86" s="74">
        <v>0</v>
      </c>
      <c r="S86" s="75">
        <v>0</v>
      </c>
      <c r="T86" s="74">
        <v>0</v>
      </c>
      <c r="U86" s="74">
        <v>0</v>
      </c>
      <c r="V86" s="74">
        <f t="shared" si="29"/>
        <v>95907</v>
      </c>
      <c r="W86" s="74">
        <f t="shared" si="30"/>
        <v>95027</v>
      </c>
      <c r="X86" s="74">
        <f t="shared" si="31"/>
        <v>0</v>
      </c>
      <c r="Y86" s="74">
        <f t="shared" si="32"/>
        <v>0</v>
      </c>
      <c r="Z86" s="74">
        <f t="shared" si="33"/>
        <v>0</v>
      </c>
      <c r="AA86" s="74">
        <f t="shared" si="34"/>
        <v>68700</v>
      </c>
      <c r="AB86" s="75">
        <f t="shared" si="37"/>
        <v>334253</v>
      </c>
      <c r="AC86" s="74">
        <f t="shared" si="35"/>
        <v>26327</v>
      </c>
      <c r="AD86" s="74">
        <f t="shared" si="36"/>
        <v>880</v>
      </c>
    </row>
    <row r="87" spans="1:30" s="50" customFormat="1" ht="12" customHeight="1">
      <c r="A87" s="53" t="s">
        <v>346</v>
      </c>
      <c r="B87" s="54" t="s">
        <v>590</v>
      </c>
      <c r="C87" s="53" t="s">
        <v>591</v>
      </c>
      <c r="D87" s="74">
        <f t="shared" si="25"/>
        <v>47300</v>
      </c>
      <c r="E87" s="74">
        <f t="shared" si="26"/>
        <v>36329</v>
      </c>
      <c r="F87" s="74">
        <v>0</v>
      </c>
      <c r="G87" s="74">
        <v>0</v>
      </c>
      <c r="H87" s="74">
        <v>0</v>
      </c>
      <c r="I87" s="74">
        <v>7769</v>
      </c>
      <c r="J87" s="75">
        <v>183803</v>
      </c>
      <c r="K87" s="74">
        <v>28560</v>
      </c>
      <c r="L87" s="74">
        <v>10971</v>
      </c>
      <c r="M87" s="74">
        <f t="shared" si="27"/>
        <v>0</v>
      </c>
      <c r="N87" s="74">
        <f t="shared" si="28"/>
        <v>0</v>
      </c>
      <c r="O87" s="74">
        <v>0</v>
      </c>
      <c r="P87" s="74">
        <v>0</v>
      </c>
      <c r="Q87" s="74">
        <v>0</v>
      </c>
      <c r="R87" s="74">
        <v>0</v>
      </c>
      <c r="S87" s="75">
        <v>0</v>
      </c>
      <c r="T87" s="74">
        <v>0</v>
      </c>
      <c r="U87" s="74">
        <v>0</v>
      </c>
      <c r="V87" s="74">
        <f t="shared" si="29"/>
        <v>47300</v>
      </c>
      <c r="W87" s="74">
        <f t="shared" si="30"/>
        <v>36329</v>
      </c>
      <c r="X87" s="74">
        <f t="shared" si="31"/>
        <v>0</v>
      </c>
      <c r="Y87" s="74">
        <f t="shared" si="32"/>
        <v>0</v>
      </c>
      <c r="Z87" s="74">
        <f t="shared" si="33"/>
        <v>0</v>
      </c>
      <c r="AA87" s="74">
        <f t="shared" si="34"/>
        <v>7769</v>
      </c>
      <c r="AB87" s="75">
        <f t="shared" si="37"/>
        <v>183803</v>
      </c>
      <c r="AC87" s="74">
        <f t="shared" si="35"/>
        <v>28560</v>
      </c>
      <c r="AD87" s="74">
        <f t="shared" si="36"/>
        <v>10971</v>
      </c>
    </row>
    <row r="88" spans="1:30" s="50" customFormat="1" ht="12" customHeight="1">
      <c r="A88" s="53" t="s">
        <v>346</v>
      </c>
      <c r="B88" s="54" t="s">
        <v>592</v>
      </c>
      <c r="C88" s="53" t="s">
        <v>593</v>
      </c>
      <c r="D88" s="74">
        <f t="shared" si="25"/>
        <v>0</v>
      </c>
      <c r="E88" s="74">
        <f t="shared" si="26"/>
        <v>0</v>
      </c>
      <c r="F88" s="74">
        <v>0</v>
      </c>
      <c r="G88" s="74">
        <v>0</v>
      </c>
      <c r="H88" s="74">
        <v>0</v>
      </c>
      <c r="I88" s="74">
        <v>0</v>
      </c>
      <c r="J88" s="75">
        <v>0</v>
      </c>
      <c r="K88" s="74">
        <v>0</v>
      </c>
      <c r="L88" s="74">
        <v>0</v>
      </c>
      <c r="M88" s="74">
        <f t="shared" si="27"/>
        <v>91610</v>
      </c>
      <c r="N88" s="74">
        <f t="shared" si="28"/>
        <v>91610</v>
      </c>
      <c r="O88" s="74">
        <v>0</v>
      </c>
      <c r="P88" s="74">
        <v>0</v>
      </c>
      <c r="Q88" s="74">
        <v>0</v>
      </c>
      <c r="R88" s="74">
        <v>73933</v>
      </c>
      <c r="S88" s="75">
        <v>531714</v>
      </c>
      <c r="T88" s="74">
        <v>17677</v>
      </c>
      <c r="U88" s="74">
        <v>0</v>
      </c>
      <c r="V88" s="74">
        <f t="shared" si="29"/>
        <v>91610</v>
      </c>
      <c r="W88" s="74">
        <f t="shared" si="30"/>
        <v>91610</v>
      </c>
      <c r="X88" s="74">
        <f t="shared" si="31"/>
        <v>0</v>
      </c>
      <c r="Y88" s="74">
        <f t="shared" si="32"/>
        <v>0</v>
      </c>
      <c r="Z88" s="74">
        <f t="shared" si="33"/>
        <v>0</v>
      </c>
      <c r="AA88" s="74">
        <f t="shared" si="34"/>
        <v>73933</v>
      </c>
      <c r="AB88" s="75">
        <f t="shared" si="37"/>
        <v>531714</v>
      </c>
      <c r="AC88" s="74">
        <f t="shared" si="35"/>
        <v>17677</v>
      </c>
      <c r="AD88" s="74">
        <f t="shared" si="36"/>
        <v>0</v>
      </c>
    </row>
    <row r="89" spans="1:30" s="50" customFormat="1" ht="12" customHeight="1">
      <c r="A89" s="53" t="s">
        <v>346</v>
      </c>
      <c r="B89" s="54" t="s">
        <v>594</v>
      </c>
      <c r="C89" s="53" t="s">
        <v>595</v>
      </c>
      <c r="D89" s="74">
        <f t="shared" si="25"/>
        <v>0</v>
      </c>
      <c r="E89" s="74">
        <f t="shared" si="26"/>
        <v>0</v>
      </c>
      <c r="F89" s="74">
        <v>0</v>
      </c>
      <c r="G89" s="74">
        <v>0</v>
      </c>
      <c r="H89" s="74">
        <v>0</v>
      </c>
      <c r="I89" s="74">
        <v>0</v>
      </c>
      <c r="J89" s="75">
        <v>0</v>
      </c>
      <c r="K89" s="74">
        <v>0</v>
      </c>
      <c r="L89" s="74">
        <v>0</v>
      </c>
      <c r="M89" s="74">
        <f t="shared" si="27"/>
        <v>193955</v>
      </c>
      <c r="N89" s="74">
        <f t="shared" si="28"/>
        <v>35719</v>
      </c>
      <c r="O89" s="74">
        <v>0</v>
      </c>
      <c r="P89" s="74">
        <v>0</v>
      </c>
      <c r="Q89" s="74">
        <v>0</v>
      </c>
      <c r="R89" s="74">
        <v>35719</v>
      </c>
      <c r="S89" s="75">
        <v>327356</v>
      </c>
      <c r="T89" s="74">
        <v>0</v>
      </c>
      <c r="U89" s="74">
        <v>158236</v>
      </c>
      <c r="V89" s="74">
        <f t="shared" si="29"/>
        <v>193955</v>
      </c>
      <c r="W89" s="74">
        <f t="shared" si="30"/>
        <v>35719</v>
      </c>
      <c r="X89" s="74">
        <f t="shared" si="31"/>
        <v>0</v>
      </c>
      <c r="Y89" s="74">
        <f t="shared" si="32"/>
        <v>0</v>
      </c>
      <c r="Z89" s="74">
        <f t="shared" si="33"/>
        <v>0</v>
      </c>
      <c r="AA89" s="74">
        <f t="shared" si="34"/>
        <v>35719</v>
      </c>
      <c r="AB89" s="75">
        <f t="shared" si="37"/>
        <v>327356</v>
      </c>
      <c r="AC89" s="74">
        <f t="shared" si="35"/>
        <v>0</v>
      </c>
      <c r="AD89" s="74">
        <f t="shared" si="36"/>
        <v>158236</v>
      </c>
    </row>
    <row r="90" spans="1:30" s="50" customFormat="1" ht="12" customHeight="1">
      <c r="A90" s="53" t="s">
        <v>346</v>
      </c>
      <c r="B90" s="54" t="s">
        <v>596</v>
      </c>
      <c r="C90" s="53" t="s">
        <v>597</v>
      </c>
      <c r="D90" s="74">
        <f t="shared" si="25"/>
        <v>0</v>
      </c>
      <c r="E90" s="74">
        <f t="shared" si="26"/>
        <v>0</v>
      </c>
      <c r="F90" s="74">
        <v>0</v>
      </c>
      <c r="G90" s="74">
        <v>0</v>
      </c>
      <c r="H90" s="74">
        <v>0</v>
      </c>
      <c r="I90" s="74">
        <v>0</v>
      </c>
      <c r="J90" s="75">
        <v>0</v>
      </c>
      <c r="K90" s="74">
        <v>0</v>
      </c>
      <c r="L90" s="74">
        <v>0</v>
      </c>
      <c r="M90" s="74">
        <f t="shared" si="27"/>
        <v>55269</v>
      </c>
      <c r="N90" s="74">
        <f t="shared" si="28"/>
        <v>55269</v>
      </c>
      <c r="O90" s="74">
        <v>0</v>
      </c>
      <c r="P90" s="74">
        <v>0</v>
      </c>
      <c r="Q90" s="74">
        <v>0</v>
      </c>
      <c r="R90" s="74">
        <v>41433</v>
      </c>
      <c r="S90" s="75">
        <v>152793</v>
      </c>
      <c r="T90" s="74">
        <v>13836</v>
      </c>
      <c r="U90" s="74">
        <v>0</v>
      </c>
      <c r="V90" s="74">
        <f t="shared" si="29"/>
        <v>55269</v>
      </c>
      <c r="W90" s="74">
        <f t="shared" si="30"/>
        <v>55269</v>
      </c>
      <c r="X90" s="74">
        <f t="shared" si="31"/>
        <v>0</v>
      </c>
      <c r="Y90" s="74">
        <f t="shared" si="32"/>
        <v>0</v>
      </c>
      <c r="Z90" s="74">
        <f t="shared" si="33"/>
        <v>0</v>
      </c>
      <c r="AA90" s="74">
        <f t="shared" si="34"/>
        <v>41433</v>
      </c>
      <c r="AB90" s="75">
        <f t="shared" si="37"/>
        <v>152793</v>
      </c>
      <c r="AC90" s="74">
        <f t="shared" si="35"/>
        <v>13836</v>
      </c>
      <c r="AD90" s="74">
        <f t="shared" si="36"/>
        <v>0</v>
      </c>
    </row>
    <row r="91" spans="1:30" s="50" customFormat="1" ht="12" customHeight="1">
      <c r="A91" s="53" t="s">
        <v>346</v>
      </c>
      <c r="B91" s="54" t="s">
        <v>598</v>
      </c>
      <c r="C91" s="53" t="s">
        <v>599</v>
      </c>
      <c r="D91" s="74">
        <f t="shared" si="25"/>
        <v>0</v>
      </c>
      <c r="E91" s="74">
        <f t="shared" si="26"/>
        <v>0</v>
      </c>
      <c r="F91" s="74">
        <v>0</v>
      </c>
      <c r="G91" s="74">
        <v>0</v>
      </c>
      <c r="H91" s="74">
        <v>0</v>
      </c>
      <c r="I91" s="74">
        <v>0</v>
      </c>
      <c r="J91" s="75">
        <v>0</v>
      </c>
      <c r="K91" s="74">
        <v>0</v>
      </c>
      <c r="L91" s="74">
        <v>0</v>
      </c>
      <c r="M91" s="74">
        <f t="shared" si="27"/>
        <v>22167</v>
      </c>
      <c r="N91" s="74">
        <f t="shared" si="28"/>
        <v>22167</v>
      </c>
      <c r="O91" s="74">
        <v>0</v>
      </c>
      <c r="P91" s="74">
        <v>0</v>
      </c>
      <c r="Q91" s="74">
        <v>0</v>
      </c>
      <c r="R91" s="74">
        <v>22167</v>
      </c>
      <c r="S91" s="75">
        <v>45073</v>
      </c>
      <c r="T91" s="74">
        <v>0</v>
      </c>
      <c r="U91" s="74">
        <v>0</v>
      </c>
      <c r="V91" s="74">
        <f t="shared" si="29"/>
        <v>22167</v>
      </c>
      <c r="W91" s="74">
        <f t="shared" si="30"/>
        <v>22167</v>
      </c>
      <c r="X91" s="74">
        <f t="shared" si="31"/>
        <v>0</v>
      </c>
      <c r="Y91" s="74">
        <f t="shared" si="32"/>
        <v>0</v>
      </c>
      <c r="Z91" s="74">
        <f t="shared" si="33"/>
        <v>0</v>
      </c>
      <c r="AA91" s="74">
        <f t="shared" si="34"/>
        <v>22167</v>
      </c>
      <c r="AB91" s="75">
        <f t="shared" si="37"/>
        <v>45073</v>
      </c>
      <c r="AC91" s="74">
        <f t="shared" si="35"/>
        <v>0</v>
      </c>
      <c r="AD91" s="74">
        <f t="shared" si="36"/>
        <v>0</v>
      </c>
    </row>
    <row r="92" spans="1:30" s="50" customFormat="1" ht="12" customHeight="1">
      <c r="A92" s="53" t="s">
        <v>346</v>
      </c>
      <c r="B92" s="54" t="s">
        <v>600</v>
      </c>
      <c r="C92" s="53" t="s">
        <v>601</v>
      </c>
      <c r="D92" s="74">
        <f t="shared" si="25"/>
        <v>525476</v>
      </c>
      <c r="E92" s="74">
        <f t="shared" si="26"/>
        <v>442905</v>
      </c>
      <c r="F92" s="74">
        <v>0</v>
      </c>
      <c r="G92" s="74">
        <v>0</v>
      </c>
      <c r="H92" s="74">
        <v>104100</v>
      </c>
      <c r="I92" s="74">
        <v>252389</v>
      </c>
      <c r="J92" s="75">
        <v>524121</v>
      </c>
      <c r="K92" s="74">
        <v>86416</v>
      </c>
      <c r="L92" s="74">
        <v>82571</v>
      </c>
      <c r="M92" s="74">
        <f t="shared" si="27"/>
        <v>598539</v>
      </c>
      <c r="N92" s="74">
        <f t="shared" si="28"/>
        <v>507940</v>
      </c>
      <c r="O92" s="74">
        <v>0</v>
      </c>
      <c r="P92" s="74">
        <v>0</v>
      </c>
      <c r="Q92" s="74">
        <v>496500</v>
      </c>
      <c r="R92" s="74">
        <v>11240</v>
      </c>
      <c r="S92" s="75">
        <v>233416</v>
      </c>
      <c r="T92" s="74">
        <v>200</v>
      </c>
      <c r="U92" s="74">
        <v>90599</v>
      </c>
      <c r="V92" s="74">
        <f t="shared" si="29"/>
        <v>1124015</v>
      </c>
      <c r="W92" s="74">
        <f t="shared" si="30"/>
        <v>950845</v>
      </c>
      <c r="X92" s="74">
        <f t="shared" si="31"/>
        <v>0</v>
      </c>
      <c r="Y92" s="74">
        <f t="shared" si="32"/>
        <v>0</v>
      </c>
      <c r="Z92" s="74">
        <f t="shared" si="33"/>
        <v>600600</v>
      </c>
      <c r="AA92" s="74">
        <f t="shared" si="34"/>
        <v>263629</v>
      </c>
      <c r="AB92" s="75">
        <f t="shared" si="37"/>
        <v>757537</v>
      </c>
      <c r="AC92" s="74">
        <f t="shared" si="35"/>
        <v>86616</v>
      </c>
      <c r="AD92" s="74">
        <f t="shared" si="36"/>
        <v>173170</v>
      </c>
    </row>
    <row r="93" spans="1:30" s="50" customFormat="1" ht="12" customHeight="1">
      <c r="A93" s="53" t="s">
        <v>346</v>
      </c>
      <c r="B93" s="54" t="s">
        <v>602</v>
      </c>
      <c r="C93" s="53" t="s">
        <v>603</v>
      </c>
      <c r="D93" s="74">
        <f t="shared" si="25"/>
        <v>0</v>
      </c>
      <c r="E93" s="74">
        <f t="shared" si="26"/>
        <v>0</v>
      </c>
      <c r="F93" s="74">
        <v>0</v>
      </c>
      <c r="G93" s="74">
        <v>0</v>
      </c>
      <c r="H93" s="74">
        <v>0</v>
      </c>
      <c r="I93" s="74">
        <v>0</v>
      </c>
      <c r="J93" s="75">
        <v>0</v>
      </c>
      <c r="K93" s="74">
        <v>0</v>
      </c>
      <c r="L93" s="74">
        <v>0</v>
      </c>
      <c r="M93" s="74">
        <f t="shared" si="27"/>
        <v>4708</v>
      </c>
      <c r="N93" s="74">
        <f t="shared" si="28"/>
        <v>4666</v>
      </c>
      <c r="O93" s="74">
        <v>0</v>
      </c>
      <c r="P93" s="74">
        <v>0</v>
      </c>
      <c r="Q93" s="74">
        <v>0</v>
      </c>
      <c r="R93" s="74">
        <v>4666</v>
      </c>
      <c r="S93" s="75">
        <v>101113</v>
      </c>
      <c r="T93" s="74">
        <v>0</v>
      </c>
      <c r="U93" s="74">
        <v>42</v>
      </c>
      <c r="V93" s="74">
        <f t="shared" si="29"/>
        <v>4708</v>
      </c>
      <c r="W93" s="74">
        <f t="shared" si="30"/>
        <v>4666</v>
      </c>
      <c r="X93" s="74">
        <f t="shared" si="31"/>
        <v>0</v>
      </c>
      <c r="Y93" s="74">
        <f t="shared" si="32"/>
        <v>0</v>
      </c>
      <c r="Z93" s="74">
        <f t="shared" si="33"/>
        <v>0</v>
      </c>
      <c r="AA93" s="74">
        <f t="shared" si="34"/>
        <v>4666</v>
      </c>
      <c r="AB93" s="75">
        <f t="shared" si="37"/>
        <v>101113</v>
      </c>
      <c r="AC93" s="74">
        <f t="shared" si="35"/>
        <v>0</v>
      </c>
      <c r="AD93" s="74">
        <f t="shared" si="36"/>
        <v>42</v>
      </c>
    </row>
    <row r="94" spans="1:30" s="50" customFormat="1" ht="12" customHeight="1">
      <c r="A94" s="53" t="s">
        <v>346</v>
      </c>
      <c r="B94" s="54" t="s">
        <v>604</v>
      </c>
      <c r="C94" s="53" t="s">
        <v>605</v>
      </c>
      <c r="D94" s="74">
        <f t="shared" si="25"/>
        <v>0</v>
      </c>
      <c r="E94" s="74">
        <f t="shared" si="26"/>
        <v>0</v>
      </c>
      <c r="F94" s="74">
        <v>0</v>
      </c>
      <c r="G94" s="74">
        <v>0</v>
      </c>
      <c r="H94" s="74">
        <v>0</v>
      </c>
      <c r="I94" s="74">
        <v>0</v>
      </c>
      <c r="J94" s="75">
        <v>0</v>
      </c>
      <c r="K94" s="74">
        <v>0</v>
      </c>
      <c r="L94" s="74">
        <v>0</v>
      </c>
      <c r="M94" s="74">
        <f t="shared" si="27"/>
        <v>331560</v>
      </c>
      <c r="N94" s="74">
        <f t="shared" si="28"/>
        <v>308750</v>
      </c>
      <c r="O94" s="74">
        <v>0</v>
      </c>
      <c r="P94" s="74">
        <v>0</v>
      </c>
      <c r="Q94" s="74">
        <v>0</v>
      </c>
      <c r="R94" s="74">
        <v>17750</v>
      </c>
      <c r="S94" s="75">
        <v>318401</v>
      </c>
      <c r="T94" s="74">
        <v>291000</v>
      </c>
      <c r="U94" s="74">
        <v>22810</v>
      </c>
      <c r="V94" s="74">
        <f t="shared" si="29"/>
        <v>331560</v>
      </c>
      <c r="W94" s="74">
        <f t="shared" si="30"/>
        <v>308750</v>
      </c>
      <c r="X94" s="74">
        <f t="shared" si="31"/>
        <v>0</v>
      </c>
      <c r="Y94" s="74">
        <f t="shared" si="32"/>
        <v>0</v>
      </c>
      <c r="Z94" s="74">
        <f t="shared" si="33"/>
        <v>0</v>
      </c>
      <c r="AA94" s="74">
        <f t="shared" si="34"/>
        <v>17750</v>
      </c>
      <c r="AB94" s="75">
        <f t="shared" si="37"/>
        <v>318401</v>
      </c>
      <c r="AC94" s="74">
        <f t="shared" si="35"/>
        <v>291000</v>
      </c>
      <c r="AD94" s="74">
        <f t="shared" si="36"/>
        <v>22810</v>
      </c>
    </row>
    <row r="95" spans="1:30" s="50" customFormat="1" ht="12" customHeight="1">
      <c r="A95" s="53" t="s">
        <v>346</v>
      </c>
      <c r="B95" s="54" t="s">
        <v>606</v>
      </c>
      <c r="C95" s="53" t="s">
        <v>607</v>
      </c>
      <c r="D95" s="74">
        <f t="shared" si="25"/>
        <v>0</v>
      </c>
      <c r="E95" s="74">
        <f t="shared" si="26"/>
        <v>0</v>
      </c>
      <c r="F95" s="74">
        <v>0</v>
      </c>
      <c r="G95" s="74">
        <v>0</v>
      </c>
      <c r="H95" s="74">
        <v>0</v>
      </c>
      <c r="I95" s="74">
        <v>0</v>
      </c>
      <c r="J95" s="75">
        <v>0</v>
      </c>
      <c r="K95" s="74">
        <v>0</v>
      </c>
      <c r="L95" s="74">
        <v>0</v>
      </c>
      <c r="M95" s="74">
        <f t="shared" si="27"/>
        <v>39222</v>
      </c>
      <c r="N95" s="74">
        <f t="shared" si="28"/>
        <v>30635</v>
      </c>
      <c r="O95" s="74">
        <v>0</v>
      </c>
      <c r="P95" s="74">
        <v>0</v>
      </c>
      <c r="Q95" s="74">
        <v>0</v>
      </c>
      <c r="R95" s="74">
        <v>27882</v>
      </c>
      <c r="S95" s="75">
        <v>224187</v>
      </c>
      <c r="T95" s="74">
        <v>2753</v>
      </c>
      <c r="U95" s="74">
        <v>8587</v>
      </c>
      <c r="V95" s="74">
        <f t="shared" si="29"/>
        <v>39222</v>
      </c>
      <c r="W95" s="74">
        <f t="shared" si="30"/>
        <v>30635</v>
      </c>
      <c r="X95" s="74">
        <f t="shared" si="31"/>
        <v>0</v>
      </c>
      <c r="Y95" s="74">
        <f t="shared" si="32"/>
        <v>0</v>
      </c>
      <c r="Z95" s="74">
        <f t="shared" si="33"/>
        <v>0</v>
      </c>
      <c r="AA95" s="74">
        <f t="shared" si="34"/>
        <v>27882</v>
      </c>
      <c r="AB95" s="75">
        <f t="shared" si="37"/>
        <v>224187</v>
      </c>
      <c r="AC95" s="74">
        <f t="shared" si="35"/>
        <v>2753</v>
      </c>
      <c r="AD95" s="74">
        <f t="shared" si="36"/>
        <v>8587</v>
      </c>
    </row>
    <row r="96" spans="1:30" s="50" customFormat="1" ht="12" customHeight="1">
      <c r="A96" s="53" t="s">
        <v>346</v>
      </c>
      <c r="B96" s="54" t="s">
        <v>608</v>
      </c>
      <c r="C96" s="53" t="s">
        <v>609</v>
      </c>
      <c r="D96" s="74">
        <f t="shared" si="25"/>
        <v>5115</v>
      </c>
      <c r="E96" s="74">
        <f t="shared" si="26"/>
        <v>5115</v>
      </c>
      <c r="F96" s="74">
        <v>0</v>
      </c>
      <c r="G96" s="74">
        <v>0</v>
      </c>
      <c r="H96" s="74">
        <v>0</v>
      </c>
      <c r="I96" s="74">
        <v>0</v>
      </c>
      <c r="J96" s="75">
        <v>107425</v>
      </c>
      <c r="K96" s="74">
        <v>5115</v>
      </c>
      <c r="L96" s="74">
        <v>0</v>
      </c>
      <c r="M96" s="74">
        <f t="shared" si="27"/>
        <v>23758</v>
      </c>
      <c r="N96" s="74">
        <f t="shared" si="28"/>
        <v>23758</v>
      </c>
      <c r="O96" s="74">
        <v>0</v>
      </c>
      <c r="P96" s="74">
        <v>0</v>
      </c>
      <c r="Q96" s="74">
        <v>0</v>
      </c>
      <c r="R96" s="74">
        <v>23633</v>
      </c>
      <c r="S96" s="75">
        <v>85967</v>
      </c>
      <c r="T96" s="74">
        <v>125</v>
      </c>
      <c r="U96" s="74">
        <v>0</v>
      </c>
      <c r="V96" s="74">
        <f t="shared" si="29"/>
        <v>28873</v>
      </c>
      <c r="W96" s="74">
        <f t="shared" si="30"/>
        <v>28873</v>
      </c>
      <c r="X96" s="74">
        <f t="shared" si="31"/>
        <v>0</v>
      </c>
      <c r="Y96" s="74">
        <f t="shared" si="32"/>
        <v>0</v>
      </c>
      <c r="Z96" s="74">
        <f t="shared" si="33"/>
        <v>0</v>
      </c>
      <c r="AA96" s="74">
        <f t="shared" si="34"/>
        <v>23633</v>
      </c>
      <c r="AB96" s="75">
        <f t="shared" si="37"/>
        <v>193392</v>
      </c>
      <c r="AC96" s="74">
        <f t="shared" si="35"/>
        <v>5240</v>
      </c>
      <c r="AD96" s="74">
        <f t="shared" si="36"/>
        <v>0</v>
      </c>
    </row>
    <row r="97" spans="1:30" s="50" customFormat="1" ht="12" customHeight="1">
      <c r="A97" s="53" t="s">
        <v>346</v>
      </c>
      <c r="B97" s="54" t="s">
        <v>610</v>
      </c>
      <c r="C97" s="53" t="s">
        <v>611</v>
      </c>
      <c r="D97" s="74">
        <f t="shared" si="25"/>
        <v>12395</v>
      </c>
      <c r="E97" s="74">
        <f t="shared" si="26"/>
        <v>12395</v>
      </c>
      <c r="F97" s="74">
        <v>0</v>
      </c>
      <c r="G97" s="74">
        <v>0</v>
      </c>
      <c r="H97" s="74">
        <v>0</v>
      </c>
      <c r="I97" s="74">
        <v>0</v>
      </c>
      <c r="J97" s="75">
        <v>336431</v>
      </c>
      <c r="K97" s="74">
        <v>12395</v>
      </c>
      <c r="L97" s="74">
        <v>0</v>
      </c>
      <c r="M97" s="74">
        <f t="shared" si="27"/>
        <v>0</v>
      </c>
      <c r="N97" s="74">
        <f t="shared" si="28"/>
        <v>0</v>
      </c>
      <c r="O97" s="74">
        <v>0</v>
      </c>
      <c r="P97" s="74">
        <v>0</v>
      </c>
      <c r="Q97" s="74">
        <v>0</v>
      </c>
      <c r="R97" s="74">
        <v>0</v>
      </c>
      <c r="S97" s="75">
        <v>0</v>
      </c>
      <c r="T97" s="74">
        <v>0</v>
      </c>
      <c r="U97" s="74">
        <v>0</v>
      </c>
      <c r="V97" s="74">
        <f t="shared" si="29"/>
        <v>12395</v>
      </c>
      <c r="W97" s="74">
        <f t="shared" si="30"/>
        <v>12395</v>
      </c>
      <c r="X97" s="74">
        <f t="shared" si="31"/>
        <v>0</v>
      </c>
      <c r="Y97" s="74">
        <f t="shared" si="32"/>
        <v>0</v>
      </c>
      <c r="Z97" s="74">
        <f t="shared" si="33"/>
        <v>0</v>
      </c>
      <c r="AA97" s="74">
        <f t="shared" si="34"/>
        <v>0</v>
      </c>
      <c r="AB97" s="75">
        <f t="shared" si="37"/>
        <v>336431</v>
      </c>
      <c r="AC97" s="74">
        <f t="shared" si="35"/>
        <v>12395</v>
      </c>
      <c r="AD97" s="74">
        <f t="shared" si="36"/>
        <v>0</v>
      </c>
    </row>
    <row r="98" spans="1:30" s="50" customFormat="1" ht="12" customHeight="1">
      <c r="A98" s="53" t="s">
        <v>346</v>
      </c>
      <c r="B98" s="54" t="s">
        <v>612</v>
      </c>
      <c r="C98" s="53" t="s">
        <v>613</v>
      </c>
      <c r="D98" s="74">
        <f t="shared" si="25"/>
        <v>19874</v>
      </c>
      <c r="E98" s="74">
        <f t="shared" si="26"/>
        <v>0</v>
      </c>
      <c r="F98" s="74">
        <v>0</v>
      </c>
      <c r="G98" s="74">
        <v>0</v>
      </c>
      <c r="H98" s="74">
        <v>0</v>
      </c>
      <c r="I98" s="74">
        <v>0</v>
      </c>
      <c r="J98" s="75">
        <v>6042</v>
      </c>
      <c r="K98" s="74">
        <v>0</v>
      </c>
      <c r="L98" s="74">
        <v>19874</v>
      </c>
      <c r="M98" s="74">
        <f t="shared" si="27"/>
        <v>15827</v>
      </c>
      <c r="N98" s="74">
        <f t="shared" si="28"/>
        <v>15827</v>
      </c>
      <c r="O98" s="74">
        <v>0</v>
      </c>
      <c r="P98" s="74">
        <v>0</v>
      </c>
      <c r="Q98" s="74">
        <v>0</v>
      </c>
      <c r="R98" s="74">
        <v>15720</v>
      </c>
      <c r="S98" s="75">
        <v>75651</v>
      </c>
      <c r="T98" s="74">
        <v>107</v>
      </c>
      <c r="U98" s="74">
        <v>0</v>
      </c>
      <c r="V98" s="74">
        <f t="shared" si="29"/>
        <v>35701</v>
      </c>
      <c r="W98" s="74">
        <f t="shared" si="30"/>
        <v>15827</v>
      </c>
      <c r="X98" s="74">
        <f t="shared" si="31"/>
        <v>0</v>
      </c>
      <c r="Y98" s="74">
        <f t="shared" si="32"/>
        <v>0</v>
      </c>
      <c r="Z98" s="74">
        <f t="shared" si="33"/>
        <v>0</v>
      </c>
      <c r="AA98" s="74">
        <f t="shared" si="34"/>
        <v>15720</v>
      </c>
      <c r="AB98" s="75">
        <f t="shared" si="37"/>
        <v>81693</v>
      </c>
      <c r="AC98" s="74">
        <f t="shared" si="35"/>
        <v>107</v>
      </c>
      <c r="AD98" s="74">
        <f t="shared" si="36"/>
        <v>19874</v>
      </c>
    </row>
    <row r="99" spans="1:30" s="50" customFormat="1" ht="12" customHeight="1">
      <c r="A99" s="53" t="s">
        <v>346</v>
      </c>
      <c r="B99" s="54" t="s">
        <v>614</v>
      </c>
      <c r="C99" s="53" t="s">
        <v>615</v>
      </c>
      <c r="D99" s="74">
        <f t="shared" si="25"/>
        <v>187</v>
      </c>
      <c r="E99" s="74">
        <f t="shared" si="26"/>
        <v>187</v>
      </c>
      <c r="F99" s="74">
        <v>0</v>
      </c>
      <c r="G99" s="74">
        <v>0</v>
      </c>
      <c r="H99" s="74">
        <v>0</v>
      </c>
      <c r="I99" s="74">
        <v>0</v>
      </c>
      <c r="J99" s="75">
        <v>6408</v>
      </c>
      <c r="K99" s="74">
        <v>187</v>
      </c>
      <c r="L99" s="74">
        <v>0</v>
      </c>
      <c r="M99" s="74">
        <f t="shared" si="27"/>
        <v>0</v>
      </c>
      <c r="N99" s="74">
        <f t="shared" si="28"/>
        <v>0</v>
      </c>
      <c r="O99" s="74">
        <v>0</v>
      </c>
      <c r="P99" s="74">
        <v>0</v>
      </c>
      <c r="Q99" s="74">
        <v>0</v>
      </c>
      <c r="R99" s="74">
        <v>0</v>
      </c>
      <c r="S99" s="75">
        <v>160514</v>
      </c>
      <c r="T99" s="74">
        <v>0</v>
      </c>
      <c r="U99" s="74">
        <v>0</v>
      </c>
      <c r="V99" s="74">
        <f t="shared" si="29"/>
        <v>187</v>
      </c>
      <c r="W99" s="74">
        <f t="shared" si="30"/>
        <v>187</v>
      </c>
      <c r="X99" s="74">
        <f t="shared" si="31"/>
        <v>0</v>
      </c>
      <c r="Y99" s="74">
        <f t="shared" si="32"/>
        <v>0</v>
      </c>
      <c r="Z99" s="74">
        <f t="shared" si="33"/>
        <v>0</v>
      </c>
      <c r="AA99" s="74">
        <f t="shared" si="34"/>
        <v>0</v>
      </c>
      <c r="AB99" s="75">
        <f t="shared" si="37"/>
        <v>166922</v>
      </c>
      <c r="AC99" s="74">
        <f t="shared" si="35"/>
        <v>187</v>
      </c>
      <c r="AD99" s="74">
        <f t="shared" si="36"/>
        <v>0</v>
      </c>
    </row>
    <row r="100" spans="1:30" s="50" customFormat="1" ht="12" customHeight="1">
      <c r="A100" s="53" t="s">
        <v>346</v>
      </c>
      <c r="B100" s="54" t="s">
        <v>616</v>
      </c>
      <c r="C100" s="53" t="s">
        <v>617</v>
      </c>
      <c r="D100" s="74">
        <f t="shared" si="25"/>
        <v>0</v>
      </c>
      <c r="E100" s="74">
        <f t="shared" si="26"/>
        <v>0</v>
      </c>
      <c r="F100" s="74">
        <v>0</v>
      </c>
      <c r="G100" s="74">
        <v>0</v>
      </c>
      <c r="H100" s="74">
        <v>0</v>
      </c>
      <c r="I100" s="74">
        <v>0</v>
      </c>
      <c r="J100" s="75">
        <v>0</v>
      </c>
      <c r="K100" s="74">
        <v>0</v>
      </c>
      <c r="L100" s="74">
        <v>0</v>
      </c>
      <c r="M100" s="74">
        <f t="shared" si="27"/>
        <v>0</v>
      </c>
      <c r="N100" s="74">
        <f t="shared" si="28"/>
        <v>0</v>
      </c>
      <c r="O100" s="74">
        <v>0</v>
      </c>
      <c r="P100" s="74">
        <v>0</v>
      </c>
      <c r="Q100" s="74">
        <v>0</v>
      </c>
      <c r="R100" s="74">
        <v>0</v>
      </c>
      <c r="S100" s="75">
        <v>44648</v>
      </c>
      <c r="T100" s="74">
        <v>0</v>
      </c>
      <c r="U100" s="74">
        <v>0</v>
      </c>
      <c r="V100" s="74">
        <f t="shared" si="29"/>
        <v>0</v>
      </c>
      <c r="W100" s="74">
        <f t="shared" si="30"/>
        <v>0</v>
      </c>
      <c r="X100" s="74">
        <f t="shared" si="31"/>
        <v>0</v>
      </c>
      <c r="Y100" s="74">
        <f t="shared" si="32"/>
        <v>0</v>
      </c>
      <c r="Z100" s="74">
        <f t="shared" si="33"/>
        <v>0</v>
      </c>
      <c r="AA100" s="74">
        <f t="shared" si="34"/>
        <v>0</v>
      </c>
      <c r="AB100" s="75">
        <f t="shared" si="37"/>
        <v>44648</v>
      </c>
      <c r="AC100" s="74">
        <f t="shared" si="35"/>
        <v>0</v>
      </c>
      <c r="AD100" s="74">
        <f t="shared" si="36"/>
        <v>0</v>
      </c>
    </row>
    <row r="101" spans="1:30" s="50" customFormat="1" ht="12" customHeight="1">
      <c r="A101" s="53" t="s">
        <v>346</v>
      </c>
      <c r="B101" s="54" t="s">
        <v>618</v>
      </c>
      <c r="C101" s="53" t="s">
        <v>619</v>
      </c>
      <c r="D101" s="74">
        <f t="shared" si="25"/>
        <v>17288</v>
      </c>
      <c r="E101" s="74">
        <f t="shared" si="26"/>
        <v>13096</v>
      </c>
      <c r="F101" s="74">
        <v>0</v>
      </c>
      <c r="G101" s="74">
        <v>0</v>
      </c>
      <c r="H101" s="74">
        <v>0</v>
      </c>
      <c r="I101" s="74">
        <v>13018</v>
      </c>
      <c r="J101" s="75">
        <v>100370</v>
      </c>
      <c r="K101" s="74">
        <v>78</v>
      </c>
      <c r="L101" s="74">
        <v>4192</v>
      </c>
      <c r="M101" s="74">
        <f t="shared" si="27"/>
        <v>17574</v>
      </c>
      <c r="N101" s="74">
        <f t="shared" si="28"/>
        <v>11714</v>
      </c>
      <c r="O101" s="74">
        <v>0</v>
      </c>
      <c r="P101" s="74">
        <v>0</v>
      </c>
      <c r="Q101" s="74">
        <v>0</v>
      </c>
      <c r="R101" s="74">
        <v>11636</v>
      </c>
      <c r="S101" s="75">
        <v>69298</v>
      </c>
      <c r="T101" s="74">
        <v>78</v>
      </c>
      <c r="U101" s="74">
        <v>5860</v>
      </c>
      <c r="V101" s="74">
        <f t="shared" si="29"/>
        <v>34862</v>
      </c>
      <c r="W101" s="74">
        <f t="shared" si="30"/>
        <v>24810</v>
      </c>
      <c r="X101" s="74">
        <f t="shared" si="31"/>
        <v>0</v>
      </c>
      <c r="Y101" s="74">
        <f t="shared" si="32"/>
        <v>0</v>
      </c>
      <c r="Z101" s="74">
        <f t="shared" si="33"/>
        <v>0</v>
      </c>
      <c r="AA101" s="74">
        <f t="shared" si="34"/>
        <v>24654</v>
      </c>
      <c r="AB101" s="75">
        <f t="shared" si="37"/>
        <v>169668</v>
      </c>
      <c r="AC101" s="74">
        <f t="shared" si="35"/>
        <v>156</v>
      </c>
      <c r="AD101" s="74">
        <f t="shared" si="36"/>
        <v>10052</v>
      </c>
    </row>
    <row r="102" spans="1:30" s="50" customFormat="1" ht="12" customHeight="1">
      <c r="A102" s="53" t="s">
        <v>346</v>
      </c>
      <c r="B102" s="54" t="s">
        <v>620</v>
      </c>
      <c r="C102" s="53" t="s">
        <v>621</v>
      </c>
      <c r="D102" s="74">
        <f t="shared" si="25"/>
        <v>73892</v>
      </c>
      <c r="E102" s="74">
        <f t="shared" si="26"/>
        <v>65383</v>
      </c>
      <c r="F102" s="74">
        <v>0</v>
      </c>
      <c r="G102" s="74">
        <v>0</v>
      </c>
      <c r="H102" s="74">
        <v>0</v>
      </c>
      <c r="I102" s="74">
        <v>60768</v>
      </c>
      <c r="J102" s="75">
        <v>354688</v>
      </c>
      <c r="K102" s="74">
        <v>4615</v>
      </c>
      <c r="L102" s="74">
        <v>8509</v>
      </c>
      <c r="M102" s="74">
        <f t="shared" si="27"/>
        <v>167125</v>
      </c>
      <c r="N102" s="74">
        <f t="shared" si="28"/>
        <v>159950</v>
      </c>
      <c r="O102" s="74">
        <v>0</v>
      </c>
      <c r="P102" s="74">
        <v>0</v>
      </c>
      <c r="Q102" s="74">
        <v>0</v>
      </c>
      <c r="R102" s="74">
        <v>159950</v>
      </c>
      <c r="S102" s="75">
        <v>127153</v>
      </c>
      <c r="T102" s="74">
        <v>0</v>
      </c>
      <c r="U102" s="74">
        <v>7175</v>
      </c>
      <c r="V102" s="74">
        <f t="shared" si="29"/>
        <v>241017</v>
      </c>
      <c r="W102" s="74">
        <f t="shared" si="30"/>
        <v>225333</v>
      </c>
      <c r="X102" s="74">
        <f t="shared" si="31"/>
        <v>0</v>
      </c>
      <c r="Y102" s="74">
        <f t="shared" si="32"/>
        <v>0</v>
      </c>
      <c r="Z102" s="74">
        <f t="shared" si="33"/>
        <v>0</v>
      </c>
      <c r="AA102" s="74">
        <f t="shared" si="34"/>
        <v>220718</v>
      </c>
      <c r="AB102" s="75">
        <f t="shared" si="37"/>
        <v>481841</v>
      </c>
      <c r="AC102" s="74">
        <f t="shared" si="35"/>
        <v>4615</v>
      </c>
      <c r="AD102" s="74">
        <f t="shared" si="36"/>
        <v>15684</v>
      </c>
    </row>
    <row r="103" spans="1:30" s="50" customFormat="1" ht="12" customHeight="1">
      <c r="A103" s="53" t="s">
        <v>346</v>
      </c>
      <c r="B103" s="54" t="s">
        <v>622</v>
      </c>
      <c r="C103" s="53" t="s">
        <v>623</v>
      </c>
      <c r="D103" s="74">
        <f t="shared" si="25"/>
        <v>318429</v>
      </c>
      <c r="E103" s="74">
        <f t="shared" si="26"/>
        <v>290375</v>
      </c>
      <c r="F103" s="74">
        <v>43162</v>
      </c>
      <c r="G103" s="74">
        <v>0</v>
      </c>
      <c r="H103" s="74">
        <v>82600</v>
      </c>
      <c r="I103" s="74">
        <v>162705</v>
      </c>
      <c r="J103" s="75">
        <v>444328</v>
      </c>
      <c r="K103" s="74">
        <v>1908</v>
      </c>
      <c r="L103" s="74">
        <v>28054</v>
      </c>
      <c r="M103" s="74">
        <f t="shared" si="27"/>
        <v>44167</v>
      </c>
      <c r="N103" s="74">
        <f t="shared" si="28"/>
        <v>44167</v>
      </c>
      <c r="O103" s="74">
        <v>0</v>
      </c>
      <c r="P103" s="74">
        <v>0</v>
      </c>
      <c r="Q103" s="74">
        <v>0</v>
      </c>
      <c r="R103" s="74">
        <v>44167</v>
      </c>
      <c r="S103" s="75">
        <v>358223</v>
      </c>
      <c r="T103" s="74">
        <v>0</v>
      </c>
      <c r="U103" s="74">
        <v>0</v>
      </c>
      <c r="V103" s="74">
        <f t="shared" si="29"/>
        <v>362596</v>
      </c>
      <c r="W103" s="74">
        <f t="shared" si="30"/>
        <v>334542</v>
      </c>
      <c r="X103" s="74">
        <f t="shared" si="31"/>
        <v>43162</v>
      </c>
      <c r="Y103" s="74">
        <f t="shared" si="32"/>
        <v>0</v>
      </c>
      <c r="Z103" s="74">
        <f t="shared" si="33"/>
        <v>82600</v>
      </c>
      <c r="AA103" s="74">
        <f t="shared" si="34"/>
        <v>206872</v>
      </c>
      <c r="AB103" s="75">
        <f t="shared" si="37"/>
        <v>802551</v>
      </c>
      <c r="AC103" s="74">
        <f t="shared" si="35"/>
        <v>1908</v>
      </c>
      <c r="AD103" s="74">
        <f t="shared" si="36"/>
        <v>28054</v>
      </c>
    </row>
    <row r="104" spans="1:30" s="50" customFormat="1" ht="12" customHeight="1">
      <c r="A104" s="53" t="s">
        <v>346</v>
      </c>
      <c r="B104" s="54" t="s">
        <v>624</v>
      </c>
      <c r="C104" s="53" t="s">
        <v>625</v>
      </c>
      <c r="D104" s="74">
        <f aca="true" t="shared" si="38" ref="D104:D115">SUM(E104,+L104)</f>
        <v>438372</v>
      </c>
      <c r="E104" s="74">
        <f aca="true" t="shared" si="39" ref="E104:E115">+SUM(F104:I104,K104)</f>
        <v>438372</v>
      </c>
      <c r="F104" s="74">
        <v>0</v>
      </c>
      <c r="G104" s="74">
        <v>0</v>
      </c>
      <c r="H104" s="74">
        <v>0</v>
      </c>
      <c r="I104" s="74">
        <v>438232</v>
      </c>
      <c r="J104" s="75">
        <v>454130</v>
      </c>
      <c r="K104" s="74">
        <v>140</v>
      </c>
      <c r="L104" s="74">
        <v>0</v>
      </c>
      <c r="M104" s="74">
        <f aca="true" t="shared" si="40" ref="M104:M115">SUM(N104,+U104)</f>
        <v>0</v>
      </c>
      <c r="N104" s="74">
        <f aca="true" t="shared" si="41" ref="N104:N115">+SUM(O104:R104,T104)</f>
        <v>0</v>
      </c>
      <c r="O104" s="74">
        <v>0</v>
      </c>
      <c r="P104" s="74">
        <v>0</v>
      </c>
      <c r="Q104" s="74">
        <v>0</v>
      </c>
      <c r="R104" s="74">
        <v>0</v>
      </c>
      <c r="S104" s="75">
        <v>0</v>
      </c>
      <c r="T104" s="74">
        <v>0</v>
      </c>
      <c r="U104" s="74">
        <v>0</v>
      </c>
      <c r="V104" s="74">
        <f aca="true" t="shared" si="42" ref="V104:V115">+SUM(D104,M104)</f>
        <v>438372</v>
      </c>
      <c r="W104" s="74">
        <f aca="true" t="shared" si="43" ref="W104:W115">+SUM(E104,N104)</f>
        <v>438372</v>
      </c>
      <c r="X104" s="74">
        <f aca="true" t="shared" si="44" ref="X104:X115">+SUM(F104,O104)</f>
        <v>0</v>
      </c>
      <c r="Y104" s="74">
        <f aca="true" t="shared" si="45" ref="Y104:Y115">+SUM(G104,P104)</f>
        <v>0</v>
      </c>
      <c r="Z104" s="74">
        <f aca="true" t="shared" si="46" ref="Z104:Z115">+SUM(H104,Q104)</f>
        <v>0</v>
      </c>
      <c r="AA104" s="74">
        <f aca="true" t="shared" si="47" ref="AA104:AA115">+SUM(I104,R104)</f>
        <v>438232</v>
      </c>
      <c r="AB104" s="75">
        <f t="shared" si="37"/>
        <v>454130</v>
      </c>
      <c r="AC104" s="74">
        <f aca="true" t="shared" si="48" ref="AC104:AC115">+SUM(K104,T104)</f>
        <v>140</v>
      </c>
      <c r="AD104" s="74">
        <f aca="true" t="shared" si="49" ref="AD104:AD115">+SUM(L104,U104)</f>
        <v>0</v>
      </c>
    </row>
    <row r="105" spans="1:30" s="50" customFormat="1" ht="12" customHeight="1">
      <c r="A105" s="53" t="s">
        <v>346</v>
      </c>
      <c r="B105" s="54" t="s">
        <v>626</v>
      </c>
      <c r="C105" s="53" t="s">
        <v>627</v>
      </c>
      <c r="D105" s="74">
        <f t="shared" si="38"/>
        <v>0</v>
      </c>
      <c r="E105" s="74">
        <f t="shared" si="39"/>
        <v>0</v>
      </c>
      <c r="F105" s="74">
        <v>0</v>
      </c>
      <c r="G105" s="74">
        <v>0</v>
      </c>
      <c r="H105" s="74">
        <v>0</v>
      </c>
      <c r="I105" s="74">
        <v>0</v>
      </c>
      <c r="J105" s="75">
        <v>0</v>
      </c>
      <c r="K105" s="74">
        <v>0</v>
      </c>
      <c r="L105" s="74">
        <v>0</v>
      </c>
      <c r="M105" s="74">
        <f t="shared" si="40"/>
        <v>20943</v>
      </c>
      <c r="N105" s="74">
        <f t="shared" si="41"/>
        <v>20943</v>
      </c>
      <c r="O105" s="74">
        <v>0</v>
      </c>
      <c r="P105" s="74">
        <v>0</v>
      </c>
      <c r="Q105" s="74">
        <v>0</v>
      </c>
      <c r="R105" s="74">
        <v>20943</v>
      </c>
      <c r="S105" s="75">
        <v>93334</v>
      </c>
      <c r="T105" s="74">
        <v>0</v>
      </c>
      <c r="U105" s="74">
        <v>0</v>
      </c>
      <c r="V105" s="74">
        <f t="shared" si="42"/>
        <v>20943</v>
      </c>
      <c r="W105" s="74">
        <f t="shared" si="43"/>
        <v>20943</v>
      </c>
      <c r="X105" s="74">
        <f t="shared" si="44"/>
        <v>0</v>
      </c>
      <c r="Y105" s="74">
        <f t="shared" si="45"/>
        <v>0</v>
      </c>
      <c r="Z105" s="74">
        <f t="shared" si="46"/>
        <v>0</v>
      </c>
      <c r="AA105" s="74">
        <f t="shared" si="47"/>
        <v>20943</v>
      </c>
      <c r="AB105" s="75">
        <f t="shared" si="37"/>
        <v>93334</v>
      </c>
      <c r="AC105" s="74">
        <f t="shared" si="48"/>
        <v>0</v>
      </c>
      <c r="AD105" s="74">
        <f t="shared" si="49"/>
        <v>0</v>
      </c>
    </row>
    <row r="106" spans="1:30" s="50" customFormat="1" ht="12" customHeight="1">
      <c r="A106" s="53" t="s">
        <v>346</v>
      </c>
      <c r="B106" s="54" t="s">
        <v>628</v>
      </c>
      <c r="C106" s="53" t="s">
        <v>629</v>
      </c>
      <c r="D106" s="74">
        <f t="shared" si="38"/>
        <v>312811</v>
      </c>
      <c r="E106" s="74">
        <f t="shared" si="39"/>
        <v>312811</v>
      </c>
      <c r="F106" s="74">
        <v>0</v>
      </c>
      <c r="G106" s="74">
        <v>0</v>
      </c>
      <c r="H106" s="74">
        <v>0</v>
      </c>
      <c r="I106" s="74">
        <v>238142</v>
      </c>
      <c r="J106" s="75">
        <v>428906</v>
      </c>
      <c r="K106" s="74">
        <v>74669</v>
      </c>
      <c r="L106" s="74">
        <v>0</v>
      </c>
      <c r="M106" s="74">
        <f t="shared" si="40"/>
        <v>51558</v>
      </c>
      <c r="N106" s="74">
        <f t="shared" si="41"/>
        <v>51558</v>
      </c>
      <c r="O106" s="74">
        <v>0</v>
      </c>
      <c r="P106" s="74">
        <v>0</v>
      </c>
      <c r="Q106" s="74">
        <v>0</v>
      </c>
      <c r="R106" s="74">
        <v>43548</v>
      </c>
      <c r="S106" s="75">
        <v>252204</v>
      </c>
      <c r="T106" s="74">
        <v>8010</v>
      </c>
      <c r="U106" s="74">
        <v>0</v>
      </c>
      <c r="V106" s="74">
        <f t="shared" si="42"/>
        <v>364369</v>
      </c>
      <c r="W106" s="74">
        <f t="shared" si="43"/>
        <v>364369</v>
      </c>
      <c r="X106" s="74">
        <f t="shared" si="44"/>
        <v>0</v>
      </c>
      <c r="Y106" s="74">
        <f t="shared" si="45"/>
        <v>0</v>
      </c>
      <c r="Z106" s="74">
        <f t="shared" si="46"/>
        <v>0</v>
      </c>
      <c r="AA106" s="74">
        <f t="shared" si="47"/>
        <v>281690</v>
      </c>
      <c r="AB106" s="75">
        <f t="shared" si="37"/>
        <v>681110</v>
      </c>
      <c r="AC106" s="74">
        <f t="shared" si="48"/>
        <v>82679</v>
      </c>
      <c r="AD106" s="74">
        <f t="shared" si="49"/>
        <v>0</v>
      </c>
    </row>
    <row r="107" spans="1:30" s="50" customFormat="1" ht="12" customHeight="1">
      <c r="A107" s="53" t="s">
        <v>346</v>
      </c>
      <c r="B107" s="54" t="s">
        <v>630</v>
      </c>
      <c r="C107" s="53" t="s">
        <v>631</v>
      </c>
      <c r="D107" s="74">
        <f t="shared" si="38"/>
        <v>399651</v>
      </c>
      <c r="E107" s="74">
        <f t="shared" si="39"/>
        <v>399651</v>
      </c>
      <c r="F107" s="74">
        <v>112577</v>
      </c>
      <c r="G107" s="74">
        <v>0</v>
      </c>
      <c r="H107" s="74">
        <v>271000</v>
      </c>
      <c r="I107" s="74">
        <v>9138</v>
      </c>
      <c r="J107" s="75">
        <v>304042</v>
      </c>
      <c r="K107" s="74">
        <v>6936</v>
      </c>
      <c r="L107" s="74">
        <v>0</v>
      </c>
      <c r="M107" s="74">
        <f t="shared" si="40"/>
        <v>9838</v>
      </c>
      <c r="N107" s="74">
        <f t="shared" si="41"/>
        <v>9838</v>
      </c>
      <c r="O107" s="74">
        <v>0</v>
      </c>
      <c r="P107" s="74">
        <v>0</v>
      </c>
      <c r="Q107" s="74">
        <v>0</v>
      </c>
      <c r="R107" s="74">
        <v>9838</v>
      </c>
      <c r="S107" s="75">
        <v>58794</v>
      </c>
      <c r="T107" s="74">
        <v>0</v>
      </c>
      <c r="U107" s="74">
        <v>0</v>
      </c>
      <c r="V107" s="74">
        <f t="shared" si="42"/>
        <v>409489</v>
      </c>
      <c r="W107" s="74">
        <f t="shared" si="43"/>
        <v>409489</v>
      </c>
      <c r="X107" s="74">
        <f t="shared" si="44"/>
        <v>112577</v>
      </c>
      <c r="Y107" s="74">
        <f t="shared" si="45"/>
        <v>0</v>
      </c>
      <c r="Z107" s="74">
        <f t="shared" si="46"/>
        <v>271000</v>
      </c>
      <c r="AA107" s="74">
        <f t="shared" si="47"/>
        <v>18976</v>
      </c>
      <c r="AB107" s="75">
        <f t="shared" si="37"/>
        <v>362836</v>
      </c>
      <c r="AC107" s="74">
        <f t="shared" si="48"/>
        <v>6936</v>
      </c>
      <c r="AD107" s="74">
        <f t="shared" si="49"/>
        <v>0</v>
      </c>
    </row>
    <row r="108" spans="1:30" s="50" customFormat="1" ht="12" customHeight="1">
      <c r="A108" s="53" t="s">
        <v>346</v>
      </c>
      <c r="B108" s="54" t="s">
        <v>632</v>
      </c>
      <c r="C108" s="53" t="s">
        <v>633</v>
      </c>
      <c r="D108" s="74">
        <f t="shared" si="38"/>
        <v>242976</v>
      </c>
      <c r="E108" s="74">
        <f t="shared" si="39"/>
        <v>234248</v>
      </c>
      <c r="F108" s="74">
        <v>41384</v>
      </c>
      <c r="G108" s="74">
        <v>0</v>
      </c>
      <c r="H108" s="74">
        <v>131400</v>
      </c>
      <c r="I108" s="74">
        <v>46303</v>
      </c>
      <c r="J108" s="75">
        <v>482503</v>
      </c>
      <c r="K108" s="74">
        <v>15161</v>
      </c>
      <c r="L108" s="74">
        <v>8728</v>
      </c>
      <c r="M108" s="74">
        <f t="shared" si="40"/>
        <v>26336</v>
      </c>
      <c r="N108" s="74">
        <f t="shared" si="41"/>
        <v>17686</v>
      </c>
      <c r="O108" s="74">
        <v>1376</v>
      </c>
      <c r="P108" s="74">
        <v>0</v>
      </c>
      <c r="Q108" s="74">
        <v>0</v>
      </c>
      <c r="R108" s="74">
        <v>16305</v>
      </c>
      <c r="S108" s="75">
        <v>93192</v>
      </c>
      <c r="T108" s="74">
        <v>5</v>
      </c>
      <c r="U108" s="74">
        <v>8650</v>
      </c>
      <c r="V108" s="74">
        <f t="shared" si="42"/>
        <v>269312</v>
      </c>
      <c r="W108" s="74">
        <f t="shared" si="43"/>
        <v>251934</v>
      </c>
      <c r="X108" s="74">
        <f t="shared" si="44"/>
        <v>42760</v>
      </c>
      <c r="Y108" s="74">
        <f t="shared" si="45"/>
        <v>0</v>
      </c>
      <c r="Z108" s="74">
        <f t="shared" si="46"/>
        <v>131400</v>
      </c>
      <c r="AA108" s="74">
        <f t="shared" si="47"/>
        <v>62608</v>
      </c>
      <c r="AB108" s="75">
        <f t="shared" si="37"/>
        <v>575695</v>
      </c>
      <c r="AC108" s="74">
        <f t="shared" si="48"/>
        <v>15166</v>
      </c>
      <c r="AD108" s="74">
        <f t="shared" si="49"/>
        <v>17378</v>
      </c>
    </row>
    <row r="109" spans="1:30" s="50" customFormat="1" ht="12" customHeight="1">
      <c r="A109" s="53" t="s">
        <v>346</v>
      </c>
      <c r="B109" s="54" t="s">
        <v>634</v>
      </c>
      <c r="C109" s="53" t="s">
        <v>635</v>
      </c>
      <c r="D109" s="74">
        <f t="shared" si="38"/>
        <v>699946</v>
      </c>
      <c r="E109" s="74">
        <f t="shared" si="39"/>
        <v>699946</v>
      </c>
      <c r="F109" s="74">
        <v>0</v>
      </c>
      <c r="G109" s="74">
        <v>0</v>
      </c>
      <c r="H109" s="74">
        <v>0</v>
      </c>
      <c r="I109" s="74">
        <v>515668</v>
      </c>
      <c r="J109" s="75">
        <v>422542</v>
      </c>
      <c r="K109" s="74">
        <v>184278</v>
      </c>
      <c r="L109" s="74"/>
      <c r="M109" s="74">
        <f t="shared" si="40"/>
        <v>16522</v>
      </c>
      <c r="N109" s="74">
        <f t="shared" si="41"/>
        <v>16522</v>
      </c>
      <c r="O109" s="74">
        <v>0</v>
      </c>
      <c r="P109" s="74">
        <v>0</v>
      </c>
      <c r="Q109" s="74">
        <v>0</v>
      </c>
      <c r="R109" s="74">
        <v>6337</v>
      </c>
      <c r="S109" s="75">
        <v>113913</v>
      </c>
      <c r="T109" s="74">
        <v>10185</v>
      </c>
      <c r="U109" s="74"/>
      <c r="V109" s="74">
        <f t="shared" si="42"/>
        <v>716468</v>
      </c>
      <c r="W109" s="74">
        <f t="shared" si="43"/>
        <v>716468</v>
      </c>
      <c r="X109" s="74">
        <f t="shared" si="44"/>
        <v>0</v>
      </c>
      <c r="Y109" s="74">
        <f t="shared" si="45"/>
        <v>0</v>
      </c>
      <c r="Z109" s="74">
        <f t="shared" si="46"/>
        <v>0</v>
      </c>
      <c r="AA109" s="74">
        <f t="shared" si="47"/>
        <v>522005</v>
      </c>
      <c r="AB109" s="75">
        <f t="shared" si="37"/>
        <v>536455</v>
      </c>
      <c r="AC109" s="74">
        <f t="shared" si="48"/>
        <v>194463</v>
      </c>
      <c r="AD109" s="74">
        <f t="shared" si="49"/>
        <v>0</v>
      </c>
    </row>
    <row r="110" spans="1:30" s="50" customFormat="1" ht="12" customHeight="1">
      <c r="A110" s="53" t="s">
        <v>346</v>
      </c>
      <c r="B110" s="54" t="s">
        <v>636</v>
      </c>
      <c r="C110" s="53" t="s">
        <v>637</v>
      </c>
      <c r="D110" s="74">
        <f t="shared" si="38"/>
        <v>51134</v>
      </c>
      <c r="E110" s="74">
        <f t="shared" si="39"/>
        <v>394</v>
      </c>
      <c r="F110" s="74">
        <v>0</v>
      </c>
      <c r="G110" s="74">
        <v>0</v>
      </c>
      <c r="H110" s="74">
        <v>0</v>
      </c>
      <c r="I110" s="74">
        <v>394</v>
      </c>
      <c r="J110" s="75">
        <v>98542</v>
      </c>
      <c r="K110" s="74">
        <v>0</v>
      </c>
      <c r="L110" s="74">
        <v>50740</v>
      </c>
      <c r="M110" s="74">
        <f t="shared" si="40"/>
        <v>26401</v>
      </c>
      <c r="N110" s="74">
        <f t="shared" si="41"/>
        <v>8474</v>
      </c>
      <c r="O110" s="74">
        <v>0</v>
      </c>
      <c r="P110" s="74">
        <v>0</v>
      </c>
      <c r="Q110" s="74">
        <v>0</v>
      </c>
      <c r="R110" s="74">
        <v>8474</v>
      </c>
      <c r="S110" s="75">
        <v>50854</v>
      </c>
      <c r="T110" s="74">
        <v>0</v>
      </c>
      <c r="U110" s="74">
        <v>17927</v>
      </c>
      <c r="V110" s="74">
        <f t="shared" si="42"/>
        <v>77535</v>
      </c>
      <c r="W110" s="74">
        <f t="shared" si="43"/>
        <v>8868</v>
      </c>
      <c r="X110" s="74">
        <f t="shared" si="44"/>
        <v>0</v>
      </c>
      <c r="Y110" s="74">
        <f t="shared" si="45"/>
        <v>0</v>
      </c>
      <c r="Z110" s="74">
        <f t="shared" si="46"/>
        <v>0</v>
      </c>
      <c r="AA110" s="74">
        <f t="shared" si="47"/>
        <v>8868</v>
      </c>
      <c r="AB110" s="75">
        <f t="shared" si="37"/>
        <v>149396</v>
      </c>
      <c r="AC110" s="74">
        <f t="shared" si="48"/>
        <v>0</v>
      </c>
      <c r="AD110" s="74">
        <f t="shared" si="49"/>
        <v>68667</v>
      </c>
    </row>
    <row r="111" spans="1:30" s="50" customFormat="1" ht="12" customHeight="1">
      <c r="A111" s="53" t="s">
        <v>346</v>
      </c>
      <c r="B111" s="54" t="s">
        <v>638</v>
      </c>
      <c r="C111" s="53" t="s">
        <v>639</v>
      </c>
      <c r="D111" s="74">
        <f t="shared" si="38"/>
        <v>5824</v>
      </c>
      <c r="E111" s="74">
        <f t="shared" si="39"/>
        <v>5824</v>
      </c>
      <c r="F111" s="74">
        <v>0</v>
      </c>
      <c r="G111" s="74">
        <v>0</v>
      </c>
      <c r="H111" s="74">
        <v>0</v>
      </c>
      <c r="I111" s="74">
        <v>2554</v>
      </c>
      <c r="J111" s="75">
        <v>45028</v>
      </c>
      <c r="K111" s="74">
        <v>3270</v>
      </c>
      <c r="L111" s="74">
        <v>0</v>
      </c>
      <c r="M111" s="74">
        <f t="shared" si="40"/>
        <v>8121</v>
      </c>
      <c r="N111" s="74">
        <f t="shared" si="41"/>
        <v>8121</v>
      </c>
      <c r="O111" s="74">
        <v>0</v>
      </c>
      <c r="P111" s="74">
        <v>0</v>
      </c>
      <c r="Q111" s="74">
        <v>0</v>
      </c>
      <c r="R111" s="74">
        <v>7863</v>
      </c>
      <c r="S111" s="75">
        <v>36943</v>
      </c>
      <c r="T111" s="74">
        <v>258</v>
      </c>
      <c r="U111" s="74">
        <v>0</v>
      </c>
      <c r="V111" s="74">
        <f t="shared" si="42"/>
        <v>13945</v>
      </c>
      <c r="W111" s="74">
        <f t="shared" si="43"/>
        <v>13945</v>
      </c>
      <c r="X111" s="74">
        <f t="shared" si="44"/>
        <v>0</v>
      </c>
      <c r="Y111" s="74">
        <f t="shared" si="45"/>
        <v>0</v>
      </c>
      <c r="Z111" s="74">
        <f t="shared" si="46"/>
        <v>0</v>
      </c>
      <c r="AA111" s="74">
        <f t="shared" si="47"/>
        <v>10417</v>
      </c>
      <c r="AB111" s="75">
        <f t="shared" si="37"/>
        <v>81971</v>
      </c>
      <c r="AC111" s="74">
        <f t="shared" si="48"/>
        <v>3528</v>
      </c>
      <c r="AD111" s="74">
        <f t="shared" si="49"/>
        <v>0</v>
      </c>
    </row>
    <row r="112" spans="1:30" s="50" customFormat="1" ht="12" customHeight="1">
      <c r="A112" s="53" t="s">
        <v>346</v>
      </c>
      <c r="B112" s="54" t="s">
        <v>640</v>
      </c>
      <c r="C112" s="53" t="s">
        <v>641</v>
      </c>
      <c r="D112" s="74">
        <f t="shared" si="38"/>
        <v>157755</v>
      </c>
      <c r="E112" s="74">
        <f t="shared" si="39"/>
        <v>157755</v>
      </c>
      <c r="F112" s="74">
        <v>0</v>
      </c>
      <c r="G112" s="74">
        <v>0</v>
      </c>
      <c r="H112" s="74">
        <v>0</v>
      </c>
      <c r="I112" s="74">
        <v>146233</v>
      </c>
      <c r="J112" s="75">
        <v>375500</v>
      </c>
      <c r="K112" s="74">
        <v>11522</v>
      </c>
      <c r="L112" s="74">
        <v>0</v>
      </c>
      <c r="M112" s="74">
        <f t="shared" si="40"/>
        <v>0</v>
      </c>
      <c r="N112" s="74">
        <f t="shared" si="41"/>
        <v>0</v>
      </c>
      <c r="O112" s="74">
        <v>0</v>
      </c>
      <c r="P112" s="74">
        <v>0</v>
      </c>
      <c r="Q112" s="74">
        <v>0</v>
      </c>
      <c r="R112" s="74">
        <v>0</v>
      </c>
      <c r="S112" s="75">
        <v>0</v>
      </c>
      <c r="T112" s="74">
        <v>0</v>
      </c>
      <c r="U112" s="74">
        <v>0</v>
      </c>
      <c r="V112" s="74">
        <f t="shared" si="42"/>
        <v>157755</v>
      </c>
      <c r="W112" s="74">
        <f t="shared" si="43"/>
        <v>157755</v>
      </c>
      <c r="X112" s="74">
        <f t="shared" si="44"/>
        <v>0</v>
      </c>
      <c r="Y112" s="74">
        <f t="shared" si="45"/>
        <v>0</v>
      </c>
      <c r="Z112" s="74">
        <f t="shared" si="46"/>
        <v>0</v>
      </c>
      <c r="AA112" s="74">
        <f t="shared" si="47"/>
        <v>146233</v>
      </c>
      <c r="AB112" s="75">
        <f t="shared" si="37"/>
        <v>375500</v>
      </c>
      <c r="AC112" s="74">
        <f t="shared" si="48"/>
        <v>11522</v>
      </c>
      <c r="AD112" s="74">
        <f t="shared" si="49"/>
        <v>0</v>
      </c>
    </row>
    <row r="113" spans="1:30" s="50" customFormat="1" ht="12" customHeight="1">
      <c r="A113" s="53" t="s">
        <v>346</v>
      </c>
      <c r="B113" s="54" t="s">
        <v>642</v>
      </c>
      <c r="C113" s="53" t="s">
        <v>643</v>
      </c>
      <c r="D113" s="74">
        <f t="shared" si="38"/>
        <v>22531</v>
      </c>
      <c r="E113" s="74">
        <f t="shared" si="39"/>
        <v>22411</v>
      </c>
      <c r="F113" s="74">
        <v>0</v>
      </c>
      <c r="G113" s="74">
        <v>0</v>
      </c>
      <c r="H113" s="74">
        <v>0</v>
      </c>
      <c r="I113" s="74">
        <v>20920</v>
      </c>
      <c r="J113" s="75">
        <v>201609</v>
      </c>
      <c r="K113" s="74">
        <v>1491</v>
      </c>
      <c r="L113" s="74">
        <v>120</v>
      </c>
      <c r="M113" s="74">
        <f t="shared" si="40"/>
        <v>39878</v>
      </c>
      <c r="N113" s="74">
        <f t="shared" si="41"/>
        <v>39217</v>
      </c>
      <c r="O113" s="74">
        <v>0</v>
      </c>
      <c r="P113" s="74">
        <v>0</v>
      </c>
      <c r="Q113" s="74">
        <v>0</v>
      </c>
      <c r="R113" s="74">
        <v>39217</v>
      </c>
      <c r="S113" s="75">
        <v>125505</v>
      </c>
      <c r="T113" s="74">
        <v>0</v>
      </c>
      <c r="U113" s="74">
        <v>661</v>
      </c>
      <c r="V113" s="74">
        <f t="shared" si="42"/>
        <v>62409</v>
      </c>
      <c r="W113" s="74">
        <f t="shared" si="43"/>
        <v>61628</v>
      </c>
      <c r="X113" s="74">
        <f t="shared" si="44"/>
        <v>0</v>
      </c>
      <c r="Y113" s="74">
        <f t="shared" si="45"/>
        <v>0</v>
      </c>
      <c r="Z113" s="74">
        <f t="shared" si="46"/>
        <v>0</v>
      </c>
      <c r="AA113" s="74">
        <f t="shared" si="47"/>
        <v>60137</v>
      </c>
      <c r="AB113" s="75">
        <f t="shared" si="37"/>
        <v>327114</v>
      </c>
      <c r="AC113" s="74">
        <f t="shared" si="48"/>
        <v>1491</v>
      </c>
      <c r="AD113" s="74">
        <f t="shared" si="49"/>
        <v>781</v>
      </c>
    </row>
    <row r="114" spans="1:30" s="50" customFormat="1" ht="12" customHeight="1">
      <c r="A114" s="53" t="s">
        <v>346</v>
      </c>
      <c r="B114" s="54" t="s">
        <v>644</v>
      </c>
      <c r="C114" s="53" t="s">
        <v>645</v>
      </c>
      <c r="D114" s="74">
        <f t="shared" si="38"/>
        <v>162698</v>
      </c>
      <c r="E114" s="74">
        <f t="shared" si="39"/>
        <v>162698</v>
      </c>
      <c r="F114" s="74">
        <v>0</v>
      </c>
      <c r="G114" s="74">
        <v>0</v>
      </c>
      <c r="H114" s="74">
        <v>0</v>
      </c>
      <c r="I114" s="74">
        <v>78979</v>
      </c>
      <c r="J114" s="75">
        <v>245440</v>
      </c>
      <c r="K114" s="74">
        <v>83719</v>
      </c>
      <c r="L114" s="74">
        <v>0</v>
      </c>
      <c r="M114" s="74">
        <f t="shared" si="40"/>
        <v>0</v>
      </c>
      <c r="N114" s="74">
        <f t="shared" si="41"/>
        <v>0</v>
      </c>
      <c r="O114" s="74">
        <v>0</v>
      </c>
      <c r="P114" s="74">
        <v>0</v>
      </c>
      <c r="Q114" s="74">
        <v>0</v>
      </c>
      <c r="R114" s="74">
        <v>0</v>
      </c>
      <c r="S114" s="75">
        <v>0</v>
      </c>
      <c r="T114" s="74">
        <v>0</v>
      </c>
      <c r="U114" s="74">
        <v>0</v>
      </c>
      <c r="V114" s="74">
        <f t="shared" si="42"/>
        <v>162698</v>
      </c>
      <c r="W114" s="74">
        <f t="shared" si="43"/>
        <v>162698</v>
      </c>
      <c r="X114" s="74">
        <f t="shared" si="44"/>
        <v>0</v>
      </c>
      <c r="Y114" s="74">
        <f t="shared" si="45"/>
        <v>0</v>
      </c>
      <c r="Z114" s="74">
        <f t="shared" si="46"/>
        <v>0</v>
      </c>
      <c r="AA114" s="74">
        <f t="shared" si="47"/>
        <v>78979</v>
      </c>
      <c r="AB114" s="75">
        <f t="shared" si="37"/>
        <v>245440</v>
      </c>
      <c r="AC114" s="74">
        <f t="shared" si="48"/>
        <v>83719</v>
      </c>
      <c r="AD114" s="74">
        <f t="shared" si="49"/>
        <v>0</v>
      </c>
    </row>
    <row r="115" spans="1:30" s="50" customFormat="1" ht="12" customHeight="1">
      <c r="A115" s="53" t="s">
        <v>346</v>
      </c>
      <c r="B115" s="54" t="s">
        <v>646</v>
      </c>
      <c r="C115" s="53" t="s">
        <v>647</v>
      </c>
      <c r="D115" s="74">
        <f t="shared" si="38"/>
        <v>0</v>
      </c>
      <c r="E115" s="74">
        <f t="shared" si="39"/>
        <v>0</v>
      </c>
      <c r="F115" s="74">
        <v>0</v>
      </c>
      <c r="G115" s="74">
        <v>0</v>
      </c>
      <c r="H115" s="74">
        <v>0</v>
      </c>
      <c r="I115" s="74">
        <v>0</v>
      </c>
      <c r="J115" s="75">
        <v>12113</v>
      </c>
      <c r="K115" s="74">
        <v>0</v>
      </c>
      <c r="L115" s="74">
        <v>0</v>
      </c>
      <c r="M115" s="74">
        <f t="shared" si="40"/>
        <v>3890</v>
      </c>
      <c r="N115" s="74">
        <f t="shared" si="41"/>
        <v>3890</v>
      </c>
      <c r="O115" s="74">
        <v>0</v>
      </c>
      <c r="P115" s="74">
        <v>0</v>
      </c>
      <c r="Q115" s="74">
        <v>0</v>
      </c>
      <c r="R115" s="74">
        <v>3890</v>
      </c>
      <c r="S115" s="75">
        <v>53429</v>
      </c>
      <c r="T115" s="74">
        <v>0</v>
      </c>
      <c r="U115" s="74">
        <v>0</v>
      </c>
      <c r="V115" s="74">
        <f t="shared" si="42"/>
        <v>3890</v>
      </c>
      <c r="W115" s="74">
        <f t="shared" si="43"/>
        <v>3890</v>
      </c>
      <c r="X115" s="74">
        <f t="shared" si="44"/>
        <v>0</v>
      </c>
      <c r="Y115" s="74">
        <f t="shared" si="45"/>
        <v>0</v>
      </c>
      <c r="Z115" s="74">
        <f t="shared" si="46"/>
        <v>0</v>
      </c>
      <c r="AA115" s="74">
        <f t="shared" si="47"/>
        <v>3890</v>
      </c>
      <c r="AB115" s="75">
        <f t="shared" si="37"/>
        <v>65542</v>
      </c>
      <c r="AC115" s="74">
        <f t="shared" si="48"/>
        <v>0</v>
      </c>
      <c r="AD115" s="74">
        <f t="shared" si="49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1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648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649</v>
      </c>
      <c r="B2" s="147" t="s">
        <v>650</v>
      </c>
      <c r="C2" s="153" t="s">
        <v>651</v>
      </c>
      <c r="D2" s="132" t="s">
        <v>652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653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654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655</v>
      </c>
      <c r="E3" s="80"/>
      <c r="F3" s="80"/>
      <c r="G3" s="80"/>
      <c r="H3" s="80"/>
      <c r="I3" s="80"/>
      <c r="J3" s="80"/>
      <c r="K3" s="85"/>
      <c r="L3" s="81" t="s">
        <v>656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657</v>
      </c>
      <c r="AE3" s="90" t="s">
        <v>658</v>
      </c>
      <c r="AF3" s="134" t="s">
        <v>655</v>
      </c>
      <c r="AG3" s="80"/>
      <c r="AH3" s="80"/>
      <c r="AI3" s="80"/>
      <c r="AJ3" s="80"/>
      <c r="AK3" s="80"/>
      <c r="AL3" s="80"/>
      <c r="AM3" s="85"/>
      <c r="AN3" s="81" t="s">
        <v>656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657</v>
      </c>
      <c r="BG3" s="90" t="s">
        <v>658</v>
      </c>
      <c r="BH3" s="134" t="s">
        <v>655</v>
      </c>
      <c r="BI3" s="80"/>
      <c r="BJ3" s="80"/>
      <c r="BK3" s="80"/>
      <c r="BL3" s="80"/>
      <c r="BM3" s="80"/>
      <c r="BN3" s="80"/>
      <c r="BO3" s="85"/>
      <c r="BP3" s="81" t="s">
        <v>656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657</v>
      </c>
      <c r="CI3" s="90" t="s">
        <v>658</v>
      </c>
    </row>
    <row r="4" spans="1:87" s="45" customFormat="1" ht="13.5" customHeight="1">
      <c r="A4" s="148"/>
      <c r="B4" s="148"/>
      <c r="C4" s="154"/>
      <c r="D4" s="90" t="s">
        <v>658</v>
      </c>
      <c r="E4" s="95" t="s">
        <v>659</v>
      </c>
      <c r="F4" s="89"/>
      <c r="G4" s="93"/>
      <c r="H4" s="80"/>
      <c r="I4" s="94"/>
      <c r="J4" s="135" t="s">
        <v>660</v>
      </c>
      <c r="K4" s="145" t="s">
        <v>661</v>
      </c>
      <c r="L4" s="90" t="s">
        <v>658</v>
      </c>
      <c r="M4" s="134" t="s">
        <v>662</v>
      </c>
      <c r="N4" s="87"/>
      <c r="O4" s="87"/>
      <c r="P4" s="87"/>
      <c r="Q4" s="88"/>
      <c r="R4" s="134" t="s">
        <v>663</v>
      </c>
      <c r="S4" s="80"/>
      <c r="T4" s="80"/>
      <c r="U4" s="94"/>
      <c r="V4" s="95" t="s">
        <v>664</v>
      </c>
      <c r="W4" s="134" t="s">
        <v>665</v>
      </c>
      <c r="X4" s="86"/>
      <c r="Y4" s="87"/>
      <c r="Z4" s="87"/>
      <c r="AA4" s="88"/>
      <c r="AB4" s="95" t="s">
        <v>666</v>
      </c>
      <c r="AC4" s="95" t="s">
        <v>667</v>
      </c>
      <c r="AD4" s="90"/>
      <c r="AE4" s="90"/>
      <c r="AF4" s="90" t="s">
        <v>658</v>
      </c>
      <c r="AG4" s="95" t="s">
        <v>659</v>
      </c>
      <c r="AH4" s="89"/>
      <c r="AI4" s="93"/>
      <c r="AJ4" s="80"/>
      <c r="AK4" s="94"/>
      <c r="AL4" s="135" t="s">
        <v>660</v>
      </c>
      <c r="AM4" s="145" t="s">
        <v>661</v>
      </c>
      <c r="AN4" s="90" t="s">
        <v>658</v>
      </c>
      <c r="AO4" s="134" t="s">
        <v>662</v>
      </c>
      <c r="AP4" s="87"/>
      <c r="AQ4" s="87"/>
      <c r="AR4" s="87"/>
      <c r="AS4" s="88"/>
      <c r="AT4" s="134" t="s">
        <v>663</v>
      </c>
      <c r="AU4" s="80"/>
      <c r="AV4" s="80"/>
      <c r="AW4" s="94"/>
      <c r="AX4" s="95" t="s">
        <v>664</v>
      </c>
      <c r="AY4" s="134" t="s">
        <v>665</v>
      </c>
      <c r="AZ4" s="96"/>
      <c r="BA4" s="96"/>
      <c r="BB4" s="97"/>
      <c r="BC4" s="88"/>
      <c r="BD4" s="95" t="s">
        <v>666</v>
      </c>
      <c r="BE4" s="95" t="s">
        <v>667</v>
      </c>
      <c r="BF4" s="90"/>
      <c r="BG4" s="90"/>
      <c r="BH4" s="90" t="s">
        <v>658</v>
      </c>
      <c r="BI4" s="95" t="s">
        <v>659</v>
      </c>
      <c r="BJ4" s="89"/>
      <c r="BK4" s="93"/>
      <c r="BL4" s="80"/>
      <c r="BM4" s="94"/>
      <c r="BN4" s="135" t="s">
        <v>660</v>
      </c>
      <c r="BO4" s="145" t="s">
        <v>661</v>
      </c>
      <c r="BP4" s="90" t="s">
        <v>658</v>
      </c>
      <c r="BQ4" s="134" t="s">
        <v>662</v>
      </c>
      <c r="BR4" s="87"/>
      <c r="BS4" s="87"/>
      <c r="BT4" s="87"/>
      <c r="BU4" s="88"/>
      <c r="BV4" s="134" t="s">
        <v>663</v>
      </c>
      <c r="BW4" s="80"/>
      <c r="BX4" s="80"/>
      <c r="BY4" s="94"/>
      <c r="BZ4" s="95" t="s">
        <v>664</v>
      </c>
      <c r="CA4" s="134" t="s">
        <v>665</v>
      </c>
      <c r="CB4" s="87"/>
      <c r="CC4" s="87"/>
      <c r="CD4" s="87"/>
      <c r="CE4" s="88"/>
      <c r="CF4" s="95" t="s">
        <v>666</v>
      </c>
      <c r="CG4" s="95" t="s">
        <v>667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658</v>
      </c>
      <c r="F5" s="135" t="s">
        <v>668</v>
      </c>
      <c r="G5" s="135" t="s">
        <v>669</v>
      </c>
      <c r="H5" s="135" t="s">
        <v>670</v>
      </c>
      <c r="I5" s="135" t="s">
        <v>657</v>
      </c>
      <c r="J5" s="98"/>
      <c r="K5" s="146"/>
      <c r="L5" s="90"/>
      <c r="M5" s="90" t="s">
        <v>658</v>
      </c>
      <c r="N5" s="90" t="s">
        <v>671</v>
      </c>
      <c r="O5" s="90" t="s">
        <v>672</v>
      </c>
      <c r="P5" s="90" t="s">
        <v>673</v>
      </c>
      <c r="Q5" s="90" t="s">
        <v>674</v>
      </c>
      <c r="R5" s="90" t="s">
        <v>658</v>
      </c>
      <c r="S5" s="95" t="s">
        <v>675</v>
      </c>
      <c r="T5" s="95" t="s">
        <v>676</v>
      </c>
      <c r="U5" s="95" t="s">
        <v>677</v>
      </c>
      <c r="V5" s="90"/>
      <c r="W5" s="90" t="s">
        <v>658</v>
      </c>
      <c r="X5" s="95" t="s">
        <v>675</v>
      </c>
      <c r="Y5" s="95" t="s">
        <v>676</v>
      </c>
      <c r="Z5" s="95" t="s">
        <v>677</v>
      </c>
      <c r="AA5" s="95" t="s">
        <v>657</v>
      </c>
      <c r="AB5" s="90"/>
      <c r="AC5" s="90"/>
      <c r="AD5" s="90"/>
      <c r="AE5" s="90"/>
      <c r="AF5" s="90"/>
      <c r="AG5" s="90" t="s">
        <v>658</v>
      </c>
      <c r="AH5" s="135" t="s">
        <v>668</v>
      </c>
      <c r="AI5" s="135" t="s">
        <v>669</v>
      </c>
      <c r="AJ5" s="135" t="s">
        <v>670</v>
      </c>
      <c r="AK5" s="135" t="s">
        <v>657</v>
      </c>
      <c r="AL5" s="98"/>
      <c r="AM5" s="146"/>
      <c r="AN5" s="90"/>
      <c r="AO5" s="90" t="s">
        <v>658</v>
      </c>
      <c r="AP5" s="90" t="s">
        <v>671</v>
      </c>
      <c r="AQ5" s="90" t="s">
        <v>672</v>
      </c>
      <c r="AR5" s="90" t="s">
        <v>673</v>
      </c>
      <c r="AS5" s="90" t="s">
        <v>674</v>
      </c>
      <c r="AT5" s="90" t="s">
        <v>658</v>
      </c>
      <c r="AU5" s="95" t="s">
        <v>675</v>
      </c>
      <c r="AV5" s="95" t="s">
        <v>676</v>
      </c>
      <c r="AW5" s="95" t="s">
        <v>677</v>
      </c>
      <c r="AX5" s="90"/>
      <c r="AY5" s="90" t="s">
        <v>658</v>
      </c>
      <c r="AZ5" s="95" t="s">
        <v>675</v>
      </c>
      <c r="BA5" s="95" t="s">
        <v>676</v>
      </c>
      <c r="BB5" s="95" t="s">
        <v>677</v>
      </c>
      <c r="BC5" s="95" t="s">
        <v>657</v>
      </c>
      <c r="BD5" s="90"/>
      <c r="BE5" s="90"/>
      <c r="BF5" s="90"/>
      <c r="BG5" s="90"/>
      <c r="BH5" s="90"/>
      <c r="BI5" s="90" t="s">
        <v>658</v>
      </c>
      <c r="BJ5" s="135" t="s">
        <v>668</v>
      </c>
      <c r="BK5" s="135" t="s">
        <v>669</v>
      </c>
      <c r="BL5" s="135" t="s">
        <v>670</v>
      </c>
      <c r="BM5" s="135" t="s">
        <v>657</v>
      </c>
      <c r="BN5" s="98"/>
      <c r="BO5" s="146"/>
      <c r="BP5" s="90"/>
      <c r="BQ5" s="90" t="s">
        <v>658</v>
      </c>
      <c r="BR5" s="90" t="s">
        <v>671</v>
      </c>
      <c r="BS5" s="90" t="s">
        <v>672</v>
      </c>
      <c r="BT5" s="90" t="s">
        <v>673</v>
      </c>
      <c r="BU5" s="90" t="s">
        <v>674</v>
      </c>
      <c r="BV5" s="90" t="s">
        <v>658</v>
      </c>
      <c r="BW5" s="95" t="s">
        <v>675</v>
      </c>
      <c r="BX5" s="95" t="s">
        <v>676</v>
      </c>
      <c r="BY5" s="95" t="s">
        <v>677</v>
      </c>
      <c r="BZ5" s="90"/>
      <c r="CA5" s="90" t="s">
        <v>658</v>
      </c>
      <c r="CB5" s="95" t="s">
        <v>675</v>
      </c>
      <c r="CC5" s="95" t="s">
        <v>676</v>
      </c>
      <c r="CD5" s="95" t="s">
        <v>677</v>
      </c>
      <c r="CE5" s="95" t="s">
        <v>657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678</v>
      </c>
      <c r="E6" s="101" t="s">
        <v>678</v>
      </c>
      <c r="F6" s="102" t="s">
        <v>678</v>
      </c>
      <c r="G6" s="102" t="s">
        <v>678</v>
      </c>
      <c r="H6" s="102" t="s">
        <v>678</v>
      </c>
      <c r="I6" s="102" t="s">
        <v>678</v>
      </c>
      <c r="J6" s="102" t="s">
        <v>678</v>
      </c>
      <c r="K6" s="102" t="s">
        <v>678</v>
      </c>
      <c r="L6" s="101" t="s">
        <v>678</v>
      </c>
      <c r="M6" s="101" t="s">
        <v>678</v>
      </c>
      <c r="N6" s="101" t="s">
        <v>678</v>
      </c>
      <c r="O6" s="101" t="s">
        <v>678</v>
      </c>
      <c r="P6" s="101" t="s">
        <v>678</v>
      </c>
      <c r="Q6" s="101" t="s">
        <v>678</v>
      </c>
      <c r="R6" s="101" t="s">
        <v>678</v>
      </c>
      <c r="S6" s="101" t="s">
        <v>678</v>
      </c>
      <c r="T6" s="101" t="s">
        <v>678</v>
      </c>
      <c r="U6" s="101" t="s">
        <v>678</v>
      </c>
      <c r="V6" s="101" t="s">
        <v>678</v>
      </c>
      <c r="W6" s="101" t="s">
        <v>678</v>
      </c>
      <c r="X6" s="101" t="s">
        <v>678</v>
      </c>
      <c r="Y6" s="101" t="s">
        <v>678</v>
      </c>
      <c r="Z6" s="101" t="s">
        <v>678</v>
      </c>
      <c r="AA6" s="101" t="s">
        <v>678</v>
      </c>
      <c r="AB6" s="101" t="s">
        <v>678</v>
      </c>
      <c r="AC6" s="101" t="s">
        <v>678</v>
      </c>
      <c r="AD6" s="101" t="s">
        <v>678</v>
      </c>
      <c r="AE6" s="101" t="s">
        <v>678</v>
      </c>
      <c r="AF6" s="101" t="s">
        <v>678</v>
      </c>
      <c r="AG6" s="101" t="s">
        <v>678</v>
      </c>
      <c r="AH6" s="102" t="s">
        <v>678</v>
      </c>
      <c r="AI6" s="102" t="s">
        <v>678</v>
      </c>
      <c r="AJ6" s="102" t="s">
        <v>678</v>
      </c>
      <c r="AK6" s="102" t="s">
        <v>678</v>
      </c>
      <c r="AL6" s="102" t="s">
        <v>678</v>
      </c>
      <c r="AM6" s="102" t="s">
        <v>678</v>
      </c>
      <c r="AN6" s="101" t="s">
        <v>678</v>
      </c>
      <c r="AO6" s="101" t="s">
        <v>678</v>
      </c>
      <c r="AP6" s="101" t="s">
        <v>678</v>
      </c>
      <c r="AQ6" s="101" t="s">
        <v>678</v>
      </c>
      <c r="AR6" s="101" t="s">
        <v>678</v>
      </c>
      <c r="AS6" s="101" t="s">
        <v>678</v>
      </c>
      <c r="AT6" s="101" t="s">
        <v>678</v>
      </c>
      <c r="AU6" s="101" t="s">
        <v>678</v>
      </c>
      <c r="AV6" s="101" t="s">
        <v>678</v>
      </c>
      <c r="AW6" s="101" t="s">
        <v>678</v>
      </c>
      <c r="AX6" s="101" t="s">
        <v>678</v>
      </c>
      <c r="AY6" s="101" t="s">
        <v>678</v>
      </c>
      <c r="AZ6" s="101" t="s">
        <v>678</v>
      </c>
      <c r="BA6" s="101" t="s">
        <v>678</v>
      </c>
      <c r="BB6" s="101" t="s">
        <v>678</v>
      </c>
      <c r="BC6" s="101" t="s">
        <v>678</v>
      </c>
      <c r="BD6" s="101" t="s">
        <v>678</v>
      </c>
      <c r="BE6" s="101" t="s">
        <v>678</v>
      </c>
      <c r="BF6" s="101" t="s">
        <v>678</v>
      </c>
      <c r="BG6" s="101" t="s">
        <v>678</v>
      </c>
      <c r="BH6" s="101" t="s">
        <v>678</v>
      </c>
      <c r="BI6" s="101" t="s">
        <v>678</v>
      </c>
      <c r="BJ6" s="102" t="s">
        <v>678</v>
      </c>
      <c r="BK6" s="102" t="s">
        <v>678</v>
      </c>
      <c r="BL6" s="102" t="s">
        <v>678</v>
      </c>
      <c r="BM6" s="102" t="s">
        <v>678</v>
      </c>
      <c r="BN6" s="102" t="s">
        <v>678</v>
      </c>
      <c r="BO6" s="102" t="s">
        <v>678</v>
      </c>
      <c r="BP6" s="101" t="s">
        <v>678</v>
      </c>
      <c r="BQ6" s="101" t="s">
        <v>678</v>
      </c>
      <c r="BR6" s="102" t="s">
        <v>678</v>
      </c>
      <c r="BS6" s="102" t="s">
        <v>678</v>
      </c>
      <c r="BT6" s="102" t="s">
        <v>678</v>
      </c>
      <c r="BU6" s="102" t="s">
        <v>678</v>
      </c>
      <c r="BV6" s="101" t="s">
        <v>678</v>
      </c>
      <c r="BW6" s="101" t="s">
        <v>678</v>
      </c>
      <c r="BX6" s="101" t="s">
        <v>678</v>
      </c>
      <c r="BY6" s="101" t="s">
        <v>678</v>
      </c>
      <c r="BZ6" s="101" t="s">
        <v>678</v>
      </c>
      <c r="CA6" s="101" t="s">
        <v>678</v>
      </c>
      <c r="CB6" s="101" t="s">
        <v>678</v>
      </c>
      <c r="CC6" s="101" t="s">
        <v>678</v>
      </c>
      <c r="CD6" s="101" t="s">
        <v>678</v>
      </c>
      <c r="CE6" s="101" t="s">
        <v>678</v>
      </c>
      <c r="CF6" s="101" t="s">
        <v>678</v>
      </c>
      <c r="CG6" s="101" t="s">
        <v>678</v>
      </c>
      <c r="CH6" s="101" t="s">
        <v>678</v>
      </c>
      <c r="CI6" s="101" t="s">
        <v>678</v>
      </c>
    </row>
    <row r="7" spans="1:87" s="50" customFormat="1" ht="12" customHeight="1">
      <c r="A7" s="48" t="s">
        <v>679</v>
      </c>
      <c r="B7" s="63" t="s">
        <v>680</v>
      </c>
      <c r="C7" s="48" t="s">
        <v>658</v>
      </c>
      <c r="D7" s="70">
        <f aca="true" t="shared" si="0" ref="D7:AI7">SUM(D8:D115)</f>
        <v>2557469</v>
      </c>
      <c r="E7" s="70">
        <f t="shared" si="0"/>
        <v>2538205</v>
      </c>
      <c r="F7" s="70">
        <f t="shared" si="0"/>
        <v>17077</v>
      </c>
      <c r="G7" s="70">
        <f t="shared" si="0"/>
        <v>1845211</v>
      </c>
      <c r="H7" s="70">
        <f t="shared" si="0"/>
        <v>665347</v>
      </c>
      <c r="I7" s="70">
        <f t="shared" si="0"/>
        <v>10570</v>
      </c>
      <c r="J7" s="70">
        <f t="shared" si="0"/>
        <v>19264</v>
      </c>
      <c r="K7" s="70">
        <f t="shared" si="0"/>
        <v>314462</v>
      </c>
      <c r="L7" s="70">
        <f t="shared" si="0"/>
        <v>18169905</v>
      </c>
      <c r="M7" s="70">
        <f t="shared" si="0"/>
        <v>3638891</v>
      </c>
      <c r="N7" s="70">
        <f t="shared" si="0"/>
        <v>2355490</v>
      </c>
      <c r="O7" s="70">
        <f t="shared" si="0"/>
        <v>250514</v>
      </c>
      <c r="P7" s="70">
        <f t="shared" si="0"/>
        <v>913495</v>
      </c>
      <c r="Q7" s="70">
        <f t="shared" si="0"/>
        <v>119392</v>
      </c>
      <c r="R7" s="70">
        <f t="shared" si="0"/>
        <v>4283338</v>
      </c>
      <c r="S7" s="70">
        <f t="shared" si="0"/>
        <v>192007</v>
      </c>
      <c r="T7" s="70">
        <f t="shared" si="0"/>
        <v>3850193</v>
      </c>
      <c r="U7" s="70">
        <f t="shared" si="0"/>
        <v>241138</v>
      </c>
      <c r="V7" s="70">
        <f t="shared" si="0"/>
        <v>25626</v>
      </c>
      <c r="W7" s="70">
        <f t="shared" si="0"/>
        <v>10098286</v>
      </c>
      <c r="X7" s="70">
        <f t="shared" si="0"/>
        <v>4583794</v>
      </c>
      <c r="Y7" s="70">
        <f t="shared" si="0"/>
        <v>4396190</v>
      </c>
      <c r="Z7" s="70">
        <f t="shared" si="0"/>
        <v>953036</v>
      </c>
      <c r="AA7" s="70">
        <f t="shared" si="0"/>
        <v>165266</v>
      </c>
      <c r="AB7" s="70">
        <f t="shared" si="0"/>
        <v>5347144</v>
      </c>
      <c r="AC7" s="70">
        <f t="shared" si="0"/>
        <v>123764</v>
      </c>
      <c r="AD7" s="70">
        <f t="shared" si="0"/>
        <v>1848057</v>
      </c>
      <c r="AE7" s="70">
        <f t="shared" si="0"/>
        <v>22575431</v>
      </c>
      <c r="AF7" s="70">
        <f t="shared" si="0"/>
        <v>1487737</v>
      </c>
      <c r="AG7" s="70">
        <f t="shared" si="0"/>
        <v>1475746</v>
      </c>
      <c r="AH7" s="70">
        <f t="shared" si="0"/>
        <v>20157</v>
      </c>
      <c r="AI7" s="70">
        <f t="shared" si="0"/>
        <v>1024581</v>
      </c>
      <c r="AJ7" s="70">
        <f aca="true" t="shared" si="1" ref="AJ7:BO7">SUM(AJ8:AJ115)</f>
        <v>0</v>
      </c>
      <c r="AK7" s="70">
        <f t="shared" si="1"/>
        <v>431008</v>
      </c>
      <c r="AL7" s="70">
        <f t="shared" si="1"/>
        <v>11991</v>
      </c>
      <c r="AM7" s="70">
        <f t="shared" si="1"/>
        <v>527066</v>
      </c>
      <c r="AN7" s="70">
        <f t="shared" si="1"/>
        <v>4810131</v>
      </c>
      <c r="AO7" s="70">
        <f t="shared" si="1"/>
        <v>1198791</v>
      </c>
      <c r="AP7" s="70">
        <f t="shared" si="1"/>
        <v>877801</v>
      </c>
      <c r="AQ7" s="70">
        <f t="shared" si="1"/>
        <v>33016</v>
      </c>
      <c r="AR7" s="70">
        <f t="shared" si="1"/>
        <v>275017</v>
      </c>
      <c r="AS7" s="70">
        <f t="shared" si="1"/>
        <v>12957</v>
      </c>
      <c r="AT7" s="70">
        <f t="shared" si="1"/>
        <v>2391746</v>
      </c>
      <c r="AU7" s="70">
        <f t="shared" si="1"/>
        <v>21579</v>
      </c>
      <c r="AV7" s="70">
        <f t="shared" si="1"/>
        <v>2346481</v>
      </c>
      <c r="AW7" s="70">
        <f t="shared" si="1"/>
        <v>23686</v>
      </c>
      <c r="AX7" s="70">
        <f t="shared" si="1"/>
        <v>0</v>
      </c>
      <c r="AY7" s="70">
        <f t="shared" si="1"/>
        <v>1208621</v>
      </c>
      <c r="AZ7" s="70">
        <f t="shared" si="1"/>
        <v>635818</v>
      </c>
      <c r="BA7" s="70">
        <f t="shared" si="1"/>
        <v>401775</v>
      </c>
      <c r="BB7" s="70">
        <f t="shared" si="1"/>
        <v>39960</v>
      </c>
      <c r="BC7" s="70">
        <f t="shared" si="1"/>
        <v>131068</v>
      </c>
      <c r="BD7" s="70">
        <f t="shared" si="1"/>
        <v>3275687</v>
      </c>
      <c r="BE7" s="70">
        <f t="shared" si="1"/>
        <v>10973</v>
      </c>
      <c r="BF7" s="70">
        <f t="shared" si="1"/>
        <v>424925</v>
      </c>
      <c r="BG7" s="70">
        <f t="shared" si="1"/>
        <v>6722793</v>
      </c>
      <c r="BH7" s="70">
        <f t="shared" si="1"/>
        <v>4045206</v>
      </c>
      <c r="BI7" s="70">
        <f t="shared" si="1"/>
        <v>4013951</v>
      </c>
      <c r="BJ7" s="70">
        <f t="shared" si="1"/>
        <v>37234</v>
      </c>
      <c r="BK7" s="70">
        <f t="shared" si="1"/>
        <v>2869792</v>
      </c>
      <c r="BL7" s="70">
        <f t="shared" si="1"/>
        <v>665347</v>
      </c>
      <c r="BM7" s="70">
        <f t="shared" si="1"/>
        <v>441578</v>
      </c>
      <c r="BN7" s="70">
        <f t="shared" si="1"/>
        <v>31255</v>
      </c>
      <c r="BO7" s="70">
        <f t="shared" si="1"/>
        <v>841528</v>
      </c>
      <c r="BP7" s="70">
        <f aca="true" t="shared" si="2" ref="BP7:CI7">SUM(BP8:BP115)</f>
        <v>22980036</v>
      </c>
      <c r="BQ7" s="70">
        <f t="shared" si="2"/>
        <v>4837682</v>
      </c>
      <c r="BR7" s="70">
        <f t="shared" si="2"/>
        <v>3233291</v>
      </c>
      <c r="BS7" s="70">
        <f t="shared" si="2"/>
        <v>283530</v>
      </c>
      <c r="BT7" s="70">
        <f t="shared" si="2"/>
        <v>1188512</v>
      </c>
      <c r="BU7" s="70">
        <f t="shared" si="2"/>
        <v>132349</v>
      </c>
      <c r="BV7" s="70">
        <f t="shared" si="2"/>
        <v>6675084</v>
      </c>
      <c r="BW7" s="70">
        <f t="shared" si="2"/>
        <v>213586</v>
      </c>
      <c r="BX7" s="70">
        <f t="shared" si="2"/>
        <v>6196674</v>
      </c>
      <c r="BY7" s="70">
        <f t="shared" si="2"/>
        <v>264824</v>
      </c>
      <c r="BZ7" s="70">
        <f t="shared" si="2"/>
        <v>25626</v>
      </c>
      <c r="CA7" s="70">
        <f t="shared" si="2"/>
        <v>11306907</v>
      </c>
      <c r="CB7" s="70">
        <f t="shared" si="2"/>
        <v>5219612</v>
      </c>
      <c r="CC7" s="70">
        <f t="shared" si="2"/>
        <v>4797965</v>
      </c>
      <c r="CD7" s="70">
        <f t="shared" si="2"/>
        <v>992996</v>
      </c>
      <c r="CE7" s="70">
        <f t="shared" si="2"/>
        <v>296334</v>
      </c>
      <c r="CF7" s="70">
        <f t="shared" si="2"/>
        <v>8622831</v>
      </c>
      <c r="CG7" s="70">
        <f t="shared" si="2"/>
        <v>134737</v>
      </c>
      <c r="CH7" s="70">
        <f t="shared" si="2"/>
        <v>2272982</v>
      </c>
      <c r="CI7" s="70">
        <f t="shared" si="2"/>
        <v>29298224</v>
      </c>
    </row>
    <row r="8" spans="1:87" s="50" customFormat="1" ht="12" customHeight="1">
      <c r="A8" s="51" t="s">
        <v>679</v>
      </c>
      <c r="B8" s="64" t="s">
        <v>681</v>
      </c>
      <c r="C8" s="51" t="s">
        <v>682</v>
      </c>
      <c r="D8" s="72">
        <f aca="true" t="shared" si="3" ref="D8:D39">+SUM(E8,J8)</f>
        <v>648638</v>
      </c>
      <c r="E8" s="72">
        <f aca="true" t="shared" si="4" ref="E8:E39">+SUM(F8:I8)</f>
        <v>648638</v>
      </c>
      <c r="F8" s="72">
        <v>0</v>
      </c>
      <c r="G8" s="72">
        <v>639713</v>
      </c>
      <c r="H8" s="72">
        <v>8925</v>
      </c>
      <c r="I8" s="72">
        <v>0</v>
      </c>
      <c r="J8" s="72">
        <v>0</v>
      </c>
      <c r="K8" s="73">
        <v>18082</v>
      </c>
      <c r="L8" s="72">
        <f aca="true" t="shared" si="5" ref="L8:L39">+SUM(M8,R8,V8,W8,AC8)</f>
        <v>2513847</v>
      </c>
      <c r="M8" s="72">
        <f aca="true" t="shared" si="6" ref="M8:M39">+SUM(N8:Q8)</f>
        <v>664683</v>
      </c>
      <c r="N8" s="72">
        <v>372878</v>
      </c>
      <c r="O8" s="72">
        <v>0</v>
      </c>
      <c r="P8" s="72">
        <v>258212</v>
      </c>
      <c r="Q8" s="72">
        <v>33593</v>
      </c>
      <c r="R8" s="72">
        <f aca="true" t="shared" si="7" ref="R8:R39">+SUM(S8:U8)</f>
        <v>327290</v>
      </c>
      <c r="S8" s="72">
        <v>20578</v>
      </c>
      <c r="T8" s="72">
        <v>279405</v>
      </c>
      <c r="U8" s="72">
        <v>27307</v>
      </c>
      <c r="V8" s="72">
        <v>0</v>
      </c>
      <c r="W8" s="72">
        <f aca="true" t="shared" si="8" ref="W8:W39">+SUM(X8:AA8)</f>
        <v>1517558</v>
      </c>
      <c r="X8" s="72">
        <v>940978</v>
      </c>
      <c r="Y8" s="72">
        <v>547688</v>
      </c>
      <c r="Z8" s="72">
        <v>11292</v>
      </c>
      <c r="AA8" s="72">
        <v>17600</v>
      </c>
      <c r="AB8" s="73">
        <v>35910</v>
      </c>
      <c r="AC8" s="72">
        <v>4316</v>
      </c>
      <c r="AD8" s="72">
        <v>598748</v>
      </c>
      <c r="AE8" s="72">
        <f aca="true" t="shared" si="9" ref="AE8:AE39">+SUM(D8,L8,AD8)</f>
        <v>3761233</v>
      </c>
      <c r="AF8" s="72">
        <f aca="true" t="shared" si="10" ref="AF8:AF39">+SUM(AG8,AL8)</f>
        <v>20157</v>
      </c>
      <c r="AG8" s="72">
        <f aca="true" t="shared" si="11" ref="AG8:AG39">+SUM(AH8:AK8)</f>
        <v>20157</v>
      </c>
      <c r="AH8" s="72">
        <v>20157</v>
      </c>
      <c r="AI8" s="72">
        <v>0</v>
      </c>
      <c r="AJ8" s="72">
        <v>0</v>
      </c>
      <c r="AK8" s="72">
        <v>0</v>
      </c>
      <c r="AL8" s="72">
        <v>0</v>
      </c>
      <c r="AM8" s="73">
        <v>62238</v>
      </c>
      <c r="AN8" s="72">
        <f aca="true" t="shared" si="12" ref="AN8:AN39">+SUM(AO8,AT8,AX8,AY8,BE8)</f>
        <v>662691</v>
      </c>
      <c r="AO8" s="72">
        <f aca="true" t="shared" si="13" ref="AO8:AO39">+SUM(AP8:AS8)</f>
        <v>182893</v>
      </c>
      <c r="AP8" s="72">
        <v>116459</v>
      </c>
      <c r="AQ8" s="72">
        <v>0</v>
      </c>
      <c r="AR8" s="72">
        <v>53477</v>
      </c>
      <c r="AS8" s="72">
        <v>12957</v>
      </c>
      <c r="AT8" s="72">
        <f aca="true" t="shared" si="14" ref="AT8:AT39">+SUM(AU8:AW8)</f>
        <v>0</v>
      </c>
      <c r="AU8" s="72">
        <v>0</v>
      </c>
      <c r="AV8" s="72">
        <v>0</v>
      </c>
      <c r="AW8" s="72">
        <v>0</v>
      </c>
      <c r="AX8" s="72">
        <v>0</v>
      </c>
      <c r="AY8" s="72">
        <f aca="true" t="shared" si="15" ref="AY8:AY39">+SUM(AZ8:BC8)</f>
        <v>479798</v>
      </c>
      <c r="AZ8" s="72">
        <v>472853</v>
      </c>
      <c r="BA8" s="72">
        <v>6485</v>
      </c>
      <c r="BB8" s="72">
        <v>460</v>
      </c>
      <c r="BC8" s="72">
        <v>0</v>
      </c>
      <c r="BD8" s="73">
        <v>316471</v>
      </c>
      <c r="BE8" s="72">
        <v>0</v>
      </c>
      <c r="BF8" s="72">
        <v>129071</v>
      </c>
      <c r="BG8" s="72">
        <f aca="true" t="shared" si="16" ref="BG8:BG39">+SUM(BF8,AN8,AF8)</f>
        <v>811919</v>
      </c>
      <c r="BH8" s="72">
        <f aca="true" t="shared" si="17" ref="BH8:BH39">SUM(D8,AF8)</f>
        <v>668795</v>
      </c>
      <c r="BI8" s="72">
        <f aca="true" t="shared" si="18" ref="BI8:BI39">SUM(E8,AG8)</f>
        <v>668795</v>
      </c>
      <c r="BJ8" s="72">
        <f aca="true" t="shared" si="19" ref="BJ8:BJ39">SUM(F8,AH8)</f>
        <v>20157</v>
      </c>
      <c r="BK8" s="72">
        <f aca="true" t="shared" si="20" ref="BK8:BK39">SUM(G8,AI8)</f>
        <v>639713</v>
      </c>
      <c r="BL8" s="72">
        <f aca="true" t="shared" si="21" ref="BL8:BL39">SUM(H8,AJ8)</f>
        <v>8925</v>
      </c>
      <c r="BM8" s="72">
        <f aca="true" t="shared" si="22" ref="BM8:BM39">SUM(I8,AK8)</f>
        <v>0</v>
      </c>
      <c r="BN8" s="72">
        <f aca="true" t="shared" si="23" ref="BN8:BN39">SUM(J8,AL8)</f>
        <v>0</v>
      </c>
      <c r="BO8" s="73">
        <f aca="true" t="shared" si="24" ref="BO8:BO39">SUM(K8,AM8)</f>
        <v>80320</v>
      </c>
      <c r="BP8" s="72">
        <f aca="true" t="shared" si="25" ref="BP8:BP39">SUM(L8,AN8)</f>
        <v>3176538</v>
      </c>
      <c r="BQ8" s="72">
        <f aca="true" t="shared" si="26" ref="BQ8:BQ39">SUM(M8,AO8)</f>
        <v>847576</v>
      </c>
      <c r="BR8" s="72">
        <f aca="true" t="shared" si="27" ref="BR8:BR39">SUM(N8,AP8)</f>
        <v>489337</v>
      </c>
      <c r="BS8" s="72">
        <f aca="true" t="shared" si="28" ref="BS8:BS39">SUM(O8,AQ8)</f>
        <v>0</v>
      </c>
      <c r="BT8" s="72">
        <f aca="true" t="shared" si="29" ref="BT8:BT39">SUM(P8,AR8)</f>
        <v>311689</v>
      </c>
      <c r="BU8" s="72">
        <f aca="true" t="shared" si="30" ref="BU8:BU39">SUM(Q8,AS8)</f>
        <v>46550</v>
      </c>
      <c r="BV8" s="72">
        <f aca="true" t="shared" si="31" ref="BV8:BV39">SUM(R8,AT8)</f>
        <v>327290</v>
      </c>
      <c r="BW8" s="72">
        <f aca="true" t="shared" si="32" ref="BW8:BW39">SUM(S8,AU8)</f>
        <v>20578</v>
      </c>
      <c r="BX8" s="72">
        <f aca="true" t="shared" si="33" ref="BX8:BX39">SUM(T8,AV8)</f>
        <v>279405</v>
      </c>
      <c r="BY8" s="72">
        <f aca="true" t="shared" si="34" ref="BY8:BY39">SUM(U8,AW8)</f>
        <v>27307</v>
      </c>
      <c r="BZ8" s="72">
        <f aca="true" t="shared" si="35" ref="BZ8:BZ39">SUM(V8,AX8)</f>
        <v>0</v>
      </c>
      <c r="CA8" s="72">
        <f aca="true" t="shared" si="36" ref="CA8:CA39">SUM(W8,AY8)</f>
        <v>1997356</v>
      </c>
      <c r="CB8" s="72">
        <f aca="true" t="shared" si="37" ref="CB8:CB39">SUM(X8,AZ8)</f>
        <v>1413831</v>
      </c>
      <c r="CC8" s="72">
        <f aca="true" t="shared" si="38" ref="CC8:CC39">SUM(Y8,BA8)</f>
        <v>554173</v>
      </c>
      <c r="CD8" s="72">
        <f aca="true" t="shared" si="39" ref="CD8:CD39">SUM(Z8,BB8)</f>
        <v>11752</v>
      </c>
      <c r="CE8" s="72">
        <f aca="true" t="shared" si="40" ref="CE8:CE39">SUM(AA8,BC8)</f>
        <v>17600</v>
      </c>
      <c r="CF8" s="73">
        <f aca="true" t="shared" si="41" ref="CF8:CF39">SUM(AB8,BD8)</f>
        <v>352381</v>
      </c>
      <c r="CG8" s="72">
        <f aca="true" t="shared" si="42" ref="CG8:CG39">SUM(AC8,BE8)</f>
        <v>4316</v>
      </c>
      <c r="CH8" s="72">
        <f aca="true" t="shared" si="43" ref="CH8:CH39">SUM(AD8,BF8)</f>
        <v>727819</v>
      </c>
      <c r="CI8" s="72">
        <f aca="true" t="shared" si="44" ref="CI8:CI39">SUM(AE8,BG8)</f>
        <v>4573152</v>
      </c>
    </row>
    <row r="9" spans="1:87" s="50" customFormat="1" ht="12" customHeight="1">
      <c r="A9" s="51" t="s">
        <v>679</v>
      </c>
      <c r="B9" s="64" t="s">
        <v>683</v>
      </c>
      <c r="C9" s="51" t="s">
        <v>684</v>
      </c>
      <c r="D9" s="72">
        <f t="shared" si="3"/>
        <v>11591</v>
      </c>
      <c r="E9" s="72">
        <f t="shared" si="4"/>
        <v>11591</v>
      </c>
      <c r="F9" s="72">
        <v>0</v>
      </c>
      <c r="G9" s="72">
        <v>2097</v>
      </c>
      <c r="H9" s="72">
        <v>9494</v>
      </c>
      <c r="I9" s="72">
        <v>0</v>
      </c>
      <c r="J9" s="72">
        <v>0</v>
      </c>
      <c r="K9" s="73">
        <v>0</v>
      </c>
      <c r="L9" s="72">
        <f t="shared" si="5"/>
        <v>983483</v>
      </c>
      <c r="M9" s="72">
        <f t="shared" si="6"/>
        <v>353904</v>
      </c>
      <c r="N9" s="72">
        <v>148462</v>
      </c>
      <c r="O9" s="72">
        <v>169732</v>
      </c>
      <c r="P9" s="72">
        <v>20866</v>
      </c>
      <c r="Q9" s="72">
        <v>14844</v>
      </c>
      <c r="R9" s="72">
        <f t="shared" si="7"/>
        <v>55584</v>
      </c>
      <c r="S9" s="72">
        <v>20333</v>
      </c>
      <c r="T9" s="72">
        <v>1641</v>
      </c>
      <c r="U9" s="72">
        <v>33610</v>
      </c>
      <c r="V9" s="72">
        <v>7699</v>
      </c>
      <c r="W9" s="72">
        <f t="shared" si="8"/>
        <v>559890</v>
      </c>
      <c r="X9" s="72">
        <v>471685</v>
      </c>
      <c r="Y9" s="72">
        <v>44645</v>
      </c>
      <c r="Z9" s="72">
        <v>41171</v>
      </c>
      <c r="AA9" s="72">
        <v>2389</v>
      </c>
      <c r="AB9" s="73">
        <v>397570</v>
      </c>
      <c r="AC9" s="72">
        <v>6406</v>
      </c>
      <c r="AD9" s="72">
        <v>120765</v>
      </c>
      <c r="AE9" s="72">
        <f t="shared" si="9"/>
        <v>1115839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18223</v>
      </c>
      <c r="AO9" s="72">
        <f t="shared" si="13"/>
        <v>10798</v>
      </c>
      <c r="AP9" s="72">
        <v>10390</v>
      </c>
      <c r="AQ9" s="72">
        <v>408</v>
      </c>
      <c r="AR9" s="72">
        <v>0</v>
      </c>
      <c r="AS9" s="72">
        <v>0</v>
      </c>
      <c r="AT9" s="72">
        <f t="shared" si="14"/>
        <v>7425</v>
      </c>
      <c r="AU9" s="72">
        <v>7425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104663</v>
      </c>
      <c r="BE9" s="72">
        <v>0</v>
      </c>
      <c r="BF9" s="72">
        <v>72930</v>
      </c>
      <c r="BG9" s="72">
        <f t="shared" si="16"/>
        <v>91153</v>
      </c>
      <c r="BH9" s="72">
        <f t="shared" si="17"/>
        <v>11591</v>
      </c>
      <c r="BI9" s="72">
        <f t="shared" si="18"/>
        <v>11591</v>
      </c>
      <c r="BJ9" s="72">
        <f t="shared" si="19"/>
        <v>0</v>
      </c>
      <c r="BK9" s="72">
        <f t="shared" si="20"/>
        <v>2097</v>
      </c>
      <c r="BL9" s="72">
        <f t="shared" si="21"/>
        <v>9494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1001706</v>
      </c>
      <c r="BQ9" s="72">
        <f t="shared" si="26"/>
        <v>364702</v>
      </c>
      <c r="BR9" s="72">
        <f t="shared" si="27"/>
        <v>158852</v>
      </c>
      <c r="BS9" s="72">
        <f t="shared" si="28"/>
        <v>170140</v>
      </c>
      <c r="BT9" s="72">
        <f t="shared" si="29"/>
        <v>20866</v>
      </c>
      <c r="BU9" s="72">
        <f t="shared" si="30"/>
        <v>14844</v>
      </c>
      <c r="BV9" s="72">
        <f t="shared" si="31"/>
        <v>63009</v>
      </c>
      <c r="BW9" s="72">
        <f t="shared" si="32"/>
        <v>27758</v>
      </c>
      <c r="BX9" s="72">
        <f t="shared" si="33"/>
        <v>1641</v>
      </c>
      <c r="BY9" s="72">
        <f t="shared" si="34"/>
        <v>33610</v>
      </c>
      <c r="BZ9" s="72">
        <f t="shared" si="35"/>
        <v>7699</v>
      </c>
      <c r="CA9" s="72">
        <f t="shared" si="36"/>
        <v>559890</v>
      </c>
      <c r="CB9" s="72">
        <f t="shared" si="37"/>
        <v>471685</v>
      </c>
      <c r="CC9" s="72">
        <f t="shared" si="38"/>
        <v>44645</v>
      </c>
      <c r="CD9" s="72">
        <f t="shared" si="39"/>
        <v>41171</v>
      </c>
      <c r="CE9" s="72">
        <f t="shared" si="40"/>
        <v>2389</v>
      </c>
      <c r="CF9" s="73">
        <f t="shared" si="41"/>
        <v>502233</v>
      </c>
      <c r="CG9" s="72">
        <f t="shared" si="42"/>
        <v>6406</v>
      </c>
      <c r="CH9" s="72">
        <f t="shared" si="43"/>
        <v>193695</v>
      </c>
      <c r="CI9" s="72">
        <f t="shared" si="44"/>
        <v>1206992</v>
      </c>
    </row>
    <row r="10" spans="1:87" s="50" customFormat="1" ht="12" customHeight="1">
      <c r="A10" s="51" t="s">
        <v>679</v>
      </c>
      <c r="B10" s="64" t="s">
        <v>685</v>
      </c>
      <c r="C10" s="51" t="s">
        <v>686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780956</v>
      </c>
      <c r="M10" s="72">
        <f t="shared" si="6"/>
        <v>147463</v>
      </c>
      <c r="N10" s="72">
        <v>147463</v>
      </c>
      <c r="O10" s="72">
        <v>0</v>
      </c>
      <c r="P10" s="72">
        <v>0</v>
      </c>
      <c r="Q10" s="72">
        <v>0</v>
      </c>
      <c r="R10" s="72">
        <f t="shared" si="7"/>
        <v>7061</v>
      </c>
      <c r="S10" s="72">
        <v>1640</v>
      </c>
      <c r="T10" s="72">
        <v>2806</v>
      </c>
      <c r="U10" s="72">
        <v>2615</v>
      </c>
      <c r="V10" s="72">
        <v>3447</v>
      </c>
      <c r="W10" s="72">
        <f t="shared" si="8"/>
        <v>622985</v>
      </c>
      <c r="X10" s="72">
        <v>377592</v>
      </c>
      <c r="Y10" s="72">
        <v>197785</v>
      </c>
      <c r="Z10" s="72">
        <v>47608</v>
      </c>
      <c r="AA10" s="72">
        <v>0</v>
      </c>
      <c r="AB10" s="73">
        <v>210076</v>
      </c>
      <c r="AC10" s="72">
        <v>0</v>
      </c>
      <c r="AD10" s="72">
        <v>99885</v>
      </c>
      <c r="AE10" s="72">
        <f t="shared" si="9"/>
        <v>880841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203554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780956</v>
      </c>
      <c r="BQ10" s="72">
        <f t="shared" si="26"/>
        <v>147463</v>
      </c>
      <c r="BR10" s="72">
        <f t="shared" si="27"/>
        <v>147463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7061</v>
      </c>
      <c r="BW10" s="72">
        <f t="shared" si="32"/>
        <v>1640</v>
      </c>
      <c r="BX10" s="72">
        <f t="shared" si="33"/>
        <v>2806</v>
      </c>
      <c r="BY10" s="72">
        <f t="shared" si="34"/>
        <v>2615</v>
      </c>
      <c r="BZ10" s="72">
        <f t="shared" si="35"/>
        <v>3447</v>
      </c>
      <c r="CA10" s="72">
        <f t="shared" si="36"/>
        <v>622985</v>
      </c>
      <c r="CB10" s="72">
        <f t="shared" si="37"/>
        <v>377592</v>
      </c>
      <c r="CC10" s="72">
        <f t="shared" si="38"/>
        <v>197785</v>
      </c>
      <c r="CD10" s="72">
        <f t="shared" si="39"/>
        <v>47608</v>
      </c>
      <c r="CE10" s="72">
        <f t="shared" si="40"/>
        <v>0</v>
      </c>
      <c r="CF10" s="73">
        <f t="shared" si="41"/>
        <v>413630</v>
      </c>
      <c r="CG10" s="72">
        <f t="shared" si="42"/>
        <v>0</v>
      </c>
      <c r="CH10" s="72">
        <f t="shared" si="43"/>
        <v>99885</v>
      </c>
      <c r="CI10" s="72">
        <f t="shared" si="44"/>
        <v>880841</v>
      </c>
    </row>
    <row r="11" spans="1:87" s="50" customFormat="1" ht="12" customHeight="1">
      <c r="A11" s="51" t="s">
        <v>679</v>
      </c>
      <c r="B11" s="64" t="s">
        <v>687</v>
      </c>
      <c r="C11" s="51" t="s">
        <v>688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404653</v>
      </c>
      <c r="M11" s="72">
        <f t="shared" si="6"/>
        <v>88321</v>
      </c>
      <c r="N11" s="72">
        <v>72585</v>
      </c>
      <c r="O11" s="72">
        <v>2538</v>
      </c>
      <c r="P11" s="72">
        <v>6599</v>
      </c>
      <c r="Q11" s="72">
        <v>6599</v>
      </c>
      <c r="R11" s="72">
        <f t="shared" si="7"/>
        <v>106257</v>
      </c>
      <c r="S11" s="72">
        <v>207</v>
      </c>
      <c r="T11" s="72">
        <v>100393</v>
      </c>
      <c r="U11" s="72">
        <v>5657</v>
      </c>
      <c r="V11" s="72">
        <v>0</v>
      </c>
      <c r="W11" s="72">
        <f t="shared" si="8"/>
        <v>210075</v>
      </c>
      <c r="X11" s="72">
        <v>87819</v>
      </c>
      <c r="Y11" s="72">
        <v>111250</v>
      </c>
      <c r="Z11" s="72">
        <v>9988</v>
      </c>
      <c r="AA11" s="72">
        <v>1018</v>
      </c>
      <c r="AB11" s="73">
        <v>0</v>
      </c>
      <c r="AC11" s="72">
        <v>0</v>
      </c>
      <c r="AD11" s="72">
        <v>196990</v>
      </c>
      <c r="AE11" s="72">
        <f t="shared" si="9"/>
        <v>601643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0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0</v>
      </c>
      <c r="AZ11" s="72">
        <v>0</v>
      </c>
      <c r="BA11" s="72">
        <v>0</v>
      </c>
      <c r="BB11" s="72">
        <v>0</v>
      </c>
      <c r="BC11" s="72">
        <v>0</v>
      </c>
      <c r="BD11" s="73">
        <v>36466</v>
      </c>
      <c r="BE11" s="72">
        <v>0</v>
      </c>
      <c r="BF11" s="72">
        <v>0</v>
      </c>
      <c r="BG11" s="72">
        <f t="shared" si="16"/>
        <v>0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404653</v>
      </c>
      <c r="BQ11" s="72">
        <f t="shared" si="26"/>
        <v>88321</v>
      </c>
      <c r="BR11" s="72">
        <f t="shared" si="27"/>
        <v>72585</v>
      </c>
      <c r="BS11" s="72">
        <f t="shared" si="28"/>
        <v>2538</v>
      </c>
      <c r="BT11" s="72">
        <f t="shared" si="29"/>
        <v>6599</v>
      </c>
      <c r="BU11" s="72">
        <f t="shared" si="30"/>
        <v>6599</v>
      </c>
      <c r="BV11" s="72">
        <f t="shared" si="31"/>
        <v>106257</v>
      </c>
      <c r="BW11" s="72">
        <f t="shared" si="32"/>
        <v>207</v>
      </c>
      <c r="BX11" s="72">
        <f t="shared" si="33"/>
        <v>100393</v>
      </c>
      <c r="BY11" s="72">
        <f t="shared" si="34"/>
        <v>5657</v>
      </c>
      <c r="BZ11" s="72">
        <f t="shared" si="35"/>
        <v>0</v>
      </c>
      <c r="CA11" s="72">
        <f t="shared" si="36"/>
        <v>210075</v>
      </c>
      <c r="CB11" s="72">
        <f t="shared" si="37"/>
        <v>87819</v>
      </c>
      <c r="CC11" s="72">
        <f t="shared" si="38"/>
        <v>111250</v>
      </c>
      <c r="CD11" s="72">
        <f t="shared" si="39"/>
        <v>9988</v>
      </c>
      <c r="CE11" s="72">
        <f t="shared" si="40"/>
        <v>1018</v>
      </c>
      <c r="CF11" s="73">
        <f t="shared" si="41"/>
        <v>36466</v>
      </c>
      <c r="CG11" s="72">
        <f t="shared" si="42"/>
        <v>0</v>
      </c>
      <c r="CH11" s="72">
        <f t="shared" si="43"/>
        <v>196990</v>
      </c>
      <c r="CI11" s="72">
        <f t="shared" si="44"/>
        <v>601643</v>
      </c>
    </row>
    <row r="12" spans="1:87" s="50" customFormat="1" ht="12" customHeight="1">
      <c r="A12" s="53" t="s">
        <v>679</v>
      </c>
      <c r="B12" s="54" t="s">
        <v>689</v>
      </c>
      <c r="C12" s="53" t="s">
        <v>690</v>
      </c>
      <c r="D12" s="74">
        <f t="shared" si="3"/>
        <v>54035</v>
      </c>
      <c r="E12" s="74">
        <f t="shared" si="4"/>
        <v>54035</v>
      </c>
      <c r="F12" s="74">
        <v>0</v>
      </c>
      <c r="G12" s="74">
        <v>0</v>
      </c>
      <c r="H12" s="74">
        <v>54035</v>
      </c>
      <c r="I12" s="74"/>
      <c r="J12" s="74"/>
      <c r="K12" s="75">
        <v>120</v>
      </c>
      <c r="L12" s="74">
        <f t="shared" si="5"/>
        <v>436631</v>
      </c>
      <c r="M12" s="74">
        <f t="shared" si="6"/>
        <v>55573</v>
      </c>
      <c r="N12" s="74">
        <v>37588</v>
      </c>
      <c r="O12" s="74">
        <v>4160</v>
      </c>
      <c r="P12" s="74"/>
      <c r="Q12" s="74">
        <v>13825</v>
      </c>
      <c r="R12" s="74">
        <f t="shared" si="7"/>
        <v>74889</v>
      </c>
      <c r="S12" s="74">
        <v>18549</v>
      </c>
      <c r="T12" s="74">
        <v>40546</v>
      </c>
      <c r="U12" s="74">
        <v>15794</v>
      </c>
      <c r="V12" s="74">
        <v>0</v>
      </c>
      <c r="W12" s="74">
        <f t="shared" si="8"/>
        <v>306169</v>
      </c>
      <c r="X12" s="74">
        <v>284219</v>
      </c>
      <c r="Y12" s="74">
        <v>9274</v>
      </c>
      <c r="Z12" s="74">
        <v>12676</v>
      </c>
      <c r="AA12" s="74">
        <v>0</v>
      </c>
      <c r="AB12" s="75">
        <v>276708</v>
      </c>
      <c r="AC12" s="74">
        <v>0</v>
      </c>
      <c r="AD12" s="74">
        <v>0</v>
      </c>
      <c r="AE12" s="74">
        <f t="shared" si="9"/>
        <v>490666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/>
      <c r="AL12" s="74">
        <v>0</v>
      </c>
      <c r="AM12" s="75">
        <v>130609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/>
      <c r="BD12" s="75">
        <v>75024</v>
      </c>
      <c r="BE12" s="74">
        <v>0</v>
      </c>
      <c r="BF12" s="74">
        <v>0</v>
      </c>
      <c r="BG12" s="74">
        <f t="shared" si="16"/>
        <v>0</v>
      </c>
      <c r="BH12" s="74">
        <f t="shared" si="17"/>
        <v>54035</v>
      </c>
      <c r="BI12" s="74">
        <f t="shared" si="18"/>
        <v>54035</v>
      </c>
      <c r="BJ12" s="74">
        <f t="shared" si="19"/>
        <v>0</v>
      </c>
      <c r="BK12" s="74">
        <f t="shared" si="20"/>
        <v>0</v>
      </c>
      <c r="BL12" s="74">
        <f t="shared" si="21"/>
        <v>54035</v>
      </c>
      <c r="BM12" s="74">
        <f t="shared" si="22"/>
        <v>0</v>
      </c>
      <c r="BN12" s="74">
        <f t="shared" si="23"/>
        <v>0</v>
      </c>
      <c r="BO12" s="75">
        <f t="shared" si="24"/>
        <v>130729</v>
      </c>
      <c r="BP12" s="74">
        <f t="shared" si="25"/>
        <v>436631</v>
      </c>
      <c r="BQ12" s="74">
        <f t="shared" si="26"/>
        <v>55573</v>
      </c>
      <c r="BR12" s="74">
        <f t="shared" si="27"/>
        <v>37588</v>
      </c>
      <c r="BS12" s="74">
        <f t="shared" si="28"/>
        <v>4160</v>
      </c>
      <c r="BT12" s="74">
        <f t="shared" si="29"/>
        <v>0</v>
      </c>
      <c r="BU12" s="74">
        <f t="shared" si="30"/>
        <v>13825</v>
      </c>
      <c r="BV12" s="74">
        <f t="shared" si="31"/>
        <v>74889</v>
      </c>
      <c r="BW12" s="74">
        <f t="shared" si="32"/>
        <v>18549</v>
      </c>
      <c r="BX12" s="74">
        <f t="shared" si="33"/>
        <v>40546</v>
      </c>
      <c r="BY12" s="74">
        <f t="shared" si="34"/>
        <v>15794</v>
      </c>
      <c r="BZ12" s="74">
        <f t="shared" si="35"/>
        <v>0</v>
      </c>
      <c r="CA12" s="74">
        <f t="shared" si="36"/>
        <v>306169</v>
      </c>
      <c r="CB12" s="74">
        <f t="shared" si="37"/>
        <v>284219</v>
      </c>
      <c r="CC12" s="74">
        <f t="shared" si="38"/>
        <v>9274</v>
      </c>
      <c r="CD12" s="74">
        <f t="shared" si="39"/>
        <v>12676</v>
      </c>
      <c r="CE12" s="74">
        <f t="shared" si="40"/>
        <v>0</v>
      </c>
      <c r="CF12" s="75">
        <f t="shared" si="41"/>
        <v>351732</v>
      </c>
      <c r="CG12" s="74">
        <f t="shared" si="42"/>
        <v>0</v>
      </c>
      <c r="CH12" s="74">
        <f t="shared" si="43"/>
        <v>0</v>
      </c>
      <c r="CI12" s="74">
        <f t="shared" si="44"/>
        <v>490666</v>
      </c>
    </row>
    <row r="13" spans="1:87" s="50" customFormat="1" ht="12" customHeight="1">
      <c r="A13" s="53" t="s">
        <v>679</v>
      </c>
      <c r="B13" s="54" t="s">
        <v>691</v>
      </c>
      <c r="C13" s="53" t="s">
        <v>692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471959</v>
      </c>
      <c r="M13" s="74">
        <f t="shared" si="6"/>
        <v>72171</v>
      </c>
      <c r="N13" s="74">
        <v>62572</v>
      </c>
      <c r="O13" s="74">
        <v>0</v>
      </c>
      <c r="P13" s="74">
        <v>3144</v>
      </c>
      <c r="Q13" s="74">
        <v>6455</v>
      </c>
      <c r="R13" s="74">
        <f t="shared" si="7"/>
        <v>123084</v>
      </c>
      <c r="S13" s="74">
        <v>2906</v>
      </c>
      <c r="T13" s="74">
        <v>110932</v>
      </c>
      <c r="U13" s="74">
        <v>9246</v>
      </c>
      <c r="V13" s="74">
        <v>0</v>
      </c>
      <c r="W13" s="74">
        <f t="shared" si="8"/>
        <v>276704</v>
      </c>
      <c r="X13" s="74">
        <v>77146</v>
      </c>
      <c r="Y13" s="74">
        <v>184924</v>
      </c>
      <c r="Z13" s="74">
        <v>14634</v>
      </c>
      <c r="AA13" s="74">
        <v>0</v>
      </c>
      <c r="AB13" s="75">
        <v>0</v>
      </c>
      <c r="AC13" s="74">
        <v>0</v>
      </c>
      <c r="AD13" s="74">
        <v>18666</v>
      </c>
      <c r="AE13" s="74">
        <f t="shared" si="9"/>
        <v>490625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65891</v>
      </c>
      <c r="AN13" s="74">
        <f t="shared" si="12"/>
        <v>1290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1290</v>
      </c>
      <c r="AZ13" s="74">
        <v>0</v>
      </c>
      <c r="BA13" s="74">
        <v>0</v>
      </c>
      <c r="BB13" s="74">
        <v>0</v>
      </c>
      <c r="BC13" s="74">
        <v>1290</v>
      </c>
      <c r="BD13" s="75">
        <v>112686</v>
      </c>
      <c r="BE13" s="74">
        <v>0</v>
      </c>
      <c r="BF13" s="74">
        <v>85</v>
      </c>
      <c r="BG13" s="74">
        <f t="shared" si="16"/>
        <v>1375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65891</v>
      </c>
      <c r="BP13" s="74">
        <f t="shared" si="25"/>
        <v>473249</v>
      </c>
      <c r="BQ13" s="74">
        <f t="shared" si="26"/>
        <v>72171</v>
      </c>
      <c r="BR13" s="74">
        <f t="shared" si="27"/>
        <v>62572</v>
      </c>
      <c r="BS13" s="74">
        <f t="shared" si="28"/>
        <v>0</v>
      </c>
      <c r="BT13" s="74">
        <f t="shared" si="29"/>
        <v>3144</v>
      </c>
      <c r="BU13" s="74">
        <f t="shared" si="30"/>
        <v>6455</v>
      </c>
      <c r="BV13" s="74">
        <f t="shared" si="31"/>
        <v>123084</v>
      </c>
      <c r="BW13" s="74">
        <f t="shared" si="32"/>
        <v>2906</v>
      </c>
      <c r="BX13" s="74">
        <f t="shared" si="33"/>
        <v>110932</v>
      </c>
      <c r="BY13" s="74">
        <f t="shared" si="34"/>
        <v>9246</v>
      </c>
      <c r="BZ13" s="74">
        <f t="shared" si="35"/>
        <v>0</v>
      </c>
      <c r="CA13" s="74">
        <f t="shared" si="36"/>
        <v>277994</v>
      </c>
      <c r="CB13" s="74">
        <f t="shared" si="37"/>
        <v>77146</v>
      </c>
      <c r="CC13" s="74">
        <f t="shared" si="38"/>
        <v>184924</v>
      </c>
      <c r="CD13" s="74">
        <f t="shared" si="39"/>
        <v>14634</v>
      </c>
      <c r="CE13" s="74">
        <f t="shared" si="40"/>
        <v>1290</v>
      </c>
      <c r="CF13" s="75">
        <f t="shared" si="41"/>
        <v>112686</v>
      </c>
      <c r="CG13" s="74">
        <f t="shared" si="42"/>
        <v>0</v>
      </c>
      <c r="CH13" s="74">
        <f t="shared" si="43"/>
        <v>18751</v>
      </c>
      <c r="CI13" s="74">
        <f t="shared" si="44"/>
        <v>492000</v>
      </c>
    </row>
    <row r="14" spans="1:87" s="50" customFormat="1" ht="12" customHeight="1">
      <c r="A14" s="53" t="s">
        <v>679</v>
      </c>
      <c r="B14" s="54" t="s">
        <v>693</v>
      </c>
      <c r="C14" s="53" t="s">
        <v>694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474224</v>
      </c>
      <c r="M14" s="74">
        <f t="shared" si="6"/>
        <v>133053</v>
      </c>
      <c r="N14" s="74">
        <v>44449</v>
      </c>
      <c r="O14" s="74">
        <v>0</v>
      </c>
      <c r="P14" s="74">
        <v>88604</v>
      </c>
      <c r="Q14" s="74">
        <v>0</v>
      </c>
      <c r="R14" s="74">
        <f t="shared" si="7"/>
        <v>170705</v>
      </c>
      <c r="S14" s="74">
        <v>247</v>
      </c>
      <c r="T14" s="74">
        <v>164957</v>
      </c>
      <c r="U14" s="74">
        <v>5501</v>
      </c>
      <c r="V14" s="74">
        <v>0</v>
      </c>
      <c r="W14" s="74">
        <f t="shared" si="8"/>
        <v>170466</v>
      </c>
      <c r="X14" s="74">
        <v>122383</v>
      </c>
      <c r="Y14" s="74">
        <v>9107</v>
      </c>
      <c r="Z14" s="74">
        <v>38976</v>
      </c>
      <c r="AA14" s="74">
        <v>0</v>
      </c>
      <c r="AB14" s="75">
        <v>0</v>
      </c>
      <c r="AC14" s="74">
        <v>0</v>
      </c>
      <c r="AD14" s="74">
        <v>0</v>
      </c>
      <c r="AE14" s="74">
        <f t="shared" si="9"/>
        <v>474224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54600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474224</v>
      </c>
      <c r="BQ14" s="74">
        <f t="shared" si="26"/>
        <v>133053</v>
      </c>
      <c r="BR14" s="74">
        <f t="shared" si="27"/>
        <v>44449</v>
      </c>
      <c r="BS14" s="74">
        <f t="shared" si="28"/>
        <v>0</v>
      </c>
      <c r="BT14" s="74">
        <f t="shared" si="29"/>
        <v>88604</v>
      </c>
      <c r="BU14" s="74">
        <f t="shared" si="30"/>
        <v>0</v>
      </c>
      <c r="BV14" s="74">
        <f t="shared" si="31"/>
        <v>170705</v>
      </c>
      <c r="BW14" s="74">
        <f t="shared" si="32"/>
        <v>247</v>
      </c>
      <c r="BX14" s="74">
        <f t="shared" si="33"/>
        <v>164957</v>
      </c>
      <c r="BY14" s="74">
        <f t="shared" si="34"/>
        <v>5501</v>
      </c>
      <c r="BZ14" s="74">
        <f t="shared" si="35"/>
        <v>0</v>
      </c>
      <c r="CA14" s="74">
        <f t="shared" si="36"/>
        <v>170466</v>
      </c>
      <c r="CB14" s="74">
        <f t="shared" si="37"/>
        <v>122383</v>
      </c>
      <c r="CC14" s="74">
        <f t="shared" si="38"/>
        <v>9107</v>
      </c>
      <c r="CD14" s="74">
        <f t="shared" si="39"/>
        <v>38976</v>
      </c>
      <c r="CE14" s="74">
        <f t="shared" si="40"/>
        <v>0</v>
      </c>
      <c r="CF14" s="75">
        <f t="shared" si="41"/>
        <v>54600</v>
      </c>
      <c r="CG14" s="74">
        <f t="shared" si="42"/>
        <v>0</v>
      </c>
      <c r="CH14" s="74">
        <f t="shared" si="43"/>
        <v>0</v>
      </c>
      <c r="CI14" s="74">
        <f t="shared" si="44"/>
        <v>474224</v>
      </c>
    </row>
    <row r="15" spans="1:87" s="50" customFormat="1" ht="12" customHeight="1">
      <c r="A15" s="53" t="s">
        <v>679</v>
      </c>
      <c r="B15" s="54" t="s">
        <v>695</v>
      </c>
      <c r="C15" s="53" t="s">
        <v>696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498244</v>
      </c>
      <c r="M15" s="74">
        <f t="shared" si="6"/>
        <v>94163</v>
      </c>
      <c r="N15" s="74">
        <v>49254</v>
      </c>
      <c r="O15" s="74">
        <v>29954</v>
      </c>
      <c r="P15" s="74">
        <v>0</v>
      </c>
      <c r="Q15" s="74">
        <v>14955</v>
      </c>
      <c r="R15" s="74">
        <f t="shared" si="7"/>
        <v>20704</v>
      </c>
      <c r="S15" s="74">
        <v>9912</v>
      </c>
      <c r="T15" s="74">
        <v>266</v>
      </c>
      <c r="U15" s="74">
        <v>10526</v>
      </c>
      <c r="V15" s="74">
        <v>0</v>
      </c>
      <c r="W15" s="74">
        <f t="shared" si="8"/>
        <v>383377</v>
      </c>
      <c r="X15" s="74">
        <v>71284</v>
      </c>
      <c r="Y15" s="74">
        <v>293675</v>
      </c>
      <c r="Z15" s="74">
        <v>18418</v>
      </c>
      <c r="AA15" s="74">
        <v>0</v>
      </c>
      <c r="AB15" s="75">
        <v>0</v>
      </c>
      <c r="AC15" s="74">
        <v>0</v>
      </c>
      <c r="AD15" s="74">
        <v>0</v>
      </c>
      <c r="AE15" s="74">
        <f t="shared" si="9"/>
        <v>498244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290933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498244</v>
      </c>
      <c r="BQ15" s="74">
        <f t="shared" si="26"/>
        <v>94163</v>
      </c>
      <c r="BR15" s="74">
        <f t="shared" si="27"/>
        <v>49254</v>
      </c>
      <c r="BS15" s="74">
        <f t="shared" si="28"/>
        <v>29954</v>
      </c>
      <c r="BT15" s="74">
        <f t="shared" si="29"/>
        <v>0</v>
      </c>
      <c r="BU15" s="74">
        <f t="shared" si="30"/>
        <v>14955</v>
      </c>
      <c r="BV15" s="74">
        <f t="shared" si="31"/>
        <v>20704</v>
      </c>
      <c r="BW15" s="74">
        <f t="shared" si="32"/>
        <v>9912</v>
      </c>
      <c r="BX15" s="74">
        <f t="shared" si="33"/>
        <v>266</v>
      </c>
      <c r="BY15" s="74">
        <f t="shared" si="34"/>
        <v>10526</v>
      </c>
      <c r="BZ15" s="74">
        <f t="shared" si="35"/>
        <v>0</v>
      </c>
      <c r="CA15" s="74">
        <f t="shared" si="36"/>
        <v>383377</v>
      </c>
      <c r="CB15" s="74">
        <f t="shared" si="37"/>
        <v>71284</v>
      </c>
      <c r="CC15" s="74">
        <f t="shared" si="38"/>
        <v>293675</v>
      </c>
      <c r="CD15" s="74">
        <f t="shared" si="39"/>
        <v>18418</v>
      </c>
      <c r="CE15" s="74">
        <f t="shared" si="40"/>
        <v>0</v>
      </c>
      <c r="CF15" s="75">
        <f t="shared" si="41"/>
        <v>290933</v>
      </c>
      <c r="CG15" s="74">
        <f t="shared" si="42"/>
        <v>0</v>
      </c>
      <c r="CH15" s="74">
        <f t="shared" si="43"/>
        <v>0</v>
      </c>
      <c r="CI15" s="74">
        <f t="shared" si="44"/>
        <v>498244</v>
      </c>
    </row>
    <row r="16" spans="1:87" s="50" customFormat="1" ht="12" customHeight="1">
      <c r="A16" s="53" t="s">
        <v>679</v>
      </c>
      <c r="B16" s="54" t="s">
        <v>697</v>
      </c>
      <c r="C16" s="53" t="s">
        <v>698</v>
      </c>
      <c r="D16" s="74">
        <f t="shared" si="3"/>
        <v>34605</v>
      </c>
      <c r="E16" s="74">
        <f t="shared" si="4"/>
        <v>34605</v>
      </c>
      <c r="F16" s="74">
        <v>0</v>
      </c>
      <c r="G16" s="74">
        <v>24170</v>
      </c>
      <c r="H16" s="74">
        <v>888</v>
      </c>
      <c r="I16" s="74">
        <v>9547</v>
      </c>
      <c r="J16" s="74">
        <v>0</v>
      </c>
      <c r="K16" s="75">
        <v>7026</v>
      </c>
      <c r="L16" s="74">
        <f t="shared" si="5"/>
        <v>266202</v>
      </c>
      <c r="M16" s="74">
        <f t="shared" si="6"/>
        <v>28046</v>
      </c>
      <c r="N16" s="74">
        <v>25910</v>
      </c>
      <c r="O16" s="74">
        <v>52</v>
      </c>
      <c r="P16" s="74">
        <v>2084</v>
      </c>
      <c r="Q16" s="74">
        <v>0</v>
      </c>
      <c r="R16" s="74">
        <f t="shared" si="7"/>
        <v>19375</v>
      </c>
      <c r="S16" s="74">
        <v>3932</v>
      </c>
      <c r="T16" s="74">
        <v>9135</v>
      </c>
      <c r="U16" s="74">
        <v>6308</v>
      </c>
      <c r="V16" s="74">
        <v>0</v>
      </c>
      <c r="W16" s="74">
        <f t="shared" si="8"/>
        <v>218781</v>
      </c>
      <c r="X16" s="74">
        <v>159318</v>
      </c>
      <c r="Y16" s="74">
        <v>32595</v>
      </c>
      <c r="Z16" s="74">
        <v>26868</v>
      </c>
      <c r="AA16" s="74">
        <v>0</v>
      </c>
      <c r="AB16" s="75">
        <v>167907</v>
      </c>
      <c r="AC16" s="74">
        <v>0</v>
      </c>
      <c r="AD16" s="74">
        <v>4954</v>
      </c>
      <c r="AE16" s="74">
        <f t="shared" si="9"/>
        <v>305761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145660</v>
      </c>
      <c r="BE16" s="74">
        <v>0</v>
      </c>
      <c r="BF16" s="74">
        <v>0</v>
      </c>
      <c r="BG16" s="74">
        <f t="shared" si="16"/>
        <v>0</v>
      </c>
      <c r="BH16" s="74">
        <f t="shared" si="17"/>
        <v>34605</v>
      </c>
      <c r="BI16" s="74">
        <f t="shared" si="18"/>
        <v>34605</v>
      </c>
      <c r="BJ16" s="74">
        <f t="shared" si="19"/>
        <v>0</v>
      </c>
      <c r="BK16" s="74">
        <f t="shared" si="20"/>
        <v>24170</v>
      </c>
      <c r="BL16" s="74">
        <f t="shared" si="21"/>
        <v>888</v>
      </c>
      <c r="BM16" s="74">
        <f t="shared" si="22"/>
        <v>9547</v>
      </c>
      <c r="BN16" s="74">
        <f t="shared" si="23"/>
        <v>0</v>
      </c>
      <c r="BO16" s="75">
        <f t="shared" si="24"/>
        <v>7026</v>
      </c>
      <c r="BP16" s="74">
        <f t="shared" si="25"/>
        <v>266202</v>
      </c>
      <c r="BQ16" s="74">
        <f t="shared" si="26"/>
        <v>28046</v>
      </c>
      <c r="BR16" s="74">
        <f t="shared" si="27"/>
        <v>25910</v>
      </c>
      <c r="BS16" s="74">
        <f t="shared" si="28"/>
        <v>52</v>
      </c>
      <c r="BT16" s="74">
        <f t="shared" si="29"/>
        <v>2084</v>
      </c>
      <c r="BU16" s="74">
        <f t="shared" si="30"/>
        <v>0</v>
      </c>
      <c r="BV16" s="74">
        <f t="shared" si="31"/>
        <v>19375</v>
      </c>
      <c r="BW16" s="74">
        <f t="shared" si="32"/>
        <v>3932</v>
      </c>
      <c r="BX16" s="74">
        <f t="shared" si="33"/>
        <v>9135</v>
      </c>
      <c r="BY16" s="74">
        <f t="shared" si="34"/>
        <v>6308</v>
      </c>
      <c r="BZ16" s="74">
        <f t="shared" si="35"/>
        <v>0</v>
      </c>
      <c r="CA16" s="74">
        <f t="shared" si="36"/>
        <v>218781</v>
      </c>
      <c r="CB16" s="74">
        <f t="shared" si="37"/>
        <v>159318</v>
      </c>
      <c r="CC16" s="74">
        <f t="shared" si="38"/>
        <v>32595</v>
      </c>
      <c r="CD16" s="74">
        <f t="shared" si="39"/>
        <v>26868</v>
      </c>
      <c r="CE16" s="74">
        <f t="shared" si="40"/>
        <v>0</v>
      </c>
      <c r="CF16" s="75">
        <f t="shared" si="41"/>
        <v>313567</v>
      </c>
      <c r="CG16" s="74">
        <f t="shared" si="42"/>
        <v>0</v>
      </c>
      <c r="CH16" s="74">
        <f t="shared" si="43"/>
        <v>4954</v>
      </c>
      <c r="CI16" s="74">
        <f t="shared" si="44"/>
        <v>305761</v>
      </c>
    </row>
    <row r="17" spans="1:87" s="50" customFormat="1" ht="12" customHeight="1">
      <c r="A17" s="53" t="s">
        <v>679</v>
      </c>
      <c r="B17" s="54" t="s">
        <v>699</v>
      </c>
      <c r="C17" s="53" t="s">
        <v>700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2906</v>
      </c>
      <c r="L17" s="74">
        <f t="shared" si="5"/>
        <v>163521</v>
      </c>
      <c r="M17" s="74">
        <f t="shared" si="6"/>
        <v>20817</v>
      </c>
      <c r="N17" s="74">
        <v>20817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142704</v>
      </c>
      <c r="X17" s="74">
        <v>119913</v>
      </c>
      <c r="Y17" s="74">
        <v>0</v>
      </c>
      <c r="Z17" s="74">
        <v>0</v>
      </c>
      <c r="AA17" s="74">
        <v>22791</v>
      </c>
      <c r="AB17" s="75">
        <v>133479</v>
      </c>
      <c r="AC17" s="74">
        <v>0</v>
      </c>
      <c r="AD17" s="74">
        <v>18282</v>
      </c>
      <c r="AE17" s="74">
        <f t="shared" si="9"/>
        <v>181803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991</v>
      </c>
      <c r="AO17" s="74">
        <f t="shared" si="13"/>
        <v>991</v>
      </c>
      <c r="AP17" s="74">
        <v>991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/>
      <c r="BD17" s="75">
        <v>52954</v>
      </c>
      <c r="BE17" s="74">
        <v>0</v>
      </c>
      <c r="BF17" s="74">
        <v>0</v>
      </c>
      <c r="BG17" s="74">
        <f t="shared" si="16"/>
        <v>991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2906</v>
      </c>
      <c r="BP17" s="74">
        <f t="shared" si="25"/>
        <v>164512</v>
      </c>
      <c r="BQ17" s="74">
        <f t="shared" si="26"/>
        <v>21808</v>
      </c>
      <c r="BR17" s="74">
        <f t="shared" si="27"/>
        <v>21808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142704</v>
      </c>
      <c r="CB17" s="74">
        <f t="shared" si="37"/>
        <v>119913</v>
      </c>
      <c r="CC17" s="74">
        <f t="shared" si="38"/>
        <v>0</v>
      </c>
      <c r="CD17" s="74">
        <f t="shared" si="39"/>
        <v>0</v>
      </c>
      <c r="CE17" s="74">
        <f t="shared" si="40"/>
        <v>22791</v>
      </c>
      <c r="CF17" s="75">
        <f t="shared" si="41"/>
        <v>186433</v>
      </c>
      <c r="CG17" s="74">
        <f t="shared" si="42"/>
        <v>0</v>
      </c>
      <c r="CH17" s="74">
        <f t="shared" si="43"/>
        <v>18282</v>
      </c>
      <c r="CI17" s="74">
        <f t="shared" si="44"/>
        <v>182794</v>
      </c>
    </row>
    <row r="18" spans="1:87" s="50" customFormat="1" ht="12" customHeight="1">
      <c r="A18" s="53" t="s">
        <v>679</v>
      </c>
      <c r="B18" s="54" t="s">
        <v>701</v>
      </c>
      <c r="C18" s="53" t="s">
        <v>702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88629</v>
      </c>
      <c r="L18" s="74">
        <f t="shared" si="5"/>
        <v>93358</v>
      </c>
      <c r="M18" s="74">
        <f t="shared" si="6"/>
        <v>5493</v>
      </c>
      <c r="N18" s="74">
        <v>5493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/>
      <c r="T18" s="74"/>
      <c r="U18" s="74"/>
      <c r="V18" s="74">
        <v>7865</v>
      </c>
      <c r="W18" s="74">
        <f t="shared" si="8"/>
        <v>80000</v>
      </c>
      <c r="X18" s="74">
        <v>63258</v>
      </c>
      <c r="Y18" s="74">
        <v>16553</v>
      </c>
      <c r="Z18" s="74">
        <v>0</v>
      </c>
      <c r="AA18" s="74">
        <v>189</v>
      </c>
      <c r="AB18" s="75">
        <v>144604</v>
      </c>
      <c r="AC18" s="74">
        <v>0</v>
      </c>
      <c r="AD18" s="74">
        <v>0</v>
      </c>
      <c r="AE18" s="74">
        <f t="shared" si="9"/>
        <v>93358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61237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88629</v>
      </c>
      <c r="BP18" s="74">
        <f t="shared" si="25"/>
        <v>93358</v>
      </c>
      <c r="BQ18" s="74">
        <f t="shared" si="26"/>
        <v>5493</v>
      </c>
      <c r="BR18" s="74">
        <f t="shared" si="27"/>
        <v>5493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7865</v>
      </c>
      <c r="CA18" s="74">
        <f t="shared" si="36"/>
        <v>80000</v>
      </c>
      <c r="CB18" s="74">
        <f t="shared" si="37"/>
        <v>63258</v>
      </c>
      <c r="CC18" s="74">
        <f t="shared" si="38"/>
        <v>16553</v>
      </c>
      <c r="CD18" s="74">
        <f t="shared" si="39"/>
        <v>0</v>
      </c>
      <c r="CE18" s="74">
        <f t="shared" si="40"/>
        <v>189</v>
      </c>
      <c r="CF18" s="75">
        <f t="shared" si="41"/>
        <v>205841</v>
      </c>
      <c r="CG18" s="74">
        <f t="shared" si="42"/>
        <v>0</v>
      </c>
      <c r="CH18" s="74">
        <f t="shared" si="43"/>
        <v>0</v>
      </c>
      <c r="CI18" s="74">
        <f t="shared" si="44"/>
        <v>93358</v>
      </c>
    </row>
    <row r="19" spans="1:87" s="50" customFormat="1" ht="12" customHeight="1">
      <c r="A19" s="53" t="s">
        <v>679</v>
      </c>
      <c r="B19" s="54" t="s">
        <v>703</v>
      </c>
      <c r="C19" s="53" t="s">
        <v>704</v>
      </c>
      <c r="D19" s="74">
        <f t="shared" si="3"/>
        <v>334340</v>
      </c>
      <c r="E19" s="74">
        <f t="shared" si="4"/>
        <v>334340</v>
      </c>
      <c r="F19" s="74">
        <v>0</v>
      </c>
      <c r="G19" s="74">
        <v>0</v>
      </c>
      <c r="H19" s="74">
        <v>334340</v>
      </c>
      <c r="I19" s="74">
        <v>0</v>
      </c>
      <c r="J19" s="74">
        <v>0</v>
      </c>
      <c r="K19" s="75">
        <v>0</v>
      </c>
      <c r="L19" s="74">
        <f t="shared" si="5"/>
        <v>339455</v>
      </c>
      <c r="M19" s="74">
        <f t="shared" si="6"/>
        <v>69000</v>
      </c>
      <c r="N19" s="74">
        <v>25723</v>
      </c>
      <c r="O19" s="74">
        <v>0</v>
      </c>
      <c r="P19" s="74">
        <v>41180</v>
      </c>
      <c r="Q19" s="74">
        <v>2097</v>
      </c>
      <c r="R19" s="74">
        <f t="shared" si="7"/>
        <v>81623</v>
      </c>
      <c r="S19" s="74">
        <v>5883</v>
      </c>
      <c r="T19" s="74">
        <v>68013</v>
      </c>
      <c r="U19" s="74">
        <v>7727</v>
      </c>
      <c r="V19" s="74">
        <v>0</v>
      </c>
      <c r="W19" s="74">
        <f t="shared" si="8"/>
        <v>188832</v>
      </c>
      <c r="X19" s="74">
        <v>84983</v>
      </c>
      <c r="Y19" s="74">
        <v>93627</v>
      </c>
      <c r="Z19" s="74">
        <v>10222</v>
      </c>
      <c r="AA19" s="74">
        <v>0</v>
      </c>
      <c r="AB19" s="75">
        <v>0</v>
      </c>
      <c r="AC19" s="74">
        <v>0</v>
      </c>
      <c r="AD19" s="74">
        <v>0</v>
      </c>
      <c r="AE19" s="74">
        <f t="shared" si="9"/>
        <v>673795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94108</v>
      </c>
      <c r="AO19" s="74">
        <f t="shared" si="13"/>
        <v>8083</v>
      </c>
      <c r="AP19" s="74">
        <v>0</v>
      </c>
      <c r="AQ19" s="74">
        <v>0</v>
      </c>
      <c r="AR19" s="74">
        <v>8083</v>
      </c>
      <c r="AS19" s="74">
        <v>0</v>
      </c>
      <c r="AT19" s="74">
        <f t="shared" si="14"/>
        <v>46536</v>
      </c>
      <c r="AU19" s="74">
        <v>0</v>
      </c>
      <c r="AV19" s="74">
        <v>46536</v>
      </c>
      <c r="AW19" s="74">
        <v>0</v>
      </c>
      <c r="AX19" s="74">
        <v>0</v>
      </c>
      <c r="AY19" s="74">
        <f t="shared" si="15"/>
        <v>39489</v>
      </c>
      <c r="AZ19" s="74">
        <v>0</v>
      </c>
      <c r="BA19" s="74">
        <v>39489</v>
      </c>
      <c r="BB19" s="74">
        <v>0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94108</v>
      </c>
      <c r="BH19" s="74">
        <f t="shared" si="17"/>
        <v>334340</v>
      </c>
      <c r="BI19" s="74">
        <f t="shared" si="18"/>
        <v>334340</v>
      </c>
      <c r="BJ19" s="74">
        <f t="shared" si="19"/>
        <v>0</v>
      </c>
      <c r="BK19" s="74">
        <f t="shared" si="20"/>
        <v>0</v>
      </c>
      <c r="BL19" s="74">
        <f t="shared" si="21"/>
        <v>334340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433563</v>
      </c>
      <c r="BQ19" s="74">
        <f t="shared" si="26"/>
        <v>77083</v>
      </c>
      <c r="BR19" s="74">
        <f t="shared" si="27"/>
        <v>25723</v>
      </c>
      <c r="BS19" s="74">
        <f t="shared" si="28"/>
        <v>0</v>
      </c>
      <c r="BT19" s="74">
        <f t="shared" si="29"/>
        <v>49263</v>
      </c>
      <c r="BU19" s="74">
        <f t="shared" si="30"/>
        <v>2097</v>
      </c>
      <c r="BV19" s="74">
        <f t="shared" si="31"/>
        <v>128159</v>
      </c>
      <c r="BW19" s="74">
        <f t="shared" si="32"/>
        <v>5883</v>
      </c>
      <c r="BX19" s="74">
        <f t="shared" si="33"/>
        <v>114549</v>
      </c>
      <c r="BY19" s="74">
        <f t="shared" si="34"/>
        <v>7727</v>
      </c>
      <c r="BZ19" s="74">
        <f t="shared" si="35"/>
        <v>0</v>
      </c>
      <c r="CA19" s="74">
        <f t="shared" si="36"/>
        <v>228321</v>
      </c>
      <c r="CB19" s="74">
        <f t="shared" si="37"/>
        <v>84983</v>
      </c>
      <c r="CC19" s="74">
        <f t="shared" si="38"/>
        <v>133116</v>
      </c>
      <c r="CD19" s="74">
        <f t="shared" si="39"/>
        <v>10222</v>
      </c>
      <c r="CE19" s="74">
        <f t="shared" si="40"/>
        <v>0</v>
      </c>
      <c r="CF19" s="75">
        <f t="shared" si="41"/>
        <v>0</v>
      </c>
      <c r="CG19" s="74">
        <f t="shared" si="42"/>
        <v>0</v>
      </c>
      <c r="CH19" s="74">
        <f t="shared" si="43"/>
        <v>0</v>
      </c>
      <c r="CI19" s="74">
        <f t="shared" si="44"/>
        <v>767903</v>
      </c>
    </row>
    <row r="20" spans="1:87" s="50" customFormat="1" ht="12" customHeight="1">
      <c r="A20" s="53" t="s">
        <v>679</v>
      </c>
      <c r="B20" s="54" t="s">
        <v>705</v>
      </c>
      <c r="C20" s="53" t="s">
        <v>706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43906</v>
      </c>
      <c r="L20" s="74">
        <f t="shared" si="5"/>
        <v>55151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699</v>
      </c>
      <c r="S20" s="74">
        <v>699</v>
      </c>
      <c r="T20" s="74">
        <v>0</v>
      </c>
      <c r="U20" s="74">
        <v>0</v>
      </c>
      <c r="V20" s="74">
        <v>0</v>
      </c>
      <c r="W20" s="74">
        <f t="shared" si="8"/>
        <v>54452</v>
      </c>
      <c r="X20" s="74">
        <v>51359</v>
      </c>
      <c r="Y20" s="74">
        <v>2557</v>
      </c>
      <c r="Z20" s="74">
        <v>536</v>
      </c>
      <c r="AA20" s="74">
        <v>0</v>
      </c>
      <c r="AB20" s="75">
        <v>166275</v>
      </c>
      <c r="AC20" s="74">
        <v>0</v>
      </c>
      <c r="AD20" s="74">
        <v>0</v>
      </c>
      <c r="AE20" s="74">
        <f t="shared" si="9"/>
        <v>55151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48916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43906</v>
      </c>
      <c r="BP20" s="74">
        <f t="shared" si="25"/>
        <v>55151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699</v>
      </c>
      <c r="BW20" s="74">
        <f t="shared" si="32"/>
        <v>699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54452</v>
      </c>
      <c r="CB20" s="74">
        <f t="shared" si="37"/>
        <v>51359</v>
      </c>
      <c r="CC20" s="74">
        <f t="shared" si="38"/>
        <v>2557</v>
      </c>
      <c r="CD20" s="74">
        <f t="shared" si="39"/>
        <v>536</v>
      </c>
      <c r="CE20" s="74">
        <f t="shared" si="40"/>
        <v>0</v>
      </c>
      <c r="CF20" s="75">
        <f t="shared" si="41"/>
        <v>215191</v>
      </c>
      <c r="CG20" s="74">
        <f t="shared" si="42"/>
        <v>0</v>
      </c>
      <c r="CH20" s="74">
        <f t="shared" si="43"/>
        <v>0</v>
      </c>
      <c r="CI20" s="74">
        <f t="shared" si="44"/>
        <v>55151</v>
      </c>
    </row>
    <row r="21" spans="1:87" s="50" customFormat="1" ht="12" customHeight="1">
      <c r="A21" s="53" t="s">
        <v>679</v>
      </c>
      <c r="B21" s="54" t="s">
        <v>707</v>
      </c>
      <c r="C21" s="53" t="s">
        <v>708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182952</v>
      </c>
      <c r="M21" s="74">
        <f t="shared" si="6"/>
        <v>23401</v>
      </c>
      <c r="N21" s="74">
        <v>23401</v>
      </c>
      <c r="O21" s="74">
        <v>0</v>
      </c>
      <c r="P21" s="74">
        <v>0</v>
      </c>
      <c r="Q21" s="74">
        <v>0</v>
      </c>
      <c r="R21" s="74">
        <f t="shared" si="7"/>
        <v>7668</v>
      </c>
      <c r="S21" s="74">
        <v>2268</v>
      </c>
      <c r="T21" s="74">
        <v>4785</v>
      </c>
      <c r="U21" s="74">
        <v>615</v>
      </c>
      <c r="V21" s="74">
        <v>0</v>
      </c>
      <c r="W21" s="74">
        <f t="shared" si="8"/>
        <v>151883</v>
      </c>
      <c r="X21" s="74">
        <v>43639</v>
      </c>
      <c r="Y21" s="74">
        <v>106566</v>
      </c>
      <c r="Z21" s="74">
        <v>1678</v>
      </c>
      <c r="AA21" s="74">
        <v>0</v>
      </c>
      <c r="AB21" s="75">
        <v>155619</v>
      </c>
      <c r="AC21" s="74">
        <v>0</v>
      </c>
      <c r="AD21" s="74">
        <v>20415</v>
      </c>
      <c r="AE21" s="74">
        <f t="shared" si="9"/>
        <v>203367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48229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91595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48229</v>
      </c>
      <c r="BP21" s="74">
        <f t="shared" si="25"/>
        <v>182952</v>
      </c>
      <c r="BQ21" s="74">
        <f t="shared" si="26"/>
        <v>23401</v>
      </c>
      <c r="BR21" s="74">
        <f t="shared" si="27"/>
        <v>23401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7668</v>
      </c>
      <c r="BW21" s="74">
        <f t="shared" si="32"/>
        <v>2268</v>
      </c>
      <c r="BX21" s="74">
        <f t="shared" si="33"/>
        <v>4785</v>
      </c>
      <c r="BY21" s="74">
        <f t="shared" si="34"/>
        <v>615</v>
      </c>
      <c r="BZ21" s="74">
        <f t="shared" si="35"/>
        <v>0</v>
      </c>
      <c r="CA21" s="74">
        <f t="shared" si="36"/>
        <v>151883</v>
      </c>
      <c r="CB21" s="74">
        <f t="shared" si="37"/>
        <v>43639</v>
      </c>
      <c r="CC21" s="74">
        <f t="shared" si="38"/>
        <v>106566</v>
      </c>
      <c r="CD21" s="74">
        <f t="shared" si="39"/>
        <v>1678</v>
      </c>
      <c r="CE21" s="74">
        <f t="shared" si="40"/>
        <v>0</v>
      </c>
      <c r="CF21" s="75">
        <f t="shared" si="41"/>
        <v>247214</v>
      </c>
      <c r="CG21" s="74">
        <f t="shared" si="42"/>
        <v>0</v>
      </c>
      <c r="CH21" s="74">
        <f t="shared" si="43"/>
        <v>20415</v>
      </c>
      <c r="CI21" s="74">
        <f t="shared" si="44"/>
        <v>203367</v>
      </c>
    </row>
    <row r="22" spans="1:87" s="50" customFormat="1" ht="12" customHeight="1">
      <c r="A22" s="53" t="s">
        <v>679</v>
      </c>
      <c r="B22" s="54" t="s">
        <v>709</v>
      </c>
      <c r="C22" s="53" t="s">
        <v>710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77390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77390</v>
      </c>
      <c r="X22" s="74">
        <v>77390</v>
      </c>
      <c r="Y22" s="74">
        <v>0</v>
      </c>
      <c r="Z22" s="74">
        <v>0</v>
      </c>
      <c r="AA22" s="74">
        <v>0</v>
      </c>
      <c r="AB22" s="75">
        <v>356725</v>
      </c>
      <c r="AC22" s="74">
        <v>0</v>
      </c>
      <c r="AD22" s="74">
        <v>0</v>
      </c>
      <c r="AE22" s="74">
        <f t="shared" si="9"/>
        <v>77390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11427</v>
      </c>
      <c r="AO22" s="74">
        <f t="shared" si="13"/>
        <v>9768</v>
      </c>
      <c r="AP22" s="74">
        <v>9768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1659</v>
      </c>
      <c r="AZ22" s="74">
        <v>0</v>
      </c>
      <c r="BA22" s="74">
        <v>0</v>
      </c>
      <c r="BB22" s="74">
        <v>0</v>
      </c>
      <c r="BC22" s="74">
        <v>1659</v>
      </c>
      <c r="BD22" s="75">
        <v>0</v>
      </c>
      <c r="BE22" s="74">
        <v>0</v>
      </c>
      <c r="BF22" s="74">
        <v>0</v>
      </c>
      <c r="BG22" s="74">
        <f t="shared" si="16"/>
        <v>11427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88817</v>
      </c>
      <c r="BQ22" s="74">
        <f t="shared" si="26"/>
        <v>9768</v>
      </c>
      <c r="BR22" s="74">
        <f t="shared" si="27"/>
        <v>9768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79049</v>
      </c>
      <c r="CB22" s="74">
        <f t="shared" si="37"/>
        <v>77390</v>
      </c>
      <c r="CC22" s="74">
        <f t="shared" si="38"/>
        <v>0</v>
      </c>
      <c r="CD22" s="74">
        <f t="shared" si="39"/>
        <v>0</v>
      </c>
      <c r="CE22" s="74">
        <f t="shared" si="40"/>
        <v>1659</v>
      </c>
      <c r="CF22" s="75">
        <f t="shared" si="41"/>
        <v>356725</v>
      </c>
      <c r="CG22" s="74">
        <f t="shared" si="42"/>
        <v>0</v>
      </c>
      <c r="CH22" s="74">
        <f t="shared" si="43"/>
        <v>0</v>
      </c>
      <c r="CI22" s="74">
        <f t="shared" si="44"/>
        <v>88817</v>
      </c>
    </row>
    <row r="23" spans="1:87" s="50" customFormat="1" ht="12" customHeight="1">
      <c r="A23" s="53" t="s">
        <v>679</v>
      </c>
      <c r="B23" s="54" t="s">
        <v>711</v>
      </c>
      <c r="C23" s="53" t="s">
        <v>712</v>
      </c>
      <c r="D23" s="74">
        <f t="shared" si="3"/>
        <v>273</v>
      </c>
      <c r="E23" s="74">
        <f t="shared" si="4"/>
        <v>273</v>
      </c>
      <c r="F23" s="74">
        <v>0</v>
      </c>
      <c r="G23" s="74">
        <v>0</v>
      </c>
      <c r="H23" s="74">
        <v>273</v>
      </c>
      <c r="I23" s="74">
        <v>0</v>
      </c>
      <c r="J23" s="74">
        <v>0</v>
      </c>
      <c r="K23" s="75">
        <v>0</v>
      </c>
      <c r="L23" s="74">
        <f t="shared" si="5"/>
        <v>310760</v>
      </c>
      <c r="M23" s="74">
        <f t="shared" si="6"/>
        <v>48078</v>
      </c>
      <c r="N23" s="74">
        <v>48078</v>
      </c>
      <c r="O23" s="74">
        <v>0</v>
      </c>
      <c r="P23" s="74">
        <v>0</v>
      </c>
      <c r="Q23" s="74">
        <v>0</v>
      </c>
      <c r="R23" s="74">
        <f t="shared" si="7"/>
        <v>24885</v>
      </c>
      <c r="S23" s="74">
        <v>0</v>
      </c>
      <c r="T23" s="74">
        <v>0</v>
      </c>
      <c r="U23" s="74">
        <v>24885</v>
      </c>
      <c r="V23" s="74">
        <v>0</v>
      </c>
      <c r="W23" s="74">
        <f t="shared" si="8"/>
        <v>237797</v>
      </c>
      <c r="X23" s="74">
        <v>1444</v>
      </c>
      <c r="Y23" s="74">
        <v>0</v>
      </c>
      <c r="Z23" s="74">
        <v>236353</v>
      </c>
      <c r="AA23" s="74">
        <v>0</v>
      </c>
      <c r="AB23" s="75">
        <v>313004</v>
      </c>
      <c r="AC23" s="74">
        <v>0</v>
      </c>
      <c r="AD23" s="74">
        <v>11847</v>
      </c>
      <c r="AE23" s="74">
        <f t="shared" si="9"/>
        <v>322880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168831</v>
      </c>
      <c r="BE23" s="74">
        <v>0</v>
      </c>
      <c r="BF23" s="74">
        <v>0</v>
      </c>
      <c r="BG23" s="74">
        <f t="shared" si="16"/>
        <v>0</v>
      </c>
      <c r="BH23" s="74">
        <f t="shared" si="17"/>
        <v>273</v>
      </c>
      <c r="BI23" s="74">
        <f t="shared" si="18"/>
        <v>273</v>
      </c>
      <c r="BJ23" s="74">
        <f t="shared" si="19"/>
        <v>0</v>
      </c>
      <c r="BK23" s="74">
        <f t="shared" si="20"/>
        <v>0</v>
      </c>
      <c r="BL23" s="74">
        <f t="shared" si="21"/>
        <v>273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310760</v>
      </c>
      <c r="BQ23" s="74">
        <f t="shared" si="26"/>
        <v>48078</v>
      </c>
      <c r="BR23" s="74">
        <f t="shared" si="27"/>
        <v>48078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24885</v>
      </c>
      <c r="BW23" s="74">
        <f t="shared" si="32"/>
        <v>0</v>
      </c>
      <c r="BX23" s="74">
        <f t="shared" si="33"/>
        <v>0</v>
      </c>
      <c r="BY23" s="74">
        <f t="shared" si="34"/>
        <v>24885</v>
      </c>
      <c r="BZ23" s="74">
        <f t="shared" si="35"/>
        <v>0</v>
      </c>
      <c r="CA23" s="74">
        <f t="shared" si="36"/>
        <v>237797</v>
      </c>
      <c r="CB23" s="74">
        <f t="shared" si="37"/>
        <v>1444</v>
      </c>
      <c r="CC23" s="74">
        <f t="shared" si="38"/>
        <v>0</v>
      </c>
      <c r="CD23" s="74">
        <f t="shared" si="39"/>
        <v>236353</v>
      </c>
      <c r="CE23" s="74">
        <f t="shared" si="40"/>
        <v>0</v>
      </c>
      <c r="CF23" s="75">
        <f t="shared" si="41"/>
        <v>481835</v>
      </c>
      <c r="CG23" s="74">
        <f t="shared" si="42"/>
        <v>0</v>
      </c>
      <c r="CH23" s="74">
        <f t="shared" si="43"/>
        <v>11847</v>
      </c>
      <c r="CI23" s="74">
        <f t="shared" si="44"/>
        <v>322880</v>
      </c>
    </row>
    <row r="24" spans="1:87" s="50" customFormat="1" ht="12" customHeight="1">
      <c r="A24" s="53" t="s">
        <v>679</v>
      </c>
      <c r="B24" s="54" t="s">
        <v>713</v>
      </c>
      <c r="C24" s="53" t="s">
        <v>714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162865</v>
      </c>
      <c r="M24" s="74">
        <f t="shared" si="6"/>
        <v>57631</v>
      </c>
      <c r="N24" s="74">
        <v>57631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105234</v>
      </c>
      <c r="X24" s="74">
        <v>98813</v>
      </c>
      <c r="Y24" s="74">
        <v>6042</v>
      </c>
      <c r="Z24" s="74">
        <v>91</v>
      </c>
      <c r="AA24" s="74">
        <v>288</v>
      </c>
      <c r="AB24" s="75">
        <v>254084</v>
      </c>
      <c r="AC24" s="74">
        <v>0</v>
      </c>
      <c r="AD24" s="74">
        <v>0</v>
      </c>
      <c r="AE24" s="74">
        <f t="shared" si="9"/>
        <v>162865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36421</v>
      </c>
      <c r="AN24" s="74">
        <f t="shared" si="12"/>
        <v>15368</v>
      </c>
      <c r="AO24" s="74">
        <f t="shared" si="13"/>
        <v>14408</v>
      </c>
      <c r="AP24" s="74">
        <v>14408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960</v>
      </c>
      <c r="AZ24" s="74">
        <v>960</v>
      </c>
      <c r="BA24" s="74">
        <v>0</v>
      </c>
      <c r="BB24" s="74">
        <v>0</v>
      </c>
      <c r="BC24" s="74">
        <v>0</v>
      </c>
      <c r="BD24" s="75">
        <v>87135</v>
      </c>
      <c r="BE24" s="74">
        <v>0</v>
      </c>
      <c r="BF24" s="74">
        <v>30059</v>
      </c>
      <c r="BG24" s="74">
        <f t="shared" si="16"/>
        <v>45427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36421</v>
      </c>
      <c r="BP24" s="74">
        <f t="shared" si="25"/>
        <v>178233</v>
      </c>
      <c r="BQ24" s="74">
        <f t="shared" si="26"/>
        <v>72039</v>
      </c>
      <c r="BR24" s="74">
        <f t="shared" si="27"/>
        <v>72039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106194</v>
      </c>
      <c r="CB24" s="74">
        <f t="shared" si="37"/>
        <v>99773</v>
      </c>
      <c r="CC24" s="74">
        <f t="shared" si="38"/>
        <v>6042</v>
      </c>
      <c r="CD24" s="74">
        <f t="shared" si="39"/>
        <v>91</v>
      </c>
      <c r="CE24" s="74">
        <f t="shared" si="40"/>
        <v>288</v>
      </c>
      <c r="CF24" s="75">
        <f t="shared" si="41"/>
        <v>341219</v>
      </c>
      <c r="CG24" s="74">
        <f t="shared" si="42"/>
        <v>0</v>
      </c>
      <c r="CH24" s="74">
        <f t="shared" si="43"/>
        <v>30059</v>
      </c>
      <c r="CI24" s="74">
        <f t="shared" si="44"/>
        <v>208292</v>
      </c>
    </row>
    <row r="25" spans="1:87" s="50" customFormat="1" ht="12" customHeight="1">
      <c r="A25" s="53" t="s">
        <v>679</v>
      </c>
      <c r="B25" s="54" t="s">
        <v>715</v>
      </c>
      <c r="C25" s="53" t="s">
        <v>716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167399</v>
      </c>
      <c r="M25" s="74">
        <f t="shared" si="6"/>
        <v>23470</v>
      </c>
      <c r="N25" s="74">
        <v>23470</v>
      </c>
      <c r="O25" s="74">
        <v>0</v>
      </c>
      <c r="P25" s="74">
        <v>0</v>
      </c>
      <c r="Q25" s="74">
        <v>0</v>
      </c>
      <c r="R25" s="74">
        <f t="shared" si="7"/>
        <v>8312</v>
      </c>
      <c r="S25" s="74">
        <v>0</v>
      </c>
      <c r="T25" s="74">
        <v>454</v>
      </c>
      <c r="U25" s="74">
        <v>7858</v>
      </c>
      <c r="V25" s="74">
        <v>0</v>
      </c>
      <c r="W25" s="74">
        <f t="shared" si="8"/>
        <v>135617</v>
      </c>
      <c r="X25" s="74">
        <v>61187</v>
      </c>
      <c r="Y25" s="74">
        <v>27928</v>
      </c>
      <c r="Z25" s="74">
        <v>42645</v>
      </c>
      <c r="AA25" s="74">
        <v>3857</v>
      </c>
      <c r="AB25" s="75">
        <v>225818</v>
      </c>
      <c r="AC25" s="74">
        <v>0</v>
      </c>
      <c r="AD25" s="74">
        <v>0</v>
      </c>
      <c r="AE25" s="74">
        <f t="shared" si="9"/>
        <v>167399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39342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167399</v>
      </c>
      <c r="BQ25" s="74">
        <f t="shared" si="26"/>
        <v>23470</v>
      </c>
      <c r="BR25" s="74">
        <f t="shared" si="27"/>
        <v>23470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8312</v>
      </c>
      <c r="BW25" s="74">
        <f t="shared" si="32"/>
        <v>0</v>
      </c>
      <c r="BX25" s="74">
        <f t="shared" si="33"/>
        <v>454</v>
      </c>
      <c r="BY25" s="74">
        <f t="shared" si="34"/>
        <v>7858</v>
      </c>
      <c r="BZ25" s="74">
        <f t="shared" si="35"/>
        <v>0</v>
      </c>
      <c r="CA25" s="74">
        <f t="shared" si="36"/>
        <v>135617</v>
      </c>
      <c r="CB25" s="74">
        <f t="shared" si="37"/>
        <v>61187</v>
      </c>
      <c r="CC25" s="74">
        <f t="shared" si="38"/>
        <v>27928</v>
      </c>
      <c r="CD25" s="74">
        <f t="shared" si="39"/>
        <v>42645</v>
      </c>
      <c r="CE25" s="74">
        <f t="shared" si="40"/>
        <v>3857</v>
      </c>
      <c r="CF25" s="75">
        <f t="shared" si="41"/>
        <v>265160</v>
      </c>
      <c r="CG25" s="74">
        <f t="shared" si="42"/>
        <v>0</v>
      </c>
      <c r="CH25" s="74">
        <f t="shared" si="43"/>
        <v>0</v>
      </c>
      <c r="CI25" s="74">
        <f t="shared" si="44"/>
        <v>167399</v>
      </c>
    </row>
    <row r="26" spans="1:87" s="50" customFormat="1" ht="12" customHeight="1">
      <c r="A26" s="53" t="s">
        <v>679</v>
      </c>
      <c r="B26" s="54" t="s">
        <v>717</v>
      </c>
      <c r="C26" s="53" t="s">
        <v>718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496711</v>
      </c>
      <c r="M26" s="74">
        <f t="shared" si="6"/>
        <v>137013</v>
      </c>
      <c r="N26" s="74">
        <v>137013</v>
      </c>
      <c r="O26" s="74">
        <v>0</v>
      </c>
      <c r="P26" s="74">
        <v>0</v>
      </c>
      <c r="Q26" s="74">
        <v>0</v>
      </c>
      <c r="R26" s="74">
        <f t="shared" si="7"/>
        <v>5177</v>
      </c>
      <c r="S26" s="74">
        <v>2691</v>
      </c>
      <c r="T26" s="74">
        <v>994</v>
      </c>
      <c r="U26" s="74">
        <v>1492</v>
      </c>
      <c r="V26" s="74">
        <v>0</v>
      </c>
      <c r="W26" s="74">
        <f t="shared" si="8"/>
        <v>352077</v>
      </c>
      <c r="X26" s="74">
        <v>288388</v>
      </c>
      <c r="Y26" s="74">
        <v>55962</v>
      </c>
      <c r="Z26" s="74">
        <v>2409</v>
      </c>
      <c r="AA26" s="74">
        <v>5318</v>
      </c>
      <c r="AB26" s="75">
        <v>365257</v>
      </c>
      <c r="AC26" s="74">
        <v>2444</v>
      </c>
      <c r="AD26" s="74">
        <v>52232</v>
      </c>
      <c r="AE26" s="74">
        <f t="shared" si="9"/>
        <v>548943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56427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124634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56427</v>
      </c>
      <c r="BP26" s="74">
        <f t="shared" si="25"/>
        <v>496711</v>
      </c>
      <c r="BQ26" s="74">
        <f t="shared" si="26"/>
        <v>137013</v>
      </c>
      <c r="BR26" s="74">
        <f t="shared" si="27"/>
        <v>137013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5177</v>
      </c>
      <c r="BW26" s="74">
        <f t="shared" si="32"/>
        <v>2691</v>
      </c>
      <c r="BX26" s="74">
        <f t="shared" si="33"/>
        <v>994</v>
      </c>
      <c r="BY26" s="74">
        <f t="shared" si="34"/>
        <v>1492</v>
      </c>
      <c r="BZ26" s="74">
        <f t="shared" si="35"/>
        <v>0</v>
      </c>
      <c r="CA26" s="74">
        <f t="shared" si="36"/>
        <v>352077</v>
      </c>
      <c r="CB26" s="74">
        <f t="shared" si="37"/>
        <v>288388</v>
      </c>
      <c r="CC26" s="74">
        <f t="shared" si="38"/>
        <v>55962</v>
      </c>
      <c r="CD26" s="74">
        <f t="shared" si="39"/>
        <v>2409</v>
      </c>
      <c r="CE26" s="74">
        <f t="shared" si="40"/>
        <v>5318</v>
      </c>
      <c r="CF26" s="75">
        <f t="shared" si="41"/>
        <v>489891</v>
      </c>
      <c r="CG26" s="74">
        <f t="shared" si="42"/>
        <v>2444</v>
      </c>
      <c r="CH26" s="74">
        <f t="shared" si="43"/>
        <v>52232</v>
      </c>
      <c r="CI26" s="74">
        <f t="shared" si="44"/>
        <v>548943</v>
      </c>
    </row>
    <row r="27" spans="1:87" s="50" customFormat="1" ht="12" customHeight="1">
      <c r="A27" s="53" t="s">
        <v>679</v>
      </c>
      <c r="B27" s="54" t="s">
        <v>719</v>
      </c>
      <c r="C27" s="53" t="s">
        <v>720</v>
      </c>
      <c r="D27" s="74">
        <f t="shared" si="3"/>
        <v>1766</v>
      </c>
      <c r="E27" s="74">
        <f t="shared" si="4"/>
        <v>1766</v>
      </c>
      <c r="F27" s="74">
        <v>0</v>
      </c>
      <c r="G27" s="74">
        <v>1766</v>
      </c>
      <c r="H27" s="74">
        <v>0</v>
      </c>
      <c r="I27" s="74">
        <v>0</v>
      </c>
      <c r="J27" s="74">
        <v>0</v>
      </c>
      <c r="K27" s="75">
        <v>1150</v>
      </c>
      <c r="L27" s="74">
        <f t="shared" si="5"/>
        <v>37487</v>
      </c>
      <c r="M27" s="74">
        <f t="shared" si="6"/>
        <v>88</v>
      </c>
      <c r="N27" s="74">
        <v>88</v>
      </c>
      <c r="O27" s="74">
        <v>0</v>
      </c>
      <c r="P27" s="74">
        <v>0</v>
      </c>
      <c r="Q27" s="74">
        <v>0</v>
      </c>
      <c r="R27" s="74">
        <f t="shared" si="7"/>
        <v>5404</v>
      </c>
      <c r="S27" s="74">
        <v>0</v>
      </c>
      <c r="T27" s="74">
        <v>0</v>
      </c>
      <c r="U27" s="74">
        <v>5404</v>
      </c>
      <c r="V27" s="74">
        <v>0</v>
      </c>
      <c r="W27" s="74">
        <f t="shared" si="8"/>
        <v>31995</v>
      </c>
      <c r="X27" s="74">
        <v>29925</v>
      </c>
      <c r="Y27" s="74">
        <v>0</v>
      </c>
      <c r="Z27" s="74">
        <v>2070</v>
      </c>
      <c r="AA27" s="74">
        <v>0</v>
      </c>
      <c r="AB27" s="75">
        <v>0</v>
      </c>
      <c r="AC27" s="74">
        <v>0</v>
      </c>
      <c r="AD27" s="74">
        <v>10605</v>
      </c>
      <c r="AE27" s="74">
        <f t="shared" si="9"/>
        <v>49858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25982</v>
      </c>
      <c r="BE27" s="74">
        <v>0</v>
      </c>
      <c r="BF27" s="74">
        <v>0</v>
      </c>
      <c r="BG27" s="74">
        <f t="shared" si="16"/>
        <v>0</v>
      </c>
      <c r="BH27" s="74">
        <f t="shared" si="17"/>
        <v>1766</v>
      </c>
      <c r="BI27" s="74">
        <f t="shared" si="18"/>
        <v>1766</v>
      </c>
      <c r="BJ27" s="74">
        <f t="shared" si="19"/>
        <v>0</v>
      </c>
      <c r="BK27" s="74">
        <f t="shared" si="20"/>
        <v>1766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1150</v>
      </c>
      <c r="BP27" s="74">
        <f t="shared" si="25"/>
        <v>37487</v>
      </c>
      <c r="BQ27" s="74">
        <f t="shared" si="26"/>
        <v>88</v>
      </c>
      <c r="BR27" s="74">
        <f t="shared" si="27"/>
        <v>88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5404</v>
      </c>
      <c r="BW27" s="74">
        <f t="shared" si="32"/>
        <v>0</v>
      </c>
      <c r="BX27" s="74">
        <f t="shared" si="33"/>
        <v>0</v>
      </c>
      <c r="BY27" s="74">
        <f t="shared" si="34"/>
        <v>5404</v>
      </c>
      <c r="BZ27" s="74">
        <f t="shared" si="35"/>
        <v>0</v>
      </c>
      <c r="CA27" s="74">
        <f t="shared" si="36"/>
        <v>31995</v>
      </c>
      <c r="CB27" s="74">
        <f t="shared" si="37"/>
        <v>29925</v>
      </c>
      <c r="CC27" s="74">
        <f t="shared" si="38"/>
        <v>0</v>
      </c>
      <c r="CD27" s="74">
        <f t="shared" si="39"/>
        <v>2070</v>
      </c>
      <c r="CE27" s="74">
        <f t="shared" si="40"/>
        <v>0</v>
      </c>
      <c r="CF27" s="75">
        <f t="shared" si="41"/>
        <v>25982</v>
      </c>
      <c r="CG27" s="74">
        <f t="shared" si="42"/>
        <v>0</v>
      </c>
      <c r="CH27" s="74">
        <f t="shared" si="43"/>
        <v>10605</v>
      </c>
      <c r="CI27" s="74">
        <f t="shared" si="44"/>
        <v>49858</v>
      </c>
    </row>
    <row r="28" spans="1:87" s="50" customFormat="1" ht="12" customHeight="1">
      <c r="A28" s="53" t="s">
        <v>679</v>
      </c>
      <c r="B28" s="54" t="s">
        <v>721</v>
      </c>
      <c r="C28" s="53" t="s">
        <v>722</v>
      </c>
      <c r="D28" s="74">
        <f t="shared" si="3"/>
        <v>1023</v>
      </c>
      <c r="E28" s="74">
        <f t="shared" si="4"/>
        <v>1023</v>
      </c>
      <c r="F28" s="74">
        <v>0</v>
      </c>
      <c r="G28" s="74">
        <v>0</v>
      </c>
      <c r="H28" s="74">
        <v>0</v>
      </c>
      <c r="I28" s="74">
        <v>1023</v>
      </c>
      <c r="J28" s="74">
        <v>0</v>
      </c>
      <c r="K28" s="75">
        <v>0</v>
      </c>
      <c r="L28" s="74">
        <f t="shared" si="5"/>
        <v>30986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3569</v>
      </c>
      <c r="S28" s="74">
        <v>0</v>
      </c>
      <c r="T28" s="74">
        <v>3569</v>
      </c>
      <c r="U28" s="74">
        <v>0</v>
      </c>
      <c r="V28" s="74">
        <v>0</v>
      </c>
      <c r="W28" s="74">
        <f t="shared" si="8"/>
        <v>27417</v>
      </c>
      <c r="X28" s="74">
        <v>8976</v>
      </c>
      <c r="Y28" s="74">
        <v>2871</v>
      </c>
      <c r="Z28" s="74">
        <v>14349</v>
      </c>
      <c r="AA28" s="74">
        <v>1221</v>
      </c>
      <c r="AB28" s="75">
        <v>995</v>
      </c>
      <c r="AC28" s="74">
        <v>0</v>
      </c>
      <c r="AD28" s="74">
        <v>0</v>
      </c>
      <c r="AE28" s="74">
        <f t="shared" si="9"/>
        <v>32009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19544</v>
      </c>
      <c r="BE28" s="74">
        <v>0</v>
      </c>
      <c r="BF28" s="74">
        <v>0</v>
      </c>
      <c r="BG28" s="74">
        <f t="shared" si="16"/>
        <v>0</v>
      </c>
      <c r="BH28" s="74">
        <f t="shared" si="17"/>
        <v>1023</v>
      </c>
      <c r="BI28" s="74">
        <f t="shared" si="18"/>
        <v>1023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1023</v>
      </c>
      <c r="BN28" s="74">
        <f t="shared" si="23"/>
        <v>0</v>
      </c>
      <c r="BO28" s="75">
        <f t="shared" si="24"/>
        <v>0</v>
      </c>
      <c r="BP28" s="74">
        <f t="shared" si="25"/>
        <v>30986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3569</v>
      </c>
      <c r="BW28" s="74">
        <f t="shared" si="32"/>
        <v>0</v>
      </c>
      <c r="BX28" s="74">
        <f t="shared" si="33"/>
        <v>3569</v>
      </c>
      <c r="BY28" s="74">
        <f t="shared" si="34"/>
        <v>0</v>
      </c>
      <c r="BZ28" s="74">
        <f t="shared" si="35"/>
        <v>0</v>
      </c>
      <c r="CA28" s="74">
        <f t="shared" si="36"/>
        <v>27417</v>
      </c>
      <c r="CB28" s="74">
        <f t="shared" si="37"/>
        <v>8976</v>
      </c>
      <c r="CC28" s="74">
        <f t="shared" si="38"/>
        <v>2871</v>
      </c>
      <c r="CD28" s="74">
        <f t="shared" si="39"/>
        <v>14349</v>
      </c>
      <c r="CE28" s="74">
        <f t="shared" si="40"/>
        <v>1221</v>
      </c>
      <c r="CF28" s="75">
        <f t="shared" si="41"/>
        <v>20539</v>
      </c>
      <c r="CG28" s="74">
        <f t="shared" si="42"/>
        <v>0</v>
      </c>
      <c r="CH28" s="74">
        <f t="shared" si="43"/>
        <v>0</v>
      </c>
      <c r="CI28" s="74">
        <f t="shared" si="44"/>
        <v>32009</v>
      </c>
    </row>
    <row r="29" spans="1:87" s="50" customFormat="1" ht="12" customHeight="1">
      <c r="A29" s="53" t="s">
        <v>679</v>
      </c>
      <c r="B29" s="54" t="s">
        <v>723</v>
      </c>
      <c r="C29" s="53" t="s">
        <v>724</v>
      </c>
      <c r="D29" s="74">
        <f t="shared" si="3"/>
        <v>1470</v>
      </c>
      <c r="E29" s="74">
        <f t="shared" si="4"/>
        <v>1470</v>
      </c>
      <c r="F29" s="74">
        <v>1470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20529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856</v>
      </c>
      <c r="S29" s="74">
        <v>0</v>
      </c>
      <c r="T29" s="74">
        <v>0</v>
      </c>
      <c r="U29" s="74">
        <v>856</v>
      </c>
      <c r="V29" s="74">
        <v>0</v>
      </c>
      <c r="W29" s="74">
        <f t="shared" si="8"/>
        <v>19673</v>
      </c>
      <c r="X29" s="74">
        <v>6764</v>
      </c>
      <c r="Y29" s="74">
        <v>12909</v>
      </c>
      <c r="Z29" s="74">
        <v>0</v>
      </c>
      <c r="AA29" s="74">
        <v>0</v>
      </c>
      <c r="AB29" s="75">
        <v>769</v>
      </c>
      <c r="AC29" s="74">
        <v>0</v>
      </c>
      <c r="AD29" s="74">
        <v>0</v>
      </c>
      <c r="AE29" s="74">
        <f t="shared" si="9"/>
        <v>21999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17192</v>
      </c>
      <c r="BE29" s="74">
        <v>0</v>
      </c>
      <c r="BF29" s="74">
        <v>0</v>
      </c>
      <c r="BG29" s="74">
        <f t="shared" si="16"/>
        <v>0</v>
      </c>
      <c r="BH29" s="74">
        <f t="shared" si="17"/>
        <v>1470</v>
      </c>
      <c r="BI29" s="74">
        <f t="shared" si="18"/>
        <v>1470</v>
      </c>
      <c r="BJ29" s="74">
        <f t="shared" si="19"/>
        <v>1470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20529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856</v>
      </c>
      <c r="BW29" s="74">
        <f t="shared" si="32"/>
        <v>0</v>
      </c>
      <c r="BX29" s="74">
        <f t="shared" si="33"/>
        <v>0</v>
      </c>
      <c r="BY29" s="74">
        <f t="shared" si="34"/>
        <v>856</v>
      </c>
      <c r="BZ29" s="74">
        <f t="shared" si="35"/>
        <v>0</v>
      </c>
      <c r="CA29" s="74">
        <f t="shared" si="36"/>
        <v>19673</v>
      </c>
      <c r="CB29" s="74">
        <f t="shared" si="37"/>
        <v>6764</v>
      </c>
      <c r="CC29" s="74">
        <f t="shared" si="38"/>
        <v>12909</v>
      </c>
      <c r="CD29" s="74">
        <f t="shared" si="39"/>
        <v>0</v>
      </c>
      <c r="CE29" s="74">
        <f t="shared" si="40"/>
        <v>0</v>
      </c>
      <c r="CF29" s="75">
        <f t="shared" si="41"/>
        <v>17961</v>
      </c>
      <c r="CG29" s="74">
        <f t="shared" si="42"/>
        <v>0</v>
      </c>
      <c r="CH29" s="74">
        <f t="shared" si="43"/>
        <v>0</v>
      </c>
      <c r="CI29" s="74">
        <f t="shared" si="44"/>
        <v>21999</v>
      </c>
    </row>
    <row r="30" spans="1:87" s="50" customFormat="1" ht="12" customHeight="1">
      <c r="A30" s="53" t="s">
        <v>679</v>
      </c>
      <c r="B30" s="54" t="s">
        <v>725</v>
      </c>
      <c r="C30" s="53" t="s">
        <v>726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/>
      <c r="I30" s="74">
        <v>0</v>
      </c>
      <c r="J30" s="74">
        <v>0</v>
      </c>
      <c r="K30" s="75">
        <v>0</v>
      </c>
      <c r="L30" s="74">
        <f t="shared" si="5"/>
        <v>13570</v>
      </c>
      <c r="M30" s="74">
        <f t="shared" si="6"/>
        <v>183</v>
      </c>
      <c r="N30" s="74">
        <v>0</v>
      </c>
      <c r="O30" s="74">
        <v>0</v>
      </c>
      <c r="P30" s="74">
        <v>0</v>
      </c>
      <c r="Q30" s="74">
        <v>183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13387</v>
      </c>
      <c r="X30" s="74">
        <v>5675</v>
      </c>
      <c r="Y30" s="74">
        <v>7103</v>
      </c>
      <c r="Z30" s="74">
        <v>609</v>
      </c>
      <c r="AA30" s="74">
        <v>0</v>
      </c>
      <c r="AB30" s="75">
        <v>311</v>
      </c>
      <c r="AC30" s="74">
        <v>0</v>
      </c>
      <c r="AD30" s="74">
        <v>888</v>
      </c>
      <c r="AE30" s="74">
        <f t="shared" si="9"/>
        <v>14458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7512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13570</v>
      </c>
      <c r="BQ30" s="74">
        <f t="shared" si="26"/>
        <v>183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183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13387</v>
      </c>
      <c r="CB30" s="74">
        <f t="shared" si="37"/>
        <v>5675</v>
      </c>
      <c r="CC30" s="74">
        <f t="shared" si="38"/>
        <v>7103</v>
      </c>
      <c r="CD30" s="74">
        <f t="shared" si="39"/>
        <v>609</v>
      </c>
      <c r="CE30" s="74">
        <f t="shared" si="40"/>
        <v>0</v>
      </c>
      <c r="CF30" s="75">
        <f t="shared" si="41"/>
        <v>7823</v>
      </c>
      <c r="CG30" s="74">
        <f t="shared" si="42"/>
        <v>0</v>
      </c>
      <c r="CH30" s="74">
        <f t="shared" si="43"/>
        <v>888</v>
      </c>
      <c r="CI30" s="74">
        <f t="shared" si="44"/>
        <v>14458</v>
      </c>
    </row>
    <row r="31" spans="1:87" s="50" customFormat="1" ht="12" customHeight="1">
      <c r="A31" s="53" t="s">
        <v>679</v>
      </c>
      <c r="B31" s="54" t="s">
        <v>727</v>
      </c>
      <c r="C31" s="53" t="s">
        <v>728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9389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9389</v>
      </c>
      <c r="X31" s="74">
        <v>3292</v>
      </c>
      <c r="Y31" s="74">
        <v>5996</v>
      </c>
      <c r="Z31" s="74">
        <v>0</v>
      </c>
      <c r="AA31" s="74">
        <v>101</v>
      </c>
      <c r="AB31" s="75">
        <v>266</v>
      </c>
      <c r="AC31" s="74">
        <v>0</v>
      </c>
      <c r="AD31" s="74">
        <v>0</v>
      </c>
      <c r="AE31" s="74">
        <f t="shared" si="9"/>
        <v>9389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5421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9389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9389</v>
      </c>
      <c r="CB31" s="74">
        <f t="shared" si="37"/>
        <v>3292</v>
      </c>
      <c r="CC31" s="74">
        <f t="shared" si="38"/>
        <v>5996</v>
      </c>
      <c r="CD31" s="74">
        <f t="shared" si="39"/>
        <v>0</v>
      </c>
      <c r="CE31" s="74">
        <f t="shared" si="40"/>
        <v>101</v>
      </c>
      <c r="CF31" s="75">
        <f t="shared" si="41"/>
        <v>5687</v>
      </c>
      <c r="CG31" s="74">
        <f t="shared" si="42"/>
        <v>0</v>
      </c>
      <c r="CH31" s="74">
        <f t="shared" si="43"/>
        <v>0</v>
      </c>
      <c r="CI31" s="74">
        <f t="shared" si="44"/>
        <v>9389</v>
      </c>
    </row>
    <row r="32" spans="1:87" s="50" customFormat="1" ht="12" customHeight="1">
      <c r="A32" s="53" t="s">
        <v>679</v>
      </c>
      <c r="B32" s="54" t="s">
        <v>729</v>
      </c>
      <c r="C32" s="53" t="s">
        <v>730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139145</v>
      </c>
      <c r="M32" s="74">
        <f t="shared" si="6"/>
        <v>16473</v>
      </c>
      <c r="N32" s="74">
        <v>7759</v>
      </c>
      <c r="O32" s="74">
        <v>4357</v>
      </c>
      <c r="P32" s="74">
        <v>4357</v>
      </c>
      <c r="Q32" s="74">
        <v>0</v>
      </c>
      <c r="R32" s="74">
        <f t="shared" si="7"/>
        <v>4798</v>
      </c>
      <c r="S32" s="74">
        <v>3762</v>
      </c>
      <c r="T32" s="74">
        <v>1036</v>
      </c>
      <c r="U32" s="74">
        <v>0</v>
      </c>
      <c r="V32" s="74">
        <v>0</v>
      </c>
      <c r="W32" s="74">
        <f t="shared" si="8"/>
        <v>117874</v>
      </c>
      <c r="X32" s="74">
        <v>27300</v>
      </c>
      <c r="Y32" s="74">
        <v>89768</v>
      </c>
      <c r="Z32" s="74">
        <v>806</v>
      </c>
      <c r="AA32" s="74">
        <v>0</v>
      </c>
      <c r="AB32" s="75">
        <v>2551</v>
      </c>
      <c r="AC32" s="74">
        <v>0</v>
      </c>
      <c r="AD32" s="74">
        <v>0</v>
      </c>
      <c r="AE32" s="74">
        <f t="shared" si="9"/>
        <v>139145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24699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139145</v>
      </c>
      <c r="BQ32" s="74">
        <f t="shared" si="26"/>
        <v>16473</v>
      </c>
      <c r="BR32" s="74">
        <f t="shared" si="27"/>
        <v>7759</v>
      </c>
      <c r="BS32" s="74">
        <f t="shared" si="28"/>
        <v>4357</v>
      </c>
      <c r="BT32" s="74">
        <f t="shared" si="29"/>
        <v>4357</v>
      </c>
      <c r="BU32" s="74">
        <f t="shared" si="30"/>
        <v>0</v>
      </c>
      <c r="BV32" s="74">
        <f t="shared" si="31"/>
        <v>4798</v>
      </c>
      <c r="BW32" s="74">
        <f t="shared" si="32"/>
        <v>3762</v>
      </c>
      <c r="BX32" s="74">
        <f t="shared" si="33"/>
        <v>1036</v>
      </c>
      <c r="BY32" s="74">
        <f t="shared" si="34"/>
        <v>0</v>
      </c>
      <c r="BZ32" s="74">
        <f t="shared" si="35"/>
        <v>0</v>
      </c>
      <c r="CA32" s="74">
        <f t="shared" si="36"/>
        <v>117874</v>
      </c>
      <c r="CB32" s="74">
        <f t="shared" si="37"/>
        <v>27300</v>
      </c>
      <c r="CC32" s="74">
        <f t="shared" si="38"/>
        <v>89768</v>
      </c>
      <c r="CD32" s="74">
        <f t="shared" si="39"/>
        <v>806</v>
      </c>
      <c r="CE32" s="74">
        <f t="shared" si="40"/>
        <v>0</v>
      </c>
      <c r="CF32" s="75">
        <f t="shared" si="41"/>
        <v>27250</v>
      </c>
      <c r="CG32" s="74">
        <f t="shared" si="42"/>
        <v>0</v>
      </c>
      <c r="CH32" s="74">
        <f t="shared" si="43"/>
        <v>0</v>
      </c>
      <c r="CI32" s="74">
        <f t="shared" si="44"/>
        <v>139145</v>
      </c>
    </row>
    <row r="33" spans="1:87" s="50" customFormat="1" ht="12" customHeight="1">
      <c r="A33" s="53" t="s">
        <v>679</v>
      </c>
      <c r="B33" s="54" t="s">
        <v>731</v>
      </c>
      <c r="C33" s="53" t="s">
        <v>732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301757</v>
      </c>
      <c r="M33" s="74">
        <f t="shared" si="6"/>
        <v>88123</v>
      </c>
      <c r="N33" s="74">
        <v>36738</v>
      </c>
      <c r="O33" s="74">
        <v>26936</v>
      </c>
      <c r="P33" s="74">
        <v>24449</v>
      </c>
      <c r="Q33" s="74">
        <v>0</v>
      </c>
      <c r="R33" s="74">
        <f t="shared" si="7"/>
        <v>70921</v>
      </c>
      <c r="S33" s="74">
        <v>38832</v>
      </c>
      <c r="T33" s="74">
        <v>32089</v>
      </c>
      <c r="U33" s="74">
        <v>0</v>
      </c>
      <c r="V33" s="74">
        <v>0</v>
      </c>
      <c r="W33" s="74">
        <f t="shared" si="8"/>
        <v>142713</v>
      </c>
      <c r="X33" s="74">
        <v>68670</v>
      </c>
      <c r="Y33" s="74">
        <v>74038</v>
      </c>
      <c r="Z33" s="74">
        <v>0</v>
      </c>
      <c r="AA33" s="74">
        <v>5</v>
      </c>
      <c r="AB33" s="75">
        <v>104798</v>
      </c>
      <c r="AC33" s="74">
        <v>0</v>
      </c>
      <c r="AD33" s="74">
        <v>0</v>
      </c>
      <c r="AE33" s="74">
        <f t="shared" si="9"/>
        <v>301757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156663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301757</v>
      </c>
      <c r="BQ33" s="74">
        <f t="shared" si="26"/>
        <v>88123</v>
      </c>
      <c r="BR33" s="74">
        <f t="shared" si="27"/>
        <v>36738</v>
      </c>
      <c r="BS33" s="74">
        <f t="shared" si="28"/>
        <v>26936</v>
      </c>
      <c r="BT33" s="74">
        <f t="shared" si="29"/>
        <v>24449</v>
      </c>
      <c r="BU33" s="74">
        <f t="shared" si="30"/>
        <v>0</v>
      </c>
      <c r="BV33" s="74">
        <f t="shared" si="31"/>
        <v>70921</v>
      </c>
      <c r="BW33" s="74">
        <f t="shared" si="32"/>
        <v>38832</v>
      </c>
      <c r="BX33" s="74">
        <f t="shared" si="33"/>
        <v>32089</v>
      </c>
      <c r="BY33" s="74">
        <f t="shared" si="34"/>
        <v>0</v>
      </c>
      <c r="BZ33" s="74">
        <f t="shared" si="35"/>
        <v>0</v>
      </c>
      <c r="CA33" s="74">
        <f t="shared" si="36"/>
        <v>142713</v>
      </c>
      <c r="CB33" s="74">
        <f t="shared" si="37"/>
        <v>68670</v>
      </c>
      <c r="CC33" s="74">
        <f t="shared" si="38"/>
        <v>74038</v>
      </c>
      <c r="CD33" s="74">
        <f t="shared" si="39"/>
        <v>0</v>
      </c>
      <c r="CE33" s="74">
        <f t="shared" si="40"/>
        <v>5</v>
      </c>
      <c r="CF33" s="75">
        <f t="shared" si="41"/>
        <v>261461</v>
      </c>
      <c r="CG33" s="74">
        <f t="shared" si="42"/>
        <v>0</v>
      </c>
      <c r="CH33" s="74">
        <f t="shared" si="43"/>
        <v>0</v>
      </c>
      <c r="CI33" s="74">
        <f t="shared" si="44"/>
        <v>301757</v>
      </c>
    </row>
    <row r="34" spans="1:87" s="50" customFormat="1" ht="12" customHeight="1">
      <c r="A34" s="53" t="s">
        <v>679</v>
      </c>
      <c r="B34" s="54" t="s">
        <v>733</v>
      </c>
      <c r="C34" s="53" t="s">
        <v>734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147855</v>
      </c>
      <c r="M34" s="74">
        <f t="shared" si="6"/>
        <v>5856</v>
      </c>
      <c r="N34" s="74">
        <v>5856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630</v>
      </c>
      <c r="W34" s="74">
        <f t="shared" si="8"/>
        <v>141369</v>
      </c>
      <c r="X34" s="74">
        <v>23668</v>
      </c>
      <c r="Y34" s="74">
        <v>74663</v>
      </c>
      <c r="Z34" s="74">
        <v>21914</v>
      </c>
      <c r="AA34" s="74">
        <v>21124</v>
      </c>
      <c r="AB34" s="75">
        <v>0</v>
      </c>
      <c r="AC34" s="74">
        <v>0</v>
      </c>
      <c r="AD34" s="74">
        <v>13124</v>
      </c>
      <c r="AE34" s="74">
        <f t="shared" si="9"/>
        <v>160979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533</v>
      </c>
      <c r="AO34" s="74">
        <f t="shared" si="13"/>
        <v>533</v>
      </c>
      <c r="AP34" s="74">
        <v>533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66568</v>
      </c>
      <c r="BE34" s="74">
        <v>0</v>
      </c>
      <c r="BF34" s="74">
        <v>0</v>
      </c>
      <c r="BG34" s="74">
        <f t="shared" si="16"/>
        <v>533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148388</v>
      </c>
      <c r="BQ34" s="74">
        <f t="shared" si="26"/>
        <v>6389</v>
      </c>
      <c r="BR34" s="74">
        <f t="shared" si="27"/>
        <v>6389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630</v>
      </c>
      <c r="CA34" s="74">
        <f t="shared" si="36"/>
        <v>141369</v>
      </c>
      <c r="CB34" s="74">
        <f t="shared" si="37"/>
        <v>23668</v>
      </c>
      <c r="CC34" s="74">
        <f t="shared" si="38"/>
        <v>74663</v>
      </c>
      <c r="CD34" s="74">
        <f t="shared" si="39"/>
        <v>21914</v>
      </c>
      <c r="CE34" s="74">
        <f t="shared" si="40"/>
        <v>21124</v>
      </c>
      <c r="CF34" s="75">
        <f t="shared" si="41"/>
        <v>66568</v>
      </c>
      <c r="CG34" s="74">
        <f t="shared" si="42"/>
        <v>0</v>
      </c>
      <c r="CH34" s="74">
        <f t="shared" si="43"/>
        <v>13124</v>
      </c>
      <c r="CI34" s="74">
        <f t="shared" si="44"/>
        <v>161512</v>
      </c>
    </row>
    <row r="35" spans="1:87" s="50" customFormat="1" ht="12" customHeight="1">
      <c r="A35" s="53" t="s">
        <v>679</v>
      </c>
      <c r="B35" s="54" t="s">
        <v>735</v>
      </c>
      <c r="C35" s="53" t="s">
        <v>736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13236</v>
      </c>
      <c r="M35" s="74">
        <f t="shared" si="6"/>
        <v>6004</v>
      </c>
      <c r="N35" s="74">
        <v>0</v>
      </c>
      <c r="O35" s="74">
        <v>6004</v>
      </c>
      <c r="P35" s="74">
        <v>0</v>
      </c>
      <c r="Q35" s="74">
        <v>0</v>
      </c>
      <c r="R35" s="74">
        <f t="shared" si="7"/>
        <v>3702</v>
      </c>
      <c r="S35" s="74">
        <v>3702</v>
      </c>
      <c r="T35" s="74">
        <v>0</v>
      </c>
      <c r="U35" s="74">
        <v>0</v>
      </c>
      <c r="V35" s="74">
        <v>0</v>
      </c>
      <c r="W35" s="74">
        <f t="shared" si="8"/>
        <v>3530</v>
      </c>
      <c r="X35" s="74">
        <v>3530</v>
      </c>
      <c r="Y35" s="74">
        <v>0</v>
      </c>
      <c r="Z35" s="74">
        <v>0</v>
      </c>
      <c r="AA35" s="74">
        <v>0</v>
      </c>
      <c r="AB35" s="75">
        <v>49394</v>
      </c>
      <c r="AC35" s="74">
        <v>0</v>
      </c>
      <c r="AD35" s="74">
        <v>1381</v>
      </c>
      <c r="AE35" s="74">
        <f t="shared" si="9"/>
        <v>14617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13246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13236</v>
      </c>
      <c r="BQ35" s="74">
        <f t="shared" si="26"/>
        <v>6004</v>
      </c>
      <c r="BR35" s="74">
        <f t="shared" si="27"/>
        <v>0</v>
      </c>
      <c r="BS35" s="74">
        <f t="shared" si="28"/>
        <v>6004</v>
      </c>
      <c r="BT35" s="74">
        <f t="shared" si="29"/>
        <v>0</v>
      </c>
      <c r="BU35" s="74">
        <f t="shared" si="30"/>
        <v>0</v>
      </c>
      <c r="BV35" s="74">
        <f t="shared" si="31"/>
        <v>3702</v>
      </c>
      <c r="BW35" s="74">
        <f t="shared" si="32"/>
        <v>3702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3530</v>
      </c>
      <c r="CB35" s="74">
        <f t="shared" si="37"/>
        <v>3530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62640</v>
      </c>
      <c r="CG35" s="74">
        <f t="shared" si="42"/>
        <v>0</v>
      </c>
      <c r="CH35" s="74">
        <f t="shared" si="43"/>
        <v>1381</v>
      </c>
      <c r="CI35" s="74">
        <f t="shared" si="44"/>
        <v>14617</v>
      </c>
    </row>
    <row r="36" spans="1:87" s="50" customFormat="1" ht="12" customHeight="1">
      <c r="A36" s="53" t="s">
        <v>679</v>
      </c>
      <c r="B36" s="54" t="s">
        <v>737</v>
      </c>
      <c r="C36" s="53" t="s">
        <v>738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22785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22785</v>
      </c>
      <c r="X36" s="74">
        <v>11600</v>
      </c>
      <c r="Y36" s="74">
        <v>2985</v>
      </c>
      <c r="Z36" s="74">
        <v>8200</v>
      </c>
      <c r="AA36" s="74">
        <v>0</v>
      </c>
      <c r="AB36" s="75">
        <v>3912</v>
      </c>
      <c r="AC36" s="74">
        <v>0</v>
      </c>
      <c r="AD36" s="74">
        <v>0</v>
      </c>
      <c r="AE36" s="74">
        <f t="shared" si="9"/>
        <v>22785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4885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22785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22785</v>
      </c>
      <c r="CB36" s="74">
        <f t="shared" si="37"/>
        <v>11600</v>
      </c>
      <c r="CC36" s="74">
        <f t="shared" si="38"/>
        <v>2985</v>
      </c>
      <c r="CD36" s="74">
        <f t="shared" si="39"/>
        <v>8200</v>
      </c>
      <c r="CE36" s="74">
        <f t="shared" si="40"/>
        <v>0</v>
      </c>
      <c r="CF36" s="75">
        <f t="shared" si="41"/>
        <v>8797</v>
      </c>
      <c r="CG36" s="74">
        <f t="shared" si="42"/>
        <v>0</v>
      </c>
      <c r="CH36" s="74">
        <f t="shared" si="43"/>
        <v>0</v>
      </c>
      <c r="CI36" s="74">
        <f t="shared" si="44"/>
        <v>22785</v>
      </c>
    </row>
    <row r="37" spans="1:87" s="50" customFormat="1" ht="12" customHeight="1">
      <c r="A37" s="53" t="s">
        <v>679</v>
      </c>
      <c r="B37" s="54" t="s">
        <v>739</v>
      </c>
      <c r="C37" s="53" t="s">
        <v>740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51480</v>
      </c>
      <c r="M37" s="74">
        <f t="shared" si="6"/>
        <v>14621</v>
      </c>
      <c r="N37" s="74">
        <v>14621</v>
      </c>
      <c r="O37" s="74">
        <v>0</v>
      </c>
      <c r="P37" s="74">
        <v>0</v>
      </c>
      <c r="Q37" s="74">
        <v>0</v>
      </c>
      <c r="R37" s="74">
        <f t="shared" si="7"/>
        <v>6498</v>
      </c>
      <c r="S37" s="74">
        <v>0</v>
      </c>
      <c r="T37" s="74">
        <v>356</v>
      </c>
      <c r="U37" s="74">
        <v>6142</v>
      </c>
      <c r="V37" s="74">
        <v>0</v>
      </c>
      <c r="W37" s="74">
        <f t="shared" si="8"/>
        <v>30361</v>
      </c>
      <c r="X37" s="74">
        <v>24000</v>
      </c>
      <c r="Y37" s="74">
        <v>5556</v>
      </c>
      <c r="Z37" s="74">
        <v>805</v>
      </c>
      <c r="AA37" s="74">
        <v>0</v>
      </c>
      <c r="AB37" s="75">
        <v>15324</v>
      </c>
      <c r="AC37" s="74">
        <v>0</v>
      </c>
      <c r="AD37" s="74">
        <v>0</v>
      </c>
      <c r="AE37" s="74">
        <f t="shared" si="9"/>
        <v>51480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14780</v>
      </c>
      <c r="BE37" s="74">
        <v>0</v>
      </c>
      <c r="BF37" s="74">
        <v>0</v>
      </c>
      <c r="BG37" s="74">
        <f t="shared" si="16"/>
        <v>0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51480</v>
      </c>
      <c r="BQ37" s="74">
        <f t="shared" si="26"/>
        <v>14621</v>
      </c>
      <c r="BR37" s="74">
        <f t="shared" si="27"/>
        <v>14621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6498</v>
      </c>
      <c r="BW37" s="74">
        <f t="shared" si="32"/>
        <v>0</v>
      </c>
      <c r="BX37" s="74">
        <f t="shared" si="33"/>
        <v>356</v>
      </c>
      <c r="BY37" s="74">
        <f t="shared" si="34"/>
        <v>6142</v>
      </c>
      <c r="BZ37" s="74">
        <f t="shared" si="35"/>
        <v>0</v>
      </c>
      <c r="CA37" s="74">
        <f t="shared" si="36"/>
        <v>30361</v>
      </c>
      <c r="CB37" s="74">
        <f t="shared" si="37"/>
        <v>24000</v>
      </c>
      <c r="CC37" s="74">
        <f t="shared" si="38"/>
        <v>5556</v>
      </c>
      <c r="CD37" s="74">
        <f t="shared" si="39"/>
        <v>805</v>
      </c>
      <c r="CE37" s="74">
        <f t="shared" si="40"/>
        <v>0</v>
      </c>
      <c r="CF37" s="75">
        <f t="shared" si="41"/>
        <v>30104</v>
      </c>
      <c r="CG37" s="74">
        <f t="shared" si="42"/>
        <v>0</v>
      </c>
      <c r="CH37" s="74">
        <f t="shared" si="43"/>
        <v>0</v>
      </c>
      <c r="CI37" s="74">
        <f t="shared" si="44"/>
        <v>51480</v>
      </c>
    </row>
    <row r="38" spans="1:87" s="50" customFormat="1" ht="12" customHeight="1">
      <c r="A38" s="53" t="s">
        <v>679</v>
      </c>
      <c r="B38" s="54" t="s">
        <v>741</v>
      </c>
      <c r="C38" s="53" t="s">
        <v>742</v>
      </c>
      <c r="D38" s="74">
        <f t="shared" si="3"/>
        <v>3024</v>
      </c>
      <c r="E38" s="74">
        <f t="shared" si="4"/>
        <v>3024</v>
      </c>
      <c r="F38" s="74">
        <v>0</v>
      </c>
      <c r="G38" s="74">
        <v>3024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218898</v>
      </c>
      <c r="M38" s="74">
        <f t="shared" si="6"/>
        <v>23209</v>
      </c>
      <c r="N38" s="74">
        <v>19225</v>
      </c>
      <c r="O38" s="74">
        <v>0</v>
      </c>
      <c r="P38" s="74">
        <v>3984</v>
      </c>
      <c r="Q38" s="74">
        <v>0</v>
      </c>
      <c r="R38" s="74">
        <f t="shared" si="7"/>
        <v>81131</v>
      </c>
      <c r="S38" s="74">
        <v>0</v>
      </c>
      <c r="T38" s="74">
        <v>81131</v>
      </c>
      <c r="U38" s="74">
        <v>0</v>
      </c>
      <c r="V38" s="74">
        <v>0</v>
      </c>
      <c r="W38" s="74">
        <f t="shared" si="8"/>
        <v>111000</v>
      </c>
      <c r="X38" s="74">
        <v>64502</v>
      </c>
      <c r="Y38" s="74">
        <v>45417</v>
      </c>
      <c r="Z38" s="74">
        <v>0</v>
      </c>
      <c r="AA38" s="74">
        <v>1081</v>
      </c>
      <c r="AB38" s="75">
        <v>0</v>
      </c>
      <c r="AC38" s="74">
        <v>3558</v>
      </c>
      <c r="AD38" s="74">
        <v>24000</v>
      </c>
      <c r="AE38" s="74">
        <f t="shared" si="9"/>
        <v>245922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13198</v>
      </c>
      <c r="BE38" s="74">
        <v>0</v>
      </c>
      <c r="BF38" s="74">
        <v>494</v>
      </c>
      <c r="BG38" s="74">
        <f t="shared" si="16"/>
        <v>494</v>
      </c>
      <c r="BH38" s="74">
        <f t="shared" si="17"/>
        <v>3024</v>
      </c>
      <c r="BI38" s="74">
        <f t="shared" si="18"/>
        <v>3024</v>
      </c>
      <c r="BJ38" s="74">
        <f t="shared" si="19"/>
        <v>0</v>
      </c>
      <c r="BK38" s="74">
        <f t="shared" si="20"/>
        <v>3024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218898</v>
      </c>
      <c r="BQ38" s="74">
        <f t="shared" si="26"/>
        <v>23209</v>
      </c>
      <c r="BR38" s="74">
        <f t="shared" si="27"/>
        <v>19225</v>
      </c>
      <c r="BS38" s="74">
        <f t="shared" si="28"/>
        <v>0</v>
      </c>
      <c r="BT38" s="74">
        <f t="shared" si="29"/>
        <v>3984</v>
      </c>
      <c r="BU38" s="74">
        <f t="shared" si="30"/>
        <v>0</v>
      </c>
      <c r="BV38" s="74">
        <f t="shared" si="31"/>
        <v>81131</v>
      </c>
      <c r="BW38" s="74">
        <f t="shared" si="32"/>
        <v>0</v>
      </c>
      <c r="BX38" s="74">
        <f t="shared" si="33"/>
        <v>81131</v>
      </c>
      <c r="BY38" s="74">
        <f t="shared" si="34"/>
        <v>0</v>
      </c>
      <c r="BZ38" s="74">
        <f t="shared" si="35"/>
        <v>0</v>
      </c>
      <c r="CA38" s="74">
        <f t="shared" si="36"/>
        <v>111000</v>
      </c>
      <c r="CB38" s="74">
        <f t="shared" si="37"/>
        <v>64502</v>
      </c>
      <c r="CC38" s="74">
        <f t="shared" si="38"/>
        <v>45417</v>
      </c>
      <c r="CD38" s="74">
        <f t="shared" si="39"/>
        <v>0</v>
      </c>
      <c r="CE38" s="74">
        <f t="shared" si="40"/>
        <v>1081</v>
      </c>
      <c r="CF38" s="75">
        <f t="shared" si="41"/>
        <v>13198</v>
      </c>
      <c r="CG38" s="74">
        <f t="shared" si="42"/>
        <v>3558</v>
      </c>
      <c r="CH38" s="74">
        <f t="shared" si="43"/>
        <v>24494</v>
      </c>
      <c r="CI38" s="74">
        <f t="shared" si="44"/>
        <v>246416</v>
      </c>
    </row>
    <row r="39" spans="1:87" s="50" customFormat="1" ht="12" customHeight="1">
      <c r="A39" s="53" t="s">
        <v>679</v>
      </c>
      <c r="B39" s="54" t="s">
        <v>743</v>
      </c>
      <c r="C39" s="53" t="s">
        <v>744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27610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27610</v>
      </c>
      <c r="X39" s="74">
        <v>19083</v>
      </c>
      <c r="Y39" s="74">
        <v>8037</v>
      </c>
      <c r="Z39" s="74">
        <v>0</v>
      </c>
      <c r="AA39" s="74">
        <v>490</v>
      </c>
      <c r="AB39" s="75">
        <v>120134</v>
      </c>
      <c r="AC39" s="74">
        <v>0</v>
      </c>
      <c r="AD39" s="74">
        <v>0</v>
      </c>
      <c r="AE39" s="74">
        <f t="shared" si="9"/>
        <v>27610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33869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27610</v>
      </c>
      <c r="BQ39" s="74">
        <f t="shared" si="26"/>
        <v>0</v>
      </c>
      <c r="BR39" s="74">
        <f t="shared" si="27"/>
        <v>0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27610</v>
      </c>
      <c r="CB39" s="74">
        <f t="shared" si="37"/>
        <v>19083</v>
      </c>
      <c r="CC39" s="74">
        <f t="shared" si="38"/>
        <v>8037</v>
      </c>
      <c r="CD39" s="74">
        <f t="shared" si="39"/>
        <v>0</v>
      </c>
      <c r="CE39" s="74">
        <f t="shared" si="40"/>
        <v>490</v>
      </c>
      <c r="CF39" s="75">
        <f t="shared" si="41"/>
        <v>154003</v>
      </c>
      <c r="CG39" s="74">
        <f t="shared" si="42"/>
        <v>0</v>
      </c>
      <c r="CH39" s="74">
        <f t="shared" si="43"/>
        <v>0</v>
      </c>
      <c r="CI39" s="74">
        <f t="shared" si="44"/>
        <v>27610</v>
      </c>
    </row>
    <row r="40" spans="1:87" s="50" customFormat="1" ht="12" customHeight="1">
      <c r="A40" s="53" t="s">
        <v>679</v>
      </c>
      <c r="B40" s="54" t="s">
        <v>745</v>
      </c>
      <c r="C40" s="53" t="s">
        <v>746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16482</v>
      </c>
      <c r="M40" s="74">
        <f aca="true" t="shared" si="48" ref="M40:M71">+SUM(N40:Q40)</f>
        <v>6661</v>
      </c>
      <c r="N40" s="74">
        <v>6661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9821</v>
      </c>
      <c r="X40" s="74">
        <v>6413</v>
      </c>
      <c r="Y40" s="74">
        <v>3408</v>
      </c>
      <c r="Z40" s="74">
        <v>0</v>
      </c>
      <c r="AA40" s="74">
        <v>0</v>
      </c>
      <c r="AB40" s="75">
        <v>68229</v>
      </c>
      <c r="AC40" s="74">
        <v>0</v>
      </c>
      <c r="AD40" s="74">
        <v>0</v>
      </c>
      <c r="AE40" s="74">
        <f aca="true" t="shared" si="51" ref="AE40:AE71">+SUM(D40,L40,AD40)</f>
        <v>16482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659</v>
      </c>
      <c r="AO40" s="74">
        <f aca="true" t="shared" si="55" ref="AO40:AO71">+SUM(AP40:AS40)</f>
        <v>659</v>
      </c>
      <c r="AP40" s="74">
        <v>659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16985</v>
      </c>
      <c r="BE40" s="74">
        <v>0</v>
      </c>
      <c r="BF40" s="74">
        <v>0</v>
      </c>
      <c r="BG40" s="74">
        <f aca="true" t="shared" si="58" ref="BG40:BG71">+SUM(BF40,AN40,AF40)</f>
        <v>659</v>
      </c>
      <c r="BH40" s="74">
        <f aca="true" t="shared" si="59" ref="BH40:BH71">SUM(D40,AF40)</f>
        <v>0</v>
      </c>
      <c r="BI40" s="74">
        <f aca="true" t="shared" si="60" ref="BI40:BI71">SUM(E40,AG40)</f>
        <v>0</v>
      </c>
      <c r="BJ40" s="74">
        <f aca="true" t="shared" si="61" ref="BJ40:BJ71">SUM(F40,AH40)</f>
        <v>0</v>
      </c>
      <c r="BK40" s="74">
        <f aca="true" t="shared" si="62" ref="BK40:BK71">SUM(G40,AI40)</f>
        <v>0</v>
      </c>
      <c r="BL40" s="74">
        <f aca="true" t="shared" si="63" ref="BL40:BL71">SUM(H40,AJ40)</f>
        <v>0</v>
      </c>
      <c r="BM40" s="74">
        <f aca="true" t="shared" si="64" ref="BM40:BM71">SUM(I40,AK40)</f>
        <v>0</v>
      </c>
      <c r="BN40" s="74">
        <f aca="true" t="shared" si="65" ref="BN40:BN71">SUM(J40,AL40)</f>
        <v>0</v>
      </c>
      <c r="BO40" s="75">
        <f aca="true" t="shared" si="66" ref="BO40:BO71">SUM(K40,AM40)</f>
        <v>0</v>
      </c>
      <c r="BP40" s="74">
        <f aca="true" t="shared" si="67" ref="BP40:BP71">SUM(L40,AN40)</f>
        <v>17141</v>
      </c>
      <c r="BQ40" s="74">
        <f aca="true" t="shared" si="68" ref="BQ40:BQ71">SUM(M40,AO40)</f>
        <v>7320</v>
      </c>
      <c r="BR40" s="74">
        <f aca="true" t="shared" si="69" ref="BR40:BR71">SUM(N40,AP40)</f>
        <v>7320</v>
      </c>
      <c r="BS40" s="74">
        <f aca="true" t="shared" si="70" ref="BS40:BS71">SUM(O40,AQ40)</f>
        <v>0</v>
      </c>
      <c r="BT40" s="74">
        <f aca="true" t="shared" si="71" ref="BT40:BT71">SUM(P40,AR40)</f>
        <v>0</v>
      </c>
      <c r="BU40" s="74">
        <f aca="true" t="shared" si="72" ref="BU40:BU71">SUM(Q40,AS40)</f>
        <v>0</v>
      </c>
      <c r="BV40" s="74">
        <f aca="true" t="shared" si="73" ref="BV40:BV71">SUM(R40,AT40)</f>
        <v>0</v>
      </c>
      <c r="BW40" s="74">
        <f aca="true" t="shared" si="74" ref="BW40:BW71">SUM(S40,AU40)</f>
        <v>0</v>
      </c>
      <c r="BX40" s="74">
        <f aca="true" t="shared" si="75" ref="BX40:BX71">SUM(T40,AV40)</f>
        <v>0</v>
      </c>
      <c r="BY40" s="74">
        <f aca="true" t="shared" si="76" ref="BY40:BY71">SUM(U40,AW40)</f>
        <v>0</v>
      </c>
      <c r="BZ40" s="74">
        <f aca="true" t="shared" si="77" ref="BZ40:BZ71">SUM(V40,AX40)</f>
        <v>0</v>
      </c>
      <c r="CA40" s="74">
        <f aca="true" t="shared" si="78" ref="CA40:CA71">SUM(W40,AY40)</f>
        <v>9821</v>
      </c>
      <c r="CB40" s="74">
        <f aca="true" t="shared" si="79" ref="CB40:CB71">SUM(X40,AZ40)</f>
        <v>6413</v>
      </c>
      <c r="CC40" s="74">
        <f aca="true" t="shared" si="80" ref="CC40:CC71">SUM(Y40,BA40)</f>
        <v>3408</v>
      </c>
      <c r="CD40" s="74">
        <f aca="true" t="shared" si="81" ref="CD40:CD71">SUM(Z40,BB40)</f>
        <v>0</v>
      </c>
      <c r="CE40" s="74">
        <f aca="true" t="shared" si="82" ref="CE40:CE71">SUM(AA40,BC40)</f>
        <v>0</v>
      </c>
      <c r="CF40" s="75">
        <f aca="true" t="shared" si="83" ref="CF40:CF71">SUM(AB40,BD40)</f>
        <v>85214</v>
      </c>
      <c r="CG40" s="74">
        <f aca="true" t="shared" si="84" ref="CG40:CG71">SUM(AC40,BE40)</f>
        <v>0</v>
      </c>
      <c r="CH40" s="74">
        <f aca="true" t="shared" si="85" ref="CH40:CH71">SUM(AD40,BF40)</f>
        <v>0</v>
      </c>
      <c r="CI40" s="74">
        <f aca="true" t="shared" si="86" ref="CI40:CI71">SUM(AE40,BG40)</f>
        <v>17141</v>
      </c>
    </row>
    <row r="41" spans="1:87" s="50" customFormat="1" ht="12" customHeight="1">
      <c r="A41" s="53" t="s">
        <v>679</v>
      </c>
      <c r="B41" s="54" t="s">
        <v>747</v>
      </c>
      <c r="C41" s="53" t="s">
        <v>748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2174</v>
      </c>
      <c r="L41" s="74">
        <f t="shared" si="47"/>
        <v>48696</v>
      </c>
      <c r="M41" s="74">
        <f t="shared" si="48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49"/>
        <v>1234</v>
      </c>
      <c r="S41" s="74">
        <v>1231</v>
      </c>
      <c r="T41" s="74">
        <v>0</v>
      </c>
      <c r="U41" s="74">
        <v>3</v>
      </c>
      <c r="V41" s="74">
        <v>0</v>
      </c>
      <c r="W41" s="74">
        <f t="shared" si="50"/>
        <v>47462</v>
      </c>
      <c r="X41" s="74">
        <v>47229</v>
      </c>
      <c r="Y41" s="74">
        <v>0</v>
      </c>
      <c r="Z41" s="74">
        <v>233</v>
      </c>
      <c r="AA41" s="74">
        <v>0</v>
      </c>
      <c r="AB41" s="75">
        <v>117181</v>
      </c>
      <c r="AC41" s="74">
        <v>0</v>
      </c>
      <c r="AD41" s="74">
        <v>0</v>
      </c>
      <c r="AE41" s="74">
        <f t="shared" si="51"/>
        <v>48696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0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51449</v>
      </c>
      <c r="BE41" s="74">
        <v>0</v>
      </c>
      <c r="BF41" s="74">
        <v>0</v>
      </c>
      <c r="BG41" s="74">
        <f t="shared" si="58"/>
        <v>0</v>
      </c>
      <c r="BH41" s="74">
        <f t="shared" si="59"/>
        <v>0</v>
      </c>
      <c r="BI41" s="74">
        <f t="shared" si="60"/>
        <v>0</v>
      </c>
      <c r="BJ41" s="74">
        <f t="shared" si="61"/>
        <v>0</v>
      </c>
      <c r="BK41" s="74">
        <f t="shared" si="62"/>
        <v>0</v>
      </c>
      <c r="BL41" s="74">
        <f t="shared" si="63"/>
        <v>0</v>
      </c>
      <c r="BM41" s="74">
        <f t="shared" si="64"/>
        <v>0</v>
      </c>
      <c r="BN41" s="74">
        <f t="shared" si="65"/>
        <v>0</v>
      </c>
      <c r="BO41" s="75">
        <f t="shared" si="66"/>
        <v>2174</v>
      </c>
      <c r="BP41" s="74">
        <f t="shared" si="67"/>
        <v>48696</v>
      </c>
      <c r="BQ41" s="74">
        <f t="shared" si="68"/>
        <v>0</v>
      </c>
      <c r="BR41" s="74">
        <f t="shared" si="69"/>
        <v>0</v>
      </c>
      <c r="BS41" s="74">
        <f t="shared" si="70"/>
        <v>0</v>
      </c>
      <c r="BT41" s="74">
        <f t="shared" si="71"/>
        <v>0</v>
      </c>
      <c r="BU41" s="74">
        <f t="shared" si="72"/>
        <v>0</v>
      </c>
      <c r="BV41" s="74">
        <f t="shared" si="73"/>
        <v>1234</v>
      </c>
      <c r="BW41" s="74">
        <f t="shared" si="74"/>
        <v>1231</v>
      </c>
      <c r="BX41" s="74">
        <f t="shared" si="75"/>
        <v>0</v>
      </c>
      <c r="BY41" s="74">
        <f t="shared" si="76"/>
        <v>3</v>
      </c>
      <c r="BZ41" s="74">
        <f t="shared" si="77"/>
        <v>0</v>
      </c>
      <c r="CA41" s="74">
        <f t="shared" si="78"/>
        <v>47462</v>
      </c>
      <c r="CB41" s="74">
        <f t="shared" si="79"/>
        <v>47229</v>
      </c>
      <c r="CC41" s="74">
        <f t="shared" si="80"/>
        <v>0</v>
      </c>
      <c r="CD41" s="74">
        <f t="shared" si="81"/>
        <v>233</v>
      </c>
      <c r="CE41" s="74">
        <f t="shared" si="82"/>
        <v>0</v>
      </c>
      <c r="CF41" s="75">
        <f t="shared" si="83"/>
        <v>168630</v>
      </c>
      <c r="CG41" s="74">
        <f t="shared" si="84"/>
        <v>0</v>
      </c>
      <c r="CH41" s="74">
        <f t="shared" si="85"/>
        <v>0</v>
      </c>
      <c r="CI41" s="74">
        <f t="shared" si="86"/>
        <v>48696</v>
      </c>
    </row>
    <row r="42" spans="1:87" s="50" customFormat="1" ht="12" customHeight="1">
      <c r="A42" s="53" t="s">
        <v>679</v>
      </c>
      <c r="B42" s="54" t="s">
        <v>749</v>
      </c>
      <c r="C42" s="53" t="s">
        <v>750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2567</v>
      </c>
      <c r="L42" s="74">
        <f t="shared" si="47"/>
        <v>96255</v>
      </c>
      <c r="M42" s="74">
        <f t="shared" si="48"/>
        <v>36845</v>
      </c>
      <c r="N42" s="74">
        <v>36845</v>
      </c>
      <c r="O42" s="74">
        <v>0</v>
      </c>
      <c r="P42" s="74">
        <v>0</v>
      </c>
      <c r="Q42" s="74">
        <v>0</v>
      </c>
      <c r="R42" s="74">
        <f t="shared" si="49"/>
        <v>279</v>
      </c>
      <c r="S42" s="74">
        <v>112</v>
      </c>
      <c r="T42" s="74">
        <v>167</v>
      </c>
      <c r="U42" s="74">
        <v>0</v>
      </c>
      <c r="V42" s="74">
        <v>0</v>
      </c>
      <c r="W42" s="74">
        <f t="shared" si="50"/>
        <v>59123</v>
      </c>
      <c r="X42" s="74">
        <v>57844</v>
      </c>
      <c r="Y42" s="74">
        <v>1100</v>
      </c>
      <c r="Z42" s="74">
        <v>179</v>
      </c>
      <c r="AA42" s="74">
        <v>0</v>
      </c>
      <c r="AB42" s="75">
        <v>139400</v>
      </c>
      <c r="AC42" s="74">
        <v>8</v>
      </c>
      <c r="AD42" s="74">
        <v>7345</v>
      </c>
      <c r="AE42" s="74">
        <f t="shared" si="51"/>
        <v>103600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0</v>
      </c>
      <c r="AO42" s="74">
        <f t="shared" si="55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51523</v>
      </c>
      <c r="BE42" s="74">
        <v>0</v>
      </c>
      <c r="BF42" s="74">
        <v>0</v>
      </c>
      <c r="BG42" s="74">
        <f t="shared" si="58"/>
        <v>0</v>
      </c>
      <c r="BH42" s="74">
        <f t="shared" si="59"/>
        <v>0</v>
      </c>
      <c r="BI42" s="74">
        <f t="shared" si="60"/>
        <v>0</v>
      </c>
      <c r="BJ42" s="74">
        <f t="shared" si="61"/>
        <v>0</v>
      </c>
      <c r="BK42" s="74">
        <f t="shared" si="62"/>
        <v>0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2567</v>
      </c>
      <c r="BP42" s="74">
        <f t="shared" si="67"/>
        <v>96255</v>
      </c>
      <c r="BQ42" s="74">
        <f t="shared" si="68"/>
        <v>36845</v>
      </c>
      <c r="BR42" s="74">
        <f t="shared" si="69"/>
        <v>36845</v>
      </c>
      <c r="BS42" s="74">
        <f t="shared" si="70"/>
        <v>0</v>
      </c>
      <c r="BT42" s="74">
        <f t="shared" si="71"/>
        <v>0</v>
      </c>
      <c r="BU42" s="74">
        <f t="shared" si="72"/>
        <v>0</v>
      </c>
      <c r="BV42" s="74">
        <f t="shared" si="73"/>
        <v>279</v>
      </c>
      <c r="BW42" s="74">
        <f t="shared" si="74"/>
        <v>112</v>
      </c>
      <c r="BX42" s="74">
        <f t="shared" si="75"/>
        <v>167</v>
      </c>
      <c r="BY42" s="74">
        <f t="shared" si="76"/>
        <v>0</v>
      </c>
      <c r="BZ42" s="74">
        <f t="shared" si="77"/>
        <v>0</v>
      </c>
      <c r="CA42" s="74">
        <f t="shared" si="78"/>
        <v>59123</v>
      </c>
      <c r="CB42" s="74">
        <f t="shared" si="79"/>
        <v>57844</v>
      </c>
      <c r="CC42" s="74">
        <f t="shared" si="80"/>
        <v>1100</v>
      </c>
      <c r="CD42" s="74">
        <f t="shared" si="81"/>
        <v>179</v>
      </c>
      <c r="CE42" s="74">
        <f t="shared" si="82"/>
        <v>0</v>
      </c>
      <c r="CF42" s="75">
        <f t="shared" si="83"/>
        <v>190923</v>
      </c>
      <c r="CG42" s="74">
        <f t="shared" si="84"/>
        <v>8</v>
      </c>
      <c r="CH42" s="74">
        <f t="shared" si="85"/>
        <v>7345</v>
      </c>
      <c r="CI42" s="74">
        <f t="shared" si="86"/>
        <v>103600</v>
      </c>
    </row>
    <row r="43" spans="1:87" s="50" customFormat="1" ht="12" customHeight="1">
      <c r="A43" s="53" t="s">
        <v>679</v>
      </c>
      <c r="B43" s="54" t="s">
        <v>751</v>
      </c>
      <c r="C43" s="53" t="s">
        <v>752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724</v>
      </c>
      <c r="L43" s="74">
        <f t="shared" si="47"/>
        <v>0</v>
      </c>
      <c r="M43" s="74">
        <f t="shared" si="48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38873</v>
      </c>
      <c r="AC43" s="74">
        <v>0</v>
      </c>
      <c r="AD43" s="74">
        <v>0</v>
      </c>
      <c r="AE43" s="74">
        <f t="shared" si="51"/>
        <v>0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0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20379</v>
      </c>
      <c r="BE43" s="74">
        <v>0</v>
      </c>
      <c r="BF43" s="74">
        <v>0</v>
      </c>
      <c r="BG43" s="74">
        <f t="shared" si="58"/>
        <v>0</v>
      </c>
      <c r="BH43" s="74">
        <f t="shared" si="59"/>
        <v>0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0</v>
      </c>
      <c r="BO43" s="75">
        <f t="shared" si="66"/>
        <v>724</v>
      </c>
      <c r="BP43" s="74">
        <f t="shared" si="67"/>
        <v>0</v>
      </c>
      <c r="BQ43" s="74">
        <f t="shared" si="68"/>
        <v>0</v>
      </c>
      <c r="BR43" s="74">
        <f t="shared" si="69"/>
        <v>0</v>
      </c>
      <c r="BS43" s="74">
        <f t="shared" si="70"/>
        <v>0</v>
      </c>
      <c r="BT43" s="74">
        <f t="shared" si="71"/>
        <v>0</v>
      </c>
      <c r="BU43" s="74">
        <f t="shared" si="72"/>
        <v>0</v>
      </c>
      <c r="BV43" s="74">
        <f t="shared" si="73"/>
        <v>0</v>
      </c>
      <c r="BW43" s="74">
        <f t="shared" si="74"/>
        <v>0</v>
      </c>
      <c r="BX43" s="74">
        <f t="shared" si="75"/>
        <v>0</v>
      </c>
      <c r="BY43" s="74">
        <f t="shared" si="76"/>
        <v>0</v>
      </c>
      <c r="BZ43" s="74">
        <f t="shared" si="77"/>
        <v>0</v>
      </c>
      <c r="CA43" s="74">
        <f t="shared" si="78"/>
        <v>0</v>
      </c>
      <c r="CB43" s="74">
        <f t="shared" si="79"/>
        <v>0</v>
      </c>
      <c r="CC43" s="74">
        <f t="shared" si="80"/>
        <v>0</v>
      </c>
      <c r="CD43" s="74">
        <f t="shared" si="81"/>
        <v>0</v>
      </c>
      <c r="CE43" s="74">
        <f t="shared" si="82"/>
        <v>0</v>
      </c>
      <c r="CF43" s="75">
        <f t="shared" si="83"/>
        <v>59252</v>
      </c>
      <c r="CG43" s="74">
        <f t="shared" si="84"/>
        <v>0</v>
      </c>
      <c r="CH43" s="74">
        <f t="shared" si="85"/>
        <v>0</v>
      </c>
      <c r="CI43" s="74">
        <f t="shared" si="86"/>
        <v>0</v>
      </c>
    </row>
    <row r="44" spans="1:87" s="50" customFormat="1" ht="12" customHeight="1">
      <c r="A44" s="53" t="s">
        <v>679</v>
      </c>
      <c r="B44" s="54" t="s">
        <v>753</v>
      </c>
      <c r="C44" s="53" t="s">
        <v>754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1302</v>
      </c>
      <c r="L44" s="74">
        <f t="shared" si="47"/>
        <v>36393</v>
      </c>
      <c r="M44" s="74">
        <f t="shared" si="48"/>
        <v>6623</v>
      </c>
      <c r="N44" s="74">
        <v>6623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29770</v>
      </c>
      <c r="X44" s="74">
        <v>21230</v>
      </c>
      <c r="Y44" s="74">
        <v>0</v>
      </c>
      <c r="Z44" s="74">
        <v>0</v>
      </c>
      <c r="AA44" s="74">
        <v>8540</v>
      </c>
      <c r="AB44" s="75">
        <v>74643</v>
      </c>
      <c r="AC44" s="74">
        <v>0</v>
      </c>
      <c r="AD44" s="74">
        <v>0</v>
      </c>
      <c r="AE44" s="74">
        <f t="shared" si="51"/>
        <v>36393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1325</v>
      </c>
      <c r="AO44" s="74">
        <f t="shared" si="55"/>
        <v>1325</v>
      </c>
      <c r="AP44" s="74">
        <v>1325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27004</v>
      </c>
      <c r="BE44" s="74">
        <v>0</v>
      </c>
      <c r="BF44" s="74">
        <v>0</v>
      </c>
      <c r="BG44" s="74">
        <f t="shared" si="58"/>
        <v>1325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1302</v>
      </c>
      <c r="BP44" s="74">
        <f t="shared" si="67"/>
        <v>37718</v>
      </c>
      <c r="BQ44" s="74">
        <f t="shared" si="68"/>
        <v>7948</v>
      </c>
      <c r="BR44" s="74">
        <f t="shared" si="69"/>
        <v>7948</v>
      </c>
      <c r="BS44" s="74">
        <f t="shared" si="70"/>
        <v>0</v>
      </c>
      <c r="BT44" s="74">
        <f t="shared" si="71"/>
        <v>0</v>
      </c>
      <c r="BU44" s="74">
        <f t="shared" si="72"/>
        <v>0</v>
      </c>
      <c r="BV44" s="74">
        <f t="shared" si="73"/>
        <v>0</v>
      </c>
      <c r="BW44" s="74">
        <f t="shared" si="74"/>
        <v>0</v>
      </c>
      <c r="BX44" s="74">
        <f t="shared" si="75"/>
        <v>0</v>
      </c>
      <c r="BY44" s="74">
        <f t="shared" si="76"/>
        <v>0</v>
      </c>
      <c r="BZ44" s="74">
        <f t="shared" si="77"/>
        <v>0</v>
      </c>
      <c r="CA44" s="74">
        <f t="shared" si="78"/>
        <v>29770</v>
      </c>
      <c r="CB44" s="74">
        <f t="shared" si="79"/>
        <v>21230</v>
      </c>
      <c r="CC44" s="74">
        <f t="shared" si="80"/>
        <v>0</v>
      </c>
      <c r="CD44" s="74">
        <f t="shared" si="81"/>
        <v>0</v>
      </c>
      <c r="CE44" s="74">
        <f t="shared" si="82"/>
        <v>8540</v>
      </c>
      <c r="CF44" s="75">
        <f t="shared" si="83"/>
        <v>101647</v>
      </c>
      <c r="CG44" s="74">
        <f t="shared" si="84"/>
        <v>0</v>
      </c>
      <c r="CH44" s="74">
        <f t="shared" si="85"/>
        <v>0</v>
      </c>
      <c r="CI44" s="74">
        <f t="shared" si="86"/>
        <v>37718</v>
      </c>
    </row>
    <row r="45" spans="1:87" s="50" customFormat="1" ht="12" customHeight="1">
      <c r="A45" s="53" t="s">
        <v>679</v>
      </c>
      <c r="B45" s="54" t="s">
        <v>755</v>
      </c>
      <c r="C45" s="53" t="s">
        <v>756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47"/>
        <v>16630</v>
      </c>
      <c r="M45" s="74">
        <f t="shared" si="48"/>
        <v>0</v>
      </c>
      <c r="N45" s="74">
        <v>0</v>
      </c>
      <c r="O45" s="74">
        <v>0</v>
      </c>
      <c r="P45" s="74">
        <v>0</v>
      </c>
      <c r="Q45" s="74">
        <v>0</v>
      </c>
      <c r="R45" s="74">
        <f t="shared" si="49"/>
        <v>306</v>
      </c>
      <c r="S45" s="74">
        <v>0</v>
      </c>
      <c r="T45" s="74">
        <v>0</v>
      </c>
      <c r="U45" s="74">
        <v>306</v>
      </c>
      <c r="V45" s="74">
        <v>0</v>
      </c>
      <c r="W45" s="74">
        <f t="shared" si="50"/>
        <v>16324</v>
      </c>
      <c r="X45" s="74">
        <v>16324</v>
      </c>
      <c r="Y45" s="74">
        <v>0</v>
      </c>
      <c r="Z45" s="74">
        <v>0</v>
      </c>
      <c r="AA45" s="74">
        <v>0</v>
      </c>
      <c r="AB45" s="75">
        <v>18709</v>
      </c>
      <c r="AC45" s="74">
        <v>0</v>
      </c>
      <c r="AD45" s="74">
        <v>340</v>
      </c>
      <c r="AE45" s="74">
        <f t="shared" si="51"/>
        <v>16970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0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8508</v>
      </c>
      <c r="BE45" s="74">
        <v>0</v>
      </c>
      <c r="BF45" s="74">
        <v>0</v>
      </c>
      <c r="BG45" s="74">
        <f t="shared" si="58"/>
        <v>0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f t="shared" si="66"/>
        <v>0</v>
      </c>
      <c r="BP45" s="74">
        <f t="shared" si="67"/>
        <v>16630</v>
      </c>
      <c r="BQ45" s="74">
        <f t="shared" si="68"/>
        <v>0</v>
      </c>
      <c r="BR45" s="74">
        <f t="shared" si="69"/>
        <v>0</v>
      </c>
      <c r="BS45" s="74">
        <f t="shared" si="70"/>
        <v>0</v>
      </c>
      <c r="BT45" s="74">
        <f t="shared" si="71"/>
        <v>0</v>
      </c>
      <c r="BU45" s="74">
        <f t="shared" si="72"/>
        <v>0</v>
      </c>
      <c r="BV45" s="74">
        <f t="shared" si="73"/>
        <v>306</v>
      </c>
      <c r="BW45" s="74">
        <f t="shared" si="74"/>
        <v>0</v>
      </c>
      <c r="BX45" s="74">
        <f t="shared" si="75"/>
        <v>0</v>
      </c>
      <c r="BY45" s="74">
        <f t="shared" si="76"/>
        <v>306</v>
      </c>
      <c r="BZ45" s="74">
        <f t="shared" si="77"/>
        <v>0</v>
      </c>
      <c r="CA45" s="74">
        <f t="shared" si="78"/>
        <v>16324</v>
      </c>
      <c r="CB45" s="74">
        <f t="shared" si="79"/>
        <v>16324</v>
      </c>
      <c r="CC45" s="74">
        <f t="shared" si="80"/>
        <v>0</v>
      </c>
      <c r="CD45" s="74">
        <f t="shared" si="81"/>
        <v>0</v>
      </c>
      <c r="CE45" s="74">
        <f t="shared" si="82"/>
        <v>0</v>
      </c>
      <c r="CF45" s="75">
        <f t="shared" si="83"/>
        <v>27217</v>
      </c>
      <c r="CG45" s="74">
        <f t="shared" si="84"/>
        <v>0</v>
      </c>
      <c r="CH45" s="74">
        <f t="shared" si="85"/>
        <v>340</v>
      </c>
      <c r="CI45" s="74">
        <f t="shared" si="86"/>
        <v>16970</v>
      </c>
    </row>
    <row r="46" spans="1:87" s="50" customFormat="1" ht="12" customHeight="1">
      <c r="A46" s="53" t="s">
        <v>679</v>
      </c>
      <c r="B46" s="54" t="s">
        <v>757</v>
      </c>
      <c r="C46" s="53" t="s">
        <v>758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775</v>
      </c>
      <c r="L46" s="74">
        <f t="shared" si="47"/>
        <v>14562</v>
      </c>
      <c r="M46" s="74">
        <f t="shared" si="48"/>
        <v>0</v>
      </c>
      <c r="N46" s="74">
        <v>0</v>
      </c>
      <c r="O46" s="74">
        <v>0</v>
      </c>
      <c r="P46" s="74">
        <v>0</v>
      </c>
      <c r="Q46" s="74">
        <v>0</v>
      </c>
      <c r="R46" s="74">
        <f t="shared" si="49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50"/>
        <v>14562</v>
      </c>
      <c r="X46" s="74">
        <v>14213</v>
      </c>
      <c r="Y46" s="74">
        <v>349</v>
      </c>
      <c r="Z46" s="74">
        <v>0</v>
      </c>
      <c r="AA46" s="74">
        <v>0</v>
      </c>
      <c r="AB46" s="75">
        <v>37692</v>
      </c>
      <c r="AC46" s="74">
        <v>0</v>
      </c>
      <c r="AD46" s="74">
        <v>0</v>
      </c>
      <c r="AE46" s="74">
        <f t="shared" si="51"/>
        <v>14562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4126</v>
      </c>
      <c r="BE46" s="74">
        <v>0</v>
      </c>
      <c r="BF46" s="74">
        <v>0</v>
      </c>
      <c r="BG46" s="74">
        <f t="shared" si="58"/>
        <v>0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775</v>
      </c>
      <c r="BP46" s="74">
        <f t="shared" si="67"/>
        <v>14562</v>
      </c>
      <c r="BQ46" s="74">
        <f t="shared" si="68"/>
        <v>0</v>
      </c>
      <c r="BR46" s="74">
        <f t="shared" si="69"/>
        <v>0</v>
      </c>
      <c r="BS46" s="74">
        <f t="shared" si="70"/>
        <v>0</v>
      </c>
      <c r="BT46" s="74">
        <f t="shared" si="71"/>
        <v>0</v>
      </c>
      <c r="BU46" s="74">
        <f t="shared" si="72"/>
        <v>0</v>
      </c>
      <c r="BV46" s="74">
        <f t="shared" si="73"/>
        <v>0</v>
      </c>
      <c r="BW46" s="74">
        <f t="shared" si="74"/>
        <v>0</v>
      </c>
      <c r="BX46" s="74">
        <f t="shared" si="75"/>
        <v>0</v>
      </c>
      <c r="BY46" s="74">
        <f t="shared" si="76"/>
        <v>0</v>
      </c>
      <c r="BZ46" s="74">
        <f t="shared" si="77"/>
        <v>0</v>
      </c>
      <c r="CA46" s="74">
        <f t="shared" si="78"/>
        <v>14562</v>
      </c>
      <c r="CB46" s="74">
        <f t="shared" si="79"/>
        <v>14213</v>
      </c>
      <c r="CC46" s="74">
        <f t="shared" si="80"/>
        <v>349</v>
      </c>
      <c r="CD46" s="74">
        <f t="shared" si="81"/>
        <v>0</v>
      </c>
      <c r="CE46" s="74">
        <f t="shared" si="82"/>
        <v>0</v>
      </c>
      <c r="CF46" s="75">
        <f t="shared" si="83"/>
        <v>41818</v>
      </c>
      <c r="CG46" s="74">
        <f t="shared" si="84"/>
        <v>0</v>
      </c>
      <c r="CH46" s="74">
        <f t="shared" si="85"/>
        <v>0</v>
      </c>
      <c r="CI46" s="74">
        <f t="shared" si="86"/>
        <v>14562</v>
      </c>
    </row>
    <row r="47" spans="1:87" s="50" customFormat="1" ht="12" customHeight="1">
      <c r="A47" s="53" t="s">
        <v>679</v>
      </c>
      <c r="B47" s="54" t="s">
        <v>759</v>
      </c>
      <c r="C47" s="53" t="s">
        <v>760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16</v>
      </c>
      <c r="L47" s="74">
        <f t="shared" si="47"/>
        <v>51986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51986</v>
      </c>
      <c r="X47" s="74">
        <v>36291</v>
      </c>
      <c r="Y47" s="74">
        <v>12163</v>
      </c>
      <c r="Z47" s="74">
        <v>3532</v>
      </c>
      <c r="AA47" s="74">
        <v>0</v>
      </c>
      <c r="AB47" s="75">
        <v>38492</v>
      </c>
      <c r="AC47" s="74">
        <v>0</v>
      </c>
      <c r="AD47" s="74">
        <v>0</v>
      </c>
      <c r="AE47" s="74">
        <f t="shared" si="51"/>
        <v>51986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34154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18887</v>
      </c>
      <c r="BE47" s="74">
        <v>0</v>
      </c>
      <c r="BF47" s="74">
        <v>0</v>
      </c>
      <c r="BG47" s="74">
        <f t="shared" si="58"/>
        <v>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34170</v>
      </c>
      <c r="BP47" s="74">
        <f t="shared" si="67"/>
        <v>51986</v>
      </c>
      <c r="BQ47" s="74">
        <f t="shared" si="68"/>
        <v>0</v>
      </c>
      <c r="BR47" s="74">
        <f t="shared" si="69"/>
        <v>0</v>
      </c>
      <c r="BS47" s="74">
        <f t="shared" si="70"/>
        <v>0</v>
      </c>
      <c r="BT47" s="74">
        <f t="shared" si="71"/>
        <v>0</v>
      </c>
      <c r="BU47" s="74">
        <f t="shared" si="72"/>
        <v>0</v>
      </c>
      <c r="BV47" s="74">
        <f t="shared" si="73"/>
        <v>0</v>
      </c>
      <c r="BW47" s="74">
        <f t="shared" si="74"/>
        <v>0</v>
      </c>
      <c r="BX47" s="74">
        <f t="shared" si="75"/>
        <v>0</v>
      </c>
      <c r="BY47" s="74">
        <f t="shared" si="76"/>
        <v>0</v>
      </c>
      <c r="BZ47" s="74">
        <f t="shared" si="77"/>
        <v>0</v>
      </c>
      <c r="CA47" s="74">
        <f t="shared" si="78"/>
        <v>51986</v>
      </c>
      <c r="CB47" s="74">
        <f t="shared" si="79"/>
        <v>36291</v>
      </c>
      <c r="CC47" s="74">
        <f t="shared" si="80"/>
        <v>12163</v>
      </c>
      <c r="CD47" s="74">
        <f t="shared" si="81"/>
        <v>3532</v>
      </c>
      <c r="CE47" s="74">
        <f t="shared" si="82"/>
        <v>0</v>
      </c>
      <c r="CF47" s="75">
        <f t="shared" si="83"/>
        <v>57379</v>
      </c>
      <c r="CG47" s="74">
        <f t="shared" si="84"/>
        <v>0</v>
      </c>
      <c r="CH47" s="74">
        <f t="shared" si="85"/>
        <v>0</v>
      </c>
      <c r="CI47" s="74">
        <f t="shared" si="86"/>
        <v>51986</v>
      </c>
    </row>
    <row r="48" spans="1:87" s="50" customFormat="1" ht="12" customHeight="1">
      <c r="A48" s="53" t="s">
        <v>679</v>
      </c>
      <c r="B48" s="54" t="s">
        <v>761</v>
      </c>
      <c r="C48" s="53" t="s">
        <v>762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14</v>
      </c>
      <c r="L48" s="74">
        <f t="shared" si="47"/>
        <v>52530</v>
      </c>
      <c r="M48" s="74">
        <f t="shared" si="48"/>
        <v>4587</v>
      </c>
      <c r="N48" s="74">
        <v>1816</v>
      </c>
      <c r="O48" s="74">
        <v>0</v>
      </c>
      <c r="P48" s="74">
        <v>0</v>
      </c>
      <c r="Q48" s="74">
        <v>2771</v>
      </c>
      <c r="R48" s="74">
        <f t="shared" si="49"/>
        <v>47943</v>
      </c>
      <c r="S48" s="74">
        <v>34758</v>
      </c>
      <c r="T48" s="74">
        <v>12818</v>
      </c>
      <c r="U48" s="74">
        <v>367</v>
      </c>
      <c r="V48" s="74">
        <v>0</v>
      </c>
      <c r="W48" s="74">
        <f t="shared" si="50"/>
        <v>0</v>
      </c>
      <c r="X48" s="74">
        <v>0</v>
      </c>
      <c r="Y48" s="74">
        <v>0</v>
      </c>
      <c r="Z48" s="74">
        <v>0</v>
      </c>
      <c r="AA48" s="74"/>
      <c r="AB48" s="75">
        <v>26704</v>
      </c>
      <c r="AC48" s="74">
        <v>0</v>
      </c>
      <c r="AD48" s="74">
        <v>2751</v>
      </c>
      <c r="AE48" s="74">
        <f t="shared" si="51"/>
        <v>55281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30626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16573</v>
      </c>
      <c r="BE48" s="74">
        <v>0</v>
      </c>
      <c r="BF48" s="74">
        <v>0</v>
      </c>
      <c r="BG48" s="74">
        <f t="shared" si="58"/>
        <v>0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30640</v>
      </c>
      <c r="BP48" s="74">
        <f t="shared" si="67"/>
        <v>52530</v>
      </c>
      <c r="BQ48" s="74">
        <f t="shared" si="68"/>
        <v>4587</v>
      </c>
      <c r="BR48" s="74">
        <f t="shared" si="69"/>
        <v>1816</v>
      </c>
      <c r="BS48" s="74">
        <f t="shared" si="70"/>
        <v>0</v>
      </c>
      <c r="BT48" s="74">
        <f t="shared" si="71"/>
        <v>0</v>
      </c>
      <c r="BU48" s="74">
        <f t="shared" si="72"/>
        <v>2771</v>
      </c>
      <c r="BV48" s="74">
        <f t="shared" si="73"/>
        <v>47943</v>
      </c>
      <c r="BW48" s="74">
        <f t="shared" si="74"/>
        <v>34758</v>
      </c>
      <c r="BX48" s="74">
        <f t="shared" si="75"/>
        <v>12818</v>
      </c>
      <c r="BY48" s="74">
        <f t="shared" si="76"/>
        <v>367</v>
      </c>
      <c r="BZ48" s="74">
        <f t="shared" si="77"/>
        <v>0</v>
      </c>
      <c r="CA48" s="74">
        <f t="shared" si="78"/>
        <v>0</v>
      </c>
      <c r="CB48" s="74">
        <f t="shared" si="79"/>
        <v>0</v>
      </c>
      <c r="CC48" s="74">
        <f t="shared" si="80"/>
        <v>0</v>
      </c>
      <c r="CD48" s="74">
        <f t="shared" si="81"/>
        <v>0</v>
      </c>
      <c r="CE48" s="74">
        <f t="shared" si="82"/>
        <v>0</v>
      </c>
      <c r="CF48" s="75">
        <f t="shared" si="83"/>
        <v>43277</v>
      </c>
      <c r="CG48" s="74">
        <f t="shared" si="84"/>
        <v>0</v>
      </c>
      <c r="CH48" s="74">
        <f t="shared" si="85"/>
        <v>2751</v>
      </c>
      <c r="CI48" s="74">
        <f t="shared" si="86"/>
        <v>55281</v>
      </c>
    </row>
    <row r="49" spans="1:87" s="50" customFormat="1" ht="12" customHeight="1">
      <c r="A49" s="53" t="s">
        <v>679</v>
      </c>
      <c r="B49" s="54" t="s">
        <v>763</v>
      </c>
      <c r="C49" s="53" t="s">
        <v>764</v>
      </c>
      <c r="D49" s="74">
        <f t="shared" si="45"/>
        <v>153</v>
      </c>
      <c r="E49" s="74">
        <f t="shared" si="46"/>
        <v>153</v>
      </c>
      <c r="F49" s="74">
        <v>153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10007</v>
      </c>
      <c r="M49" s="74">
        <f t="shared" si="48"/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49"/>
        <v>558</v>
      </c>
      <c r="S49" s="74">
        <v>5</v>
      </c>
      <c r="T49" s="74">
        <v>0</v>
      </c>
      <c r="U49" s="74">
        <v>553</v>
      </c>
      <c r="V49" s="74">
        <v>0</v>
      </c>
      <c r="W49" s="74">
        <f t="shared" si="50"/>
        <v>9449</v>
      </c>
      <c r="X49" s="74">
        <v>6090</v>
      </c>
      <c r="Y49" s="74">
        <v>2309</v>
      </c>
      <c r="Z49" s="74">
        <v>1050</v>
      </c>
      <c r="AA49" s="74">
        <v>0</v>
      </c>
      <c r="AB49" s="75">
        <v>16411</v>
      </c>
      <c r="AC49" s="74">
        <v>0</v>
      </c>
      <c r="AD49" s="74">
        <v>3541</v>
      </c>
      <c r="AE49" s="74">
        <f t="shared" si="51"/>
        <v>13701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0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18089</v>
      </c>
      <c r="BE49" s="74">
        <v>0</v>
      </c>
      <c r="BF49" s="74">
        <v>0</v>
      </c>
      <c r="BG49" s="74">
        <f t="shared" si="58"/>
        <v>0</v>
      </c>
      <c r="BH49" s="74">
        <f t="shared" si="59"/>
        <v>153</v>
      </c>
      <c r="BI49" s="74">
        <f t="shared" si="60"/>
        <v>153</v>
      </c>
      <c r="BJ49" s="74">
        <f t="shared" si="61"/>
        <v>153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0</v>
      </c>
      <c r="BP49" s="74">
        <f t="shared" si="67"/>
        <v>10007</v>
      </c>
      <c r="BQ49" s="74">
        <f t="shared" si="68"/>
        <v>0</v>
      </c>
      <c r="BR49" s="74">
        <f t="shared" si="69"/>
        <v>0</v>
      </c>
      <c r="BS49" s="74">
        <f t="shared" si="70"/>
        <v>0</v>
      </c>
      <c r="BT49" s="74">
        <f t="shared" si="71"/>
        <v>0</v>
      </c>
      <c r="BU49" s="74">
        <f t="shared" si="72"/>
        <v>0</v>
      </c>
      <c r="BV49" s="74">
        <f t="shared" si="73"/>
        <v>558</v>
      </c>
      <c r="BW49" s="74">
        <f t="shared" si="74"/>
        <v>5</v>
      </c>
      <c r="BX49" s="74">
        <f t="shared" si="75"/>
        <v>0</v>
      </c>
      <c r="BY49" s="74">
        <f t="shared" si="76"/>
        <v>553</v>
      </c>
      <c r="BZ49" s="74">
        <f t="shared" si="77"/>
        <v>0</v>
      </c>
      <c r="CA49" s="74">
        <f t="shared" si="78"/>
        <v>9449</v>
      </c>
      <c r="CB49" s="74">
        <f t="shared" si="79"/>
        <v>6090</v>
      </c>
      <c r="CC49" s="74">
        <f t="shared" si="80"/>
        <v>2309</v>
      </c>
      <c r="CD49" s="74">
        <f t="shared" si="81"/>
        <v>1050</v>
      </c>
      <c r="CE49" s="74">
        <f t="shared" si="82"/>
        <v>0</v>
      </c>
      <c r="CF49" s="75">
        <f t="shared" si="83"/>
        <v>34500</v>
      </c>
      <c r="CG49" s="74">
        <f t="shared" si="84"/>
        <v>0</v>
      </c>
      <c r="CH49" s="74">
        <f t="shared" si="85"/>
        <v>3541</v>
      </c>
      <c r="CI49" s="74">
        <f t="shared" si="86"/>
        <v>13701</v>
      </c>
    </row>
    <row r="50" spans="1:87" s="50" customFormat="1" ht="12" customHeight="1">
      <c r="A50" s="53" t="s">
        <v>679</v>
      </c>
      <c r="B50" s="54" t="s">
        <v>765</v>
      </c>
      <c r="C50" s="53" t="s">
        <v>766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17508</v>
      </c>
      <c r="L50" s="74">
        <f t="shared" si="47"/>
        <v>26570</v>
      </c>
      <c r="M50" s="74">
        <f t="shared" si="48"/>
        <v>0</v>
      </c>
      <c r="N50" s="74">
        <v>0</v>
      </c>
      <c r="O50" s="74">
        <v>0</v>
      </c>
      <c r="P50" s="74">
        <v>0</v>
      </c>
      <c r="Q50" s="74">
        <v>0</v>
      </c>
      <c r="R50" s="74">
        <f t="shared" si="49"/>
        <v>1185</v>
      </c>
      <c r="S50" s="74">
        <v>443</v>
      </c>
      <c r="T50" s="74">
        <v>614</v>
      </c>
      <c r="U50" s="74">
        <v>128</v>
      </c>
      <c r="V50" s="74">
        <v>0</v>
      </c>
      <c r="W50" s="74">
        <f t="shared" si="50"/>
        <v>25385</v>
      </c>
      <c r="X50" s="74">
        <v>10848</v>
      </c>
      <c r="Y50" s="74">
        <v>8141</v>
      </c>
      <c r="Z50" s="74">
        <v>6396</v>
      </c>
      <c r="AA50" s="74">
        <v>0</v>
      </c>
      <c r="AB50" s="75">
        <v>33586</v>
      </c>
      <c r="AC50" s="74">
        <v>0</v>
      </c>
      <c r="AD50" s="74">
        <v>0</v>
      </c>
      <c r="AE50" s="74">
        <f t="shared" si="51"/>
        <v>26570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21388</v>
      </c>
      <c r="AN50" s="74">
        <f t="shared" si="54"/>
        <v>9734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9734</v>
      </c>
      <c r="AZ50" s="74">
        <v>9734</v>
      </c>
      <c r="BA50" s="74">
        <v>0</v>
      </c>
      <c r="BB50" s="74">
        <v>0</v>
      </c>
      <c r="BC50" s="74">
        <v>0</v>
      </c>
      <c r="BD50" s="75">
        <v>11822</v>
      </c>
      <c r="BE50" s="74">
        <v>0</v>
      </c>
      <c r="BF50" s="74">
        <v>0</v>
      </c>
      <c r="BG50" s="74">
        <f t="shared" si="58"/>
        <v>9734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38896</v>
      </c>
      <c r="BP50" s="74">
        <f t="shared" si="67"/>
        <v>36304</v>
      </c>
      <c r="BQ50" s="74">
        <f t="shared" si="68"/>
        <v>0</v>
      </c>
      <c r="BR50" s="74">
        <f t="shared" si="69"/>
        <v>0</v>
      </c>
      <c r="BS50" s="74">
        <f t="shared" si="70"/>
        <v>0</v>
      </c>
      <c r="BT50" s="74">
        <f t="shared" si="71"/>
        <v>0</v>
      </c>
      <c r="BU50" s="74">
        <f t="shared" si="72"/>
        <v>0</v>
      </c>
      <c r="BV50" s="74">
        <f t="shared" si="73"/>
        <v>1185</v>
      </c>
      <c r="BW50" s="74">
        <f t="shared" si="74"/>
        <v>443</v>
      </c>
      <c r="BX50" s="74">
        <f t="shared" si="75"/>
        <v>614</v>
      </c>
      <c r="BY50" s="74">
        <f t="shared" si="76"/>
        <v>128</v>
      </c>
      <c r="BZ50" s="74">
        <f t="shared" si="77"/>
        <v>0</v>
      </c>
      <c r="CA50" s="74">
        <f t="shared" si="78"/>
        <v>35119</v>
      </c>
      <c r="CB50" s="74">
        <f t="shared" si="79"/>
        <v>20582</v>
      </c>
      <c r="CC50" s="74">
        <f t="shared" si="80"/>
        <v>8141</v>
      </c>
      <c r="CD50" s="74">
        <f t="shared" si="81"/>
        <v>6396</v>
      </c>
      <c r="CE50" s="74">
        <f t="shared" si="82"/>
        <v>0</v>
      </c>
      <c r="CF50" s="75">
        <f t="shared" si="83"/>
        <v>45408</v>
      </c>
      <c r="CG50" s="74">
        <f t="shared" si="84"/>
        <v>0</v>
      </c>
      <c r="CH50" s="74">
        <f t="shared" si="85"/>
        <v>0</v>
      </c>
      <c r="CI50" s="74">
        <f t="shared" si="86"/>
        <v>36304</v>
      </c>
    </row>
    <row r="51" spans="1:87" s="50" customFormat="1" ht="12" customHeight="1">
      <c r="A51" s="53" t="s">
        <v>679</v>
      </c>
      <c r="B51" s="54" t="s">
        <v>767</v>
      </c>
      <c r="C51" s="53" t="s">
        <v>768</v>
      </c>
      <c r="D51" s="74">
        <f t="shared" si="45"/>
        <v>269</v>
      </c>
      <c r="E51" s="74">
        <f t="shared" si="46"/>
        <v>269</v>
      </c>
      <c r="F51" s="74">
        <v>269</v>
      </c>
      <c r="G51" s="74">
        <v>0</v>
      </c>
      <c r="H51" s="74">
        <v>0</v>
      </c>
      <c r="I51" s="74">
        <v>0</v>
      </c>
      <c r="J51" s="74">
        <v>0</v>
      </c>
      <c r="K51" s="75">
        <v>1969</v>
      </c>
      <c r="L51" s="74">
        <f t="shared" si="47"/>
        <v>3799</v>
      </c>
      <c r="M51" s="74">
        <f t="shared" si="48"/>
        <v>510</v>
      </c>
      <c r="N51" s="74">
        <v>0</v>
      </c>
      <c r="O51" s="74">
        <v>510</v>
      </c>
      <c r="P51" s="74">
        <v>0</v>
      </c>
      <c r="Q51" s="74">
        <v>0</v>
      </c>
      <c r="R51" s="74">
        <f t="shared" si="49"/>
        <v>116</v>
      </c>
      <c r="S51" s="74">
        <v>116</v>
      </c>
      <c r="T51" s="74">
        <v>0</v>
      </c>
      <c r="U51" s="74">
        <v>0</v>
      </c>
      <c r="V51" s="74">
        <v>0</v>
      </c>
      <c r="W51" s="74">
        <f t="shared" si="50"/>
        <v>3173</v>
      </c>
      <c r="X51" s="74">
        <v>2760</v>
      </c>
      <c r="Y51" s="74">
        <v>0</v>
      </c>
      <c r="Z51" s="74">
        <v>413</v>
      </c>
      <c r="AA51" s="74">
        <v>0</v>
      </c>
      <c r="AB51" s="75">
        <v>8295</v>
      </c>
      <c r="AC51" s="74">
        <v>0</v>
      </c>
      <c r="AD51" s="74">
        <v>0</v>
      </c>
      <c r="AE51" s="74">
        <f t="shared" si="51"/>
        <v>4068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2404</v>
      </c>
      <c r="AN51" s="74">
        <f t="shared" si="54"/>
        <v>880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880</v>
      </c>
      <c r="AU51" s="74">
        <v>880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1329</v>
      </c>
      <c r="BE51" s="74">
        <v>0</v>
      </c>
      <c r="BF51" s="74">
        <v>0</v>
      </c>
      <c r="BG51" s="74">
        <f t="shared" si="58"/>
        <v>880</v>
      </c>
      <c r="BH51" s="74">
        <f t="shared" si="59"/>
        <v>269</v>
      </c>
      <c r="BI51" s="74">
        <f t="shared" si="60"/>
        <v>269</v>
      </c>
      <c r="BJ51" s="74">
        <f t="shared" si="61"/>
        <v>269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4373</v>
      </c>
      <c r="BP51" s="74">
        <f t="shared" si="67"/>
        <v>4679</v>
      </c>
      <c r="BQ51" s="74">
        <f t="shared" si="68"/>
        <v>510</v>
      </c>
      <c r="BR51" s="74">
        <f t="shared" si="69"/>
        <v>0</v>
      </c>
      <c r="BS51" s="74">
        <f t="shared" si="70"/>
        <v>510</v>
      </c>
      <c r="BT51" s="74">
        <f t="shared" si="71"/>
        <v>0</v>
      </c>
      <c r="BU51" s="74">
        <f t="shared" si="72"/>
        <v>0</v>
      </c>
      <c r="BV51" s="74">
        <f t="shared" si="73"/>
        <v>996</v>
      </c>
      <c r="BW51" s="74">
        <f t="shared" si="74"/>
        <v>996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3173</v>
      </c>
      <c r="CB51" s="74">
        <f t="shared" si="79"/>
        <v>2760</v>
      </c>
      <c r="CC51" s="74">
        <f t="shared" si="80"/>
        <v>0</v>
      </c>
      <c r="CD51" s="74">
        <f t="shared" si="81"/>
        <v>413</v>
      </c>
      <c r="CE51" s="74">
        <f t="shared" si="82"/>
        <v>0</v>
      </c>
      <c r="CF51" s="75">
        <f t="shared" si="83"/>
        <v>9624</v>
      </c>
      <c r="CG51" s="74">
        <f t="shared" si="84"/>
        <v>0</v>
      </c>
      <c r="CH51" s="74">
        <f t="shared" si="85"/>
        <v>0</v>
      </c>
      <c r="CI51" s="74">
        <f t="shared" si="86"/>
        <v>4948</v>
      </c>
    </row>
    <row r="52" spans="1:87" s="50" customFormat="1" ht="12" customHeight="1">
      <c r="A52" s="53" t="s">
        <v>679</v>
      </c>
      <c r="B52" s="54" t="s">
        <v>769</v>
      </c>
      <c r="C52" s="53" t="s">
        <v>770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16925</v>
      </c>
      <c r="AC52" s="74">
        <v>0</v>
      </c>
      <c r="AD52" s="74">
        <v>0</v>
      </c>
      <c r="AE52" s="74">
        <f t="shared" si="51"/>
        <v>0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231</v>
      </c>
      <c r="AN52" s="74">
        <f t="shared" si="54"/>
        <v>0</v>
      </c>
      <c r="AO52" s="74">
        <f t="shared" si="55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10136</v>
      </c>
      <c r="BE52" s="74">
        <v>0</v>
      </c>
      <c r="BF52" s="74">
        <v>0</v>
      </c>
      <c r="BG52" s="74">
        <f t="shared" si="58"/>
        <v>0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231</v>
      </c>
      <c r="BP52" s="74">
        <f t="shared" si="67"/>
        <v>0</v>
      </c>
      <c r="BQ52" s="74">
        <f t="shared" si="68"/>
        <v>0</v>
      </c>
      <c r="BR52" s="74">
        <f t="shared" si="69"/>
        <v>0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0</v>
      </c>
      <c r="BW52" s="74">
        <f t="shared" si="74"/>
        <v>0</v>
      </c>
      <c r="BX52" s="74">
        <f t="shared" si="75"/>
        <v>0</v>
      </c>
      <c r="BY52" s="74">
        <f t="shared" si="76"/>
        <v>0</v>
      </c>
      <c r="BZ52" s="74">
        <f t="shared" si="77"/>
        <v>0</v>
      </c>
      <c r="CA52" s="74">
        <f t="shared" si="78"/>
        <v>0</v>
      </c>
      <c r="CB52" s="74">
        <f t="shared" si="79"/>
        <v>0</v>
      </c>
      <c r="CC52" s="74">
        <f t="shared" si="80"/>
        <v>0</v>
      </c>
      <c r="CD52" s="74">
        <f t="shared" si="81"/>
        <v>0</v>
      </c>
      <c r="CE52" s="74">
        <f t="shared" si="82"/>
        <v>0</v>
      </c>
      <c r="CF52" s="75">
        <f t="shared" si="83"/>
        <v>27061</v>
      </c>
      <c r="CG52" s="74">
        <f t="shared" si="84"/>
        <v>0</v>
      </c>
      <c r="CH52" s="74">
        <f t="shared" si="85"/>
        <v>0</v>
      </c>
      <c r="CI52" s="74">
        <f t="shared" si="86"/>
        <v>0</v>
      </c>
    </row>
    <row r="53" spans="1:87" s="50" customFormat="1" ht="12" customHeight="1">
      <c r="A53" s="53" t="s">
        <v>679</v>
      </c>
      <c r="B53" s="54" t="s">
        <v>771</v>
      </c>
      <c r="C53" s="53" t="s">
        <v>772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5</v>
      </c>
      <c r="L53" s="74">
        <f t="shared" si="47"/>
        <v>8395</v>
      </c>
      <c r="M53" s="74">
        <f t="shared" si="48"/>
        <v>416</v>
      </c>
      <c r="N53" s="74">
        <v>216</v>
      </c>
      <c r="O53" s="74">
        <v>200</v>
      </c>
      <c r="P53" s="74">
        <v>0</v>
      </c>
      <c r="Q53" s="74">
        <v>0</v>
      </c>
      <c r="R53" s="74">
        <f t="shared" si="49"/>
        <v>734</v>
      </c>
      <c r="S53" s="74">
        <v>49</v>
      </c>
      <c r="T53" s="74">
        <v>0</v>
      </c>
      <c r="U53" s="74">
        <v>685</v>
      </c>
      <c r="V53" s="74">
        <v>0</v>
      </c>
      <c r="W53" s="74">
        <f t="shared" si="50"/>
        <v>6114</v>
      </c>
      <c r="X53" s="74">
        <v>4018</v>
      </c>
      <c r="Y53" s="74">
        <v>1877</v>
      </c>
      <c r="Z53" s="74">
        <v>219</v>
      </c>
      <c r="AA53" s="74">
        <v>0</v>
      </c>
      <c r="AB53" s="75">
        <v>13081</v>
      </c>
      <c r="AC53" s="74">
        <v>1131</v>
      </c>
      <c r="AD53" s="74">
        <v>369</v>
      </c>
      <c r="AE53" s="74">
        <f t="shared" si="51"/>
        <v>8764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0</v>
      </c>
      <c r="AO53" s="74">
        <f t="shared" si="55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56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16234</v>
      </c>
      <c r="BE53" s="74">
        <v>0</v>
      </c>
      <c r="BF53" s="74">
        <v>0</v>
      </c>
      <c r="BG53" s="74">
        <f t="shared" si="58"/>
        <v>0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5</v>
      </c>
      <c r="BP53" s="74">
        <f t="shared" si="67"/>
        <v>8395</v>
      </c>
      <c r="BQ53" s="74">
        <f t="shared" si="68"/>
        <v>416</v>
      </c>
      <c r="BR53" s="74">
        <f t="shared" si="69"/>
        <v>216</v>
      </c>
      <c r="BS53" s="74">
        <f t="shared" si="70"/>
        <v>200</v>
      </c>
      <c r="BT53" s="74">
        <f t="shared" si="71"/>
        <v>0</v>
      </c>
      <c r="BU53" s="74">
        <f t="shared" si="72"/>
        <v>0</v>
      </c>
      <c r="BV53" s="74">
        <f t="shared" si="73"/>
        <v>734</v>
      </c>
      <c r="BW53" s="74">
        <f t="shared" si="74"/>
        <v>49</v>
      </c>
      <c r="BX53" s="74">
        <f t="shared" si="75"/>
        <v>0</v>
      </c>
      <c r="BY53" s="74">
        <f t="shared" si="76"/>
        <v>685</v>
      </c>
      <c r="BZ53" s="74">
        <f t="shared" si="77"/>
        <v>0</v>
      </c>
      <c r="CA53" s="74">
        <f t="shared" si="78"/>
        <v>6114</v>
      </c>
      <c r="CB53" s="74">
        <f t="shared" si="79"/>
        <v>4018</v>
      </c>
      <c r="CC53" s="74">
        <f t="shared" si="80"/>
        <v>1877</v>
      </c>
      <c r="CD53" s="74">
        <f t="shared" si="81"/>
        <v>219</v>
      </c>
      <c r="CE53" s="74">
        <f t="shared" si="82"/>
        <v>0</v>
      </c>
      <c r="CF53" s="75">
        <f t="shared" si="83"/>
        <v>29315</v>
      </c>
      <c r="CG53" s="74">
        <f t="shared" si="84"/>
        <v>1131</v>
      </c>
      <c r="CH53" s="74">
        <f t="shared" si="85"/>
        <v>369</v>
      </c>
      <c r="CI53" s="74">
        <f t="shared" si="86"/>
        <v>8764</v>
      </c>
    </row>
    <row r="54" spans="1:87" s="50" customFormat="1" ht="12" customHeight="1">
      <c r="A54" s="53" t="s">
        <v>679</v>
      </c>
      <c r="B54" s="54" t="s">
        <v>773</v>
      </c>
      <c r="C54" s="53" t="s">
        <v>774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1019</v>
      </c>
      <c r="M54" s="74">
        <f t="shared" si="48"/>
        <v>146</v>
      </c>
      <c r="N54" s="74">
        <v>0</v>
      </c>
      <c r="O54" s="74">
        <v>0</v>
      </c>
      <c r="P54" s="74">
        <v>146</v>
      </c>
      <c r="Q54" s="74">
        <v>0</v>
      </c>
      <c r="R54" s="74">
        <f t="shared" si="49"/>
        <v>873</v>
      </c>
      <c r="S54" s="74">
        <v>21</v>
      </c>
      <c r="T54" s="74">
        <v>490</v>
      </c>
      <c r="U54" s="74">
        <v>362</v>
      </c>
      <c r="V54" s="74">
        <v>0</v>
      </c>
      <c r="W54" s="74">
        <f t="shared" si="50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7805</v>
      </c>
      <c r="AC54" s="74">
        <v>0</v>
      </c>
      <c r="AD54" s="74">
        <v>0</v>
      </c>
      <c r="AE54" s="74">
        <f t="shared" si="51"/>
        <v>1019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0</v>
      </c>
      <c r="AO54" s="74">
        <f t="shared" si="55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4377</v>
      </c>
      <c r="BE54" s="74">
        <v>0</v>
      </c>
      <c r="BF54" s="74">
        <v>0</v>
      </c>
      <c r="BG54" s="74">
        <f t="shared" si="58"/>
        <v>0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0</v>
      </c>
      <c r="BP54" s="74">
        <f t="shared" si="67"/>
        <v>1019</v>
      </c>
      <c r="BQ54" s="74">
        <f t="shared" si="68"/>
        <v>146</v>
      </c>
      <c r="BR54" s="74">
        <f t="shared" si="69"/>
        <v>0</v>
      </c>
      <c r="BS54" s="74">
        <f t="shared" si="70"/>
        <v>0</v>
      </c>
      <c r="BT54" s="74">
        <f t="shared" si="71"/>
        <v>146</v>
      </c>
      <c r="BU54" s="74">
        <f t="shared" si="72"/>
        <v>0</v>
      </c>
      <c r="BV54" s="74">
        <f t="shared" si="73"/>
        <v>873</v>
      </c>
      <c r="BW54" s="74">
        <f t="shared" si="74"/>
        <v>21</v>
      </c>
      <c r="BX54" s="74">
        <f t="shared" si="75"/>
        <v>490</v>
      </c>
      <c r="BY54" s="74">
        <f t="shared" si="76"/>
        <v>362</v>
      </c>
      <c r="BZ54" s="74">
        <f t="shared" si="77"/>
        <v>0</v>
      </c>
      <c r="CA54" s="74">
        <f t="shared" si="78"/>
        <v>0</v>
      </c>
      <c r="CB54" s="74">
        <f t="shared" si="79"/>
        <v>0</v>
      </c>
      <c r="CC54" s="74">
        <f t="shared" si="80"/>
        <v>0</v>
      </c>
      <c r="CD54" s="74">
        <f t="shared" si="81"/>
        <v>0</v>
      </c>
      <c r="CE54" s="74">
        <f t="shared" si="82"/>
        <v>0</v>
      </c>
      <c r="CF54" s="75">
        <f t="shared" si="83"/>
        <v>12182</v>
      </c>
      <c r="CG54" s="74">
        <f t="shared" si="84"/>
        <v>0</v>
      </c>
      <c r="CH54" s="74">
        <f t="shared" si="85"/>
        <v>0</v>
      </c>
      <c r="CI54" s="74">
        <f t="shared" si="86"/>
        <v>1019</v>
      </c>
    </row>
    <row r="55" spans="1:87" s="50" customFormat="1" ht="12" customHeight="1">
      <c r="A55" s="53" t="s">
        <v>679</v>
      </c>
      <c r="B55" s="54" t="s">
        <v>775</v>
      </c>
      <c r="C55" s="53" t="s">
        <v>776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3</v>
      </c>
      <c r="L55" s="74">
        <f t="shared" si="47"/>
        <v>7854</v>
      </c>
      <c r="M55" s="74">
        <f t="shared" si="48"/>
        <v>45</v>
      </c>
      <c r="N55" s="74">
        <v>0</v>
      </c>
      <c r="O55" s="74">
        <v>45</v>
      </c>
      <c r="P55" s="74">
        <v>0</v>
      </c>
      <c r="Q55" s="74">
        <v>0</v>
      </c>
      <c r="R55" s="74">
        <f t="shared" si="49"/>
        <v>2060</v>
      </c>
      <c r="S55" s="74">
        <v>431</v>
      </c>
      <c r="T55" s="74">
        <v>1629</v>
      </c>
      <c r="U55" s="74">
        <v>0</v>
      </c>
      <c r="V55" s="74">
        <v>0</v>
      </c>
      <c r="W55" s="74">
        <f t="shared" si="50"/>
        <v>5749</v>
      </c>
      <c r="X55" s="74">
        <v>5749</v>
      </c>
      <c r="Y55" s="74">
        <v>0</v>
      </c>
      <c r="Z55" s="74">
        <v>0</v>
      </c>
      <c r="AA55" s="74">
        <v>0</v>
      </c>
      <c r="AB55" s="75">
        <v>12692</v>
      </c>
      <c r="AC55" s="74">
        <v>0</v>
      </c>
      <c r="AD55" s="74">
        <v>0</v>
      </c>
      <c r="AE55" s="74">
        <f t="shared" si="51"/>
        <v>7854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5667</v>
      </c>
      <c r="BE55" s="74">
        <v>0</v>
      </c>
      <c r="BF55" s="74">
        <v>0</v>
      </c>
      <c r="BG55" s="74">
        <f t="shared" si="58"/>
        <v>0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f t="shared" si="66"/>
        <v>3</v>
      </c>
      <c r="BP55" s="74">
        <f t="shared" si="67"/>
        <v>7854</v>
      </c>
      <c r="BQ55" s="74">
        <f t="shared" si="68"/>
        <v>45</v>
      </c>
      <c r="BR55" s="74">
        <f t="shared" si="69"/>
        <v>0</v>
      </c>
      <c r="BS55" s="74">
        <f t="shared" si="70"/>
        <v>45</v>
      </c>
      <c r="BT55" s="74">
        <f t="shared" si="71"/>
        <v>0</v>
      </c>
      <c r="BU55" s="74">
        <f t="shared" si="72"/>
        <v>0</v>
      </c>
      <c r="BV55" s="74">
        <f t="shared" si="73"/>
        <v>2060</v>
      </c>
      <c r="BW55" s="74">
        <f t="shared" si="74"/>
        <v>431</v>
      </c>
      <c r="BX55" s="74">
        <f t="shared" si="75"/>
        <v>1629</v>
      </c>
      <c r="BY55" s="74">
        <f t="shared" si="76"/>
        <v>0</v>
      </c>
      <c r="BZ55" s="74">
        <f t="shared" si="77"/>
        <v>0</v>
      </c>
      <c r="CA55" s="74">
        <f t="shared" si="78"/>
        <v>5749</v>
      </c>
      <c r="CB55" s="74">
        <f t="shared" si="79"/>
        <v>5749</v>
      </c>
      <c r="CC55" s="74">
        <f t="shared" si="80"/>
        <v>0</v>
      </c>
      <c r="CD55" s="74">
        <f t="shared" si="81"/>
        <v>0</v>
      </c>
      <c r="CE55" s="74">
        <f t="shared" si="82"/>
        <v>0</v>
      </c>
      <c r="CF55" s="75">
        <f t="shared" si="83"/>
        <v>18359</v>
      </c>
      <c r="CG55" s="74">
        <f t="shared" si="84"/>
        <v>0</v>
      </c>
      <c r="CH55" s="74">
        <f t="shared" si="85"/>
        <v>0</v>
      </c>
      <c r="CI55" s="74">
        <f t="shared" si="86"/>
        <v>7854</v>
      </c>
    </row>
    <row r="56" spans="1:87" s="50" customFormat="1" ht="12" customHeight="1">
      <c r="A56" s="53" t="s">
        <v>679</v>
      </c>
      <c r="B56" s="54" t="s">
        <v>777</v>
      </c>
      <c r="C56" s="53" t="s">
        <v>778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3</v>
      </c>
      <c r="L56" s="74">
        <f t="shared" si="47"/>
        <v>6779</v>
      </c>
      <c r="M56" s="74">
        <f t="shared" si="48"/>
        <v>435</v>
      </c>
      <c r="N56" s="74">
        <v>0</v>
      </c>
      <c r="O56" s="74">
        <v>0</v>
      </c>
      <c r="P56" s="74">
        <v>0</v>
      </c>
      <c r="Q56" s="74">
        <v>435</v>
      </c>
      <c r="R56" s="74">
        <f t="shared" si="49"/>
        <v>1622</v>
      </c>
      <c r="S56" s="74">
        <v>1116</v>
      </c>
      <c r="T56" s="74">
        <v>0</v>
      </c>
      <c r="U56" s="74">
        <v>506</v>
      </c>
      <c r="V56" s="74">
        <v>0</v>
      </c>
      <c r="W56" s="74">
        <f t="shared" si="50"/>
        <v>4722</v>
      </c>
      <c r="X56" s="74">
        <v>4722</v>
      </c>
      <c r="Y56" s="74">
        <v>0</v>
      </c>
      <c r="Z56" s="74">
        <v>0</v>
      </c>
      <c r="AA56" s="74">
        <v>0</v>
      </c>
      <c r="AB56" s="75">
        <v>8865</v>
      </c>
      <c r="AC56" s="74">
        <v>0</v>
      </c>
      <c r="AD56" s="74">
        <v>0</v>
      </c>
      <c r="AE56" s="74">
        <f t="shared" si="51"/>
        <v>6779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9062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3</v>
      </c>
      <c r="BP56" s="74">
        <f t="shared" si="67"/>
        <v>6779</v>
      </c>
      <c r="BQ56" s="74">
        <f t="shared" si="68"/>
        <v>435</v>
      </c>
      <c r="BR56" s="74">
        <f t="shared" si="69"/>
        <v>0</v>
      </c>
      <c r="BS56" s="74">
        <f t="shared" si="70"/>
        <v>0</v>
      </c>
      <c r="BT56" s="74">
        <f t="shared" si="71"/>
        <v>0</v>
      </c>
      <c r="BU56" s="74">
        <f t="shared" si="72"/>
        <v>435</v>
      </c>
      <c r="BV56" s="74">
        <f t="shared" si="73"/>
        <v>1622</v>
      </c>
      <c r="BW56" s="74">
        <f t="shared" si="74"/>
        <v>1116</v>
      </c>
      <c r="BX56" s="74">
        <f t="shared" si="75"/>
        <v>0</v>
      </c>
      <c r="BY56" s="74">
        <f t="shared" si="76"/>
        <v>506</v>
      </c>
      <c r="BZ56" s="74">
        <f t="shared" si="77"/>
        <v>0</v>
      </c>
      <c r="CA56" s="74">
        <f t="shared" si="78"/>
        <v>4722</v>
      </c>
      <c r="CB56" s="74">
        <f t="shared" si="79"/>
        <v>4722</v>
      </c>
      <c r="CC56" s="74">
        <f t="shared" si="80"/>
        <v>0</v>
      </c>
      <c r="CD56" s="74">
        <f t="shared" si="81"/>
        <v>0</v>
      </c>
      <c r="CE56" s="74">
        <f t="shared" si="82"/>
        <v>0</v>
      </c>
      <c r="CF56" s="75">
        <f t="shared" si="83"/>
        <v>17927</v>
      </c>
      <c r="CG56" s="74">
        <f t="shared" si="84"/>
        <v>0</v>
      </c>
      <c r="CH56" s="74">
        <f t="shared" si="85"/>
        <v>0</v>
      </c>
      <c r="CI56" s="74">
        <f t="shared" si="86"/>
        <v>6779</v>
      </c>
    </row>
    <row r="57" spans="1:87" s="50" customFormat="1" ht="12" customHeight="1">
      <c r="A57" s="53" t="s">
        <v>679</v>
      </c>
      <c r="B57" s="54" t="s">
        <v>779</v>
      </c>
      <c r="C57" s="53" t="s">
        <v>780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8</v>
      </c>
      <c r="L57" s="74">
        <f t="shared" si="47"/>
        <v>31287</v>
      </c>
      <c r="M57" s="74">
        <f t="shared" si="48"/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49"/>
        <v>4280</v>
      </c>
      <c r="S57" s="74">
        <v>0</v>
      </c>
      <c r="T57" s="74">
        <v>0</v>
      </c>
      <c r="U57" s="74">
        <v>4280</v>
      </c>
      <c r="V57" s="74">
        <v>0</v>
      </c>
      <c r="W57" s="74">
        <f t="shared" si="50"/>
        <v>27007</v>
      </c>
      <c r="X57" s="74">
        <v>22523</v>
      </c>
      <c r="Y57" s="74">
        <v>4484</v>
      </c>
      <c r="Z57" s="74">
        <v>0</v>
      </c>
      <c r="AA57" s="74">
        <v>0</v>
      </c>
      <c r="AB57" s="75">
        <v>16521</v>
      </c>
      <c r="AC57" s="74">
        <v>0</v>
      </c>
      <c r="AD57" s="74">
        <v>0</v>
      </c>
      <c r="AE57" s="74">
        <f t="shared" si="51"/>
        <v>31287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12746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7555</v>
      </c>
      <c r="BE57" s="74">
        <v>0</v>
      </c>
      <c r="BF57" s="74">
        <v>0</v>
      </c>
      <c r="BG57" s="74">
        <f t="shared" si="58"/>
        <v>0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f t="shared" si="66"/>
        <v>12754</v>
      </c>
      <c r="BP57" s="74">
        <f t="shared" si="67"/>
        <v>31287</v>
      </c>
      <c r="BQ57" s="74">
        <f t="shared" si="68"/>
        <v>0</v>
      </c>
      <c r="BR57" s="74">
        <f t="shared" si="69"/>
        <v>0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4280</v>
      </c>
      <c r="BW57" s="74">
        <f t="shared" si="74"/>
        <v>0</v>
      </c>
      <c r="BX57" s="74">
        <f t="shared" si="75"/>
        <v>0</v>
      </c>
      <c r="BY57" s="74">
        <f t="shared" si="76"/>
        <v>4280</v>
      </c>
      <c r="BZ57" s="74">
        <f t="shared" si="77"/>
        <v>0</v>
      </c>
      <c r="CA57" s="74">
        <f t="shared" si="78"/>
        <v>27007</v>
      </c>
      <c r="CB57" s="74">
        <f t="shared" si="79"/>
        <v>22523</v>
      </c>
      <c r="CC57" s="74">
        <f t="shared" si="80"/>
        <v>4484</v>
      </c>
      <c r="CD57" s="74">
        <f t="shared" si="81"/>
        <v>0</v>
      </c>
      <c r="CE57" s="74">
        <f t="shared" si="82"/>
        <v>0</v>
      </c>
      <c r="CF57" s="75">
        <f t="shared" si="83"/>
        <v>24076</v>
      </c>
      <c r="CG57" s="74">
        <f t="shared" si="84"/>
        <v>0</v>
      </c>
      <c r="CH57" s="74">
        <f t="shared" si="85"/>
        <v>0</v>
      </c>
      <c r="CI57" s="74">
        <f t="shared" si="86"/>
        <v>31287</v>
      </c>
    </row>
    <row r="58" spans="1:87" s="50" customFormat="1" ht="12" customHeight="1">
      <c r="A58" s="53" t="s">
        <v>679</v>
      </c>
      <c r="B58" s="54" t="s">
        <v>781</v>
      </c>
      <c r="C58" s="53" t="s">
        <v>782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27839</v>
      </c>
      <c r="M58" s="74">
        <f t="shared" si="48"/>
        <v>7828</v>
      </c>
      <c r="N58" s="74">
        <v>7828</v>
      </c>
      <c r="O58" s="74">
        <v>0</v>
      </c>
      <c r="P58" s="74">
        <v>0</v>
      </c>
      <c r="Q58" s="74">
        <v>0</v>
      </c>
      <c r="R58" s="74">
        <f t="shared" si="49"/>
        <v>7653</v>
      </c>
      <c r="S58" s="74">
        <v>0</v>
      </c>
      <c r="T58" s="74">
        <v>6991</v>
      </c>
      <c r="U58" s="74">
        <v>662</v>
      </c>
      <c r="V58" s="74">
        <v>0</v>
      </c>
      <c r="W58" s="74">
        <f t="shared" si="50"/>
        <v>12358</v>
      </c>
      <c r="X58" s="74">
        <v>11177</v>
      </c>
      <c r="Y58" s="74">
        <v>0</v>
      </c>
      <c r="Z58" s="74">
        <v>880</v>
      </c>
      <c r="AA58" s="74">
        <v>301</v>
      </c>
      <c r="AB58" s="75">
        <v>15823</v>
      </c>
      <c r="AC58" s="74">
        <v>0</v>
      </c>
      <c r="AD58" s="74">
        <v>8428</v>
      </c>
      <c r="AE58" s="74">
        <f t="shared" si="51"/>
        <v>36267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18889</v>
      </c>
      <c r="BE58" s="74">
        <v>0</v>
      </c>
      <c r="BF58" s="74">
        <v>0</v>
      </c>
      <c r="BG58" s="74">
        <f t="shared" si="58"/>
        <v>0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0</v>
      </c>
      <c r="BP58" s="74">
        <f t="shared" si="67"/>
        <v>27839</v>
      </c>
      <c r="BQ58" s="74">
        <f t="shared" si="68"/>
        <v>7828</v>
      </c>
      <c r="BR58" s="74">
        <f t="shared" si="69"/>
        <v>7828</v>
      </c>
      <c r="BS58" s="74">
        <f t="shared" si="70"/>
        <v>0</v>
      </c>
      <c r="BT58" s="74">
        <f t="shared" si="71"/>
        <v>0</v>
      </c>
      <c r="BU58" s="74">
        <f t="shared" si="72"/>
        <v>0</v>
      </c>
      <c r="BV58" s="74">
        <f t="shared" si="73"/>
        <v>7653</v>
      </c>
      <c r="BW58" s="74">
        <f t="shared" si="74"/>
        <v>0</v>
      </c>
      <c r="BX58" s="74">
        <f t="shared" si="75"/>
        <v>6991</v>
      </c>
      <c r="BY58" s="74">
        <f t="shared" si="76"/>
        <v>662</v>
      </c>
      <c r="BZ58" s="74">
        <f t="shared" si="77"/>
        <v>0</v>
      </c>
      <c r="CA58" s="74">
        <f t="shared" si="78"/>
        <v>12358</v>
      </c>
      <c r="CB58" s="74">
        <f t="shared" si="79"/>
        <v>11177</v>
      </c>
      <c r="CC58" s="74">
        <f t="shared" si="80"/>
        <v>0</v>
      </c>
      <c r="CD58" s="74">
        <f t="shared" si="81"/>
        <v>880</v>
      </c>
      <c r="CE58" s="74">
        <f t="shared" si="82"/>
        <v>301</v>
      </c>
      <c r="CF58" s="75">
        <f t="shared" si="83"/>
        <v>34712</v>
      </c>
      <c r="CG58" s="74">
        <f t="shared" si="84"/>
        <v>0</v>
      </c>
      <c r="CH58" s="74">
        <f t="shared" si="85"/>
        <v>8428</v>
      </c>
      <c r="CI58" s="74">
        <f t="shared" si="86"/>
        <v>36267</v>
      </c>
    </row>
    <row r="59" spans="1:87" s="50" customFormat="1" ht="12" customHeight="1">
      <c r="A59" s="53" t="s">
        <v>679</v>
      </c>
      <c r="B59" s="54" t="s">
        <v>783</v>
      </c>
      <c r="C59" s="53" t="s">
        <v>784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21847</v>
      </c>
      <c r="M59" s="74">
        <f t="shared" si="48"/>
        <v>0</v>
      </c>
      <c r="N59" s="74">
        <v>0</v>
      </c>
      <c r="O59" s="74">
        <v>0</v>
      </c>
      <c r="P59" s="74">
        <v>0</v>
      </c>
      <c r="Q59" s="74">
        <v>0</v>
      </c>
      <c r="R59" s="74">
        <f t="shared" si="49"/>
        <v>1350</v>
      </c>
      <c r="S59" s="74">
        <v>0</v>
      </c>
      <c r="T59" s="74">
        <v>814</v>
      </c>
      <c r="U59" s="74">
        <v>536</v>
      </c>
      <c r="V59" s="74">
        <v>0</v>
      </c>
      <c r="W59" s="74">
        <f t="shared" si="50"/>
        <v>20497</v>
      </c>
      <c r="X59" s="74">
        <v>10280</v>
      </c>
      <c r="Y59" s="74">
        <v>2774</v>
      </c>
      <c r="Z59" s="74">
        <v>7443</v>
      </c>
      <c r="AA59" s="74">
        <v>0</v>
      </c>
      <c r="AB59" s="75">
        <v>6840</v>
      </c>
      <c r="AC59" s="74">
        <v>0</v>
      </c>
      <c r="AD59" s="74">
        <v>0</v>
      </c>
      <c r="AE59" s="74">
        <f t="shared" si="51"/>
        <v>21847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5359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5359</v>
      </c>
      <c r="AZ59" s="74">
        <v>5359</v>
      </c>
      <c r="BA59" s="74">
        <v>0</v>
      </c>
      <c r="BB59" s="74">
        <v>0</v>
      </c>
      <c r="BC59" s="74">
        <v>0</v>
      </c>
      <c r="BD59" s="75">
        <v>13160</v>
      </c>
      <c r="BE59" s="74">
        <v>0</v>
      </c>
      <c r="BF59" s="74">
        <v>0</v>
      </c>
      <c r="BG59" s="74">
        <f t="shared" si="58"/>
        <v>5359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0</v>
      </c>
      <c r="BP59" s="74">
        <f t="shared" si="67"/>
        <v>27206</v>
      </c>
      <c r="BQ59" s="74">
        <f t="shared" si="68"/>
        <v>0</v>
      </c>
      <c r="BR59" s="74">
        <f t="shared" si="69"/>
        <v>0</v>
      </c>
      <c r="BS59" s="74">
        <f t="shared" si="70"/>
        <v>0</v>
      </c>
      <c r="BT59" s="74">
        <f t="shared" si="71"/>
        <v>0</v>
      </c>
      <c r="BU59" s="74">
        <f t="shared" si="72"/>
        <v>0</v>
      </c>
      <c r="BV59" s="74">
        <f t="shared" si="73"/>
        <v>1350</v>
      </c>
      <c r="BW59" s="74">
        <f t="shared" si="74"/>
        <v>0</v>
      </c>
      <c r="BX59" s="74">
        <f t="shared" si="75"/>
        <v>814</v>
      </c>
      <c r="BY59" s="74">
        <f t="shared" si="76"/>
        <v>536</v>
      </c>
      <c r="BZ59" s="74">
        <f t="shared" si="77"/>
        <v>0</v>
      </c>
      <c r="CA59" s="74">
        <f t="shared" si="78"/>
        <v>25856</v>
      </c>
      <c r="CB59" s="74">
        <f t="shared" si="79"/>
        <v>15639</v>
      </c>
      <c r="CC59" s="74">
        <f t="shared" si="80"/>
        <v>2774</v>
      </c>
      <c r="CD59" s="74">
        <f t="shared" si="81"/>
        <v>7443</v>
      </c>
      <c r="CE59" s="74">
        <f t="shared" si="82"/>
        <v>0</v>
      </c>
      <c r="CF59" s="75">
        <f t="shared" si="83"/>
        <v>20000</v>
      </c>
      <c r="CG59" s="74">
        <f t="shared" si="84"/>
        <v>0</v>
      </c>
      <c r="CH59" s="74">
        <f t="shared" si="85"/>
        <v>0</v>
      </c>
      <c r="CI59" s="74">
        <f t="shared" si="86"/>
        <v>27206</v>
      </c>
    </row>
    <row r="60" spans="1:87" s="50" customFormat="1" ht="12" customHeight="1">
      <c r="A60" s="53" t="s">
        <v>679</v>
      </c>
      <c r="B60" s="54" t="s">
        <v>785</v>
      </c>
      <c r="C60" s="53" t="s">
        <v>786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42316</v>
      </c>
      <c r="M60" s="74">
        <f t="shared" si="48"/>
        <v>6589</v>
      </c>
      <c r="N60" s="74">
        <v>6589</v>
      </c>
      <c r="O60" s="74">
        <v>0</v>
      </c>
      <c r="P60" s="74">
        <v>0</v>
      </c>
      <c r="Q60" s="74">
        <v>0</v>
      </c>
      <c r="R60" s="74">
        <f t="shared" si="49"/>
        <v>2121</v>
      </c>
      <c r="S60" s="74">
        <v>2121</v>
      </c>
      <c r="T60" s="74">
        <v>0</v>
      </c>
      <c r="U60" s="74">
        <v>0</v>
      </c>
      <c r="V60" s="74">
        <v>0</v>
      </c>
      <c r="W60" s="74">
        <f t="shared" si="50"/>
        <v>33606</v>
      </c>
      <c r="X60" s="74">
        <v>24938</v>
      </c>
      <c r="Y60" s="74">
        <v>6727</v>
      </c>
      <c r="Z60" s="74">
        <v>1941</v>
      </c>
      <c r="AA60" s="74">
        <v>0</v>
      </c>
      <c r="AB60" s="75">
        <v>29400</v>
      </c>
      <c r="AC60" s="74">
        <v>0</v>
      </c>
      <c r="AD60" s="74">
        <v>0</v>
      </c>
      <c r="AE60" s="74">
        <f t="shared" si="51"/>
        <v>42316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24301</v>
      </c>
      <c r="BE60" s="74">
        <v>0</v>
      </c>
      <c r="BF60" s="74">
        <v>0</v>
      </c>
      <c r="BG60" s="74">
        <f t="shared" si="58"/>
        <v>0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f t="shared" si="66"/>
        <v>0</v>
      </c>
      <c r="BP60" s="74">
        <f t="shared" si="67"/>
        <v>42316</v>
      </c>
      <c r="BQ60" s="74">
        <f t="shared" si="68"/>
        <v>6589</v>
      </c>
      <c r="BR60" s="74">
        <f t="shared" si="69"/>
        <v>6589</v>
      </c>
      <c r="BS60" s="74">
        <f t="shared" si="70"/>
        <v>0</v>
      </c>
      <c r="BT60" s="74">
        <f t="shared" si="71"/>
        <v>0</v>
      </c>
      <c r="BU60" s="74">
        <f t="shared" si="72"/>
        <v>0</v>
      </c>
      <c r="BV60" s="74">
        <f t="shared" si="73"/>
        <v>2121</v>
      </c>
      <c r="BW60" s="74">
        <f t="shared" si="74"/>
        <v>2121</v>
      </c>
      <c r="BX60" s="74">
        <f t="shared" si="75"/>
        <v>0</v>
      </c>
      <c r="BY60" s="74">
        <f t="shared" si="76"/>
        <v>0</v>
      </c>
      <c r="BZ60" s="74">
        <f t="shared" si="77"/>
        <v>0</v>
      </c>
      <c r="CA60" s="74">
        <f t="shared" si="78"/>
        <v>33606</v>
      </c>
      <c r="CB60" s="74">
        <f t="shared" si="79"/>
        <v>24938</v>
      </c>
      <c r="CC60" s="74">
        <f t="shared" si="80"/>
        <v>6727</v>
      </c>
      <c r="CD60" s="74">
        <f t="shared" si="81"/>
        <v>1941</v>
      </c>
      <c r="CE60" s="74">
        <f t="shared" si="82"/>
        <v>0</v>
      </c>
      <c r="CF60" s="75">
        <f t="shared" si="83"/>
        <v>53701</v>
      </c>
      <c r="CG60" s="74">
        <f t="shared" si="84"/>
        <v>0</v>
      </c>
      <c r="CH60" s="74">
        <f t="shared" si="85"/>
        <v>0</v>
      </c>
      <c r="CI60" s="74">
        <f t="shared" si="86"/>
        <v>42316</v>
      </c>
    </row>
    <row r="61" spans="1:87" s="50" customFormat="1" ht="12" customHeight="1">
      <c r="A61" s="53" t="s">
        <v>679</v>
      </c>
      <c r="B61" s="54" t="s">
        <v>787</v>
      </c>
      <c r="C61" s="53" t="s">
        <v>788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42264</v>
      </c>
      <c r="M61" s="74">
        <f t="shared" si="48"/>
        <v>7380</v>
      </c>
      <c r="N61" s="74">
        <v>7380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34884</v>
      </c>
      <c r="X61" s="74">
        <v>30214</v>
      </c>
      <c r="Y61" s="74">
        <v>3258</v>
      </c>
      <c r="Z61" s="74">
        <v>0</v>
      </c>
      <c r="AA61" s="74">
        <v>1412</v>
      </c>
      <c r="AB61" s="75">
        <v>24882</v>
      </c>
      <c r="AC61" s="74">
        <v>0</v>
      </c>
      <c r="AD61" s="74">
        <v>0</v>
      </c>
      <c r="AE61" s="74">
        <f t="shared" si="51"/>
        <v>42264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/>
      <c r="BA61" s="74"/>
      <c r="BB61" s="74">
        <v>0</v>
      </c>
      <c r="BC61" s="74">
        <v>0</v>
      </c>
      <c r="BD61" s="75">
        <v>23353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f t="shared" si="66"/>
        <v>0</v>
      </c>
      <c r="BP61" s="74">
        <f t="shared" si="67"/>
        <v>42264</v>
      </c>
      <c r="BQ61" s="74">
        <f t="shared" si="68"/>
        <v>7380</v>
      </c>
      <c r="BR61" s="74">
        <f t="shared" si="69"/>
        <v>7380</v>
      </c>
      <c r="BS61" s="74">
        <f t="shared" si="70"/>
        <v>0</v>
      </c>
      <c r="BT61" s="74">
        <f t="shared" si="71"/>
        <v>0</v>
      </c>
      <c r="BU61" s="74">
        <f t="shared" si="72"/>
        <v>0</v>
      </c>
      <c r="BV61" s="74">
        <f t="shared" si="73"/>
        <v>0</v>
      </c>
      <c r="BW61" s="74">
        <f t="shared" si="74"/>
        <v>0</v>
      </c>
      <c r="BX61" s="74">
        <f t="shared" si="75"/>
        <v>0</v>
      </c>
      <c r="BY61" s="74">
        <f t="shared" si="76"/>
        <v>0</v>
      </c>
      <c r="BZ61" s="74">
        <f t="shared" si="77"/>
        <v>0</v>
      </c>
      <c r="CA61" s="74">
        <f t="shared" si="78"/>
        <v>34884</v>
      </c>
      <c r="CB61" s="74">
        <f t="shared" si="79"/>
        <v>30214</v>
      </c>
      <c r="CC61" s="74">
        <f t="shared" si="80"/>
        <v>3258</v>
      </c>
      <c r="CD61" s="74">
        <f t="shared" si="81"/>
        <v>0</v>
      </c>
      <c r="CE61" s="74">
        <f t="shared" si="82"/>
        <v>1412</v>
      </c>
      <c r="CF61" s="75">
        <f t="shared" si="83"/>
        <v>48235</v>
      </c>
      <c r="CG61" s="74">
        <f t="shared" si="84"/>
        <v>0</v>
      </c>
      <c r="CH61" s="74">
        <f t="shared" si="85"/>
        <v>0</v>
      </c>
      <c r="CI61" s="74">
        <f t="shared" si="86"/>
        <v>42264</v>
      </c>
    </row>
    <row r="62" spans="1:87" s="50" customFormat="1" ht="12" customHeight="1">
      <c r="A62" s="53" t="s">
        <v>679</v>
      </c>
      <c r="B62" s="54" t="s">
        <v>789</v>
      </c>
      <c r="C62" s="53" t="s">
        <v>790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0</v>
      </c>
      <c r="M62" s="74">
        <f t="shared" si="48"/>
        <v>0</v>
      </c>
      <c r="N62" s="74">
        <v>0</v>
      </c>
      <c r="O62" s="74">
        <v>0</v>
      </c>
      <c r="P62" s="74">
        <v>0</v>
      </c>
      <c r="Q62" s="74">
        <v>0</v>
      </c>
      <c r="R62" s="74">
        <f t="shared" si="49"/>
        <v>0</v>
      </c>
      <c r="S62" s="74">
        <v>0</v>
      </c>
      <c r="T62" s="74">
        <v>0</v>
      </c>
      <c r="U62" s="74">
        <v>0</v>
      </c>
      <c r="V62" s="74">
        <v>0</v>
      </c>
      <c r="W62" s="74">
        <f t="shared" si="50"/>
        <v>0</v>
      </c>
      <c r="X62" s="74">
        <v>0</v>
      </c>
      <c r="Y62" s="74">
        <v>0</v>
      </c>
      <c r="Z62" s="74">
        <v>0</v>
      </c>
      <c r="AA62" s="74">
        <v>0</v>
      </c>
      <c r="AB62" s="75">
        <v>41609</v>
      </c>
      <c r="AC62" s="74">
        <v>0</v>
      </c>
      <c r="AD62" s="74">
        <v>0</v>
      </c>
      <c r="AE62" s="74">
        <f t="shared" si="51"/>
        <v>0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0</v>
      </c>
      <c r="AO62" s="74">
        <f t="shared" si="55"/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f t="shared" si="56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f t="shared" si="57"/>
        <v>0</v>
      </c>
      <c r="AZ62" s="74">
        <v>0</v>
      </c>
      <c r="BA62" s="74">
        <v>0</v>
      </c>
      <c r="BB62" s="74">
        <v>0</v>
      </c>
      <c r="BC62" s="74">
        <v>0</v>
      </c>
      <c r="BD62" s="75">
        <v>10731</v>
      </c>
      <c r="BE62" s="74">
        <v>0</v>
      </c>
      <c r="BF62" s="74">
        <v>0</v>
      </c>
      <c r="BG62" s="74">
        <f t="shared" si="58"/>
        <v>0</v>
      </c>
      <c r="BH62" s="74">
        <f t="shared" si="59"/>
        <v>0</v>
      </c>
      <c r="BI62" s="74">
        <f t="shared" si="60"/>
        <v>0</v>
      </c>
      <c r="BJ62" s="74">
        <f t="shared" si="61"/>
        <v>0</v>
      </c>
      <c r="BK62" s="74">
        <f t="shared" si="62"/>
        <v>0</v>
      </c>
      <c r="BL62" s="74">
        <f t="shared" si="63"/>
        <v>0</v>
      </c>
      <c r="BM62" s="74">
        <f t="shared" si="64"/>
        <v>0</v>
      </c>
      <c r="BN62" s="74">
        <f t="shared" si="65"/>
        <v>0</v>
      </c>
      <c r="BO62" s="75">
        <f t="shared" si="66"/>
        <v>0</v>
      </c>
      <c r="BP62" s="74">
        <f t="shared" si="67"/>
        <v>0</v>
      </c>
      <c r="BQ62" s="74">
        <f t="shared" si="68"/>
        <v>0</v>
      </c>
      <c r="BR62" s="74">
        <f t="shared" si="69"/>
        <v>0</v>
      </c>
      <c r="BS62" s="74">
        <f t="shared" si="70"/>
        <v>0</v>
      </c>
      <c r="BT62" s="74">
        <f t="shared" si="71"/>
        <v>0</v>
      </c>
      <c r="BU62" s="74">
        <f t="shared" si="72"/>
        <v>0</v>
      </c>
      <c r="BV62" s="74">
        <f t="shared" si="73"/>
        <v>0</v>
      </c>
      <c r="BW62" s="74">
        <f t="shared" si="74"/>
        <v>0</v>
      </c>
      <c r="BX62" s="74">
        <f t="shared" si="75"/>
        <v>0</v>
      </c>
      <c r="BY62" s="74">
        <f t="shared" si="76"/>
        <v>0</v>
      </c>
      <c r="BZ62" s="74">
        <f t="shared" si="77"/>
        <v>0</v>
      </c>
      <c r="CA62" s="74">
        <f t="shared" si="78"/>
        <v>0</v>
      </c>
      <c r="CB62" s="74">
        <f t="shared" si="79"/>
        <v>0</v>
      </c>
      <c r="CC62" s="74">
        <f t="shared" si="80"/>
        <v>0</v>
      </c>
      <c r="CD62" s="74">
        <f t="shared" si="81"/>
        <v>0</v>
      </c>
      <c r="CE62" s="74">
        <f t="shared" si="82"/>
        <v>0</v>
      </c>
      <c r="CF62" s="75">
        <f t="shared" si="83"/>
        <v>52340</v>
      </c>
      <c r="CG62" s="74">
        <f t="shared" si="84"/>
        <v>0</v>
      </c>
      <c r="CH62" s="74">
        <f t="shared" si="85"/>
        <v>0</v>
      </c>
      <c r="CI62" s="74">
        <f t="shared" si="86"/>
        <v>0</v>
      </c>
    </row>
    <row r="63" spans="1:87" s="50" customFormat="1" ht="12" customHeight="1">
      <c r="A63" s="53" t="s">
        <v>679</v>
      </c>
      <c r="B63" s="54" t="s">
        <v>791</v>
      </c>
      <c r="C63" s="53" t="s">
        <v>792</v>
      </c>
      <c r="D63" s="74">
        <f t="shared" si="45"/>
        <v>0</v>
      </c>
      <c r="E63" s="74">
        <f t="shared" si="46"/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5">
        <v>0</v>
      </c>
      <c r="L63" s="74">
        <f t="shared" si="47"/>
        <v>0</v>
      </c>
      <c r="M63" s="74">
        <f t="shared" si="48"/>
        <v>0</v>
      </c>
      <c r="N63" s="74">
        <v>0</v>
      </c>
      <c r="O63" s="74">
        <v>0</v>
      </c>
      <c r="P63" s="74">
        <v>0</v>
      </c>
      <c r="Q63" s="74">
        <v>0</v>
      </c>
      <c r="R63" s="74">
        <f t="shared" si="49"/>
        <v>0</v>
      </c>
      <c r="S63" s="74">
        <v>0</v>
      </c>
      <c r="T63" s="74">
        <v>0</v>
      </c>
      <c r="U63" s="74">
        <v>0</v>
      </c>
      <c r="V63" s="74">
        <v>0</v>
      </c>
      <c r="W63" s="74">
        <f t="shared" si="50"/>
        <v>0</v>
      </c>
      <c r="X63" s="74">
        <v>0</v>
      </c>
      <c r="Y63" s="74">
        <v>0</v>
      </c>
      <c r="Z63" s="74">
        <v>0</v>
      </c>
      <c r="AA63" s="74">
        <v>0</v>
      </c>
      <c r="AB63" s="75">
        <v>24877</v>
      </c>
      <c r="AC63" s="74">
        <v>0</v>
      </c>
      <c r="AD63" s="74">
        <v>0</v>
      </c>
      <c r="AE63" s="74">
        <f t="shared" si="51"/>
        <v>0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0</v>
      </c>
      <c r="AO63" s="74">
        <f t="shared" si="55"/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/>
      <c r="AV63" s="74"/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6871</v>
      </c>
      <c r="BE63" s="74">
        <v>0</v>
      </c>
      <c r="BF63" s="74">
        <v>0</v>
      </c>
      <c r="BG63" s="74">
        <f t="shared" si="58"/>
        <v>0</v>
      </c>
      <c r="BH63" s="74">
        <f t="shared" si="59"/>
        <v>0</v>
      </c>
      <c r="BI63" s="74">
        <f t="shared" si="60"/>
        <v>0</v>
      </c>
      <c r="BJ63" s="74">
        <f t="shared" si="61"/>
        <v>0</v>
      </c>
      <c r="BK63" s="74">
        <f t="shared" si="62"/>
        <v>0</v>
      </c>
      <c r="BL63" s="74">
        <f t="shared" si="63"/>
        <v>0</v>
      </c>
      <c r="BM63" s="74">
        <f t="shared" si="64"/>
        <v>0</v>
      </c>
      <c r="BN63" s="74">
        <f t="shared" si="65"/>
        <v>0</v>
      </c>
      <c r="BO63" s="75">
        <f t="shared" si="66"/>
        <v>0</v>
      </c>
      <c r="BP63" s="74">
        <f t="shared" si="67"/>
        <v>0</v>
      </c>
      <c r="BQ63" s="74">
        <f t="shared" si="68"/>
        <v>0</v>
      </c>
      <c r="BR63" s="74">
        <f t="shared" si="69"/>
        <v>0</v>
      </c>
      <c r="BS63" s="74">
        <f t="shared" si="70"/>
        <v>0</v>
      </c>
      <c r="BT63" s="74">
        <f t="shared" si="71"/>
        <v>0</v>
      </c>
      <c r="BU63" s="74">
        <f t="shared" si="72"/>
        <v>0</v>
      </c>
      <c r="BV63" s="74">
        <f t="shared" si="73"/>
        <v>0</v>
      </c>
      <c r="BW63" s="74">
        <f t="shared" si="74"/>
        <v>0</v>
      </c>
      <c r="BX63" s="74">
        <f t="shared" si="75"/>
        <v>0</v>
      </c>
      <c r="BY63" s="74">
        <f t="shared" si="76"/>
        <v>0</v>
      </c>
      <c r="BZ63" s="74">
        <f t="shared" si="77"/>
        <v>0</v>
      </c>
      <c r="CA63" s="74">
        <f t="shared" si="78"/>
        <v>0</v>
      </c>
      <c r="CB63" s="74">
        <f t="shared" si="79"/>
        <v>0</v>
      </c>
      <c r="CC63" s="74">
        <f t="shared" si="80"/>
        <v>0</v>
      </c>
      <c r="CD63" s="74">
        <f t="shared" si="81"/>
        <v>0</v>
      </c>
      <c r="CE63" s="74">
        <f t="shared" si="82"/>
        <v>0</v>
      </c>
      <c r="CF63" s="75">
        <f t="shared" si="83"/>
        <v>31748</v>
      </c>
      <c r="CG63" s="74">
        <f t="shared" si="84"/>
        <v>0</v>
      </c>
      <c r="CH63" s="74">
        <f t="shared" si="85"/>
        <v>0</v>
      </c>
      <c r="CI63" s="74">
        <f t="shared" si="86"/>
        <v>0</v>
      </c>
    </row>
    <row r="64" spans="1:87" s="50" customFormat="1" ht="12" customHeight="1">
      <c r="A64" s="53" t="s">
        <v>679</v>
      </c>
      <c r="B64" s="54" t="s">
        <v>793</v>
      </c>
      <c r="C64" s="53" t="s">
        <v>794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24086</v>
      </c>
      <c r="M64" s="74">
        <f t="shared" si="48"/>
        <v>0</v>
      </c>
      <c r="N64" s="74">
        <v>0</v>
      </c>
      <c r="O64" s="74">
        <v>0</v>
      </c>
      <c r="P64" s="74">
        <v>0</v>
      </c>
      <c r="Q64" s="74">
        <v>0</v>
      </c>
      <c r="R64" s="74">
        <f t="shared" si="49"/>
        <v>0</v>
      </c>
      <c r="S64" s="74">
        <v>0</v>
      </c>
      <c r="T64" s="74">
        <v>0</v>
      </c>
      <c r="U64" s="74">
        <v>0</v>
      </c>
      <c r="V64" s="74">
        <v>0</v>
      </c>
      <c r="W64" s="74">
        <f t="shared" si="50"/>
        <v>24086</v>
      </c>
      <c r="X64" s="74">
        <v>18054</v>
      </c>
      <c r="Y64" s="74">
        <v>2473</v>
      </c>
      <c r="Z64" s="74">
        <v>2489</v>
      </c>
      <c r="AA64" s="74">
        <v>1070</v>
      </c>
      <c r="AB64" s="75">
        <v>23952</v>
      </c>
      <c r="AC64" s="74">
        <v>0</v>
      </c>
      <c r="AD64" s="74">
        <v>1622</v>
      </c>
      <c r="AE64" s="74">
        <f t="shared" si="51"/>
        <v>25708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0</v>
      </c>
      <c r="AO64" s="74">
        <f t="shared" si="55"/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0</v>
      </c>
      <c r="AZ64" s="74">
        <v>0</v>
      </c>
      <c r="BA64" s="74">
        <v>0</v>
      </c>
      <c r="BB64" s="74">
        <v>0</v>
      </c>
      <c r="BC64" s="74">
        <v>0</v>
      </c>
      <c r="BD64" s="75">
        <v>17857</v>
      </c>
      <c r="BE64" s="74">
        <v>0</v>
      </c>
      <c r="BF64" s="74">
        <v>0</v>
      </c>
      <c r="BG64" s="74">
        <f t="shared" si="58"/>
        <v>0</v>
      </c>
      <c r="BH64" s="74">
        <f t="shared" si="59"/>
        <v>0</v>
      </c>
      <c r="BI64" s="74">
        <f t="shared" si="60"/>
        <v>0</v>
      </c>
      <c r="BJ64" s="74">
        <f t="shared" si="61"/>
        <v>0</v>
      </c>
      <c r="BK64" s="74">
        <f t="shared" si="62"/>
        <v>0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f t="shared" si="66"/>
        <v>0</v>
      </c>
      <c r="BP64" s="74">
        <f t="shared" si="67"/>
        <v>24086</v>
      </c>
      <c r="BQ64" s="74">
        <f t="shared" si="68"/>
        <v>0</v>
      </c>
      <c r="BR64" s="74">
        <f t="shared" si="69"/>
        <v>0</v>
      </c>
      <c r="BS64" s="74">
        <f t="shared" si="70"/>
        <v>0</v>
      </c>
      <c r="BT64" s="74">
        <f t="shared" si="71"/>
        <v>0</v>
      </c>
      <c r="BU64" s="74">
        <f t="shared" si="72"/>
        <v>0</v>
      </c>
      <c r="BV64" s="74">
        <f t="shared" si="73"/>
        <v>0</v>
      </c>
      <c r="BW64" s="74">
        <f t="shared" si="74"/>
        <v>0</v>
      </c>
      <c r="BX64" s="74">
        <f t="shared" si="75"/>
        <v>0</v>
      </c>
      <c r="BY64" s="74">
        <f t="shared" si="76"/>
        <v>0</v>
      </c>
      <c r="BZ64" s="74">
        <f t="shared" si="77"/>
        <v>0</v>
      </c>
      <c r="CA64" s="74">
        <f t="shared" si="78"/>
        <v>24086</v>
      </c>
      <c r="CB64" s="74">
        <f t="shared" si="79"/>
        <v>18054</v>
      </c>
      <c r="CC64" s="74">
        <f t="shared" si="80"/>
        <v>2473</v>
      </c>
      <c r="CD64" s="74">
        <f t="shared" si="81"/>
        <v>2489</v>
      </c>
      <c r="CE64" s="74">
        <f t="shared" si="82"/>
        <v>1070</v>
      </c>
      <c r="CF64" s="75">
        <f t="shared" si="83"/>
        <v>41809</v>
      </c>
      <c r="CG64" s="74">
        <f t="shared" si="84"/>
        <v>0</v>
      </c>
      <c r="CH64" s="74">
        <f t="shared" si="85"/>
        <v>1622</v>
      </c>
      <c r="CI64" s="74">
        <f t="shared" si="86"/>
        <v>25708</v>
      </c>
    </row>
    <row r="65" spans="1:87" s="50" customFormat="1" ht="12" customHeight="1">
      <c r="A65" s="53" t="s">
        <v>679</v>
      </c>
      <c r="B65" s="54" t="s">
        <v>795</v>
      </c>
      <c r="C65" s="53" t="s">
        <v>796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0</v>
      </c>
      <c r="M65" s="74">
        <f t="shared" si="48"/>
        <v>0</v>
      </c>
      <c r="N65" s="74">
        <v>0</v>
      </c>
      <c r="O65" s="74">
        <v>0</v>
      </c>
      <c r="P65" s="74">
        <v>0</v>
      </c>
      <c r="Q65" s="74">
        <v>0</v>
      </c>
      <c r="R65" s="74">
        <f t="shared" si="49"/>
        <v>0</v>
      </c>
      <c r="S65" s="74">
        <v>0</v>
      </c>
      <c r="T65" s="74">
        <v>0</v>
      </c>
      <c r="U65" s="74">
        <v>0</v>
      </c>
      <c r="V65" s="74">
        <v>0</v>
      </c>
      <c r="W65" s="74">
        <f t="shared" si="50"/>
        <v>0</v>
      </c>
      <c r="X65" s="74">
        <v>0</v>
      </c>
      <c r="Y65" s="74">
        <v>0</v>
      </c>
      <c r="Z65" s="74">
        <v>0</v>
      </c>
      <c r="AA65" s="74">
        <v>0</v>
      </c>
      <c r="AB65" s="75">
        <v>209968</v>
      </c>
      <c r="AC65" s="74">
        <v>0</v>
      </c>
      <c r="AD65" s="74">
        <v>0</v>
      </c>
      <c r="AE65" s="74">
        <f t="shared" si="51"/>
        <v>0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0</v>
      </c>
      <c r="AO65" s="74">
        <f t="shared" si="55"/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44040</v>
      </c>
      <c r="BE65" s="74">
        <v>0</v>
      </c>
      <c r="BF65" s="74">
        <v>0</v>
      </c>
      <c r="BG65" s="74">
        <f t="shared" si="58"/>
        <v>0</v>
      </c>
      <c r="BH65" s="74">
        <f t="shared" si="59"/>
        <v>0</v>
      </c>
      <c r="BI65" s="74">
        <f t="shared" si="60"/>
        <v>0</v>
      </c>
      <c r="BJ65" s="74">
        <f t="shared" si="61"/>
        <v>0</v>
      </c>
      <c r="BK65" s="74">
        <f t="shared" si="62"/>
        <v>0</v>
      </c>
      <c r="BL65" s="74">
        <f t="shared" si="63"/>
        <v>0</v>
      </c>
      <c r="BM65" s="74">
        <f t="shared" si="64"/>
        <v>0</v>
      </c>
      <c r="BN65" s="74">
        <f t="shared" si="65"/>
        <v>0</v>
      </c>
      <c r="BO65" s="75">
        <f t="shared" si="66"/>
        <v>0</v>
      </c>
      <c r="BP65" s="74">
        <f t="shared" si="67"/>
        <v>0</v>
      </c>
      <c r="BQ65" s="74">
        <f t="shared" si="68"/>
        <v>0</v>
      </c>
      <c r="BR65" s="74">
        <f t="shared" si="69"/>
        <v>0</v>
      </c>
      <c r="BS65" s="74">
        <f t="shared" si="70"/>
        <v>0</v>
      </c>
      <c r="BT65" s="74">
        <f t="shared" si="71"/>
        <v>0</v>
      </c>
      <c r="BU65" s="74">
        <f t="shared" si="72"/>
        <v>0</v>
      </c>
      <c r="BV65" s="74">
        <f t="shared" si="73"/>
        <v>0</v>
      </c>
      <c r="BW65" s="74">
        <f t="shared" si="74"/>
        <v>0</v>
      </c>
      <c r="BX65" s="74">
        <f t="shared" si="75"/>
        <v>0</v>
      </c>
      <c r="BY65" s="74">
        <f t="shared" si="76"/>
        <v>0</v>
      </c>
      <c r="BZ65" s="74">
        <f t="shared" si="77"/>
        <v>0</v>
      </c>
      <c r="CA65" s="74">
        <f t="shared" si="78"/>
        <v>0</v>
      </c>
      <c r="CB65" s="74">
        <f t="shared" si="79"/>
        <v>0</v>
      </c>
      <c r="CC65" s="74">
        <f t="shared" si="80"/>
        <v>0</v>
      </c>
      <c r="CD65" s="74">
        <f t="shared" si="81"/>
        <v>0</v>
      </c>
      <c r="CE65" s="74">
        <f t="shared" si="82"/>
        <v>0</v>
      </c>
      <c r="CF65" s="75">
        <f t="shared" si="83"/>
        <v>254008</v>
      </c>
      <c r="CG65" s="74">
        <f t="shared" si="84"/>
        <v>0</v>
      </c>
      <c r="CH65" s="74">
        <f t="shared" si="85"/>
        <v>0</v>
      </c>
      <c r="CI65" s="74">
        <f t="shared" si="86"/>
        <v>0</v>
      </c>
    </row>
    <row r="66" spans="1:87" s="50" customFormat="1" ht="12" customHeight="1">
      <c r="A66" s="53" t="s">
        <v>679</v>
      </c>
      <c r="B66" s="54" t="s">
        <v>797</v>
      </c>
      <c r="C66" s="53" t="s">
        <v>798</v>
      </c>
      <c r="D66" s="74">
        <f t="shared" si="45"/>
        <v>0</v>
      </c>
      <c r="E66" s="74">
        <f t="shared" si="46"/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5">
        <v>0</v>
      </c>
      <c r="L66" s="74">
        <f t="shared" si="47"/>
        <v>12628</v>
      </c>
      <c r="M66" s="74">
        <f t="shared" si="48"/>
        <v>0</v>
      </c>
      <c r="N66" s="74">
        <v>0</v>
      </c>
      <c r="O66" s="74">
        <v>0</v>
      </c>
      <c r="P66" s="74">
        <v>0</v>
      </c>
      <c r="Q66" s="74">
        <v>0</v>
      </c>
      <c r="R66" s="74">
        <f t="shared" si="49"/>
        <v>0</v>
      </c>
      <c r="S66" s="74">
        <v>0</v>
      </c>
      <c r="T66" s="74">
        <v>0</v>
      </c>
      <c r="U66" s="74">
        <v>0</v>
      </c>
      <c r="V66" s="74">
        <v>0</v>
      </c>
      <c r="W66" s="74">
        <f t="shared" si="50"/>
        <v>12628</v>
      </c>
      <c r="X66" s="74">
        <v>10731</v>
      </c>
      <c r="Y66" s="74">
        <v>1601</v>
      </c>
      <c r="Z66" s="74">
        <v>296</v>
      </c>
      <c r="AA66" s="74">
        <v>0</v>
      </c>
      <c r="AB66" s="75">
        <v>21827</v>
      </c>
      <c r="AC66" s="74">
        <v>0</v>
      </c>
      <c r="AD66" s="74">
        <v>0</v>
      </c>
      <c r="AE66" s="74">
        <f t="shared" si="51"/>
        <v>12628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0</v>
      </c>
      <c r="AO66" s="74">
        <f t="shared" si="55"/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f t="shared" si="56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f t="shared" si="57"/>
        <v>0</v>
      </c>
      <c r="AZ66" s="74">
        <v>0</v>
      </c>
      <c r="BA66" s="74">
        <v>0</v>
      </c>
      <c r="BB66" s="74">
        <v>0</v>
      </c>
      <c r="BC66" s="74">
        <v>0</v>
      </c>
      <c r="BD66" s="75">
        <v>14516</v>
      </c>
      <c r="BE66" s="74">
        <v>0</v>
      </c>
      <c r="BF66" s="74">
        <v>0</v>
      </c>
      <c r="BG66" s="74">
        <f t="shared" si="58"/>
        <v>0</v>
      </c>
      <c r="BH66" s="74">
        <f t="shared" si="59"/>
        <v>0</v>
      </c>
      <c r="BI66" s="74">
        <f t="shared" si="60"/>
        <v>0</v>
      </c>
      <c r="BJ66" s="74">
        <f t="shared" si="61"/>
        <v>0</v>
      </c>
      <c r="BK66" s="74">
        <f t="shared" si="62"/>
        <v>0</v>
      </c>
      <c r="BL66" s="74">
        <f t="shared" si="63"/>
        <v>0</v>
      </c>
      <c r="BM66" s="74">
        <f t="shared" si="64"/>
        <v>0</v>
      </c>
      <c r="BN66" s="74">
        <f t="shared" si="65"/>
        <v>0</v>
      </c>
      <c r="BO66" s="75">
        <f t="shared" si="66"/>
        <v>0</v>
      </c>
      <c r="BP66" s="74">
        <f t="shared" si="67"/>
        <v>12628</v>
      </c>
      <c r="BQ66" s="74">
        <f t="shared" si="68"/>
        <v>0</v>
      </c>
      <c r="BR66" s="74">
        <f t="shared" si="69"/>
        <v>0</v>
      </c>
      <c r="BS66" s="74">
        <f t="shared" si="70"/>
        <v>0</v>
      </c>
      <c r="BT66" s="74">
        <f t="shared" si="71"/>
        <v>0</v>
      </c>
      <c r="BU66" s="74">
        <f t="shared" si="72"/>
        <v>0</v>
      </c>
      <c r="BV66" s="74">
        <f t="shared" si="73"/>
        <v>0</v>
      </c>
      <c r="BW66" s="74">
        <f t="shared" si="74"/>
        <v>0</v>
      </c>
      <c r="BX66" s="74">
        <f t="shared" si="75"/>
        <v>0</v>
      </c>
      <c r="BY66" s="74">
        <f t="shared" si="76"/>
        <v>0</v>
      </c>
      <c r="BZ66" s="74">
        <f t="shared" si="77"/>
        <v>0</v>
      </c>
      <c r="CA66" s="74">
        <f t="shared" si="78"/>
        <v>12628</v>
      </c>
      <c r="CB66" s="74">
        <f t="shared" si="79"/>
        <v>10731</v>
      </c>
      <c r="CC66" s="74">
        <f t="shared" si="80"/>
        <v>1601</v>
      </c>
      <c r="CD66" s="74">
        <f t="shared" si="81"/>
        <v>296</v>
      </c>
      <c r="CE66" s="74">
        <f t="shared" si="82"/>
        <v>0</v>
      </c>
      <c r="CF66" s="75">
        <f t="shared" si="83"/>
        <v>36343</v>
      </c>
      <c r="CG66" s="74">
        <f t="shared" si="84"/>
        <v>0</v>
      </c>
      <c r="CH66" s="74">
        <f t="shared" si="85"/>
        <v>0</v>
      </c>
      <c r="CI66" s="74">
        <f t="shared" si="86"/>
        <v>12628</v>
      </c>
    </row>
    <row r="67" spans="1:87" s="50" customFormat="1" ht="12" customHeight="1">
      <c r="A67" s="53" t="s">
        <v>679</v>
      </c>
      <c r="B67" s="54" t="s">
        <v>799</v>
      </c>
      <c r="C67" s="53" t="s">
        <v>800</v>
      </c>
      <c r="D67" s="74">
        <f t="shared" si="45"/>
        <v>0</v>
      </c>
      <c r="E67" s="74">
        <f t="shared" si="46"/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0</v>
      </c>
      <c r="M67" s="74">
        <f t="shared" si="48"/>
        <v>0</v>
      </c>
      <c r="N67" s="74">
        <v>0</v>
      </c>
      <c r="O67" s="74">
        <v>0</v>
      </c>
      <c r="P67" s="74">
        <v>0</v>
      </c>
      <c r="Q67" s="74">
        <v>0</v>
      </c>
      <c r="R67" s="74">
        <f t="shared" si="49"/>
        <v>0</v>
      </c>
      <c r="S67" s="74">
        <v>0</v>
      </c>
      <c r="T67" s="74">
        <v>0</v>
      </c>
      <c r="U67" s="74">
        <v>0</v>
      </c>
      <c r="V67" s="74">
        <v>0</v>
      </c>
      <c r="W67" s="74">
        <f t="shared" si="50"/>
        <v>0</v>
      </c>
      <c r="X67" s="74">
        <v>0</v>
      </c>
      <c r="Y67" s="74">
        <v>0</v>
      </c>
      <c r="Z67" s="74">
        <v>0</v>
      </c>
      <c r="AA67" s="74">
        <v>0</v>
      </c>
      <c r="AB67" s="75">
        <v>16810</v>
      </c>
      <c r="AC67" s="74">
        <v>0</v>
      </c>
      <c r="AD67" s="74">
        <v>0</v>
      </c>
      <c r="AE67" s="74">
        <f t="shared" si="51"/>
        <v>0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2597</v>
      </c>
      <c r="AN67" s="74">
        <f t="shared" si="54"/>
        <v>0</v>
      </c>
      <c r="AO67" s="74">
        <f t="shared" si="55"/>
        <v>0</v>
      </c>
      <c r="AP67" s="74">
        <v>0</v>
      </c>
      <c r="AQ67" s="74">
        <v>0</v>
      </c>
      <c r="AR67" s="74">
        <v>0</v>
      </c>
      <c r="AS67" s="74">
        <v>0</v>
      </c>
      <c r="AT67" s="74">
        <f t="shared" si="56"/>
        <v>0</v>
      </c>
      <c r="AU67" s="74">
        <v>0</v>
      </c>
      <c r="AV67" s="74">
        <v>0</v>
      </c>
      <c r="AW67" s="74">
        <v>0</v>
      </c>
      <c r="AX67" s="74">
        <v>0</v>
      </c>
      <c r="AY67" s="74">
        <f t="shared" si="57"/>
        <v>0</v>
      </c>
      <c r="AZ67" s="74">
        <v>0</v>
      </c>
      <c r="BA67" s="74">
        <v>0</v>
      </c>
      <c r="BB67" s="74">
        <v>0</v>
      </c>
      <c r="BC67" s="74">
        <v>0</v>
      </c>
      <c r="BD67" s="75">
        <v>5736</v>
      </c>
      <c r="BE67" s="74">
        <v>0</v>
      </c>
      <c r="BF67" s="74">
        <v>0</v>
      </c>
      <c r="BG67" s="74">
        <f t="shared" si="58"/>
        <v>0</v>
      </c>
      <c r="BH67" s="74">
        <f t="shared" si="59"/>
        <v>0</v>
      </c>
      <c r="BI67" s="74">
        <f t="shared" si="60"/>
        <v>0</v>
      </c>
      <c r="BJ67" s="74">
        <f t="shared" si="61"/>
        <v>0</v>
      </c>
      <c r="BK67" s="74">
        <f t="shared" si="62"/>
        <v>0</v>
      </c>
      <c r="BL67" s="74">
        <f t="shared" si="63"/>
        <v>0</v>
      </c>
      <c r="BM67" s="74">
        <f t="shared" si="64"/>
        <v>0</v>
      </c>
      <c r="BN67" s="74">
        <f t="shared" si="65"/>
        <v>0</v>
      </c>
      <c r="BO67" s="75">
        <f t="shared" si="66"/>
        <v>2597</v>
      </c>
      <c r="BP67" s="74">
        <f t="shared" si="67"/>
        <v>0</v>
      </c>
      <c r="BQ67" s="74">
        <f t="shared" si="68"/>
        <v>0</v>
      </c>
      <c r="BR67" s="74">
        <f t="shared" si="69"/>
        <v>0</v>
      </c>
      <c r="BS67" s="74">
        <f t="shared" si="70"/>
        <v>0</v>
      </c>
      <c r="BT67" s="74">
        <f t="shared" si="71"/>
        <v>0</v>
      </c>
      <c r="BU67" s="74">
        <f t="shared" si="72"/>
        <v>0</v>
      </c>
      <c r="BV67" s="74">
        <f t="shared" si="73"/>
        <v>0</v>
      </c>
      <c r="BW67" s="74">
        <f t="shared" si="74"/>
        <v>0</v>
      </c>
      <c r="BX67" s="74">
        <f t="shared" si="75"/>
        <v>0</v>
      </c>
      <c r="BY67" s="74">
        <f t="shared" si="76"/>
        <v>0</v>
      </c>
      <c r="BZ67" s="74">
        <f t="shared" si="77"/>
        <v>0</v>
      </c>
      <c r="CA67" s="74">
        <f t="shared" si="78"/>
        <v>0</v>
      </c>
      <c r="CB67" s="74">
        <f t="shared" si="79"/>
        <v>0</v>
      </c>
      <c r="CC67" s="74">
        <f t="shared" si="80"/>
        <v>0</v>
      </c>
      <c r="CD67" s="74">
        <f t="shared" si="81"/>
        <v>0</v>
      </c>
      <c r="CE67" s="74">
        <f t="shared" si="82"/>
        <v>0</v>
      </c>
      <c r="CF67" s="75">
        <f t="shared" si="83"/>
        <v>22546</v>
      </c>
      <c r="CG67" s="74">
        <f t="shared" si="84"/>
        <v>0</v>
      </c>
      <c r="CH67" s="74">
        <f t="shared" si="85"/>
        <v>0</v>
      </c>
      <c r="CI67" s="74">
        <f t="shared" si="86"/>
        <v>0</v>
      </c>
    </row>
    <row r="68" spans="1:87" s="50" customFormat="1" ht="12" customHeight="1">
      <c r="A68" s="53" t="s">
        <v>679</v>
      </c>
      <c r="B68" s="54" t="s">
        <v>801</v>
      </c>
      <c r="C68" s="53" t="s">
        <v>802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  <c r="L68" s="74">
        <f t="shared" si="47"/>
        <v>31355</v>
      </c>
      <c r="M68" s="74">
        <f t="shared" si="48"/>
        <v>4344</v>
      </c>
      <c r="N68" s="74">
        <v>0</v>
      </c>
      <c r="O68" s="74">
        <v>3350</v>
      </c>
      <c r="P68" s="74">
        <v>0</v>
      </c>
      <c r="Q68" s="74">
        <v>994</v>
      </c>
      <c r="R68" s="74">
        <f t="shared" si="49"/>
        <v>0</v>
      </c>
      <c r="S68" s="74">
        <v>0</v>
      </c>
      <c r="T68" s="74">
        <v>0</v>
      </c>
      <c r="U68" s="74">
        <v>0</v>
      </c>
      <c r="V68" s="74">
        <v>0</v>
      </c>
      <c r="W68" s="74">
        <f t="shared" si="50"/>
        <v>27011</v>
      </c>
      <c r="X68" s="74">
        <v>20864</v>
      </c>
      <c r="Y68" s="74">
        <v>2627</v>
      </c>
      <c r="Z68" s="74">
        <v>3520</v>
      </c>
      <c r="AA68" s="74">
        <v>0</v>
      </c>
      <c r="AB68" s="75">
        <v>24972</v>
      </c>
      <c r="AC68" s="74">
        <v>0</v>
      </c>
      <c r="AD68" s="74">
        <v>465</v>
      </c>
      <c r="AE68" s="74">
        <f t="shared" si="51"/>
        <v>31820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0</v>
      </c>
      <c r="AO68" s="74">
        <f t="shared" si="55"/>
        <v>0</v>
      </c>
      <c r="AP68" s="74">
        <v>0</v>
      </c>
      <c r="AQ68" s="74">
        <v>0</v>
      </c>
      <c r="AR68" s="74">
        <v>0</v>
      </c>
      <c r="AS68" s="74">
        <v>0</v>
      </c>
      <c r="AT68" s="74">
        <f t="shared" si="56"/>
        <v>0</v>
      </c>
      <c r="AU68" s="74">
        <v>0</v>
      </c>
      <c r="AV68" s="74">
        <v>0</v>
      </c>
      <c r="AW68" s="74">
        <v>0</v>
      </c>
      <c r="AX68" s="74">
        <v>0</v>
      </c>
      <c r="AY68" s="74">
        <f t="shared" si="57"/>
        <v>0</v>
      </c>
      <c r="AZ68" s="74">
        <v>0</v>
      </c>
      <c r="BA68" s="74">
        <v>0</v>
      </c>
      <c r="BB68" s="74">
        <v>0</v>
      </c>
      <c r="BC68" s="74">
        <v>0</v>
      </c>
      <c r="BD68" s="75">
        <v>9250</v>
      </c>
      <c r="BE68" s="74">
        <v>0</v>
      </c>
      <c r="BF68" s="74">
        <v>0</v>
      </c>
      <c r="BG68" s="74">
        <f t="shared" si="58"/>
        <v>0</v>
      </c>
      <c r="BH68" s="74">
        <f t="shared" si="59"/>
        <v>0</v>
      </c>
      <c r="BI68" s="74">
        <f t="shared" si="60"/>
        <v>0</v>
      </c>
      <c r="BJ68" s="74">
        <f t="shared" si="61"/>
        <v>0</v>
      </c>
      <c r="BK68" s="74">
        <f t="shared" si="62"/>
        <v>0</v>
      </c>
      <c r="BL68" s="74">
        <f t="shared" si="63"/>
        <v>0</v>
      </c>
      <c r="BM68" s="74">
        <f t="shared" si="64"/>
        <v>0</v>
      </c>
      <c r="BN68" s="74">
        <f t="shared" si="65"/>
        <v>0</v>
      </c>
      <c r="BO68" s="75">
        <f t="shared" si="66"/>
        <v>0</v>
      </c>
      <c r="BP68" s="74">
        <f t="shared" si="67"/>
        <v>31355</v>
      </c>
      <c r="BQ68" s="74">
        <f t="shared" si="68"/>
        <v>4344</v>
      </c>
      <c r="BR68" s="74">
        <f t="shared" si="69"/>
        <v>0</v>
      </c>
      <c r="BS68" s="74">
        <f t="shared" si="70"/>
        <v>3350</v>
      </c>
      <c r="BT68" s="74">
        <f t="shared" si="71"/>
        <v>0</v>
      </c>
      <c r="BU68" s="74">
        <f t="shared" si="72"/>
        <v>994</v>
      </c>
      <c r="BV68" s="74">
        <f t="shared" si="73"/>
        <v>0</v>
      </c>
      <c r="BW68" s="74">
        <f t="shared" si="74"/>
        <v>0</v>
      </c>
      <c r="BX68" s="74">
        <f t="shared" si="75"/>
        <v>0</v>
      </c>
      <c r="BY68" s="74">
        <f t="shared" si="76"/>
        <v>0</v>
      </c>
      <c r="BZ68" s="74">
        <f t="shared" si="77"/>
        <v>0</v>
      </c>
      <c r="CA68" s="74">
        <f t="shared" si="78"/>
        <v>27011</v>
      </c>
      <c r="CB68" s="74">
        <f t="shared" si="79"/>
        <v>20864</v>
      </c>
      <c r="CC68" s="74">
        <f t="shared" si="80"/>
        <v>2627</v>
      </c>
      <c r="CD68" s="74">
        <f t="shared" si="81"/>
        <v>3520</v>
      </c>
      <c r="CE68" s="74">
        <f t="shared" si="82"/>
        <v>0</v>
      </c>
      <c r="CF68" s="75">
        <f t="shared" si="83"/>
        <v>34222</v>
      </c>
      <c r="CG68" s="74">
        <f t="shared" si="84"/>
        <v>0</v>
      </c>
      <c r="CH68" s="74">
        <f t="shared" si="85"/>
        <v>465</v>
      </c>
      <c r="CI68" s="74">
        <f t="shared" si="86"/>
        <v>31820</v>
      </c>
    </row>
    <row r="69" spans="1:87" s="50" customFormat="1" ht="12" customHeight="1">
      <c r="A69" s="53" t="s">
        <v>679</v>
      </c>
      <c r="B69" s="54" t="s">
        <v>803</v>
      </c>
      <c r="C69" s="53" t="s">
        <v>804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0</v>
      </c>
      <c r="L69" s="74">
        <f t="shared" si="47"/>
        <v>5775</v>
      </c>
      <c r="M69" s="74">
        <f t="shared" si="48"/>
        <v>0</v>
      </c>
      <c r="N69" s="74">
        <v>0</v>
      </c>
      <c r="O69" s="74">
        <v>0</v>
      </c>
      <c r="P69" s="74">
        <v>0</v>
      </c>
      <c r="Q69" s="74">
        <v>0</v>
      </c>
      <c r="R69" s="74">
        <f t="shared" si="49"/>
        <v>5775</v>
      </c>
      <c r="S69" s="74">
        <v>5775</v>
      </c>
      <c r="T69" s="74">
        <v>0</v>
      </c>
      <c r="U69" s="74">
        <v>0</v>
      </c>
      <c r="V69" s="74">
        <v>0</v>
      </c>
      <c r="W69" s="74">
        <f t="shared" si="50"/>
        <v>0</v>
      </c>
      <c r="X69" s="74">
        <v>0</v>
      </c>
      <c r="Y69" s="74">
        <v>0</v>
      </c>
      <c r="Z69" s="74">
        <v>0</v>
      </c>
      <c r="AA69" s="74">
        <v>0</v>
      </c>
      <c r="AB69" s="75">
        <v>18775</v>
      </c>
      <c r="AC69" s="74">
        <v>0</v>
      </c>
      <c r="AD69" s="74">
        <v>0</v>
      </c>
      <c r="AE69" s="74">
        <f t="shared" si="51"/>
        <v>5775</v>
      </c>
      <c r="AF69" s="74">
        <f t="shared" si="52"/>
        <v>0</v>
      </c>
      <c r="AG69" s="74">
        <f t="shared" si="53"/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5">
        <v>0</v>
      </c>
      <c r="AN69" s="74">
        <f t="shared" si="54"/>
        <v>1512</v>
      </c>
      <c r="AO69" s="74">
        <f t="shared" si="55"/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f t="shared" si="56"/>
        <v>0</v>
      </c>
      <c r="AU69" s="74">
        <v>0</v>
      </c>
      <c r="AV69" s="74">
        <v>0</v>
      </c>
      <c r="AW69" s="74">
        <v>0</v>
      </c>
      <c r="AX69" s="74">
        <v>0</v>
      </c>
      <c r="AY69" s="74">
        <f t="shared" si="57"/>
        <v>1512</v>
      </c>
      <c r="AZ69" s="74">
        <v>0</v>
      </c>
      <c r="BA69" s="74">
        <v>0</v>
      </c>
      <c r="BB69" s="74">
        <v>1512</v>
      </c>
      <c r="BC69" s="74">
        <v>0</v>
      </c>
      <c r="BD69" s="75">
        <v>0</v>
      </c>
      <c r="BE69" s="74">
        <v>0</v>
      </c>
      <c r="BF69" s="74">
        <v>0</v>
      </c>
      <c r="BG69" s="74">
        <f t="shared" si="58"/>
        <v>1512</v>
      </c>
      <c r="BH69" s="74">
        <f t="shared" si="59"/>
        <v>0</v>
      </c>
      <c r="BI69" s="74">
        <f t="shared" si="60"/>
        <v>0</v>
      </c>
      <c r="BJ69" s="74">
        <f t="shared" si="61"/>
        <v>0</v>
      </c>
      <c r="BK69" s="74">
        <f t="shared" si="62"/>
        <v>0</v>
      </c>
      <c r="BL69" s="74">
        <f t="shared" si="63"/>
        <v>0</v>
      </c>
      <c r="BM69" s="74">
        <f t="shared" si="64"/>
        <v>0</v>
      </c>
      <c r="BN69" s="74">
        <f t="shared" si="65"/>
        <v>0</v>
      </c>
      <c r="BO69" s="75">
        <f t="shared" si="66"/>
        <v>0</v>
      </c>
      <c r="BP69" s="74">
        <f t="shared" si="67"/>
        <v>7287</v>
      </c>
      <c r="BQ69" s="74">
        <f t="shared" si="68"/>
        <v>0</v>
      </c>
      <c r="BR69" s="74">
        <f t="shared" si="69"/>
        <v>0</v>
      </c>
      <c r="BS69" s="74">
        <f t="shared" si="70"/>
        <v>0</v>
      </c>
      <c r="BT69" s="74">
        <f t="shared" si="71"/>
        <v>0</v>
      </c>
      <c r="BU69" s="74">
        <f t="shared" si="72"/>
        <v>0</v>
      </c>
      <c r="BV69" s="74">
        <f t="shared" si="73"/>
        <v>5775</v>
      </c>
      <c r="BW69" s="74">
        <f t="shared" si="74"/>
        <v>5775</v>
      </c>
      <c r="BX69" s="74">
        <f t="shared" si="75"/>
        <v>0</v>
      </c>
      <c r="BY69" s="74">
        <f t="shared" si="76"/>
        <v>0</v>
      </c>
      <c r="BZ69" s="74">
        <f t="shared" si="77"/>
        <v>0</v>
      </c>
      <c r="CA69" s="74">
        <f t="shared" si="78"/>
        <v>1512</v>
      </c>
      <c r="CB69" s="74">
        <f t="shared" si="79"/>
        <v>0</v>
      </c>
      <c r="CC69" s="74">
        <f t="shared" si="80"/>
        <v>0</v>
      </c>
      <c r="CD69" s="74">
        <f t="shared" si="81"/>
        <v>1512</v>
      </c>
      <c r="CE69" s="74">
        <f t="shared" si="82"/>
        <v>0</v>
      </c>
      <c r="CF69" s="75">
        <f t="shared" si="83"/>
        <v>18775</v>
      </c>
      <c r="CG69" s="74">
        <f t="shared" si="84"/>
        <v>0</v>
      </c>
      <c r="CH69" s="74">
        <f t="shared" si="85"/>
        <v>0</v>
      </c>
      <c r="CI69" s="74">
        <f t="shared" si="86"/>
        <v>7287</v>
      </c>
    </row>
    <row r="70" spans="1:87" s="50" customFormat="1" ht="12" customHeight="1">
      <c r="A70" s="53" t="s">
        <v>679</v>
      </c>
      <c r="B70" s="54" t="s">
        <v>805</v>
      </c>
      <c r="C70" s="53" t="s">
        <v>806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0</v>
      </c>
      <c r="L70" s="74">
        <f t="shared" si="47"/>
        <v>0</v>
      </c>
      <c r="M70" s="74">
        <f t="shared" si="48"/>
        <v>0</v>
      </c>
      <c r="N70" s="74">
        <v>0</v>
      </c>
      <c r="O70" s="74">
        <v>0</v>
      </c>
      <c r="P70" s="74">
        <v>0</v>
      </c>
      <c r="Q70" s="74">
        <v>0</v>
      </c>
      <c r="R70" s="74">
        <f t="shared" si="49"/>
        <v>0</v>
      </c>
      <c r="S70" s="74">
        <v>0</v>
      </c>
      <c r="T70" s="74">
        <v>0</v>
      </c>
      <c r="U70" s="74">
        <v>0</v>
      </c>
      <c r="V70" s="74">
        <v>0</v>
      </c>
      <c r="W70" s="74">
        <f t="shared" si="50"/>
        <v>0</v>
      </c>
      <c r="X70" s="74">
        <v>0</v>
      </c>
      <c r="Y70" s="74">
        <v>0</v>
      </c>
      <c r="Z70" s="74">
        <v>0</v>
      </c>
      <c r="AA70" s="74">
        <v>0</v>
      </c>
      <c r="AB70" s="75">
        <v>31421</v>
      </c>
      <c r="AC70" s="74">
        <v>0</v>
      </c>
      <c r="AD70" s="74">
        <v>0</v>
      </c>
      <c r="AE70" s="74">
        <f t="shared" si="51"/>
        <v>0</v>
      </c>
      <c r="AF70" s="74">
        <f t="shared" si="52"/>
        <v>0</v>
      </c>
      <c r="AG70" s="74">
        <f t="shared" si="53"/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0</v>
      </c>
      <c r="AO70" s="74">
        <f t="shared" si="55"/>
        <v>0</v>
      </c>
      <c r="AP70" s="74">
        <v>0</v>
      </c>
      <c r="AQ70" s="74">
        <v>0</v>
      </c>
      <c r="AR70" s="74">
        <v>0</v>
      </c>
      <c r="AS70" s="74">
        <v>0</v>
      </c>
      <c r="AT70" s="74">
        <f t="shared" si="56"/>
        <v>0</v>
      </c>
      <c r="AU70" s="74">
        <v>0</v>
      </c>
      <c r="AV70" s="74">
        <v>0</v>
      </c>
      <c r="AW70" s="74">
        <v>0</v>
      </c>
      <c r="AX70" s="74">
        <v>0</v>
      </c>
      <c r="AY70" s="74">
        <f t="shared" si="57"/>
        <v>0</v>
      </c>
      <c r="AZ70" s="74">
        <v>0</v>
      </c>
      <c r="BA70" s="74">
        <v>0</v>
      </c>
      <c r="BB70" s="74">
        <v>0</v>
      </c>
      <c r="BC70" s="74">
        <v>0</v>
      </c>
      <c r="BD70" s="75">
        <v>30557</v>
      </c>
      <c r="BE70" s="74">
        <v>0</v>
      </c>
      <c r="BF70" s="74">
        <v>0</v>
      </c>
      <c r="BG70" s="74">
        <f t="shared" si="58"/>
        <v>0</v>
      </c>
      <c r="BH70" s="74">
        <f t="shared" si="59"/>
        <v>0</v>
      </c>
      <c r="BI70" s="74">
        <f t="shared" si="60"/>
        <v>0</v>
      </c>
      <c r="BJ70" s="74">
        <f t="shared" si="61"/>
        <v>0</v>
      </c>
      <c r="BK70" s="74">
        <f t="shared" si="62"/>
        <v>0</v>
      </c>
      <c r="BL70" s="74">
        <f t="shared" si="63"/>
        <v>0</v>
      </c>
      <c r="BM70" s="74">
        <f t="shared" si="64"/>
        <v>0</v>
      </c>
      <c r="BN70" s="74">
        <f t="shared" si="65"/>
        <v>0</v>
      </c>
      <c r="BO70" s="75">
        <f t="shared" si="66"/>
        <v>0</v>
      </c>
      <c r="BP70" s="74">
        <f t="shared" si="67"/>
        <v>0</v>
      </c>
      <c r="BQ70" s="74">
        <f t="shared" si="68"/>
        <v>0</v>
      </c>
      <c r="BR70" s="74">
        <f t="shared" si="69"/>
        <v>0</v>
      </c>
      <c r="BS70" s="74">
        <f t="shared" si="70"/>
        <v>0</v>
      </c>
      <c r="BT70" s="74">
        <f t="shared" si="71"/>
        <v>0</v>
      </c>
      <c r="BU70" s="74">
        <f t="shared" si="72"/>
        <v>0</v>
      </c>
      <c r="BV70" s="74">
        <f t="shared" si="73"/>
        <v>0</v>
      </c>
      <c r="BW70" s="74">
        <f t="shared" si="74"/>
        <v>0</v>
      </c>
      <c r="BX70" s="74">
        <f t="shared" si="75"/>
        <v>0</v>
      </c>
      <c r="BY70" s="74">
        <f t="shared" si="76"/>
        <v>0</v>
      </c>
      <c r="BZ70" s="74">
        <f t="shared" si="77"/>
        <v>0</v>
      </c>
      <c r="CA70" s="74">
        <f t="shared" si="78"/>
        <v>0</v>
      </c>
      <c r="CB70" s="74">
        <f t="shared" si="79"/>
        <v>0</v>
      </c>
      <c r="CC70" s="74">
        <f t="shared" si="80"/>
        <v>0</v>
      </c>
      <c r="CD70" s="74">
        <f t="shared" si="81"/>
        <v>0</v>
      </c>
      <c r="CE70" s="74">
        <f t="shared" si="82"/>
        <v>0</v>
      </c>
      <c r="CF70" s="75">
        <f t="shared" si="83"/>
        <v>61978</v>
      </c>
      <c r="CG70" s="74">
        <f t="shared" si="84"/>
        <v>0</v>
      </c>
      <c r="CH70" s="74">
        <f t="shared" si="85"/>
        <v>0</v>
      </c>
      <c r="CI70" s="74">
        <f t="shared" si="86"/>
        <v>0</v>
      </c>
    </row>
    <row r="71" spans="1:87" s="50" customFormat="1" ht="12" customHeight="1">
      <c r="A71" s="53" t="s">
        <v>679</v>
      </c>
      <c r="B71" s="54" t="s">
        <v>807</v>
      </c>
      <c r="C71" s="53" t="s">
        <v>808</v>
      </c>
      <c r="D71" s="74">
        <f t="shared" si="45"/>
        <v>0</v>
      </c>
      <c r="E71" s="74">
        <f t="shared" si="46"/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5">
        <v>0</v>
      </c>
      <c r="L71" s="74">
        <f t="shared" si="47"/>
        <v>40331</v>
      </c>
      <c r="M71" s="74">
        <f t="shared" si="48"/>
        <v>15703</v>
      </c>
      <c r="N71" s="74">
        <v>15703</v>
      </c>
      <c r="O71" s="74">
        <v>0</v>
      </c>
      <c r="P71" s="74">
        <v>0</v>
      </c>
      <c r="Q71" s="74">
        <v>0</v>
      </c>
      <c r="R71" s="74">
        <f t="shared" si="49"/>
        <v>0</v>
      </c>
      <c r="S71" s="74">
        <v>0</v>
      </c>
      <c r="T71" s="74">
        <v>0</v>
      </c>
      <c r="U71" s="74">
        <v>0</v>
      </c>
      <c r="V71" s="74">
        <v>0</v>
      </c>
      <c r="W71" s="74">
        <f t="shared" si="50"/>
        <v>24628</v>
      </c>
      <c r="X71" s="74">
        <v>16876</v>
      </c>
      <c r="Y71" s="74">
        <v>1839</v>
      </c>
      <c r="Z71" s="74">
        <v>5913</v>
      </c>
      <c r="AA71" s="74">
        <v>0</v>
      </c>
      <c r="AB71" s="75">
        <v>46381</v>
      </c>
      <c r="AC71" s="74">
        <v>0</v>
      </c>
      <c r="AD71" s="74">
        <v>0</v>
      </c>
      <c r="AE71" s="74">
        <f t="shared" si="51"/>
        <v>40331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7165</v>
      </c>
      <c r="AN71" s="74">
        <f t="shared" si="54"/>
        <v>0</v>
      </c>
      <c r="AO71" s="74">
        <f t="shared" si="55"/>
        <v>0</v>
      </c>
      <c r="AP71" s="74">
        <v>0</v>
      </c>
      <c r="AQ71" s="74">
        <v>0</v>
      </c>
      <c r="AR71" s="74">
        <v>0</v>
      </c>
      <c r="AS71" s="74">
        <v>0</v>
      </c>
      <c r="AT71" s="74">
        <f t="shared" si="56"/>
        <v>0</v>
      </c>
      <c r="AU71" s="74">
        <v>0</v>
      </c>
      <c r="AV71" s="74">
        <v>0</v>
      </c>
      <c r="AW71" s="74">
        <v>0</v>
      </c>
      <c r="AX71" s="74">
        <v>0</v>
      </c>
      <c r="AY71" s="74">
        <f t="shared" si="57"/>
        <v>0</v>
      </c>
      <c r="AZ71" s="74">
        <v>0</v>
      </c>
      <c r="BA71" s="74">
        <v>0</v>
      </c>
      <c r="BB71" s="74">
        <v>0</v>
      </c>
      <c r="BC71" s="74">
        <v>0</v>
      </c>
      <c r="BD71" s="75">
        <v>15826</v>
      </c>
      <c r="BE71" s="74">
        <v>0</v>
      </c>
      <c r="BF71" s="74">
        <v>0</v>
      </c>
      <c r="BG71" s="74">
        <f t="shared" si="58"/>
        <v>0</v>
      </c>
      <c r="BH71" s="74">
        <f t="shared" si="59"/>
        <v>0</v>
      </c>
      <c r="BI71" s="74">
        <f t="shared" si="60"/>
        <v>0</v>
      </c>
      <c r="BJ71" s="74">
        <f t="shared" si="61"/>
        <v>0</v>
      </c>
      <c r="BK71" s="74">
        <f t="shared" si="62"/>
        <v>0</v>
      </c>
      <c r="BL71" s="74">
        <f t="shared" si="63"/>
        <v>0</v>
      </c>
      <c r="BM71" s="74">
        <f t="shared" si="64"/>
        <v>0</v>
      </c>
      <c r="BN71" s="74">
        <f t="shared" si="65"/>
        <v>0</v>
      </c>
      <c r="BO71" s="75">
        <f t="shared" si="66"/>
        <v>7165</v>
      </c>
      <c r="BP71" s="74">
        <f t="shared" si="67"/>
        <v>40331</v>
      </c>
      <c r="BQ71" s="74">
        <f t="shared" si="68"/>
        <v>15703</v>
      </c>
      <c r="BR71" s="74">
        <f t="shared" si="69"/>
        <v>15703</v>
      </c>
      <c r="BS71" s="74">
        <f t="shared" si="70"/>
        <v>0</v>
      </c>
      <c r="BT71" s="74">
        <f t="shared" si="71"/>
        <v>0</v>
      </c>
      <c r="BU71" s="74">
        <f t="shared" si="72"/>
        <v>0</v>
      </c>
      <c r="BV71" s="74">
        <f t="shared" si="73"/>
        <v>0</v>
      </c>
      <c r="BW71" s="74">
        <f t="shared" si="74"/>
        <v>0</v>
      </c>
      <c r="BX71" s="74">
        <f t="shared" si="75"/>
        <v>0</v>
      </c>
      <c r="BY71" s="74">
        <f t="shared" si="76"/>
        <v>0</v>
      </c>
      <c r="BZ71" s="74">
        <f t="shared" si="77"/>
        <v>0</v>
      </c>
      <c r="CA71" s="74">
        <f t="shared" si="78"/>
        <v>24628</v>
      </c>
      <c r="CB71" s="74">
        <f t="shared" si="79"/>
        <v>16876</v>
      </c>
      <c r="CC71" s="74">
        <f t="shared" si="80"/>
        <v>1839</v>
      </c>
      <c r="CD71" s="74">
        <f t="shared" si="81"/>
        <v>5913</v>
      </c>
      <c r="CE71" s="74">
        <f t="shared" si="82"/>
        <v>0</v>
      </c>
      <c r="CF71" s="75">
        <f t="shared" si="83"/>
        <v>62207</v>
      </c>
      <c r="CG71" s="74">
        <f t="shared" si="84"/>
        <v>0</v>
      </c>
      <c r="CH71" s="74">
        <f t="shared" si="85"/>
        <v>0</v>
      </c>
      <c r="CI71" s="74">
        <f t="shared" si="86"/>
        <v>40331</v>
      </c>
    </row>
    <row r="72" spans="1:87" s="50" customFormat="1" ht="12" customHeight="1">
      <c r="A72" s="53" t="s">
        <v>679</v>
      </c>
      <c r="B72" s="54" t="s">
        <v>809</v>
      </c>
      <c r="C72" s="53" t="s">
        <v>810</v>
      </c>
      <c r="D72" s="74">
        <f aca="true" t="shared" si="87" ref="D72:D103">+SUM(E72,J72)</f>
        <v>0</v>
      </c>
      <c r="E72" s="74">
        <f aca="true" t="shared" si="88" ref="E72:E103">+SUM(F72:I72)</f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5">
        <v>0</v>
      </c>
      <c r="L72" s="74">
        <f aca="true" t="shared" si="89" ref="L72:L103">+SUM(M72,R72,V72,W72,AC72)</f>
        <v>21811</v>
      </c>
      <c r="M72" s="74">
        <f aca="true" t="shared" si="90" ref="M72:M103">+SUM(N72:Q72)</f>
        <v>0</v>
      </c>
      <c r="N72" s="74">
        <v>0</v>
      </c>
      <c r="O72" s="74">
        <v>0</v>
      </c>
      <c r="P72" s="74">
        <v>0</v>
      </c>
      <c r="Q72" s="74">
        <v>0</v>
      </c>
      <c r="R72" s="74">
        <f aca="true" t="shared" si="91" ref="R72:R103">+SUM(S72:U72)</f>
        <v>0</v>
      </c>
      <c r="S72" s="74">
        <v>0</v>
      </c>
      <c r="T72" s="74">
        <v>0</v>
      </c>
      <c r="U72" s="74">
        <v>0</v>
      </c>
      <c r="V72" s="74">
        <v>0</v>
      </c>
      <c r="W72" s="74">
        <f aca="true" t="shared" si="92" ref="W72:W103">+SUM(X72:AA72)</f>
        <v>21811</v>
      </c>
      <c r="X72" s="74">
        <v>12841</v>
      </c>
      <c r="Y72" s="74">
        <v>4466</v>
      </c>
      <c r="Z72" s="74">
        <v>752</v>
      </c>
      <c r="AA72" s="74">
        <v>3752</v>
      </c>
      <c r="AB72" s="75">
        <v>42425</v>
      </c>
      <c r="AC72" s="74">
        <v>0</v>
      </c>
      <c r="AD72" s="74">
        <v>18412</v>
      </c>
      <c r="AE72" s="74">
        <f aca="true" t="shared" si="93" ref="AE72:AE103">+SUM(D72,L72,AD72)</f>
        <v>40223</v>
      </c>
      <c r="AF72" s="74">
        <f aca="true" t="shared" si="94" ref="AF72:AF103">+SUM(AG72,AL72)</f>
        <v>0</v>
      </c>
      <c r="AG72" s="74">
        <f aca="true" t="shared" si="95" ref="AG72:AG103">+SUM(AH72:AK72)</f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5">
        <v>6554</v>
      </c>
      <c r="AN72" s="74">
        <f aca="true" t="shared" si="96" ref="AN72:AN103">+SUM(AO72,AT72,AX72,AY72,BE72)</f>
        <v>0</v>
      </c>
      <c r="AO72" s="74">
        <f aca="true" t="shared" si="97" ref="AO72:AO103">+SUM(AP72:AS72)</f>
        <v>0</v>
      </c>
      <c r="AP72" s="74">
        <v>0</v>
      </c>
      <c r="AQ72" s="74">
        <v>0</v>
      </c>
      <c r="AR72" s="74">
        <v>0</v>
      </c>
      <c r="AS72" s="74">
        <v>0</v>
      </c>
      <c r="AT72" s="74">
        <f aca="true" t="shared" si="98" ref="AT72:AT103">+SUM(AU72:AW72)</f>
        <v>0</v>
      </c>
      <c r="AU72" s="74">
        <v>0</v>
      </c>
      <c r="AV72" s="74">
        <v>0</v>
      </c>
      <c r="AW72" s="74">
        <v>0</v>
      </c>
      <c r="AX72" s="74">
        <v>0</v>
      </c>
      <c r="AY72" s="74">
        <f aca="true" t="shared" si="99" ref="AY72:AY103">+SUM(AZ72:BC72)</f>
        <v>0</v>
      </c>
      <c r="AZ72" s="74">
        <v>0</v>
      </c>
      <c r="BA72" s="74">
        <v>0</v>
      </c>
      <c r="BB72" s="74">
        <v>0</v>
      </c>
      <c r="BC72" s="74">
        <v>0</v>
      </c>
      <c r="BD72" s="75">
        <v>14477</v>
      </c>
      <c r="BE72" s="74">
        <v>0</v>
      </c>
      <c r="BF72" s="74">
        <v>0</v>
      </c>
      <c r="BG72" s="74">
        <f aca="true" t="shared" si="100" ref="BG72:BG103">+SUM(BF72,AN72,AF72)</f>
        <v>0</v>
      </c>
      <c r="BH72" s="74">
        <f aca="true" t="shared" si="101" ref="BH72:BH84">SUM(D72,AF72)</f>
        <v>0</v>
      </c>
      <c r="BI72" s="74">
        <f aca="true" t="shared" si="102" ref="BI72:BI84">SUM(E72,AG72)</f>
        <v>0</v>
      </c>
      <c r="BJ72" s="74">
        <f aca="true" t="shared" si="103" ref="BJ72:BJ84">SUM(F72,AH72)</f>
        <v>0</v>
      </c>
      <c r="BK72" s="74">
        <f aca="true" t="shared" si="104" ref="BK72:BK84">SUM(G72,AI72)</f>
        <v>0</v>
      </c>
      <c r="BL72" s="74">
        <f aca="true" t="shared" si="105" ref="BL72:BL84">SUM(H72,AJ72)</f>
        <v>0</v>
      </c>
      <c r="BM72" s="74">
        <f aca="true" t="shared" si="106" ref="BM72:BM84">SUM(I72,AK72)</f>
        <v>0</v>
      </c>
      <c r="BN72" s="74">
        <f aca="true" t="shared" si="107" ref="BN72:BN84">SUM(J72,AL72)</f>
        <v>0</v>
      </c>
      <c r="BO72" s="75">
        <f aca="true" t="shared" si="108" ref="BO72:BO84">SUM(K72,AM72)</f>
        <v>6554</v>
      </c>
      <c r="BP72" s="74">
        <f aca="true" t="shared" si="109" ref="BP72:BP84">SUM(L72,AN72)</f>
        <v>21811</v>
      </c>
      <c r="BQ72" s="74">
        <f aca="true" t="shared" si="110" ref="BQ72:BQ84">SUM(M72,AO72)</f>
        <v>0</v>
      </c>
      <c r="BR72" s="74">
        <f aca="true" t="shared" si="111" ref="BR72:BR84">SUM(N72,AP72)</f>
        <v>0</v>
      </c>
      <c r="BS72" s="74">
        <f aca="true" t="shared" si="112" ref="BS72:BS84">SUM(O72,AQ72)</f>
        <v>0</v>
      </c>
      <c r="BT72" s="74">
        <f aca="true" t="shared" si="113" ref="BT72:BT84">SUM(P72,AR72)</f>
        <v>0</v>
      </c>
      <c r="BU72" s="74">
        <f aca="true" t="shared" si="114" ref="BU72:BU84">SUM(Q72,AS72)</f>
        <v>0</v>
      </c>
      <c r="BV72" s="74">
        <f aca="true" t="shared" si="115" ref="BV72:BV84">SUM(R72,AT72)</f>
        <v>0</v>
      </c>
      <c r="BW72" s="74">
        <f aca="true" t="shared" si="116" ref="BW72:BW84">SUM(S72,AU72)</f>
        <v>0</v>
      </c>
      <c r="BX72" s="74">
        <f aca="true" t="shared" si="117" ref="BX72:BX84">SUM(T72,AV72)</f>
        <v>0</v>
      </c>
      <c r="BY72" s="74">
        <f aca="true" t="shared" si="118" ref="BY72:BY84">SUM(U72,AW72)</f>
        <v>0</v>
      </c>
      <c r="BZ72" s="74">
        <f aca="true" t="shared" si="119" ref="BZ72:BZ84">SUM(V72,AX72)</f>
        <v>0</v>
      </c>
      <c r="CA72" s="74">
        <f aca="true" t="shared" si="120" ref="CA72:CA84">SUM(W72,AY72)</f>
        <v>21811</v>
      </c>
      <c r="CB72" s="74">
        <f aca="true" t="shared" si="121" ref="CB72:CB84">SUM(X72,AZ72)</f>
        <v>12841</v>
      </c>
      <c r="CC72" s="74">
        <f aca="true" t="shared" si="122" ref="CC72:CC84">SUM(Y72,BA72)</f>
        <v>4466</v>
      </c>
      <c r="CD72" s="74">
        <f aca="true" t="shared" si="123" ref="CD72:CD84">SUM(Z72,BB72)</f>
        <v>752</v>
      </c>
      <c r="CE72" s="74">
        <f aca="true" t="shared" si="124" ref="CE72:CE84">SUM(AA72,BC72)</f>
        <v>3752</v>
      </c>
      <c r="CF72" s="75">
        <f aca="true" t="shared" si="125" ref="CF72:CF84">SUM(AB72,BD72)</f>
        <v>56902</v>
      </c>
      <c r="CG72" s="74">
        <f aca="true" t="shared" si="126" ref="CG72:CG84">SUM(AC72,BE72)</f>
        <v>0</v>
      </c>
      <c r="CH72" s="74">
        <f aca="true" t="shared" si="127" ref="CH72:CH84">SUM(AD72,BF72)</f>
        <v>18412</v>
      </c>
      <c r="CI72" s="74">
        <f aca="true" t="shared" si="128" ref="CI72:CI84">SUM(AE72,BG72)</f>
        <v>40223</v>
      </c>
    </row>
    <row r="73" spans="1:87" s="50" customFormat="1" ht="12" customHeight="1">
      <c r="A73" s="53" t="s">
        <v>679</v>
      </c>
      <c r="B73" s="54" t="s">
        <v>811</v>
      </c>
      <c r="C73" s="53" t="s">
        <v>812</v>
      </c>
      <c r="D73" s="74">
        <f t="shared" si="87"/>
        <v>0</v>
      </c>
      <c r="E73" s="74">
        <f t="shared" si="88"/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5">
        <v>0</v>
      </c>
      <c r="L73" s="74">
        <f t="shared" si="89"/>
        <v>28557</v>
      </c>
      <c r="M73" s="74">
        <f t="shared" si="90"/>
        <v>0</v>
      </c>
      <c r="N73" s="74">
        <v>0</v>
      </c>
      <c r="O73" s="74">
        <v>0</v>
      </c>
      <c r="P73" s="74">
        <v>0</v>
      </c>
      <c r="Q73" s="74">
        <v>0</v>
      </c>
      <c r="R73" s="74">
        <f t="shared" si="91"/>
        <v>0</v>
      </c>
      <c r="S73" s="74">
        <v>0</v>
      </c>
      <c r="T73" s="74">
        <v>0</v>
      </c>
      <c r="U73" s="74">
        <v>0</v>
      </c>
      <c r="V73" s="74">
        <v>0</v>
      </c>
      <c r="W73" s="74">
        <f t="shared" si="92"/>
        <v>28557</v>
      </c>
      <c r="X73" s="74">
        <v>15364</v>
      </c>
      <c r="Y73" s="74">
        <v>11905</v>
      </c>
      <c r="Z73" s="74">
        <v>574</v>
      </c>
      <c r="AA73" s="74">
        <v>714</v>
      </c>
      <c r="AB73" s="75">
        <v>134802</v>
      </c>
      <c r="AC73" s="74">
        <v>0</v>
      </c>
      <c r="AD73" s="74">
        <v>10501</v>
      </c>
      <c r="AE73" s="74">
        <f t="shared" si="93"/>
        <v>39058</v>
      </c>
      <c r="AF73" s="74">
        <f t="shared" si="94"/>
        <v>0</v>
      </c>
      <c r="AG73" s="74">
        <f t="shared" si="95"/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 t="shared" si="96"/>
        <v>0</v>
      </c>
      <c r="AO73" s="74">
        <f t="shared" si="97"/>
        <v>0</v>
      </c>
      <c r="AP73" s="74">
        <v>0</v>
      </c>
      <c r="AQ73" s="74">
        <v>0</v>
      </c>
      <c r="AR73" s="74">
        <v>0</v>
      </c>
      <c r="AS73" s="74">
        <v>0</v>
      </c>
      <c r="AT73" s="74">
        <f t="shared" si="98"/>
        <v>0</v>
      </c>
      <c r="AU73" s="74">
        <v>0</v>
      </c>
      <c r="AV73" s="74">
        <v>0</v>
      </c>
      <c r="AW73" s="74">
        <v>0</v>
      </c>
      <c r="AX73" s="74">
        <v>0</v>
      </c>
      <c r="AY73" s="74">
        <f t="shared" si="99"/>
        <v>0</v>
      </c>
      <c r="AZ73" s="74">
        <v>0</v>
      </c>
      <c r="BA73" s="74">
        <v>0</v>
      </c>
      <c r="BB73" s="74">
        <v>0</v>
      </c>
      <c r="BC73" s="74">
        <v>0</v>
      </c>
      <c r="BD73" s="75">
        <v>74305</v>
      </c>
      <c r="BE73" s="74">
        <v>0</v>
      </c>
      <c r="BF73" s="74">
        <v>0</v>
      </c>
      <c r="BG73" s="74">
        <f t="shared" si="100"/>
        <v>0</v>
      </c>
      <c r="BH73" s="74">
        <f t="shared" si="101"/>
        <v>0</v>
      </c>
      <c r="BI73" s="74">
        <f t="shared" si="102"/>
        <v>0</v>
      </c>
      <c r="BJ73" s="74">
        <f t="shared" si="103"/>
        <v>0</v>
      </c>
      <c r="BK73" s="74">
        <f t="shared" si="104"/>
        <v>0</v>
      </c>
      <c r="BL73" s="74">
        <f t="shared" si="105"/>
        <v>0</v>
      </c>
      <c r="BM73" s="74">
        <f t="shared" si="106"/>
        <v>0</v>
      </c>
      <c r="BN73" s="74">
        <f t="shared" si="107"/>
        <v>0</v>
      </c>
      <c r="BO73" s="75">
        <f t="shared" si="108"/>
        <v>0</v>
      </c>
      <c r="BP73" s="74">
        <f t="shared" si="109"/>
        <v>28557</v>
      </c>
      <c r="BQ73" s="74">
        <f t="shared" si="110"/>
        <v>0</v>
      </c>
      <c r="BR73" s="74">
        <f t="shared" si="111"/>
        <v>0</v>
      </c>
      <c r="BS73" s="74">
        <f t="shared" si="112"/>
        <v>0</v>
      </c>
      <c r="BT73" s="74">
        <f t="shared" si="113"/>
        <v>0</v>
      </c>
      <c r="BU73" s="74">
        <f t="shared" si="114"/>
        <v>0</v>
      </c>
      <c r="BV73" s="74">
        <f t="shared" si="115"/>
        <v>0</v>
      </c>
      <c r="BW73" s="74">
        <f t="shared" si="116"/>
        <v>0</v>
      </c>
      <c r="BX73" s="74">
        <f t="shared" si="117"/>
        <v>0</v>
      </c>
      <c r="BY73" s="74">
        <f t="shared" si="118"/>
        <v>0</v>
      </c>
      <c r="BZ73" s="74">
        <f t="shared" si="119"/>
        <v>0</v>
      </c>
      <c r="CA73" s="74">
        <f t="shared" si="120"/>
        <v>28557</v>
      </c>
      <c r="CB73" s="74">
        <f t="shared" si="121"/>
        <v>15364</v>
      </c>
      <c r="CC73" s="74">
        <f t="shared" si="122"/>
        <v>11905</v>
      </c>
      <c r="CD73" s="74">
        <f t="shared" si="123"/>
        <v>574</v>
      </c>
      <c r="CE73" s="74">
        <f t="shared" si="124"/>
        <v>714</v>
      </c>
      <c r="CF73" s="75">
        <f t="shared" si="125"/>
        <v>209107</v>
      </c>
      <c r="CG73" s="74">
        <f t="shared" si="126"/>
        <v>0</v>
      </c>
      <c r="CH73" s="74">
        <f t="shared" si="127"/>
        <v>10501</v>
      </c>
      <c r="CI73" s="74">
        <f t="shared" si="128"/>
        <v>39058</v>
      </c>
    </row>
    <row r="74" spans="1:87" s="50" customFormat="1" ht="12" customHeight="1">
      <c r="A74" s="53" t="s">
        <v>679</v>
      </c>
      <c r="B74" s="54" t="s">
        <v>813</v>
      </c>
      <c r="C74" s="53" t="s">
        <v>814</v>
      </c>
      <c r="D74" s="74">
        <f t="shared" si="87"/>
        <v>0</v>
      </c>
      <c r="E74" s="74">
        <f t="shared" si="88"/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5">
        <v>0</v>
      </c>
      <c r="L74" s="74">
        <f t="shared" si="89"/>
        <v>21051</v>
      </c>
      <c r="M74" s="74">
        <f t="shared" si="90"/>
        <v>2339</v>
      </c>
      <c r="N74" s="74">
        <v>2339</v>
      </c>
      <c r="O74" s="74">
        <v>0</v>
      </c>
      <c r="P74" s="74">
        <v>0</v>
      </c>
      <c r="Q74" s="74">
        <v>0</v>
      </c>
      <c r="R74" s="74">
        <f t="shared" si="91"/>
        <v>0</v>
      </c>
      <c r="S74" s="74">
        <v>0</v>
      </c>
      <c r="T74" s="74">
        <v>0</v>
      </c>
      <c r="U74" s="74">
        <v>0</v>
      </c>
      <c r="V74" s="74">
        <v>0</v>
      </c>
      <c r="W74" s="74">
        <f t="shared" si="92"/>
        <v>18712</v>
      </c>
      <c r="X74" s="74">
        <v>16389</v>
      </c>
      <c r="Y74" s="74">
        <v>1860</v>
      </c>
      <c r="Z74" s="74">
        <v>103</v>
      </c>
      <c r="AA74" s="74">
        <v>360</v>
      </c>
      <c r="AB74" s="75">
        <v>66807</v>
      </c>
      <c r="AC74" s="74">
        <v>0</v>
      </c>
      <c r="AD74" s="74">
        <v>2077</v>
      </c>
      <c r="AE74" s="74">
        <f t="shared" si="93"/>
        <v>23128</v>
      </c>
      <c r="AF74" s="74">
        <f t="shared" si="94"/>
        <v>0</v>
      </c>
      <c r="AG74" s="74">
        <f t="shared" si="95"/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5">
        <v>0</v>
      </c>
      <c r="AN74" s="74">
        <f t="shared" si="96"/>
        <v>3637</v>
      </c>
      <c r="AO74" s="74">
        <f t="shared" si="97"/>
        <v>2339</v>
      </c>
      <c r="AP74" s="74">
        <v>2339</v>
      </c>
      <c r="AQ74" s="74">
        <v>0</v>
      </c>
      <c r="AR74" s="74">
        <v>0</v>
      </c>
      <c r="AS74" s="74">
        <v>0</v>
      </c>
      <c r="AT74" s="74">
        <f t="shared" si="98"/>
        <v>0</v>
      </c>
      <c r="AU74" s="74">
        <v>0</v>
      </c>
      <c r="AV74" s="74">
        <v>0</v>
      </c>
      <c r="AW74" s="74">
        <v>0</v>
      </c>
      <c r="AX74" s="74">
        <v>0</v>
      </c>
      <c r="AY74" s="74">
        <f t="shared" si="99"/>
        <v>1298</v>
      </c>
      <c r="AZ74" s="74">
        <v>0</v>
      </c>
      <c r="BA74" s="74">
        <v>1298</v>
      </c>
      <c r="BB74" s="74">
        <v>0</v>
      </c>
      <c r="BC74" s="74">
        <v>0</v>
      </c>
      <c r="BD74" s="75">
        <v>51200</v>
      </c>
      <c r="BE74" s="74">
        <v>0</v>
      </c>
      <c r="BF74" s="74">
        <v>3203</v>
      </c>
      <c r="BG74" s="74">
        <f t="shared" si="100"/>
        <v>6840</v>
      </c>
      <c r="BH74" s="74">
        <f t="shared" si="101"/>
        <v>0</v>
      </c>
      <c r="BI74" s="74">
        <f t="shared" si="102"/>
        <v>0</v>
      </c>
      <c r="BJ74" s="74">
        <f t="shared" si="103"/>
        <v>0</v>
      </c>
      <c r="BK74" s="74">
        <f t="shared" si="104"/>
        <v>0</v>
      </c>
      <c r="BL74" s="74">
        <f t="shared" si="105"/>
        <v>0</v>
      </c>
      <c r="BM74" s="74">
        <f t="shared" si="106"/>
        <v>0</v>
      </c>
      <c r="BN74" s="74">
        <f t="shared" si="107"/>
        <v>0</v>
      </c>
      <c r="BO74" s="75">
        <f t="shared" si="108"/>
        <v>0</v>
      </c>
      <c r="BP74" s="74">
        <f t="shared" si="109"/>
        <v>24688</v>
      </c>
      <c r="BQ74" s="74">
        <f t="shared" si="110"/>
        <v>4678</v>
      </c>
      <c r="BR74" s="74">
        <f t="shared" si="111"/>
        <v>4678</v>
      </c>
      <c r="BS74" s="74">
        <f t="shared" si="112"/>
        <v>0</v>
      </c>
      <c r="BT74" s="74">
        <f t="shared" si="113"/>
        <v>0</v>
      </c>
      <c r="BU74" s="74">
        <f t="shared" si="114"/>
        <v>0</v>
      </c>
      <c r="BV74" s="74">
        <f t="shared" si="115"/>
        <v>0</v>
      </c>
      <c r="BW74" s="74">
        <f t="shared" si="116"/>
        <v>0</v>
      </c>
      <c r="BX74" s="74">
        <f t="shared" si="117"/>
        <v>0</v>
      </c>
      <c r="BY74" s="74">
        <f t="shared" si="118"/>
        <v>0</v>
      </c>
      <c r="BZ74" s="74">
        <f t="shared" si="119"/>
        <v>0</v>
      </c>
      <c r="CA74" s="74">
        <f t="shared" si="120"/>
        <v>20010</v>
      </c>
      <c r="CB74" s="74">
        <f t="shared" si="121"/>
        <v>16389</v>
      </c>
      <c r="CC74" s="74">
        <f t="shared" si="122"/>
        <v>3158</v>
      </c>
      <c r="CD74" s="74">
        <f t="shared" si="123"/>
        <v>103</v>
      </c>
      <c r="CE74" s="74">
        <f t="shared" si="124"/>
        <v>360</v>
      </c>
      <c r="CF74" s="75">
        <f t="shared" si="125"/>
        <v>118007</v>
      </c>
      <c r="CG74" s="74">
        <f t="shared" si="126"/>
        <v>0</v>
      </c>
      <c r="CH74" s="74">
        <f t="shared" si="127"/>
        <v>5280</v>
      </c>
      <c r="CI74" s="74">
        <f t="shared" si="128"/>
        <v>29968</v>
      </c>
    </row>
    <row r="75" spans="1:87" s="50" customFormat="1" ht="12" customHeight="1">
      <c r="A75" s="53" t="s">
        <v>679</v>
      </c>
      <c r="B75" s="54" t="s">
        <v>815</v>
      </c>
      <c r="C75" s="53" t="s">
        <v>816</v>
      </c>
      <c r="D75" s="74">
        <f t="shared" si="87"/>
        <v>0</v>
      </c>
      <c r="E75" s="74">
        <f t="shared" si="88"/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5">
        <v>0</v>
      </c>
      <c r="L75" s="74">
        <f t="shared" si="89"/>
        <v>11844</v>
      </c>
      <c r="M75" s="74">
        <f t="shared" si="90"/>
        <v>0</v>
      </c>
      <c r="N75" s="74">
        <v>0</v>
      </c>
      <c r="O75" s="74">
        <v>0</v>
      </c>
      <c r="P75" s="74">
        <v>0</v>
      </c>
      <c r="Q75" s="74">
        <v>0</v>
      </c>
      <c r="R75" s="74">
        <f t="shared" si="91"/>
        <v>0</v>
      </c>
      <c r="S75" s="74">
        <v>0</v>
      </c>
      <c r="T75" s="74">
        <v>0</v>
      </c>
      <c r="U75" s="74">
        <v>0</v>
      </c>
      <c r="V75" s="74">
        <v>0</v>
      </c>
      <c r="W75" s="74">
        <f t="shared" si="92"/>
        <v>11844</v>
      </c>
      <c r="X75" s="74">
        <v>11691</v>
      </c>
      <c r="Y75" s="74">
        <v>153</v>
      </c>
      <c r="Z75" s="74">
        <v>0</v>
      </c>
      <c r="AA75" s="74">
        <v>0</v>
      </c>
      <c r="AB75" s="75">
        <v>80169</v>
      </c>
      <c r="AC75" s="74">
        <v>0</v>
      </c>
      <c r="AD75" s="74">
        <v>35196</v>
      </c>
      <c r="AE75" s="74">
        <f t="shared" si="93"/>
        <v>47040</v>
      </c>
      <c r="AF75" s="74">
        <f t="shared" si="94"/>
        <v>0</v>
      </c>
      <c r="AG75" s="74">
        <f t="shared" si="95"/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v>9386</v>
      </c>
      <c r="AN75" s="74">
        <f t="shared" si="96"/>
        <v>0</v>
      </c>
      <c r="AO75" s="74">
        <f t="shared" si="97"/>
        <v>0</v>
      </c>
      <c r="AP75" s="74">
        <v>0</v>
      </c>
      <c r="AQ75" s="74">
        <v>0</v>
      </c>
      <c r="AR75" s="74">
        <v>0</v>
      </c>
      <c r="AS75" s="74">
        <v>0</v>
      </c>
      <c r="AT75" s="74">
        <f t="shared" si="98"/>
        <v>0</v>
      </c>
      <c r="AU75" s="74">
        <v>0</v>
      </c>
      <c r="AV75" s="74">
        <v>0</v>
      </c>
      <c r="AW75" s="74">
        <v>0</v>
      </c>
      <c r="AX75" s="74">
        <v>0</v>
      </c>
      <c r="AY75" s="74">
        <f t="shared" si="99"/>
        <v>0</v>
      </c>
      <c r="AZ75" s="74">
        <v>0</v>
      </c>
      <c r="BA75" s="74">
        <v>0</v>
      </c>
      <c r="BB75" s="74">
        <v>0</v>
      </c>
      <c r="BC75" s="74">
        <v>0</v>
      </c>
      <c r="BD75" s="75">
        <v>22456</v>
      </c>
      <c r="BE75" s="74">
        <v>0</v>
      </c>
      <c r="BF75" s="74">
        <v>0</v>
      </c>
      <c r="BG75" s="74">
        <f t="shared" si="100"/>
        <v>0</v>
      </c>
      <c r="BH75" s="74">
        <f t="shared" si="101"/>
        <v>0</v>
      </c>
      <c r="BI75" s="74">
        <f t="shared" si="102"/>
        <v>0</v>
      </c>
      <c r="BJ75" s="74">
        <f t="shared" si="103"/>
        <v>0</v>
      </c>
      <c r="BK75" s="74">
        <f t="shared" si="104"/>
        <v>0</v>
      </c>
      <c r="BL75" s="74">
        <f t="shared" si="105"/>
        <v>0</v>
      </c>
      <c r="BM75" s="74">
        <f t="shared" si="106"/>
        <v>0</v>
      </c>
      <c r="BN75" s="74">
        <f t="shared" si="107"/>
        <v>0</v>
      </c>
      <c r="BO75" s="75">
        <f t="shared" si="108"/>
        <v>9386</v>
      </c>
      <c r="BP75" s="74">
        <f t="shared" si="109"/>
        <v>11844</v>
      </c>
      <c r="BQ75" s="74">
        <f t="shared" si="110"/>
        <v>0</v>
      </c>
      <c r="BR75" s="74">
        <f t="shared" si="111"/>
        <v>0</v>
      </c>
      <c r="BS75" s="74">
        <f t="shared" si="112"/>
        <v>0</v>
      </c>
      <c r="BT75" s="74">
        <f t="shared" si="113"/>
        <v>0</v>
      </c>
      <c r="BU75" s="74">
        <f t="shared" si="114"/>
        <v>0</v>
      </c>
      <c r="BV75" s="74">
        <f t="shared" si="115"/>
        <v>0</v>
      </c>
      <c r="BW75" s="74">
        <f t="shared" si="116"/>
        <v>0</v>
      </c>
      <c r="BX75" s="74">
        <f t="shared" si="117"/>
        <v>0</v>
      </c>
      <c r="BY75" s="74">
        <f t="shared" si="118"/>
        <v>0</v>
      </c>
      <c r="BZ75" s="74">
        <f t="shared" si="119"/>
        <v>0</v>
      </c>
      <c r="CA75" s="74">
        <f t="shared" si="120"/>
        <v>11844</v>
      </c>
      <c r="CB75" s="74">
        <f t="shared" si="121"/>
        <v>11691</v>
      </c>
      <c r="CC75" s="74">
        <f t="shared" si="122"/>
        <v>153</v>
      </c>
      <c r="CD75" s="74">
        <f t="shared" si="123"/>
        <v>0</v>
      </c>
      <c r="CE75" s="74">
        <f t="shared" si="124"/>
        <v>0</v>
      </c>
      <c r="CF75" s="75">
        <f t="shared" si="125"/>
        <v>102625</v>
      </c>
      <c r="CG75" s="74">
        <f t="shared" si="126"/>
        <v>0</v>
      </c>
      <c r="CH75" s="74">
        <f t="shared" si="127"/>
        <v>35196</v>
      </c>
      <c r="CI75" s="74">
        <f t="shared" si="128"/>
        <v>47040</v>
      </c>
    </row>
    <row r="76" spans="1:87" s="50" customFormat="1" ht="12" customHeight="1">
      <c r="A76" s="53" t="s">
        <v>679</v>
      </c>
      <c r="B76" s="54" t="s">
        <v>817</v>
      </c>
      <c r="C76" s="53" t="s">
        <v>818</v>
      </c>
      <c r="D76" s="74">
        <f t="shared" si="87"/>
        <v>0</v>
      </c>
      <c r="E76" s="74">
        <f t="shared" si="88"/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5">
        <v>18910</v>
      </c>
      <c r="L76" s="74">
        <f t="shared" si="89"/>
        <v>17065</v>
      </c>
      <c r="M76" s="74">
        <f t="shared" si="90"/>
        <v>0</v>
      </c>
      <c r="N76" s="74">
        <v>0</v>
      </c>
      <c r="O76" s="74">
        <v>0</v>
      </c>
      <c r="P76" s="74">
        <v>0</v>
      </c>
      <c r="Q76" s="74">
        <v>0</v>
      </c>
      <c r="R76" s="74">
        <f t="shared" si="91"/>
        <v>0</v>
      </c>
      <c r="S76" s="74">
        <v>0</v>
      </c>
      <c r="T76" s="74">
        <v>0</v>
      </c>
      <c r="U76" s="74">
        <v>0</v>
      </c>
      <c r="V76" s="74">
        <v>0</v>
      </c>
      <c r="W76" s="74">
        <f t="shared" si="92"/>
        <v>17065</v>
      </c>
      <c r="X76" s="74">
        <v>12673</v>
      </c>
      <c r="Y76" s="74">
        <v>4392</v>
      </c>
      <c r="Z76" s="74">
        <v>0</v>
      </c>
      <c r="AA76" s="74">
        <v>0</v>
      </c>
      <c r="AB76" s="75">
        <v>30854</v>
      </c>
      <c r="AC76" s="74">
        <v>0</v>
      </c>
      <c r="AD76" s="74">
        <v>319</v>
      </c>
      <c r="AE76" s="74">
        <f t="shared" si="93"/>
        <v>17384</v>
      </c>
      <c r="AF76" s="74">
        <f t="shared" si="94"/>
        <v>0</v>
      </c>
      <c r="AG76" s="74">
        <f t="shared" si="95"/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 t="shared" si="96"/>
        <v>0</v>
      </c>
      <c r="AO76" s="74">
        <f t="shared" si="97"/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f t="shared" si="98"/>
        <v>0</v>
      </c>
      <c r="AU76" s="74">
        <v>0</v>
      </c>
      <c r="AV76" s="74">
        <v>0</v>
      </c>
      <c r="AW76" s="74">
        <v>0</v>
      </c>
      <c r="AX76" s="74">
        <v>0</v>
      </c>
      <c r="AY76" s="74">
        <f t="shared" si="99"/>
        <v>0</v>
      </c>
      <c r="AZ76" s="74">
        <v>0</v>
      </c>
      <c r="BA76" s="74">
        <v>0</v>
      </c>
      <c r="BB76" s="74">
        <v>0</v>
      </c>
      <c r="BC76" s="74">
        <v>0</v>
      </c>
      <c r="BD76" s="75">
        <v>8214</v>
      </c>
      <c r="BE76" s="74">
        <v>0</v>
      </c>
      <c r="BF76" s="74">
        <v>0</v>
      </c>
      <c r="BG76" s="74">
        <f t="shared" si="100"/>
        <v>0</v>
      </c>
      <c r="BH76" s="74">
        <f t="shared" si="101"/>
        <v>0</v>
      </c>
      <c r="BI76" s="74">
        <f t="shared" si="102"/>
        <v>0</v>
      </c>
      <c r="BJ76" s="74">
        <f t="shared" si="103"/>
        <v>0</v>
      </c>
      <c r="BK76" s="74">
        <f t="shared" si="104"/>
        <v>0</v>
      </c>
      <c r="BL76" s="74">
        <f t="shared" si="105"/>
        <v>0</v>
      </c>
      <c r="BM76" s="74">
        <f t="shared" si="106"/>
        <v>0</v>
      </c>
      <c r="BN76" s="74">
        <f t="shared" si="107"/>
        <v>0</v>
      </c>
      <c r="BO76" s="75">
        <f t="shared" si="108"/>
        <v>18910</v>
      </c>
      <c r="BP76" s="74">
        <f t="shared" si="109"/>
        <v>17065</v>
      </c>
      <c r="BQ76" s="74">
        <f t="shared" si="110"/>
        <v>0</v>
      </c>
      <c r="BR76" s="74">
        <f t="shared" si="111"/>
        <v>0</v>
      </c>
      <c r="BS76" s="74">
        <f t="shared" si="112"/>
        <v>0</v>
      </c>
      <c r="BT76" s="74">
        <f t="shared" si="113"/>
        <v>0</v>
      </c>
      <c r="BU76" s="74">
        <f t="shared" si="114"/>
        <v>0</v>
      </c>
      <c r="BV76" s="74">
        <f t="shared" si="115"/>
        <v>0</v>
      </c>
      <c r="BW76" s="74">
        <f t="shared" si="116"/>
        <v>0</v>
      </c>
      <c r="BX76" s="74">
        <f t="shared" si="117"/>
        <v>0</v>
      </c>
      <c r="BY76" s="74">
        <f t="shared" si="118"/>
        <v>0</v>
      </c>
      <c r="BZ76" s="74">
        <f t="shared" si="119"/>
        <v>0</v>
      </c>
      <c r="CA76" s="74">
        <f t="shared" si="120"/>
        <v>17065</v>
      </c>
      <c r="CB76" s="74">
        <f t="shared" si="121"/>
        <v>12673</v>
      </c>
      <c r="CC76" s="74">
        <f t="shared" si="122"/>
        <v>4392</v>
      </c>
      <c r="CD76" s="74">
        <f t="shared" si="123"/>
        <v>0</v>
      </c>
      <c r="CE76" s="74">
        <f t="shared" si="124"/>
        <v>0</v>
      </c>
      <c r="CF76" s="75">
        <f t="shared" si="125"/>
        <v>39068</v>
      </c>
      <c r="CG76" s="74">
        <f t="shared" si="126"/>
        <v>0</v>
      </c>
      <c r="CH76" s="74">
        <f t="shared" si="127"/>
        <v>319</v>
      </c>
      <c r="CI76" s="74">
        <f t="shared" si="128"/>
        <v>17384</v>
      </c>
    </row>
    <row r="77" spans="1:87" s="50" customFormat="1" ht="12" customHeight="1">
      <c r="A77" s="53" t="s">
        <v>679</v>
      </c>
      <c r="B77" s="54" t="s">
        <v>819</v>
      </c>
      <c r="C77" s="53" t="s">
        <v>820</v>
      </c>
      <c r="D77" s="74">
        <f t="shared" si="87"/>
        <v>14861</v>
      </c>
      <c r="E77" s="74">
        <f t="shared" si="88"/>
        <v>14861</v>
      </c>
      <c r="F77" s="74">
        <v>14861</v>
      </c>
      <c r="G77" s="74">
        <v>0</v>
      </c>
      <c r="H77" s="74">
        <v>0</v>
      </c>
      <c r="I77" s="74">
        <v>0</v>
      </c>
      <c r="J77" s="74">
        <v>0</v>
      </c>
      <c r="K77" s="75">
        <v>0</v>
      </c>
      <c r="L77" s="74">
        <f t="shared" si="89"/>
        <v>73886</v>
      </c>
      <c r="M77" s="74">
        <f t="shared" si="90"/>
        <v>15077</v>
      </c>
      <c r="N77" s="74">
        <v>7521</v>
      </c>
      <c r="O77" s="74">
        <v>0</v>
      </c>
      <c r="P77" s="74">
        <v>7556</v>
      </c>
      <c r="Q77" s="74">
        <v>0</v>
      </c>
      <c r="R77" s="74">
        <f t="shared" si="91"/>
        <v>11818</v>
      </c>
      <c r="S77" s="74">
        <v>1638</v>
      </c>
      <c r="T77" s="74">
        <v>10180</v>
      </c>
      <c r="U77" s="74">
        <v>0</v>
      </c>
      <c r="V77" s="74">
        <v>5985</v>
      </c>
      <c r="W77" s="74">
        <f t="shared" si="92"/>
        <v>41006</v>
      </c>
      <c r="X77" s="74">
        <v>18108</v>
      </c>
      <c r="Y77" s="74">
        <v>22521</v>
      </c>
      <c r="Z77" s="74">
        <v>377</v>
      </c>
      <c r="AA77" s="74">
        <v>0</v>
      </c>
      <c r="AB77" s="75">
        <v>0</v>
      </c>
      <c r="AC77" s="74">
        <v>0</v>
      </c>
      <c r="AD77" s="74">
        <v>0</v>
      </c>
      <c r="AE77" s="74">
        <f t="shared" si="93"/>
        <v>88747</v>
      </c>
      <c r="AF77" s="74">
        <f t="shared" si="94"/>
        <v>0</v>
      </c>
      <c r="AG77" s="74">
        <f t="shared" si="95"/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5">
        <v>0</v>
      </c>
      <c r="AN77" s="74">
        <f t="shared" si="96"/>
        <v>0</v>
      </c>
      <c r="AO77" s="74">
        <f t="shared" si="97"/>
        <v>0</v>
      </c>
      <c r="AP77" s="74">
        <v>0</v>
      </c>
      <c r="AQ77" s="74">
        <v>0</v>
      </c>
      <c r="AR77" s="74">
        <v>0</v>
      </c>
      <c r="AS77" s="74">
        <v>0</v>
      </c>
      <c r="AT77" s="74">
        <f t="shared" si="98"/>
        <v>0</v>
      </c>
      <c r="AU77" s="74">
        <v>0</v>
      </c>
      <c r="AV77" s="74">
        <v>0</v>
      </c>
      <c r="AW77" s="74">
        <v>0</v>
      </c>
      <c r="AX77" s="74">
        <v>0</v>
      </c>
      <c r="AY77" s="74">
        <f t="shared" si="99"/>
        <v>0</v>
      </c>
      <c r="AZ77" s="74">
        <v>0</v>
      </c>
      <c r="BA77" s="74">
        <v>0</v>
      </c>
      <c r="BB77" s="74">
        <v>0</v>
      </c>
      <c r="BC77" s="74">
        <v>0</v>
      </c>
      <c r="BD77" s="75">
        <v>7653</v>
      </c>
      <c r="BE77" s="74">
        <v>0</v>
      </c>
      <c r="BF77" s="74">
        <v>0</v>
      </c>
      <c r="BG77" s="74">
        <f t="shared" si="100"/>
        <v>0</v>
      </c>
      <c r="BH77" s="74">
        <f t="shared" si="101"/>
        <v>14861</v>
      </c>
      <c r="BI77" s="74">
        <f t="shared" si="102"/>
        <v>14861</v>
      </c>
      <c r="BJ77" s="74">
        <f t="shared" si="103"/>
        <v>14861</v>
      </c>
      <c r="BK77" s="74">
        <f t="shared" si="104"/>
        <v>0</v>
      </c>
      <c r="BL77" s="74">
        <f t="shared" si="105"/>
        <v>0</v>
      </c>
      <c r="BM77" s="74">
        <f t="shared" si="106"/>
        <v>0</v>
      </c>
      <c r="BN77" s="74">
        <f t="shared" si="107"/>
        <v>0</v>
      </c>
      <c r="BO77" s="75">
        <f t="shared" si="108"/>
        <v>0</v>
      </c>
      <c r="BP77" s="74">
        <f t="shared" si="109"/>
        <v>73886</v>
      </c>
      <c r="BQ77" s="74">
        <f t="shared" si="110"/>
        <v>15077</v>
      </c>
      <c r="BR77" s="74">
        <f t="shared" si="111"/>
        <v>7521</v>
      </c>
      <c r="BS77" s="74">
        <f t="shared" si="112"/>
        <v>0</v>
      </c>
      <c r="BT77" s="74">
        <f t="shared" si="113"/>
        <v>7556</v>
      </c>
      <c r="BU77" s="74">
        <f t="shared" si="114"/>
        <v>0</v>
      </c>
      <c r="BV77" s="74">
        <f t="shared" si="115"/>
        <v>11818</v>
      </c>
      <c r="BW77" s="74">
        <f t="shared" si="116"/>
        <v>1638</v>
      </c>
      <c r="BX77" s="74">
        <f t="shared" si="117"/>
        <v>10180</v>
      </c>
      <c r="BY77" s="74">
        <f t="shared" si="118"/>
        <v>0</v>
      </c>
      <c r="BZ77" s="74">
        <f t="shared" si="119"/>
        <v>5985</v>
      </c>
      <c r="CA77" s="74">
        <f t="shared" si="120"/>
        <v>41006</v>
      </c>
      <c r="CB77" s="74">
        <f t="shared" si="121"/>
        <v>18108</v>
      </c>
      <c r="CC77" s="74">
        <f t="shared" si="122"/>
        <v>22521</v>
      </c>
      <c r="CD77" s="74">
        <f t="shared" si="123"/>
        <v>377</v>
      </c>
      <c r="CE77" s="74">
        <f t="shared" si="124"/>
        <v>0</v>
      </c>
      <c r="CF77" s="75">
        <f t="shared" si="125"/>
        <v>7653</v>
      </c>
      <c r="CG77" s="74">
        <f t="shared" si="126"/>
        <v>0</v>
      </c>
      <c r="CH77" s="74">
        <f t="shared" si="127"/>
        <v>0</v>
      </c>
      <c r="CI77" s="74">
        <f t="shared" si="128"/>
        <v>88747</v>
      </c>
    </row>
    <row r="78" spans="1:87" s="50" customFormat="1" ht="12" customHeight="1">
      <c r="A78" s="53" t="s">
        <v>679</v>
      </c>
      <c r="B78" s="54" t="s">
        <v>821</v>
      </c>
      <c r="C78" s="53" t="s">
        <v>822</v>
      </c>
      <c r="D78" s="74">
        <f t="shared" si="87"/>
        <v>0</v>
      </c>
      <c r="E78" s="74">
        <f t="shared" si="88"/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5">
        <v>54912</v>
      </c>
      <c r="L78" s="74">
        <f t="shared" si="89"/>
        <v>41569</v>
      </c>
      <c r="M78" s="74">
        <f t="shared" si="90"/>
        <v>15206</v>
      </c>
      <c r="N78" s="74">
        <v>15206</v>
      </c>
      <c r="O78" s="74">
        <v>0</v>
      </c>
      <c r="P78" s="74">
        <v>0</v>
      </c>
      <c r="Q78" s="74">
        <v>0</v>
      </c>
      <c r="R78" s="74">
        <f t="shared" si="91"/>
        <v>4550</v>
      </c>
      <c r="S78" s="74">
        <v>4550</v>
      </c>
      <c r="T78" s="74">
        <v>0</v>
      </c>
      <c r="U78" s="74">
        <v>0</v>
      </c>
      <c r="V78" s="74">
        <v>0</v>
      </c>
      <c r="W78" s="74">
        <f t="shared" si="92"/>
        <v>21813</v>
      </c>
      <c r="X78" s="74">
        <v>21813</v>
      </c>
      <c r="Y78" s="74">
        <v>0</v>
      </c>
      <c r="Z78" s="74">
        <v>0</v>
      </c>
      <c r="AA78" s="74">
        <v>0</v>
      </c>
      <c r="AB78" s="75">
        <v>89592</v>
      </c>
      <c r="AC78" s="74">
        <v>0</v>
      </c>
      <c r="AD78" s="74">
        <v>0</v>
      </c>
      <c r="AE78" s="74">
        <f t="shared" si="93"/>
        <v>41569</v>
      </c>
      <c r="AF78" s="74">
        <f t="shared" si="94"/>
        <v>0</v>
      </c>
      <c r="AG78" s="74">
        <f t="shared" si="95"/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5">
        <v>0</v>
      </c>
      <c r="AN78" s="74">
        <f t="shared" si="96"/>
        <v>0</v>
      </c>
      <c r="AO78" s="74">
        <f t="shared" si="97"/>
        <v>0</v>
      </c>
      <c r="AP78" s="74">
        <v>0</v>
      </c>
      <c r="AQ78" s="74">
        <v>0</v>
      </c>
      <c r="AR78" s="74">
        <v>0</v>
      </c>
      <c r="AS78" s="74">
        <v>0</v>
      </c>
      <c r="AT78" s="74">
        <f t="shared" si="98"/>
        <v>0</v>
      </c>
      <c r="AU78" s="74">
        <v>0</v>
      </c>
      <c r="AV78" s="74">
        <v>0</v>
      </c>
      <c r="AW78" s="74">
        <v>0</v>
      </c>
      <c r="AX78" s="74">
        <v>0</v>
      </c>
      <c r="AY78" s="74">
        <f t="shared" si="99"/>
        <v>0</v>
      </c>
      <c r="AZ78" s="74">
        <v>0</v>
      </c>
      <c r="BA78" s="74">
        <v>0</v>
      </c>
      <c r="BB78" s="74">
        <v>0</v>
      </c>
      <c r="BC78" s="74">
        <v>0</v>
      </c>
      <c r="BD78" s="75">
        <v>27221</v>
      </c>
      <c r="BE78" s="74">
        <v>0</v>
      </c>
      <c r="BF78" s="74">
        <v>0</v>
      </c>
      <c r="BG78" s="74">
        <f t="shared" si="100"/>
        <v>0</v>
      </c>
      <c r="BH78" s="74">
        <f t="shared" si="101"/>
        <v>0</v>
      </c>
      <c r="BI78" s="74">
        <f t="shared" si="102"/>
        <v>0</v>
      </c>
      <c r="BJ78" s="74">
        <f t="shared" si="103"/>
        <v>0</v>
      </c>
      <c r="BK78" s="74">
        <f t="shared" si="104"/>
        <v>0</v>
      </c>
      <c r="BL78" s="74">
        <f t="shared" si="105"/>
        <v>0</v>
      </c>
      <c r="BM78" s="74">
        <f t="shared" si="106"/>
        <v>0</v>
      </c>
      <c r="BN78" s="74">
        <f t="shared" si="107"/>
        <v>0</v>
      </c>
      <c r="BO78" s="75">
        <f t="shared" si="108"/>
        <v>54912</v>
      </c>
      <c r="BP78" s="74">
        <f t="shared" si="109"/>
        <v>41569</v>
      </c>
      <c r="BQ78" s="74">
        <f t="shared" si="110"/>
        <v>15206</v>
      </c>
      <c r="BR78" s="74">
        <f t="shared" si="111"/>
        <v>15206</v>
      </c>
      <c r="BS78" s="74">
        <f t="shared" si="112"/>
        <v>0</v>
      </c>
      <c r="BT78" s="74">
        <f t="shared" si="113"/>
        <v>0</v>
      </c>
      <c r="BU78" s="74">
        <f t="shared" si="114"/>
        <v>0</v>
      </c>
      <c r="BV78" s="74">
        <f t="shared" si="115"/>
        <v>4550</v>
      </c>
      <c r="BW78" s="74">
        <f t="shared" si="116"/>
        <v>4550</v>
      </c>
      <c r="BX78" s="74">
        <f t="shared" si="117"/>
        <v>0</v>
      </c>
      <c r="BY78" s="74">
        <f t="shared" si="118"/>
        <v>0</v>
      </c>
      <c r="BZ78" s="74">
        <f t="shared" si="119"/>
        <v>0</v>
      </c>
      <c r="CA78" s="74">
        <f t="shared" si="120"/>
        <v>21813</v>
      </c>
      <c r="CB78" s="74">
        <f t="shared" si="121"/>
        <v>21813</v>
      </c>
      <c r="CC78" s="74">
        <f t="shared" si="122"/>
        <v>0</v>
      </c>
      <c r="CD78" s="74">
        <f t="shared" si="123"/>
        <v>0</v>
      </c>
      <c r="CE78" s="74">
        <f t="shared" si="124"/>
        <v>0</v>
      </c>
      <c r="CF78" s="75">
        <f t="shared" si="125"/>
        <v>116813</v>
      </c>
      <c r="CG78" s="74">
        <f t="shared" si="126"/>
        <v>0</v>
      </c>
      <c r="CH78" s="74">
        <f t="shared" si="127"/>
        <v>0</v>
      </c>
      <c r="CI78" s="74">
        <f t="shared" si="128"/>
        <v>41569</v>
      </c>
    </row>
    <row r="79" spans="1:87" s="50" customFormat="1" ht="12" customHeight="1">
      <c r="A79" s="53" t="s">
        <v>679</v>
      </c>
      <c r="B79" s="54" t="s">
        <v>823</v>
      </c>
      <c r="C79" s="53" t="s">
        <v>824</v>
      </c>
      <c r="D79" s="74">
        <f t="shared" si="87"/>
        <v>0</v>
      </c>
      <c r="E79" s="74">
        <f t="shared" si="88"/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5">
        <v>20803</v>
      </c>
      <c r="L79" s="74">
        <f t="shared" si="89"/>
        <v>17093</v>
      </c>
      <c r="M79" s="74">
        <f t="shared" si="90"/>
        <v>4504</v>
      </c>
      <c r="N79" s="74">
        <v>4500</v>
      </c>
      <c r="O79" s="74">
        <v>0</v>
      </c>
      <c r="P79" s="74">
        <v>4</v>
      </c>
      <c r="Q79" s="74">
        <v>0</v>
      </c>
      <c r="R79" s="74">
        <f t="shared" si="91"/>
        <v>248</v>
      </c>
      <c r="S79" s="74">
        <v>164</v>
      </c>
      <c r="T79" s="74">
        <v>0</v>
      </c>
      <c r="U79" s="74">
        <v>84</v>
      </c>
      <c r="V79" s="74">
        <v>0</v>
      </c>
      <c r="W79" s="74">
        <f t="shared" si="92"/>
        <v>12341</v>
      </c>
      <c r="X79" s="74">
        <v>11256</v>
      </c>
      <c r="Y79" s="74">
        <v>643</v>
      </c>
      <c r="Z79" s="74">
        <v>0</v>
      </c>
      <c r="AA79" s="74">
        <v>442</v>
      </c>
      <c r="AB79" s="75">
        <v>15707</v>
      </c>
      <c r="AC79" s="74">
        <v>0</v>
      </c>
      <c r="AD79" s="74">
        <v>0</v>
      </c>
      <c r="AE79" s="74">
        <f t="shared" si="93"/>
        <v>17093</v>
      </c>
      <c r="AF79" s="74">
        <f t="shared" si="94"/>
        <v>0</v>
      </c>
      <c r="AG79" s="74">
        <f t="shared" si="95"/>
        <v>0</v>
      </c>
      <c r="AH79" s="74">
        <v>0</v>
      </c>
      <c r="AI79" s="74">
        <v>0</v>
      </c>
      <c r="AJ79" s="74">
        <v>0</v>
      </c>
      <c r="AK79" s="74">
        <v>0</v>
      </c>
      <c r="AL79" s="74">
        <v>0</v>
      </c>
      <c r="AM79" s="75">
        <v>0</v>
      </c>
      <c r="AN79" s="74">
        <f t="shared" si="96"/>
        <v>0</v>
      </c>
      <c r="AO79" s="74">
        <f t="shared" si="97"/>
        <v>0</v>
      </c>
      <c r="AP79" s="74">
        <v>0</v>
      </c>
      <c r="AQ79" s="74">
        <v>0</v>
      </c>
      <c r="AR79" s="74">
        <v>0</v>
      </c>
      <c r="AS79" s="74">
        <v>0</v>
      </c>
      <c r="AT79" s="74">
        <f t="shared" si="98"/>
        <v>0</v>
      </c>
      <c r="AU79" s="74">
        <v>0</v>
      </c>
      <c r="AV79" s="74">
        <v>0</v>
      </c>
      <c r="AW79" s="74">
        <v>0</v>
      </c>
      <c r="AX79" s="74">
        <v>0</v>
      </c>
      <c r="AY79" s="74">
        <f t="shared" si="99"/>
        <v>0</v>
      </c>
      <c r="AZ79" s="74">
        <v>0</v>
      </c>
      <c r="BA79" s="74">
        <v>0</v>
      </c>
      <c r="BB79" s="74">
        <v>0</v>
      </c>
      <c r="BC79" s="74">
        <v>0</v>
      </c>
      <c r="BD79" s="75">
        <v>7232</v>
      </c>
      <c r="BE79" s="74">
        <v>0</v>
      </c>
      <c r="BF79" s="74">
        <v>0</v>
      </c>
      <c r="BG79" s="74">
        <f t="shared" si="100"/>
        <v>0</v>
      </c>
      <c r="BH79" s="74">
        <f t="shared" si="101"/>
        <v>0</v>
      </c>
      <c r="BI79" s="74">
        <f t="shared" si="102"/>
        <v>0</v>
      </c>
      <c r="BJ79" s="74">
        <f t="shared" si="103"/>
        <v>0</v>
      </c>
      <c r="BK79" s="74">
        <f t="shared" si="104"/>
        <v>0</v>
      </c>
      <c r="BL79" s="74">
        <f t="shared" si="105"/>
        <v>0</v>
      </c>
      <c r="BM79" s="74">
        <f t="shared" si="106"/>
        <v>0</v>
      </c>
      <c r="BN79" s="74">
        <f t="shared" si="107"/>
        <v>0</v>
      </c>
      <c r="BO79" s="75">
        <f t="shared" si="108"/>
        <v>20803</v>
      </c>
      <c r="BP79" s="74">
        <f t="shared" si="109"/>
        <v>17093</v>
      </c>
      <c r="BQ79" s="74">
        <f t="shared" si="110"/>
        <v>4504</v>
      </c>
      <c r="BR79" s="74">
        <f t="shared" si="111"/>
        <v>4500</v>
      </c>
      <c r="BS79" s="74">
        <f t="shared" si="112"/>
        <v>0</v>
      </c>
      <c r="BT79" s="74">
        <f t="shared" si="113"/>
        <v>4</v>
      </c>
      <c r="BU79" s="74">
        <f t="shared" si="114"/>
        <v>0</v>
      </c>
      <c r="BV79" s="74">
        <f t="shared" si="115"/>
        <v>248</v>
      </c>
      <c r="BW79" s="74">
        <f t="shared" si="116"/>
        <v>164</v>
      </c>
      <c r="BX79" s="74">
        <f t="shared" si="117"/>
        <v>0</v>
      </c>
      <c r="BY79" s="74">
        <f t="shared" si="118"/>
        <v>84</v>
      </c>
      <c r="BZ79" s="74">
        <f t="shared" si="119"/>
        <v>0</v>
      </c>
      <c r="CA79" s="74">
        <f t="shared" si="120"/>
        <v>12341</v>
      </c>
      <c r="CB79" s="74">
        <f t="shared" si="121"/>
        <v>11256</v>
      </c>
      <c r="CC79" s="74">
        <f t="shared" si="122"/>
        <v>643</v>
      </c>
      <c r="CD79" s="74">
        <f t="shared" si="123"/>
        <v>0</v>
      </c>
      <c r="CE79" s="74">
        <f t="shared" si="124"/>
        <v>442</v>
      </c>
      <c r="CF79" s="75">
        <f t="shared" si="125"/>
        <v>22939</v>
      </c>
      <c r="CG79" s="74">
        <f t="shared" si="126"/>
        <v>0</v>
      </c>
      <c r="CH79" s="74">
        <f t="shared" si="127"/>
        <v>0</v>
      </c>
      <c r="CI79" s="74">
        <f t="shared" si="128"/>
        <v>17093</v>
      </c>
    </row>
    <row r="80" spans="1:87" s="50" customFormat="1" ht="12" customHeight="1">
      <c r="A80" s="53" t="s">
        <v>679</v>
      </c>
      <c r="B80" s="54" t="s">
        <v>825</v>
      </c>
      <c r="C80" s="53" t="s">
        <v>826</v>
      </c>
      <c r="D80" s="74">
        <f t="shared" si="87"/>
        <v>0</v>
      </c>
      <c r="E80" s="74">
        <f t="shared" si="88"/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5">
        <v>28131</v>
      </c>
      <c r="L80" s="74">
        <f t="shared" si="89"/>
        <v>0</v>
      </c>
      <c r="M80" s="74">
        <f t="shared" si="90"/>
        <v>0</v>
      </c>
      <c r="N80" s="74">
        <v>0</v>
      </c>
      <c r="O80" s="74">
        <v>0</v>
      </c>
      <c r="P80" s="74">
        <v>0</v>
      </c>
      <c r="Q80" s="74">
        <v>0</v>
      </c>
      <c r="R80" s="74">
        <f t="shared" si="91"/>
        <v>0</v>
      </c>
      <c r="S80" s="74">
        <v>0</v>
      </c>
      <c r="T80" s="74">
        <v>0</v>
      </c>
      <c r="U80" s="74">
        <v>0</v>
      </c>
      <c r="V80" s="74">
        <v>0</v>
      </c>
      <c r="W80" s="74">
        <f t="shared" si="92"/>
        <v>0</v>
      </c>
      <c r="X80" s="74">
        <v>0</v>
      </c>
      <c r="Y80" s="74">
        <v>0</v>
      </c>
      <c r="Z80" s="74">
        <v>0</v>
      </c>
      <c r="AA80" s="74">
        <v>0</v>
      </c>
      <c r="AB80" s="75">
        <v>29220</v>
      </c>
      <c r="AC80" s="74">
        <v>0</v>
      </c>
      <c r="AD80" s="74">
        <v>0</v>
      </c>
      <c r="AE80" s="74">
        <f t="shared" si="93"/>
        <v>0</v>
      </c>
      <c r="AF80" s="74">
        <f t="shared" si="94"/>
        <v>0</v>
      </c>
      <c r="AG80" s="74">
        <f t="shared" si="95"/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5">
        <v>0</v>
      </c>
      <c r="AN80" s="74">
        <f t="shared" si="96"/>
        <v>0</v>
      </c>
      <c r="AO80" s="74">
        <f t="shared" si="97"/>
        <v>0</v>
      </c>
      <c r="AP80" s="74">
        <v>0</v>
      </c>
      <c r="AQ80" s="74">
        <v>0</v>
      </c>
      <c r="AR80" s="74">
        <v>0</v>
      </c>
      <c r="AS80" s="74">
        <v>0</v>
      </c>
      <c r="AT80" s="74">
        <f t="shared" si="98"/>
        <v>0</v>
      </c>
      <c r="AU80" s="74">
        <v>0</v>
      </c>
      <c r="AV80" s="74">
        <v>0</v>
      </c>
      <c r="AW80" s="74">
        <v>0</v>
      </c>
      <c r="AX80" s="74">
        <v>0</v>
      </c>
      <c r="AY80" s="74">
        <f t="shared" si="99"/>
        <v>0</v>
      </c>
      <c r="AZ80" s="74">
        <v>0</v>
      </c>
      <c r="BA80" s="74">
        <v>0</v>
      </c>
      <c r="BB80" s="74">
        <v>0</v>
      </c>
      <c r="BC80" s="74">
        <v>0</v>
      </c>
      <c r="BD80" s="75">
        <v>2646</v>
      </c>
      <c r="BE80" s="74">
        <v>0</v>
      </c>
      <c r="BF80" s="74">
        <v>0</v>
      </c>
      <c r="BG80" s="74">
        <f t="shared" si="100"/>
        <v>0</v>
      </c>
      <c r="BH80" s="74">
        <f t="shared" si="101"/>
        <v>0</v>
      </c>
      <c r="BI80" s="74">
        <f t="shared" si="102"/>
        <v>0</v>
      </c>
      <c r="BJ80" s="74">
        <f t="shared" si="103"/>
        <v>0</v>
      </c>
      <c r="BK80" s="74">
        <f t="shared" si="104"/>
        <v>0</v>
      </c>
      <c r="BL80" s="74">
        <f t="shared" si="105"/>
        <v>0</v>
      </c>
      <c r="BM80" s="74">
        <f t="shared" si="106"/>
        <v>0</v>
      </c>
      <c r="BN80" s="74">
        <f t="shared" si="107"/>
        <v>0</v>
      </c>
      <c r="BO80" s="75">
        <f t="shared" si="108"/>
        <v>28131</v>
      </c>
      <c r="BP80" s="74">
        <f t="shared" si="109"/>
        <v>0</v>
      </c>
      <c r="BQ80" s="74">
        <f t="shared" si="110"/>
        <v>0</v>
      </c>
      <c r="BR80" s="74">
        <f t="shared" si="111"/>
        <v>0</v>
      </c>
      <c r="BS80" s="74">
        <f t="shared" si="112"/>
        <v>0</v>
      </c>
      <c r="BT80" s="74">
        <f t="shared" si="113"/>
        <v>0</v>
      </c>
      <c r="BU80" s="74">
        <f t="shared" si="114"/>
        <v>0</v>
      </c>
      <c r="BV80" s="74">
        <f t="shared" si="115"/>
        <v>0</v>
      </c>
      <c r="BW80" s="74">
        <f t="shared" si="116"/>
        <v>0</v>
      </c>
      <c r="BX80" s="74">
        <f t="shared" si="117"/>
        <v>0</v>
      </c>
      <c r="BY80" s="74">
        <f t="shared" si="118"/>
        <v>0</v>
      </c>
      <c r="BZ80" s="74">
        <f t="shared" si="119"/>
        <v>0</v>
      </c>
      <c r="CA80" s="74">
        <f t="shared" si="120"/>
        <v>0</v>
      </c>
      <c r="CB80" s="74">
        <f t="shared" si="121"/>
        <v>0</v>
      </c>
      <c r="CC80" s="74">
        <f t="shared" si="122"/>
        <v>0</v>
      </c>
      <c r="CD80" s="74">
        <f t="shared" si="123"/>
        <v>0</v>
      </c>
      <c r="CE80" s="74">
        <f t="shared" si="124"/>
        <v>0</v>
      </c>
      <c r="CF80" s="75">
        <f t="shared" si="125"/>
        <v>31866</v>
      </c>
      <c r="CG80" s="74">
        <f t="shared" si="126"/>
        <v>0</v>
      </c>
      <c r="CH80" s="74">
        <f t="shared" si="127"/>
        <v>0</v>
      </c>
      <c r="CI80" s="74">
        <f t="shared" si="128"/>
        <v>0</v>
      </c>
    </row>
    <row r="81" spans="1:87" s="50" customFormat="1" ht="12" customHeight="1">
      <c r="A81" s="53" t="s">
        <v>679</v>
      </c>
      <c r="B81" s="54" t="s">
        <v>827</v>
      </c>
      <c r="C81" s="53" t="s">
        <v>828</v>
      </c>
      <c r="D81" s="74">
        <f t="shared" si="87"/>
        <v>0</v>
      </c>
      <c r="E81" s="74">
        <f t="shared" si="88"/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5">
        <v>0</v>
      </c>
      <c r="L81" s="74">
        <f t="shared" si="89"/>
        <v>30191</v>
      </c>
      <c r="M81" s="74">
        <f t="shared" si="90"/>
        <v>4644</v>
      </c>
      <c r="N81" s="74">
        <v>0</v>
      </c>
      <c r="O81" s="74">
        <v>0</v>
      </c>
      <c r="P81" s="74">
        <v>3715</v>
      </c>
      <c r="Q81" s="74">
        <v>929</v>
      </c>
      <c r="R81" s="74">
        <f t="shared" si="91"/>
        <v>1632</v>
      </c>
      <c r="S81" s="74">
        <v>0</v>
      </c>
      <c r="T81" s="74">
        <v>1306</v>
      </c>
      <c r="U81" s="74">
        <v>326</v>
      </c>
      <c r="V81" s="74">
        <v>0</v>
      </c>
      <c r="W81" s="74">
        <f t="shared" si="92"/>
        <v>23915</v>
      </c>
      <c r="X81" s="74">
        <v>17198</v>
      </c>
      <c r="Y81" s="74">
        <v>6469</v>
      </c>
      <c r="Z81" s="74">
        <v>248</v>
      </c>
      <c r="AA81" s="74">
        <v>0</v>
      </c>
      <c r="AB81" s="75">
        <v>41892</v>
      </c>
      <c r="AC81" s="74">
        <v>0</v>
      </c>
      <c r="AD81" s="74">
        <v>0</v>
      </c>
      <c r="AE81" s="74">
        <f t="shared" si="93"/>
        <v>30191</v>
      </c>
      <c r="AF81" s="74">
        <f t="shared" si="94"/>
        <v>0</v>
      </c>
      <c r="AG81" s="74">
        <f t="shared" si="95"/>
        <v>0</v>
      </c>
      <c r="AH81" s="74">
        <v>0</v>
      </c>
      <c r="AI81" s="74">
        <v>0</v>
      </c>
      <c r="AJ81" s="74">
        <v>0</v>
      </c>
      <c r="AK81" s="74">
        <v>0</v>
      </c>
      <c r="AL81" s="74">
        <v>0</v>
      </c>
      <c r="AM81" s="75">
        <v>0</v>
      </c>
      <c r="AN81" s="74">
        <f t="shared" si="96"/>
        <v>0</v>
      </c>
      <c r="AO81" s="74">
        <f t="shared" si="97"/>
        <v>0</v>
      </c>
      <c r="AP81" s="74">
        <v>0</v>
      </c>
      <c r="AQ81" s="74">
        <v>0</v>
      </c>
      <c r="AR81" s="74">
        <v>0</v>
      </c>
      <c r="AS81" s="74">
        <v>0</v>
      </c>
      <c r="AT81" s="74">
        <f t="shared" si="98"/>
        <v>0</v>
      </c>
      <c r="AU81" s="74">
        <v>0</v>
      </c>
      <c r="AV81" s="74">
        <v>0</v>
      </c>
      <c r="AW81" s="74">
        <v>0</v>
      </c>
      <c r="AX81" s="74">
        <v>0</v>
      </c>
      <c r="AY81" s="74">
        <f t="shared" si="99"/>
        <v>0</v>
      </c>
      <c r="AZ81" s="74">
        <v>0</v>
      </c>
      <c r="BA81" s="74">
        <v>0</v>
      </c>
      <c r="BB81" s="74">
        <v>0</v>
      </c>
      <c r="BC81" s="74">
        <v>0</v>
      </c>
      <c r="BD81" s="75">
        <v>30024</v>
      </c>
      <c r="BE81" s="74">
        <v>0</v>
      </c>
      <c r="BF81" s="74">
        <v>0</v>
      </c>
      <c r="BG81" s="74">
        <f t="shared" si="100"/>
        <v>0</v>
      </c>
      <c r="BH81" s="74">
        <f t="shared" si="101"/>
        <v>0</v>
      </c>
      <c r="BI81" s="74">
        <f t="shared" si="102"/>
        <v>0</v>
      </c>
      <c r="BJ81" s="74">
        <f t="shared" si="103"/>
        <v>0</v>
      </c>
      <c r="BK81" s="74">
        <f t="shared" si="104"/>
        <v>0</v>
      </c>
      <c r="BL81" s="74">
        <f t="shared" si="105"/>
        <v>0</v>
      </c>
      <c r="BM81" s="74">
        <f t="shared" si="106"/>
        <v>0</v>
      </c>
      <c r="BN81" s="74">
        <f t="shared" si="107"/>
        <v>0</v>
      </c>
      <c r="BO81" s="75">
        <f t="shared" si="108"/>
        <v>0</v>
      </c>
      <c r="BP81" s="74">
        <f t="shared" si="109"/>
        <v>30191</v>
      </c>
      <c r="BQ81" s="74">
        <f t="shared" si="110"/>
        <v>4644</v>
      </c>
      <c r="BR81" s="74">
        <f t="shared" si="111"/>
        <v>0</v>
      </c>
      <c r="BS81" s="74">
        <f t="shared" si="112"/>
        <v>0</v>
      </c>
      <c r="BT81" s="74">
        <f t="shared" si="113"/>
        <v>3715</v>
      </c>
      <c r="BU81" s="74">
        <f t="shared" si="114"/>
        <v>929</v>
      </c>
      <c r="BV81" s="74">
        <f t="shared" si="115"/>
        <v>1632</v>
      </c>
      <c r="BW81" s="74">
        <f t="shared" si="116"/>
        <v>0</v>
      </c>
      <c r="BX81" s="74">
        <f t="shared" si="117"/>
        <v>1306</v>
      </c>
      <c r="BY81" s="74">
        <f t="shared" si="118"/>
        <v>326</v>
      </c>
      <c r="BZ81" s="74">
        <f t="shared" si="119"/>
        <v>0</v>
      </c>
      <c r="CA81" s="74">
        <f t="shared" si="120"/>
        <v>23915</v>
      </c>
      <c r="CB81" s="74">
        <f t="shared" si="121"/>
        <v>17198</v>
      </c>
      <c r="CC81" s="74">
        <f t="shared" si="122"/>
        <v>6469</v>
      </c>
      <c r="CD81" s="74">
        <f t="shared" si="123"/>
        <v>248</v>
      </c>
      <c r="CE81" s="74">
        <f t="shared" si="124"/>
        <v>0</v>
      </c>
      <c r="CF81" s="75">
        <f t="shared" si="125"/>
        <v>71916</v>
      </c>
      <c r="CG81" s="74">
        <f t="shared" si="126"/>
        <v>0</v>
      </c>
      <c r="CH81" s="74">
        <f t="shared" si="127"/>
        <v>0</v>
      </c>
      <c r="CI81" s="74">
        <f t="shared" si="128"/>
        <v>30191</v>
      </c>
    </row>
    <row r="82" spans="1:87" s="50" customFormat="1" ht="12" customHeight="1">
      <c r="A82" s="53" t="s">
        <v>679</v>
      </c>
      <c r="B82" s="54" t="s">
        <v>829</v>
      </c>
      <c r="C82" s="53" t="s">
        <v>830</v>
      </c>
      <c r="D82" s="74">
        <f t="shared" si="87"/>
        <v>0</v>
      </c>
      <c r="E82" s="74">
        <f t="shared" si="88"/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5">
        <v>0</v>
      </c>
      <c r="L82" s="74">
        <f t="shared" si="89"/>
        <v>35463</v>
      </c>
      <c r="M82" s="74">
        <f t="shared" si="90"/>
        <v>20106</v>
      </c>
      <c r="N82" s="74">
        <v>17430</v>
      </c>
      <c r="O82" s="74">
        <v>2676</v>
      </c>
      <c r="P82" s="74">
        <v>0</v>
      </c>
      <c r="Q82" s="74">
        <v>0</v>
      </c>
      <c r="R82" s="74">
        <f t="shared" si="91"/>
        <v>3198</v>
      </c>
      <c r="S82" s="74">
        <v>3198</v>
      </c>
      <c r="T82" s="74">
        <v>0</v>
      </c>
      <c r="U82" s="74">
        <v>0</v>
      </c>
      <c r="V82" s="74">
        <v>0</v>
      </c>
      <c r="W82" s="74">
        <f t="shared" si="92"/>
        <v>12159</v>
      </c>
      <c r="X82" s="74">
        <v>4340</v>
      </c>
      <c r="Y82" s="74">
        <v>0</v>
      </c>
      <c r="Z82" s="74">
        <v>7819</v>
      </c>
      <c r="AA82" s="74">
        <v>0</v>
      </c>
      <c r="AB82" s="75">
        <v>0</v>
      </c>
      <c r="AC82" s="74">
        <v>0</v>
      </c>
      <c r="AD82" s="74">
        <v>0</v>
      </c>
      <c r="AE82" s="74">
        <f t="shared" si="93"/>
        <v>35463</v>
      </c>
      <c r="AF82" s="74">
        <f t="shared" si="94"/>
        <v>26325</v>
      </c>
      <c r="AG82" s="74">
        <f t="shared" si="95"/>
        <v>26325</v>
      </c>
      <c r="AH82" s="74">
        <v>0</v>
      </c>
      <c r="AI82" s="74">
        <v>0</v>
      </c>
      <c r="AJ82" s="74">
        <v>0</v>
      </c>
      <c r="AK82" s="74">
        <v>26325</v>
      </c>
      <c r="AL82" s="74">
        <v>0</v>
      </c>
      <c r="AM82" s="75">
        <v>0</v>
      </c>
      <c r="AN82" s="74">
        <f t="shared" si="96"/>
        <v>12583</v>
      </c>
      <c r="AO82" s="74">
        <f t="shared" si="97"/>
        <v>371</v>
      </c>
      <c r="AP82" s="74">
        <v>371</v>
      </c>
      <c r="AQ82" s="74">
        <v>0</v>
      </c>
      <c r="AR82" s="74">
        <v>0</v>
      </c>
      <c r="AS82" s="74">
        <v>0</v>
      </c>
      <c r="AT82" s="74">
        <f t="shared" si="98"/>
        <v>11594</v>
      </c>
      <c r="AU82" s="74">
        <v>424</v>
      </c>
      <c r="AV82" s="74">
        <v>0</v>
      </c>
      <c r="AW82" s="74">
        <v>11170</v>
      </c>
      <c r="AX82" s="74">
        <v>0</v>
      </c>
      <c r="AY82" s="74">
        <f t="shared" si="99"/>
        <v>618</v>
      </c>
      <c r="AZ82" s="74">
        <v>0</v>
      </c>
      <c r="BA82" s="74">
        <v>0</v>
      </c>
      <c r="BB82" s="74">
        <v>0</v>
      </c>
      <c r="BC82" s="74">
        <v>618</v>
      </c>
      <c r="BD82" s="75">
        <v>26012</v>
      </c>
      <c r="BE82" s="74">
        <v>0</v>
      </c>
      <c r="BF82" s="74">
        <v>0</v>
      </c>
      <c r="BG82" s="74">
        <f t="shared" si="100"/>
        <v>38908</v>
      </c>
      <c r="BH82" s="74">
        <f t="shared" si="101"/>
        <v>26325</v>
      </c>
      <c r="BI82" s="74">
        <f t="shared" si="102"/>
        <v>26325</v>
      </c>
      <c r="BJ82" s="74">
        <f t="shared" si="103"/>
        <v>0</v>
      </c>
      <c r="BK82" s="74">
        <f t="shared" si="104"/>
        <v>0</v>
      </c>
      <c r="BL82" s="74">
        <f t="shared" si="105"/>
        <v>0</v>
      </c>
      <c r="BM82" s="74">
        <f t="shared" si="106"/>
        <v>26325</v>
      </c>
      <c r="BN82" s="74">
        <f t="shared" si="107"/>
        <v>0</v>
      </c>
      <c r="BO82" s="75">
        <f t="shared" si="108"/>
        <v>0</v>
      </c>
      <c r="BP82" s="74">
        <f t="shared" si="109"/>
        <v>48046</v>
      </c>
      <c r="BQ82" s="74">
        <f t="shared" si="110"/>
        <v>20477</v>
      </c>
      <c r="BR82" s="74">
        <f t="shared" si="111"/>
        <v>17801</v>
      </c>
      <c r="BS82" s="74">
        <f t="shared" si="112"/>
        <v>2676</v>
      </c>
      <c r="BT82" s="74">
        <f t="shared" si="113"/>
        <v>0</v>
      </c>
      <c r="BU82" s="74">
        <f t="shared" si="114"/>
        <v>0</v>
      </c>
      <c r="BV82" s="74">
        <f t="shared" si="115"/>
        <v>14792</v>
      </c>
      <c r="BW82" s="74">
        <f t="shared" si="116"/>
        <v>3622</v>
      </c>
      <c r="BX82" s="74">
        <f t="shared" si="117"/>
        <v>0</v>
      </c>
      <c r="BY82" s="74">
        <f t="shared" si="118"/>
        <v>11170</v>
      </c>
      <c r="BZ82" s="74">
        <f t="shared" si="119"/>
        <v>0</v>
      </c>
      <c r="CA82" s="74">
        <f t="shared" si="120"/>
        <v>12777</v>
      </c>
      <c r="CB82" s="74">
        <f t="shared" si="121"/>
        <v>4340</v>
      </c>
      <c r="CC82" s="74">
        <f t="shared" si="122"/>
        <v>0</v>
      </c>
      <c r="CD82" s="74">
        <f t="shared" si="123"/>
        <v>7819</v>
      </c>
      <c r="CE82" s="74">
        <f t="shared" si="124"/>
        <v>618</v>
      </c>
      <c r="CF82" s="75">
        <f t="shared" si="125"/>
        <v>26012</v>
      </c>
      <c r="CG82" s="74">
        <f t="shared" si="126"/>
        <v>0</v>
      </c>
      <c r="CH82" s="74">
        <f t="shared" si="127"/>
        <v>0</v>
      </c>
      <c r="CI82" s="74">
        <f t="shared" si="128"/>
        <v>74371</v>
      </c>
    </row>
    <row r="83" spans="1:87" s="50" customFormat="1" ht="12" customHeight="1">
      <c r="A83" s="53" t="s">
        <v>679</v>
      </c>
      <c r="B83" s="54" t="s">
        <v>831</v>
      </c>
      <c r="C83" s="53" t="s">
        <v>832</v>
      </c>
      <c r="D83" s="74">
        <f t="shared" si="87"/>
        <v>324</v>
      </c>
      <c r="E83" s="74">
        <f t="shared" si="88"/>
        <v>324</v>
      </c>
      <c r="F83" s="74">
        <v>324</v>
      </c>
      <c r="G83" s="74">
        <v>0</v>
      </c>
      <c r="H83" s="74">
        <v>0</v>
      </c>
      <c r="I83" s="74">
        <v>0</v>
      </c>
      <c r="J83" s="74">
        <v>0</v>
      </c>
      <c r="K83" s="75">
        <v>2819</v>
      </c>
      <c r="L83" s="74">
        <f t="shared" si="89"/>
        <v>18281</v>
      </c>
      <c r="M83" s="74">
        <f t="shared" si="90"/>
        <v>0</v>
      </c>
      <c r="N83" s="74">
        <v>0</v>
      </c>
      <c r="O83" s="74">
        <v>0</v>
      </c>
      <c r="P83" s="74">
        <v>0</v>
      </c>
      <c r="Q83" s="74">
        <v>0</v>
      </c>
      <c r="R83" s="74">
        <f t="shared" si="91"/>
        <v>138</v>
      </c>
      <c r="S83" s="74">
        <v>138</v>
      </c>
      <c r="T83" s="74">
        <v>0</v>
      </c>
      <c r="U83" s="74">
        <v>0</v>
      </c>
      <c r="V83" s="74">
        <v>0</v>
      </c>
      <c r="W83" s="74">
        <f t="shared" si="92"/>
        <v>18143</v>
      </c>
      <c r="X83" s="74">
        <v>14601</v>
      </c>
      <c r="Y83" s="74">
        <v>3542</v>
      </c>
      <c r="Z83" s="74">
        <v>0</v>
      </c>
      <c r="AA83" s="74">
        <v>0</v>
      </c>
      <c r="AB83" s="75">
        <v>63077</v>
      </c>
      <c r="AC83" s="74">
        <v>0</v>
      </c>
      <c r="AD83" s="74">
        <v>7652</v>
      </c>
      <c r="AE83" s="74">
        <f t="shared" si="93"/>
        <v>26257</v>
      </c>
      <c r="AF83" s="74">
        <f t="shared" si="94"/>
        <v>0</v>
      </c>
      <c r="AG83" s="74">
        <f t="shared" si="95"/>
        <v>0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5">
        <v>0</v>
      </c>
      <c r="AN83" s="74">
        <f t="shared" si="96"/>
        <v>0</v>
      </c>
      <c r="AO83" s="74">
        <f t="shared" si="97"/>
        <v>0</v>
      </c>
      <c r="AP83" s="74">
        <v>0</v>
      </c>
      <c r="AQ83" s="74">
        <v>0</v>
      </c>
      <c r="AR83" s="74">
        <v>0</v>
      </c>
      <c r="AS83" s="74">
        <v>0</v>
      </c>
      <c r="AT83" s="74">
        <f t="shared" si="98"/>
        <v>0</v>
      </c>
      <c r="AU83" s="74">
        <v>0</v>
      </c>
      <c r="AV83" s="74">
        <v>0</v>
      </c>
      <c r="AW83" s="74">
        <v>0</v>
      </c>
      <c r="AX83" s="74">
        <v>0</v>
      </c>
      <c r="AY83" s="74">
        <f t="shared" si="99"/>
        <v>0</v>
      </c>
      <c r="AZ83" s="74">
        <v>0</v>
      </c>
      <c r="BA83" s="74">
        <v>0</v>
      </c>
      <c r="BB83" s="74">
        <v>0</v>
      </c>
      <c r="BC83" s="74">
        <v>0</v>
      </c>
      <c r="BD83" s="75">
        <v>39274</v>
      </c>
      <c r="BE83" s="74">
        <v>0</v>
      </c>
      <c r="BF83" s="74">
        <v>0</v>
      </c>
      <c r="BG83" s="74">
        <f t="shared" si="100"/>
        <v>0</v>
      </c>
      <c r="BH83" s="74">
        <f t="shared" si="101"/>
        <v>324</v>
      </c>
      <c r="BI83" s="74">
        <f t="shared" si="102"/>
        <v>324</v>
      </c>
      <c r="BJ83" s="74">
        <f t="shared" si="103"/>
        <v>324</v>
      </c>
      <c r="BK83" s="74">
        <f t="shared" si="104"/>
        <v>0</v>
      </c>
      <c r="BL83" s="74">
        <f t="shared" si="105"/>
        <v>0</v>
      </c>
      <c r="BM83" s="74">
        <f t="shared" si="106"/>
        <v>0</v>
      </c>
      <c r="BN83" s="74">
        <f t="shared" si="107"/>
        <v>0</v>
      </c>
      <c r="BO83" s="75">
        <f t="shared" si="108"/>
        <v>2819</v>
      </c>
      <c r="BP83" s="74">
        <f t="shared" si="109"/>
        <v>18281</v>
      </c>
      <c r="BQ83" s="74">
        <f t="shared" si="110"/>
        <v>0</v>
      </c>
      <c r="BR83" s="74">
        <f t="shared" si="111"/>
        <v>0</v>
      </c>
      <c r="BS83" s="74">
        <f t="shared" si="112"/>
        <v>0</v>
      </c>
      <c r="BT83" s="74">
        <f t="shared" si="113"/>
        <v>0</v>
      </c>
      <c r="BU83" s="74">
        <f t="shared" si="114"/>
        <v>0</v>
      </c>
      <c r="BV83" s="74">
        <f t="shared" si="115"/>
        <v>138</v>
      </c>
      <c r="BW83" s="74">
        <f t="shared" si="116"/>
        <v>138</v>
      </c>
      <c r="BX83" s="74">
        <f t="shared" si="117"/>
        <v>0</v>
      </c>
      <c r="BY83" s="74">
        <f t="shared" si="118"/>
        <v>0</v>
      </c>
      <c r="BZ83" s="74">
        <f t="shared" si="119"/>
        <v>0</v>
      </c>
      <c r="CA83" s="74">
        <f t="shared" si="120"/>
        <v>18143</v>
      </c>
      <c r="CB83" s="74">
        <f t="shared" si="121"/>
        <v>14601</v>
      </c>
      <c r="CC83" s="74">
        <f t="shared" si="122"/>
        <v>3542</v>
      </c>
      <c r="CD83" s="74">
        <f t="shared" si="123"/>
        <v>0</v>
      </c>
      <c r="CE83" s="74">
        <f t="shared" si="124"/>
        <v>0</v>
      </c>
      <c r="CF83" s="75">
        <f t="shared" si="125"/>
        <v>102351</v>
      </c>
      <c r="CG83" s="74">
        <f t="shared" si="126"/>
        <v>0</v>
      </c>
      <c r="CH83" s="74">
        <f t="shared" si="127"/>
        <v>7652</v>
      </c>
      <c r="CI83" s="74">
        <f t="shared" si="128"/>
        <v>26257</v>
      </c>
    </row>
    <row r="84" spans="1:87" s="50" customFormat="1" ht="12" customHeight="1">
      <c r="A84" s="53" t="s">
        <v>679</v>
      </c>
      <c r="B84" s="54" t="s">
        <v>833</v>
      </c>
      <c r="C84" s="53" t="s">
        <v>834</v>
      </c>
      <c r="D84" s="74">
        <f t="shared" si="87"/>
        <v>0</v>
      </c>
      <c r="E84" s="74">
        <f t="shared" si="88"/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5">
        <v>0</v>
      </c>
      <c r="L84" s="74">
        <f t="shared" si="89"/>
        <v>0</v>
      </c>
      <c r="M84" s="74">
        <f t="shared" si="90"/>
        <v>0</v>
      </c>
      <c r="N84" s="74">
        <v>0</v>
      </c>
      <c r="O84" s="74">
        <v>0</v>
      </c>
      <c r="P84" s="74">
        <v>0</v>
      </c>
      <c r="Q84" s="74">
        <v>0</v>
      </c>
      <c r="R84" s="74">
        <f t="shared" si="91"/>
        <v>0</v>
      </c>
      <c r="S84" s="74">
        <v>0</v>
      </c>
      <c r="T84" s="74">
        <v>0</v>
      </c>
      <c r="U84" s="74">
        <v>0</v>
      </c>
      <c r="V84" s="74">
        <v>0</v>
      </c>
      <c r="W84" s="74">
        <f t="shared" si="92"/>
        <v>0</v>
      </c>
      <c r="X84" s="74">
        <v>0</v>
      </c>
      <c r="Y84" s="74">
        <v>0</v>
      </c>
      <c r="Z84" s="74">
        <v>0</v>
      </c>
      <c r="AA84" s="74">
        <v>0</v>
      </c>
      <c r="AB84" s="75">
        <v>19468</v>
      </c>
      <c r="AC84" s="74">
        <v>0</v>
      </c>
      <c r="AD84" s="74">
        <v>0</v>
      </c>
      <c r="AE84" s="74">
        <f t="shared" si="93"/>
        <v>0</v>
      </c>
      <c r="AF84" s="74">
        <f t="shared" si="94"/>
        <v>0</v>
      </c>
      <c r="AG84" s="74">
        <f t="shared" si="95"/>
        <v>0</v>
      </c>
      <c r="AH84" s="74">
        <v>0</v>
      </c>
      <c r="AI84" s="74">
        <v>0</v>
      </c>
      <c r="AJ84" s="74">
        <v>0</v>
      </c>
      <c r="AK84" s="74">
        <v>0</v>
      </c>
      <c r="AL84" s="74">
        <v>0</v>
      </c>
      <c r="AM84" s="75">
        <v>0</v>
      </c>
      <c r="AN84" s="74">
        <f t="shared" si="96"/>
        <v>0</v>
      </c>
      <c r="AO84" s="74">
        <f t="shared" si="97"/>
        <v>0</v>
      </c>
      <c r="AP84" s="74">
        <v>0</v>
      </c>
      <c r="AQ84" s="74">
        <v>0</v>
      </c>
      <c r="AR84" s="74">
        <v>0</v>
      </c>
      <c r="AS84" s="74">
        <v>0</v>
      </c>
      <c r="AT84" s="74">
        <f t="shared" si="98"/>
        <v>0</v>
      </c>
      <c r="AU84" s="74">
        <v>0</v>
      </c>
      <c r="AV84" s="74">
        <v>0</v>
      </c>
      <c r="AW84" s="74">
        <v>0</v>
      </c>
      <c r="AX84" s="74">
        <v>0</v>
      </c>
      <c r="AY84" s="74">
        <f t="shared" si="99"/>
        <v>0</v>
      </c>
      <c r="AZ84" s="74">
        <v>0</v>
      </c>
      <c r="BA84" s="74">
        <v>0</v>
      </c>
      <c r="BB84" s="74">
        <v>0</v>
      </c>
      <c r="BC84" s="74">
        <v>0</v>
      </c>
      <c r="BD84" s="75">
        <v>11921</v>
      </c>
      <c r="BE84" s="74">
        <v>0</v>
      </c>
      <c r="BF84" s="74">
        <v>0</v>
      </c>
      <c r="BG84" s="74">
        <f t="shared" si="100"/>
        <v>0</v>
      </c>
      <c r="BH84" s="74">
        <f t="shared" si="101"/>
        <v>0</v>
      </c>
      <c r="BI84" s="74">
        <f t="shared" si="102"/>
        <v>0</v>
      </c>
      <c r="BJ84" s="74">
        <f t="shared" si="103"/>
        <v>0</v>
      </c>
      <c r="BK84" s="74">
        <f t="shared" si="104"/>
        <v>0</v>
      </c>
      <c r="BL84" s="74">
        <f t="shared" si="105"/>
        <v>0</v>
      </c>
      <c r="BM84" s="74">
        <f t="shared" si="106"/>
        <v>0</v>
      </c>
      <c r="BN84" s="74">
        <f t="shared" si="107"/>
        <v>0</v>
      </c>
      <c r="BO84" s="75">
        <f t="shared" si="108"/>
        <v>0</v>
      </c>
      <c r="BP84" s="74">
        <f t="shared" si="109"/>
        <v>0</v>
      </c>
      <c r="BQ84" s="74">
        <f t="shared" si="110"/>
        <v>0</v>
      </c>
      <c r="BR84" s="74">
        <f t="shared" si="111"/>
        <v>0</v>
      </c>
      <c r="BS84" s="74">
        <f t="shared" si="112"/>
        <v>0</v>
      </c>
      <c r="BT84" s="74">
        <f t="shared" si="113"/>
        <v>0</v>
      </c>
      <c r="BU84" s="74">
        <f t="shared" si="114"/>
        <v>0</v>
      </c>
      <c r="BV84" s="74">
        <f t="shared" si="115"/>
        <v>0</v>
      </c>
      <c r="BW84" s="74">
        <f t="shared" si="116"/>
        <v>0</v>
      </c>
      <c r="BX84" s="74">
        <f t="shared" si="117"/>
        <v>0</v>
      </c>
      <c r="BY84" s="74">
        <f t="shared" si="118"/>
        <v>0</v>
      </c>
      <c r="BZ84" s="74">
        <f t="shared" si="119"/>
        <v>0</v>
      </c>
      <c r="CA84" s="74">
        <f t="shared" si="120"/>
        <v>0</v>
      </c>
      <c r="CB84" s="74">
        <f t="shared" si="121"/>
        <v>0</v>
      </c>
      <c r="CC84" s="74">
        <f t="shared" si="122"/>
        <v>0</v>
      </c>
      <c r="CD84" s="74">
        <f t="shared" si="123"/>
        <v>0</v>
      </c>
      <c r="CE84" s="74">
        <f t="shared" si="124"/>
        <v>0</v>
      </c>
      <c r="CF84" s="75">
        <f t="shared" si="125"/>
        <v>31389</v>
      </c>
      <c r="CG84" s="74">
        <f t="shared" si="126"/>
        <v>0</v>
      </c>
      <c r="CH84" s="74">
        <f t="shared" si="127"/>
        <v>0</v>
      </c>
      <c r="CI84" s="74">
        <f t="shared" si="128"/>
        <v>0</v>
      </c>
    </row>
    <row r="85" spans="1:87" s="50" customFormat="1" ht="12" customHeight="1">
      <c r="A85" s="53" t="s">
        <v>679</v>
      </c>
      <c r="B85" s="54" t="s">
        <v>835</v>
      </c>
      <c r="C85" s="53" t="s">
        <v>836</v>
      </c>
      <c r="D85" s="74">
        <f t="shared" si="87"/>
        <v>0</v>
      </c>
      <c r="E85" s="74">
        <f t="shared" si="88"/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5">
        <v>0</v>
      </c>
      <c r="L85" s="74">
        <f t="shared" si="89"/>
        <v>190490</v>
      </c>
      <c r="M85" s="74">
        <f t="shared" si="90"/>
        <v>91888</v>
      </c>
      <c r="N85" s="74">
        <v>43276</v>
      </c>
      <c r="O85" s="74">
        <v>0</v>
      </c>
      <c r="P85" s="74">
        <v>42424</v>
      </c>
      <c r="Q85" s="74">
        <v>6188</v>
      </c>
      <c r="R85" s="74">
        <f t="shared" si="91"/>
        <v>38144</v>
      </c>
      <c r="S85" s="74">
        <v>0</v>
      </c>
      <c r="T85" s="74">
        <v>33287</v>
      </c>
      <c r="U85" s="74">
        <v>4857</v>
      </c>
      <c r="V85" s="74">
        <v>0</v>
      </c>
      <c r="W85" s="74">
        <f t="shared" si="92"/>
        <v>60458</v>
      </c>
      <c r="X85" s="74">
        <v>0</v>
      </c>
      <c r="Y85" s="74">
        <v>58486</v>
      </c>
      <c r="Z85" s="74">
        <v>1972</v>
      </c>
      <c r="AA85" s="74">
        <v>0</v>
      </c>
      <c r="AB85" s="75">
        <v>0</v>
      </c>
      <c r="AC85" s="74">
        <v>0</v>
      </c>
      <c r="AD85" s="74">
        <v>0</v>
      </c>
      <c r="AE85" s="74">
        <f t="shared" si="93"/>
        <v>190490</v>
      </c>
      <c r="AF85" s="74">
        <f t="shared" si="94"/>
        <v>0</v>
      </c>
      <c r="AG85" s="74">
        <f t="shared" si="95"/>
        <v>0</v>
      </c>
      <c r="AH85" s="74">
        <v>0</v>
      </c>
      <c r="AI85" s="74">
        <v>0</v>
      </c>
      <c r="AJ85" s="74">
        <v>0</v>
      </c>
      <c r="AK85" s="74">
        <v>0</v>
      </c>
      <c r="AL85" s="74">
        <v>0</v>
      </c>
      <c r="AM85" s="75">
        <v>0</v>
      </c>
      <c r="AN85" s="74">
        <f t="shared" si="96"/>
        <v>57506</v>
      </c>
      <c r="AO85" s="74">
        <f t="shared" si="97"/>
        <v>18090</v>
      </c>
      <c r="AP85" s="74">
        <v>8520</v>
      </c>
      <c r="AQ85" s="74">
        <v>0</v>
      </c>
      <c r="AR85" s="74">
        <v>9570</v>
      </c>
      <c r="AS85" s="74">
        <v>0</v>
      </c>
      <c r="AT85" s="74">
        <f t="shared" si="98"/>
        <v>26001</v>
      </c>
      <c r="AU85" s="74">
        <v>0</v>
      </c>
      <c r="AV85" s="74">
        <v>26001</v>
      </c>
      <c r="AW85" s="74">
        <v>0</v>
      </c>
      <c r="AX85" s="74">
        <v>0</v>
      </c>
      <c r="AY85" s="74">
        <f t="shared" si="99"/>
        <v>13415</v>
      </c>
      <c r="AZ85" s="74">
        <v>0</v>
      </c>
      <c r="BA85" s="74">
        <v>13415</v>
      </c>
      <c r="BB85" s="74">
        <v>0</v>
      </c>
      <c r="BC85" s="74">
        <v>0</v>
      </c>
      <c r="BD85" s="75">
        <v>0</v>
      </c>
      <c r="BE85" s="74">
        <v>0</v>
      </c>
      <c r="BF85" s="74">
        <v>0</v>
      </c>
      <c r="BG85" s="74">
        <f t="shared" si="100"/>
        <v>57506</v>
      </c>
      <c r="BH85" s="74">
        <f aca="true" t="shared" si="129" ref="BH85:BH115">SUM(D85,AF85)</f>
        <v>0</v>
      </c>
      <c r="BI85" s="74">
        <f aca="true" t="shared" si="130" ref="BI85:BI115">SUM(E85,AG85)</f>
        <v>0</v>
      </c>
      <c r="BJ85" s="74">
        <f aca="true" t="shared" si="131" ref="BJ85:BJ115">SUM(F85,AH85)</f>
        <v>0</v>
      </c>
      <c r="BK85" s="74">
        <f aca="true" t="shared" si="132" ref="BK85:BK115">SUM(G85,AI85)</f>
        <v>0</v>
      </c>
      <c r="BL85" s="74">
        <f aca="true" t="shared" si="133" ref="BL85:BL115">SUM(H85,AJ85)</f>
        <v>0</v>
      </c>
      <c r="BM85" s="74">
        <f aca="true" t="shared" si="134" ref="BM85:BM115">SUM(I85,AK85)</f>
        <v>0</v>
      </c>
      <c r="BN85" s="74">
        <f aca="true" t="shared" si="135" ref="BN85:BN115">SUM(J85,AL85)</f>
        <v>0</v>
      </c>
      <c r="BO85" s="75">
        <v>0</v>
      </c>
      <c r="BP85" s="74">
        <f aca="true" t="shared" si="136" ref="BP85:BP115">SUM(L85,AN85)</f>
        <v>247996</v>
      </c>
      <c r="BQ85" s="74">
        <f aca="true" t="shared" si="137" ref="BQ85:BQ115">SUM(M85,AO85)</f>
        <v>109978</v>
      </c>
      <c r="BR85" s="74">
        <f aca="true" t="shared" si="138" ref="BR85:BR115">SUM(N85,AP85)</f>
        <v>51796</v>
      </c>
      <c r="BS85" s="74">
        <f aca="true" t="shared" si="139" ref="BS85:BS115">SUM(O85,AQ85)</f>
        <v>0</v>
      </c>
      <c r="BT85" s="74">
        <f aca="true" t="shared" si="140" ref="BT85:BT115">SUM(P85,AR85)</f>
        <v>51994</v>
      </c>
      <c r="BU85" s="74">
        <f aca="true" t="shared" si="141" ref="BU85:BU115">SUM(Q85,AS85)</f>
        <v>6188</v>
      </c>
      <c r="BV85" s="74">
        <f aca="true" t="shared" si="142" ref="BV85:BV115">SUM(R85,AT85)</f>
        <v>64145</v>
      </c>
      <c r="BW85" s="74">
        <f aca="true" t="shared" si="143" ref="BW85:BW115">SUM(S85,AU85)</f>
        <v>0</v>
      </c>
      <c r="BX85" s="74">
        <f aca="true" t="shared" si="144" ref="BX85:BX115">SUM(T85,AV85)</f>
        <v>59288</v>
      </c>
      <c r="BY85" s="74">
        <f aca="true" t="shared" si="145" ref="BY85:BY115">SUM(U85,AW85)</f>
        <v>4857</v>
      </c>
      <c r="BZ85" s="74">
        <f aca="true" t="shared" si="146" ref="BZ85:BZ115">SUM(V85,AX85)</f>
        <v>0</v>
      </c>
      <c r="CA85" s="74">
        <f aca="true" t="shared" si="147" ref="CA85:CA115">SUM(W85,AY85)</f>
        <v>73873</v>
      </c>
      <c r="CB85" s="74">
        <f aca="true" t="shared" si="148" ref="CB85:CB115">SUM(X85,AZ85)</f>
        <v>0</v>
      </c>
      <c r="CC85" s="74">
        <f aca="true" t="shared" si="149" ref="CC85:CC115">SUM(Y85,BA85)</f>
        <v>71901</v>
      </c>
      <c r="CD85" s="74">
        <f aca="true" t="shared" si="150" ref="CD85:CD115">SUM(Z85,BB85)</f>
        <v>1972</v>
      </c>
      <c r="CE85" s="74">
        <f aca="true" t="shared" si="151" ref="CE85:CE115">SUM(AA85,BC85)</f>
        <v>0</v>
      </c>
      <c r="CF85" s="75">
        <v>0</v>
      </c>
      <c r="CG85" s="74">
        <f aca="true" t="shared" si="152" ref="CG85:CG115">SUM(AC85,BE85)</f>
        <v>0</v>
      </c>
      <c r="CH85" s="74">
        <f aca="true" t="shared" si="153" ref="CH85:CH115">SUM(AD85,BF85)</f>
        <v>0</v>
      </c>
      <c r="CI85" s="74">
        <f aca="true" t="shared" si="154" ref="CI85:CI115">SUM(AE85,BG85)</f>
        <v>247996</v>
      </c>
    </row>
    <row r="86" spans="1:87" s="50" customFormat="1" ht="12" customHeight="1">
      <c r="A86" s="53" t="s">
        <v>679</v>
      </c>
      <c r="B86" s="54" t="s">
        <v>837</v>
      </c>
      <c r="C86" s="53" t="s">
        <v>838</v>
      </c>
      <c r="D86" s="74">
        <f t="shared" si="87"/>
        <v>89376</v>
      </c>
      <c r="E86" s="74">
        <f t="shared" si="88"/>
        <v>89376</v>
      </c>
      <c r="F86" s="74">
        <v>0</v>
      </c>
      <c r="G86" s="74">
        <v>89376</v>
      </c>
      <c r="H86" s="74">
        <v>0</v>
      </c>
      <c r="I86" s="74">
        <v>0</v>
      </c>
      <c r="J86" s="74">
        <v>0</v>
      </c>
      <c r="K86" s="75">
        <v>0</v>
      </c>
      <c r="L86" s="74">
        <f t="shared" si="89"/>
        <v>314100</v>
      </c>
      <c r="M86" s="74">
        <f t="shared" si="90"/>
        <v>74918</v>
      </c>
      <c r="N86" s="74">
        <v>74918</v>
      </c>
      <c r="O86" s="74">
        <v>0</v>
      </c>
      <c r="P86" s="74">
        <v>0</v>
      </c>
      <c r="Q86" s="74">
        <v>0</v>
      </c>
      <c r="R86" s="74">
        <f t="shared" si="91"/>
        <v>96738</v>
      </c>
      <c r="S86" s="74">
        <v>0</v>
      </c>
      <c r="T86" s="74">
        <v>96738</v>
      </c>
      <c r="U86" s="74">
        <v>0</v>
      </c>
      <c r="V86" s="74">
        <v>0</v>
      </c>
      <c r="W86" s="74">
        <f t="shared" si="92"/>
        <v>142444</v>
      </c>
      <c r="X86" s="74">
        <v>0</v>
      </c>
      <c r="Y86" s="74">
        <v>142444</v>
      </c>
      <c r="Z86" s="74">
        <v>0</v>
      </c>
      <c r="AA86" s="74">
        <v>0</v>
      </c>
      <c r="AB86" s="75">
        <v>0</v>
      </c>
      <c r="AC86" s="74">
        <v>0</v>
      </c>
      <c r="AD86" s="74">
        <v>26684</v>
      </c>
      <c r="AE86" s="74">
        <f t="shared" si="93"/>
        <v>430160</v>
      </c>
      <c r="AF86" s="74">
        <f t="shared" si="94"/>
        <v>0</v>
      </c>
      <c r="AG86" s="74">
        <f t="shared" si="95"/>
        <v>0</v>
      </c>
      <c r="AH86" s="74">
        <v>0</v>
      </c>
      <c r="AI86" s="74">
        <v>0</v>
      </c>
      <c r="AJ86" s="74">
        <v>0</v>
      </c>
      <c r="AK86" s="74">
        <v>0</v>
      </c>
      <c r="AL86" s="74">
        <v>0</v>
      </c>
      <c r="AM86" s="75">
        <v>0</v>
      </c>
      <c r="AN86" s="74">
        <f t="shared" si="96"/>
        <v>0</v>
      </c>
      <c r="AO86" s="74">
        <f t="shared" si="97"/>
        <v>0</v>
      </c>
      <c r="AP86" s="74">
        <v>0</v>
      </c>
      <c r="AQ86" s="74">
        <v>0</v>
      </c>
      <c r="AR86" s="74">
        <v>0</v>
      </c>
      <c r="AS86" s="74">
        <v>0</v>
      </c>
      <c r="AT86" s="74">
        <f t="shared" si="98"/>
        <v>0</v>
      </c>
      <c r="AU86" s="74">
        <v>0</v>
      </c>
      <c r="AV86" s="74">
        <v>0</v>
      </c>
      <c r="AW86" s="74">
        <v>0</v>
      </c>
      <c r="AX86" s="74">
        <v>0</v>
      </c>
      <c r="AY86" s="74">
        <f t="shared" si="99"/>
        <v>0</v>
      </c>
      <c r="AZ86" s="74">
        <v>0</v>
      </c>
      <c r="BA86" s="74">
        <v>0</v>
      </c>
      <c r="BB86" s="74">
        <v>0</v>
      </c>
      <c r="BC86" s="74">
        <v>0</v>
      </c>
      <c r="BD86" s="75">
        <v>0</v>
      </c>
      <c r="BE86" s="74">
        <v>0</v>
      </c>
      <c r="BF86" s="74">
        <v>0</v>
      </c>
      <c r="BG86" s="74">
        <f t="shared" si="100"/>
        <v>0</v>
      </c>
      <c r="BH86" s="74">
        <f t="shared" si="129"/>
        <v>89376</v>
      </c>
      <c r="BI86" s="74">
        <f t="shared" si="130"/>
        <v>89376</v>
      </c>
      <c r="BJ86" s="74">
        <f t="shared" si="131"/>
        <v>0</v>
      </c>
      <c r="BK86" s="74">
        <f t="shared" si="132"/>
        <v>89376</v>
      </c>
      <c r="BL86" s="74">
        <f t="shared" si="133"/>
        <v>0</v>
      </c>
      <c r="BM86" s="74">
        <f t="shared" si="134"/>
        <v>0</v>
      </c>
      <c r="BN86" s="74">
        <f t="shared" si="135"/>
        <v>0</v>
      </c>
      <c r="BO86" s="75">
        <v>0</v>
      </c>
      <c r="BP86" s="74">
        <f t="shared" si="136"/>
        <v>314100</v>
      </c>
      <c r="BQ86" s="74">
        <f t="shared" si="137"/>
        <v>74918</v>
      </c>
      <c r="BR86" s="74">
        <f t="shared" si="138"/>
        <v>74918</v>
      </c>
      <c r="BS86" s="74">
        <f t="shared" si="139"/>
        <v>0</v>
      </c>
      <c r="BT86" s="74">
        <f t="shared" si="140"/>
        <v>0</v>
      </c>
      <c r="BU86" s="74">
        <f t="shared" si="141"/>
        <v>0</v>
      </c>
      <c r="BV86" s="74">
        <f t="shared" si="142"/>
        <v>96738</v>
      </c>
      <c r="BW86" s="74">
        <f t="shared" si="143"/>
        <v>0</v>
      </c>
      <c r="BX86" s="74">
        <f t="shared" si="144"/>
        <v>96738</v>
      </c>
      <c r="BY86" s="74">
        <f t="shared" si="145"/>
        <v>0</v>
      </c>
      <c r="BZ86" s="74">
        <f t="shared" si="146"/>
        <v>0</v>
      </c>
      <c r="CA86" s="74">
        <f t="shared" si="147"/>
        <v>142444</v>
      </c>
      <c r="CB86" s="74">
        <f t="shared" si="148"/>
        <v>0</v>
      </c>
      <c r="CC86" s="74">
        <f t="shared" si="149"/>
        <v>142444</v>
      </c>
      <c r="CD86" s="74">
        <f t="shared" si="150"/>
        <v>0</v>
      </c>
      <c r="CE86" s="74">
        <f t="shared" si="151"/>
        <v>0</v>
      </c>
      <c r="CF86" s="75">
        <v>0</v>
      </c>
      <c r="CG86" s="74">
        <f t="shared" si="152"/>
        <v>0</v>
      </c>
      <c r="CH86" s="74">
        <f t="shared" si="153"/>
        <v>26684</v>
      </c>
      <c r="CI86" s="74">
        <f t="shared" si="154"/>
        <v>430160</v>
      </c>
    </row>
    <row r="87" spans="1:87" s="50" customFormat="1" ht="12" customHeight="1">
      <c r="A87" s="53" t="s">
        <v>679</v>
      </c>
      <c r="B87" s="54" t="s">
        <v>839</v>
      </c>
      <c r="C87" s="53" t="s">
        <v>840</v>
      </c>
      <c r="D87" s="74">
        <f t="shared" si="87"/>
        <v>0</v>
      </c>
      <c r="E87" s="74">
        <f t="shared" si="88"/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5">
        <v>0</v>
      </c>
      <c r="L87" s="74">
        <f t="shared" si="89"/>
        <v>203637</v>
      </c>
      <c r="M87" s="74">
        <f t="shared" si="90"/>
        <v>42869</v>
      </c>
      <c r="N87" s="74">
        <v>13524</v>
      </c>
      <c r="O87" s="74">
        <v>0</v>
      </c>
      <c r="P87" s="74">
        <v>29345</v>
      </c>
      <c r="Q87" s="74">
        <v>0</v>
      </c>
      <c r="R87" s="74">
        <f t="shared" si="91"/>
        <v>106514</v>
      </c>
      <c r="S87" s="74">
        <v>0</v>
      </c>
      <c r="T87" s="74">
        <v>98609</v>
      </c>
      <c r="U87" s="74">
        <v>7905</v>
      </c>
      <c r="V87" s="74">
        <v>0</v>
      </c>
      <c r="W87" s="74">
        <f t="shared" si="92"/>
        <v>54254</v>
      </c>
      <c r="X87" s="74">
        <v>0</v>
      </c>
      <c r="Y87" s="74">
        <v>0</v>
      </c>
      <c r="Z87" s="74">
        <v>0</v>
      </c>
      <c r="AA87" s="74">
        <v>54254</v>
      </c>
      <c r="AB87" s="75">
        <v>0</v>
      </c>
      <c r="AC87" s="74">
        <v>0</v>
      </c>
      <c r="AD87" s="74">
        <v>27466</v>
      </c>
      <c r="AE87" s="74">
        <f t="shared" si="93"/>
        <v>231103</v>
      </c>
      <c r="AF87" s="74">
        <f t="shared" si="94"/>
        <v>0</v>
      </c>
      <c r="AG87" s="74">
        <f t="shared" si="95"/>
        <v>0</v>
      </c>
      <c r="AH87" s="74">
        <v>0</v>
      </c>
      <c r="AI87" s="74">
        <v>0</v>
      </c>
      <c r="AJ87" s="74">
        <v>0</v>
      </c>
      <c r="AK87" s="74">
        <v>0</v>
      </c>
      <c r="AL87" s="74">
        <v>0</v>
      </c>
      <c r="AM87" s="75">
        <v>0</v>
      </c>
      <c r="AN87" s="74">
        <f t="shared" si="96"/>
        <v>0</v>
      </c>
      <c r="AO87" s="74">
        <f t="shared" si="97"/>
        <v>0</v>
      </c>
      <c r="AP87" s="74">
        <v>0</v>
      </c>
      <c r="AQ87" s="74">
        <v>0</v>
      </c>
      <c r="AR87" s="74">
        <v>0</v>
      </c>
      <c r="AS87" s="74">
        <v>0</v>
      </c>
      <c r="AT87" s="74">
        <f t="shared" si="98"/>
        <v>0</v>
      </c>
      <c r="AU87" s="74">
        <v>0</v>
      </c>
      <c r="AV87" s="74">
        <v>0</v>
      </c>
      <c r="AW87" s="74">
        <v>0</v>
      </c>
      <c r="AX87" s="74">
        <v>0</v>
      </c>
      <c r="AY87" s="74">
        <f t="shared" si="99"/>
        <v>0</v>
      </c>
      <c r="AZ87" s="74">
        <v>0</v>
      </c>
      <c r="BA87" s="74">
        <v>0</v>
      </c>
      <c r="BB87" s="74">
        <v>0</v>
      </c>
      <c r="BC87" s="74">
        <v>0</v>
      </c>
      <c r="BD87" s="75">
        <v>0</v>
      </c>
      <c r="BE87" s="74">
        <v>0</v>
      </c>
      <c r="BF87" s="74">
        <v>0</v>
      </c>
      <c r="BG87" s="74">
        <f t="shared" si="100"/>
        <v>0</v>
      </c>
      <c r="BH87" s="74">
        <f t="shared" si="129"/>
        <v>0</v>
      </c>
      <c r="BI87" s="74">
        <f t="shared" si="130"/>
        <v>0</v>
      </c>
      <c r="BJ87" s="74">
        <f t="shared" si="131"/>
        <v>0</v>
      </c>
      <c r="BK87" s="74">
        <f t="shared" si="132"/>
        <v>0</v>
      </c>
      <c r="BL87" s="74">
        <f t="shared" si="133"/>
        <v>0</v>
      </c>
      <c r="BM87" s="74">
        <f t="shared" si="134"/>
        <v>0</v>
      </c>
      <c r="BN87" s="74">
        <f t="shared" si="135"/>
        <v>0</v>
      </c>
      <c r="BO87" s="75">
        <v>0</v>
      </c>
      <c r="BP87" s="74">
        <f t="shared" si="136"/>
        <v>203637</v>
      </c>
      <c r="BQ87" s="74">
        <f t="shared" si="137"/>
        <v>42869</v>
      </c>
      <c r="BR87" s="74">
        <f t="shared" si="138"/>
        <v>13524</v>
      </c>
      <c r="BS87" s="74">
        <f t="shared" si="139"/>
        <v>0</v>
      </c>
      <c r="BT87" s="74">
        <f t="shared" si="140"/>
        <v>29345</v>
      </c>
      <c r="BU87" s="74">
        <f t="shared" si="141"/>
        <v>0</v>
      </c>
      <c r="BV87" s="74">
        <f t="shared" si="142"/>
        <v>106514</v>
      </c>
      <c r="BW87" s="74">
        <f t="shared" si="143"/>
        <v>0</v>
      </c>
      <c r="BX87" s="74">
        <f t="shared" si="144"/>
        <v>98609</v>
      </c>
      <c r="BY87" s="74">
        <f t="shared" si="145"/>
        <v>7905</v>
      </c>
      <c r="BZ87" s="74">
        <f t="shared" si="146"/>
        <v>0</v>
      </c>
      <c r="CA87" s="74">
        <f t="shared" si="147"/>
        <v>54254</v>
      </c>
      <c r="CB87" s="74">
        <f t="shared" si="148"/>
        <v>0</v>
      </c>
      <c r="CC87" s="74">
        <f t="shared" si="149"/>
        <v>0</v>
      </c>
      <c r="CD87" s="74">
        <f t="shared" si="150"/>
        <v>0</v>
      </c>
      <c r="CE87" s="74">
        <f t="shared" si="151"/>
        <v>54254</v>
      </c>
      <c r="CF87" s="75">
        <v>0</v>
      </c>
      <c r="CG87" s="74">
        <f t="shared" si="152"/>
        <v>0</v>
      </c>
      <c r="CH87" s="74">
        <f t="shared" si="153"/>
        <v>27466</v>
      </c>
      <c r="CI87" s="74">
        <f t="shared" si="154"/>
        <v>231103</v>
      </c>
    </row>
    <row r="88" spans="1:87" s="50" customFormat="1" ht="12" customHeight="1">
      <c r="A88" s="53" t="s">
        <v>679</v>
      </c>
      <c r="B88" s="54" t="s">
        <v>841</v>
      </c>
      <c r="C88" s="53" t="s">
        <v>842</v>
      </c>
      <c r="D88" s="74">
        <f t="shared" si="87"/>
        <v>0</v>
      </c>
      <c r="E88" s="74">
        <f t="shared" si="88"/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5">
        <v>0</v>
      </c>
      <c r="L88" s="74">
        <f t="shared" si="89"/>
        <v>0</v>
      </c>
      <c r="M88" s="74">
        <f t="shared" si="90"/>
        <v>0</v>
      </c>
      <c r="N88" s="74">
        <v>0</v>
      </c>
      <c r="O88" s="74">
        <v>0</v>
      </c>
      <c r="P88" s="74">
        <v>0</v>
      </c>
      <c r="Q88" s="74">
        <v>0</v>
      </c>
      <c r="R88" s="74">
        <f t="shared" si="91"/>
        <v>0</v>
      </c>
      <c r="S88" s="74">
        <v>0</v>
      </c>
      <c r="T88" s="74">
        <v>0</v>
      </c>
      <c r="U88" s="74">
        <v>0</v>
      </c>
      <c r="V88" s="74">
        <v>0</v>
      </c>
      <c r="W88" s="74">
        <f t="shared" si="92"/>
        <v>0</v>
      </c>
      <c r="X88" s="74">
        <v>0</v>
      </c>
      <c r="Y88" s="74">
        <v>0</v>
      </c>
      <c r="Z88" s="74">
        <v>0</v>
      </c>
      <c r="AA88" s="74">
        <v>0</v>
      </c>
      <c r="AB88" s="75">
        <v>0</v>
      </c>
      <c r="AC88" s="74">
        <v>0</v>
      </c>
      <c r="AD88" s="74">
        <v>0</v>
      </c>
      <c r="AE88" s="74">
        <f t="shared" si="93"/>
        <v>0</v>
      </c>
      <c r="AF88" s="74">
        <f t="shared" si="94"/>
        <v>0</v>
      </c>
      <c r="AG88" s="74">
        <f t="shared" si="95"/>
        <v>0</v>
      </c>
      <c r="AH88" s="74">
        <v>0</v>
      </c>
      <c r="AI88" s="74">
        <v>0</v>
      </c>
      <c r="AJ88" s="74">
        <v>0</v>
      </c>
      <c r="AK88" s="74">
        <v>0</v>
      </c>
      <c r="AL88" s="74">
        <v>0</v>
      </c>
      <c r="AM88" s="75">
        <v>0</v>
      </c>
      <c r="AN88" s="74">
        <f t="shared" si="96"/>
        <v>578892</v>
      </c>
      <c r="AO88" s="74">
        <f t="shared" si="97"/>
        <v>96966</v>
      </c>
      <c r="AP88" s="74">
        <v>96966</v>
      </c>
      <c r="AQ88" s="74">
        <v>0</v>
      </c>
      <c r="AR88" s="74">
        <v>0</v>
      </c>
      <c r="AS88" s="74">
        <v>0</v>
      </c>
      <c r="AT88" s="74">
        <f t="shared" si="98"/>
        <v>481926</v>
      </c>
      <c r="AU88" s="74">
        <v>0</v>
      </c>
      <c r="AV88" s="74">
        <v>481926</v>
      </c>
      <c r="AW88" s="74">
        <v>0</v>
      </c>
      <c r="AX88" s="74">
        <v>0</v>
      </c>
      <c r="AY88" s="74">
        <f t="shared" si="99"/>
        <v>0</v>
      </c>
      <c r="AZ88" s="74">
        <v>0</v>
      </c>
      <c r="BA88" s="74">
        <v>0</v>
      </c>
      <c r="BB88" s="74">
        <v>0</v>
      </c>
      <c r="BC88" s="74">
        <v>0</v>
      </c>
      <c r="BD88" s="75">
        <v>0</v>
      </c>
      <c r="BE88" s="74">
        <v>0</v>
      </c>
      <c r="BF88" s="74">
        <v>44432</v>
      </c>
      <c r="BG88" s="74">
        <f t="shared" si="100"/>
        <v>623324</v>
      </c>
      <c r="BH88" s="74">
        <f t="shared" si="129"/>
        <v>0</v>
      </c>
      <c r="BI88" s="74">
        <f t="shared" si="130"/>
        <v>0</v>
      </c>
      <c r="BJ88" s="74">
        <f t="shared" si="131"/>
        <v>0</v>
      </c>
      <c r="BK88" s="74">
        <f t="shared" si="132"/>
        <v>0</v>
      </c>
      <c r="BL88" s="74">
        <f t="shared" si="133"/>
        <v>0</v>
      </c>
      <c r="BM88" s="74">
        <f t="shared" si="134"/>
        <v>0</v>
      </c>
      <c r="BN88" s="74">
        <f t="shared" si="135"/>
        <v>0</v>
      </c>
      <c r="BO88" s="75">
        <v>0</v>
      </c>
      <c r="BP88" s="74">
        <f t="shared" si="136"/>
        <v>578892</v>
      </c>
      <c r="BQ88" s="74">
        <f t="shared" si="137"/>
        <v>96966</v>
      </c>
      <c r="BR88" s="74">
        <f t="shared" si="138"/>
        <v>96966</v>
      </c>
      <c r="BS88" s="74">
        <f t="shared" si="139"/>
        <v>0</v>
      </c>
      <c r="BT88" s="74">
        <f t="shared" si="140"/>
        <v>0</v>
      </c>
      <c r="BU88" s="74">
        <f t="shared" si="141"/>
        <v>0</v>
      </c>
      <c r="BV88" s="74">
        <f t="shared" si="142"/>
        <v>481926</v>
      </c>
      <c r="BW88" s="74">
        <f t="shared" si="143"/>
        <v>0</v>
      </c>
      <c r="BX88" s="74">
        <f t="shared" si="144"/>
        <v>481926</v>
      </c>
      <c r="BY88" s="74">
        <f t="shared" si="145"/>
        <v>0</v>
      </c>
      <c r="BZ88" s="74">
        <f t="shared" si="146"/>
        <v>0</v>
      </c>
      <c r="CA88" s="74">
        <f t="shared" si="147"/>
        <v>0</v>
      </c>
      <c r="CB88" s="74">
        <f t="shared" si="148"/>
        <v>0</v>
      </c>
      <c r="CC88" s="74">
        <f t="shared" si="149"/>
        <v>0</v>
      </c>
      <c r="CD88" s="74">
        <f t="shared" si="150"/>
        <v>0</v>
      </c>
      <c r="CE88" s="74">
        <f t="shared" si="151"/>
        <v>0</v>
      </c>
      <c r="CF88" s="75">
        <v>0</v>
      </c>
      <c r="CG88" s="74">
        <f t="shared" si="152"/>
        <v>0</v>
      </c>
      <c r="CH88" s="74">
        <f t="shared" si="153"/>
        <v>44432</v>
      </c>
      <c r="CI88" s="74">
        <f t="shared" si="154"/>
        <v>623324</v>
      </c>
    </row>
    <row r="89" spans="1:87" s="50" customFormat="1" ht="12" customHeight="1">
      <c r="A89" s="53" t="s">
        <v>679</v>
      </c>
      <c r="B89" s="54" t="s">
        <v>843</v>
      </c>
      <c r="C89" s="53" t="s">
        <v>844</v>
      </c>
      <c r="D89" s="74">
        <f t="shared" si="87"/>
        <v>0</v>
      </c>
      <c r="E89" s="74">
        <f t="shared" si="88"/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5">
        <v>0</v>
      </c>
      <c r="L89" s="74">
        <f t="shared" si="89"/>
        <v>0</v>
      </c>
      <c r="M89" s="74">
        <f t="shared" si="90"/>
        <v>0</v>
      </c>
      <c r="N89" s="74">
        <v>0</v>
      </c>
      <c r="O89" s="74">
        <v>0</v>
      </c>
      <c r="P89" s="74">
        <v>0</v>
      </c>
      <c r="Q89" s="74">
        <v>0</v>
      </c>
      <c r="R89" s="74">
        <f t="shared" si="91"/>
        <v>0</v>
      </c>
      <c r="S89" s="74">
        <v>0</v>
      </c>
      <c r="T89" s="74">
        <v>0</v>
      </c>
      <c r="U89" s="74">
        <v>0</v>
      </c>
      <c r="V89" s="74">
        <v>0</v>
      </c>
      <c r="W89" s="74">
        <f t="shared" si="92"/>
        <v>0</v>
      </c>
      <c r="X89" s="74">
        <v>0</v>
      </c>
      <c r="Y89" s="74">
        <v>0</v>
      </c>
      <c r="Z89" s="74">
        <v>0</v>
      </c>
      <c r="AA89" s="74">
        <v>0</v>
      </c>
      <c r="AB89" s="75">
        <v>0</v>
      </c>
      <c r="AC89" s="74">
        <v>0</v>
      </c>
      <c r="AD89" s="74">
        <v>0</v>
      </c>
      <c r="AE89" s="74">
        <f t="shared" si="93"/>
        <v>0</v>
      </c>
      <c r="AF89" s="74">
        <f t="shared" si="94"/>
        <v>96495</v>
      </c>
      <c r="AG89" s="74">
        <f t="shared" si="95"/>
        <v>96495</v>
      </c>
      <c r="AH89" s="74">
        <v>0</v>
      </c>
      <c r="AI89" s="74">
        <v>96495</v>
      </c>
      <c r="AJ89" s="74">
        <v>0</v>
      </c>
      <c r="AK89" s="74">
        <v>0</v>
      </c>
      <c r="AL89" s="74">
        <v>0</v>
      </c>
      <c r="AM89" s="75">
        <v>0</v>
      </c>
      <c r="AN89" s="74">
        <f t="shared" si="96"/>
        <v>424816</v>
      </c>
      <c r="AO89" s="74">
        <f t="shared" si="97"/>
        <v>98681</v>
      </c>
      <c r="AP89" s="74">
        <v>98681</v>
      </c>
      <c r="AQ89" s="74">
        <v>0</v>
      </c>
      <c r="AR89" s="74">
        <v>0</v>
      </c>
      <c r="AS89" s="74">
        <v>0</v>
      </c>
      <c r="AT89" s="74">
        <f t="shared" si="98"/>
        <v>326135</v>
      </c>
      <c r="AU89" s="74">
        <v>0</v>
      </c>
      <c r="AV89" s="74">
        <v>326135</v>
      </c>
      <c r="AW89" s="74">
        <v>0</v>
      </c>
      <c r="AX89" s="74">
        <v>0</v>
      </c>
      <c r="AY89" s="74">
        <f t="shared" si="99"/>
        <v>0</v>
      </c>
      <c r="AZ89" s="74">
        <v>0</v>
      </c>
      <c r="BA89" s="74">
        <v>0</v>
      </c>
      <c r="BB89" s="74">
        <v>0</v>
      </c>
      <c r="BC89" s="74">
        <v>0</v>
      </c>
      <c r="BD89" s="75">
        <v>0</v>
      </c>
      <c r="BE89" s="74">
        <v>0</v>
      </c>
      <c r="BF89" s="74">
        <v>0</v>
      </c>
      <c r="BG89" s="74">
        <f t="shared" si="100"/>
        <v>521311</v>
      </c>
      <c r="BH89" s="74">
        <f t="shared" si="129"/>
        <v>96495</v>
      </c>
      <c r="BI89" s="74">
        <f t="shared" si="130"/>
        <v>96495</v>
      </c>
      <c r="BJ89" s="74">
        <f t="shared" si="131"/>
        <v>0</v>
      </c>
      <c r="BK89" s="74">
        <f t="shared" si="132"/>
        <v>96495</v>
      </c>
      <c r="BL89" s="74">
        <f t="shared" si="133"/>
        <v>0</v>
      </c>
      <c r="BM89" s="74">
        <f t="shared" si="134"/>
        <v>0</v>
      </c>
      <c r="BN89" s="74">
        <f t="shared" si="135"/>
        <v>0</v>
      </c>
      <c r="BO89" s="75">
        <v>0</v>
      </c>
      <c r="BP89" s="74">
        <f t="shared" si="136"/>
        <v>424816</v>
      </c>
      <c r="BQ89" s="74">
        <f t="shared" si="137"/>
        <v>98681</v>
      </c>
      <c r="BR89" s="74">
        <f t="shared" si="138"/>
        <v>98681</v>
      </c>
      <c r="BS89" s="74">
        <f t="shared" si="139"/>
        <v>0</v>
      </c>
      <c r="BT89" s="74">
        <f t="shared" si="140"/>
        <v>0</v>
      </c>
      <c r="BU89" s="74">
        <f t="shared" si="141"/>
        <v>0</v>
      </c>
      <c r="BV89" s="74">
        <f t="shared" si="142"/>
        <v>326135</v>
      </c>
      <c r="BW89" s="74">
        <f t="shared" si="143"/>
        <v>0</v>
      </c>
      <c r="BX89" s="74">
        <f t="shared" si="144"/>
        <v>326135</v>
      </c>
      <c r="BY89" s="74">
        <f t="shared" si="145"/>
        <v>0</v>
      </c>
      <c r="BZ89" s="74">
        <f t="shared" si="146"/>
        <v>0</v>
      </c>
      <c r="CA89" s="74">
        <f t="shared" si="147"/>
        <v>0</v>
      </c>
      <c r="CB89" s="74">
        <f t="shared" si="148"/>
        <v>0</v>
      </c>
      <c r="CC89" s="74">
        <f t="shared" si="149"/>
        <v>0</v>
      </c>
      <c r="CD89" s="74">
        <f t="shared" si="150"/>
        <v>0</v>
      </c>
      <c r="CE89" s="74">
        <f t="shared" si="151"/>
        <v>0</v>
      </c>
      <c r="CF89" s="75">
        <v>0</v>
      </c>
      <c r="CG89" s="74">
        <f t="shared" si="152"/>
        <v>0</v>
      </c>
      <c r="CH89" s="74">
        <f t="shared" si="153"/>
        <v>0</v>
      </c>
      <c r="CI89" s="74">
        <f t="shared" si="154"/>
        <v>521311</v>
      </c>
    </row>
    <row r="90" spans="1:87" s="50" customFormat="1" ht="12" customHeight="1">
      <c r="A90" s="53" t="s">
        <v>679</v>
      </c>
      <c r="B90" s="54" t="s">
        <v>845</v>
      </c>
      <c r="C90" s="53" t="s">
        <v>846</v>
      </c>
      <c r="D90" s="74">
        <f t="shared" si="87"/>
        <v>0</v>
      </c>
      <c r="E90" s="74">
        <f t="shared" si="88"/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5">
        <v>0</v>
      </c>
      <c r="L90" s="74">
        <f t="shared" si="89"/>
        <v>0</v>
      </c>
      <c r="M90" s="74">
        <f t="shared" si="90"/>
        <v>0</v>
      </c>
      <c r="N90" s="74">
        <v>0</v>
      </c>
      <c r="O90" s="74">
        <v>0</v>
      </c>
      <c r="P90" s="74">
        <v>0</v>
      </c>
      <c r="Q90" s="74">
        <v>0</v>
      </c>
      <c r="R90" s="74">
        <f t="shared" si="91"/>
        <v>0</v>
      </c>
      <c r="S90" s="74">
        <v>0</v>
      </c>
      <c r="T90" s="74">
        <v>0</v>
      </c>
      <c r="U90" s="74">
        <v>0</v>
      </c>
      <c r="V90" s="74">
        <v>0</v>
      </c>
      <c r="W90" s="74">
        <f t="shared" si="92"/>
        <v>0</v>
      </c>
      <c r="X90" s="74">
        <v>0</v>
      </c>
      <c r="Y90" s="74">
        <v>0</v>
      </c>
      <c r="Z90" s="74">
        <v>0</v>
      </c>
      <c r="AA90" s="74">
        <v>0</v>
      </c>
      <c r="AB90" s="75">
        <v>0</v>
      </c>
      <c r="AC90" s="74">
        <v>0</v>
      </c>
      <c r="AD90" s="74">
        <v>0</v>
      </c>
      <c r="AE90" s="74">
        <f t="shared" si="93"/>
        <v>0</v>
      </c>
      <c r="AF90" s="74">
        <f t="shared" si="94"/>
        <v>0</v>
      </c>
      <c r="AG90" s="74">
        <f t="shared" si="95"/>
        <v>0</v>
      </c>
      <c r="AH90" s="74">
        <v>0</v>
      </c>
      <c r="AI90" s="74">
        <v>0</v>
      </c>
      <c r="AJ90" s="74">
        <v>0</v>
      </c>
      <c r="AK90" s="74">
        <v>0</v>
      </c>
      <c r="AL90" s="74">
        <v>0</v>
      </c>
      <c r="AM90" s="75">
        <v>0</v>
      </c>
      <c r="AN90" s="74">
        <f t="shared" si="96"/>
        <v>168345</v>
      </c>
      <c r="AO90" s="74">
        <f t="shared" si="97"/>
        <v>29430</v>
      </c>
      <c r="AP90" s="74">
        <v>29430</v>
      </c>
      <c r="AQ90" s="74">
        <v>0</v>
      </c>
      <c r="AR90" s="74">
        <v>0</v>
      </c>
      <c r="AS90" s="74">
        <v>0</v>
      </c>
      <c r="AT90" s="74">
        <f t="shared" si="98"/>
        <v>87914</v>
      </c>
      <c r="AU90" s="74">
        <v>0</v>
      </c>
      <c r="AV90" s="74">
        <v>87914</v>
      </c>
      <c r="AW90" s="74">
        <v>0</v>
      </c>
      <c r="AX90" s="74">
        <v>0</v>
      </c>
      <c r="AY90" s="74">
        <f t="shared" si="99"/>
        <v>51001</v>
      </c>
      <c r="AZ90" s="74">
        <v>0</v>
      </c>
      <c r="BA90" s="74">
        <v>47912</v>
      </c>
      <c r="BB90" s="74">
        <v>3089</v>
      </c>
      <c r="BC90" s="74">
        <v>0</v>
      </c>
      <c r="BD90" s="75">
        <v>0</v>
      </c>
      <c r="BE90" s="74">
        <v>0</v>
      </c>
      <c r="BF90" s="74">
        <v>39717</v>
      </c>
      <c r="BG90" s="74">
        <f t="shared" si="100"/>
        <v>208062</v>
      </c>
      <c r="BH90" s="74">
        <f t="shared" si="129"/>
        <v>0</v>
      </c>
      <c r="BI90" s="74">
        <f t="shared" si="130"/>
        <v>0</v>
      </c>
      <c r="BJ90" s="74">
        <f t="shared" si="131"/>
        <v>0</v>
      </c>
      <c r="BK90" s="74">
        <f t="shared" si="132"/>
        <v>0</v>
      </c>
      <c r="BL90" s="74">
        <f t="shared" si="133"/>
        <v>0</v>
      </c>
      <c r="BM90" s="74">
        <f t="shared" si="134"/>
        <v>0</v>
      </c>
      <c r="BN90" s="74">
        <f t="shared" si="135"/>
        <v>0</v>
      </c>
      <c r="BO90" s="75">
        <v>0</v>
      </c>
      <c r="BP90" s="74">
        <f t="shared" si="136"/>
        <v>168345</v>
      </c>
      <c r="BQ90" s="74">
        <f t="shared" si="137"/>
        <v>29430</v>
      </c>
      <c r="BR90" s="74">
        <f t="shared" si="138"/>
        <v>29430</v>
      </c>
      <c r="BS90" s="74">
        <f t="shared" si="139"/>
        <v>0</v>
      </c>
      <c r="BT90" s="74">
        <f t="shared" si="140"/>
        <v>0</v>
      </c>
      <c r="BU90" s="74">
        <f t="shared" si="141"/>
        <v>0</v>
      </c>
      <c r="BV90" s="74">
        <f t="shared" si="142"/>
        <v>87914</v>
      </c>
      <c r="BW90" s="74">
        <f t="shared" si="143"/>
        <v>0</v>
      </c>
      <c r="BX90" s="74">
        <f t="shared" si="144"/>
        <v>87914</v>
      </c>
      <c r="BY90" s="74">
        <f t="shared" si="145"/>
        <v>0</v>
      </c>
      <c r="BZ90" s="74">
        <f t="shared" si="146"/>
        <v>0</v>
      </c>
      <c r="CA90" s="74">
        <f t="shared" si="147"/>
        <v>51001</v>
      </c>
      <c r="CB90" s="74">
        <f t="shared" si="148"/>
        <v>0</v>
      </c>
      <c r="CC90" s="74">
        <f t="shared" si="149"/>
        <v>47912</v>
      </c>
      <c r="CD90" s="74">
        <f t="shared" si="150"/>
        <v>3089</v>
      </c>
      <c r="CE90" s="74">
        <f t="shared" si="151"/>
        <v>0</v>
      </c>
      <c r="CF90" s="75">
        <v>0</v>
      </c>
      <c r="CG90" s="74">
        <f t="shared" si="152"/>
        <v>0</v>
      </c>
      <c r="CH90" s="74">
        <f t="shared" si="153"/>
        <v>39717</v>
      </c>
      <c r="CI90" s="74">
        <f t="shared" si="154"/>
        <v>208062</v>
      </c>
    </row>
    <row r="91" spans="1:87" s="50" customFormat="1" ht="12" customHeight="1">
      <c r="A91" s="53" t="s">
        <v>679</v>
      </c>
      <c r="B91" s="54" t="s">
        <v>847</v>
      </c>
      <c r="C91" s="53" t="s">
        <v>848</v>
      </c>
      <c r="D91" s="74">
        <f t="shared" si="87"/>
        <v>0</v>
      </c>
      <c r="E91" s="74">
        <f t="shared" si="88"/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5">
        <v>0</v>
      </c>
      <c r="L91" s="74">
        <f t="shared" si="89"/>
        <v>0</v>
      </c>
      <c r="M91" s="74">
        <f t="shared" si="90"/>
        <v>0</v>
      </c>
      <c r="N91" s="74">
        <v>0</v>
      </c>
      <c r="O91" s="74">
        <v>0</v>
      </c>
      <c r="P91" s="74">
        <v>0</v>
      </c>
      <c r="Q91" s="74">
        <v>0</v>
      </c>
      <c r="R91" s="74">
        <f t="shared" si="91"/>
        <v>0</v>
      </c>
      <c r="S91" s="74">
        <v>0</v>
      </c>
      <c r="T91" s="74">
        <v>0</v>
      </c>
      <c r="U91" s="74">
        <v>0</v>
      </c>
      <c r="V91" s="74">
        <v>0</v>
      </c>
      <c r="W91" s="74">
        <f t="shared" si="92"/>
        <v>0</v>
      </c>
      <c r="X91" s="74">
        <v>0</v>
      </c>
      <c r="Y91" s="74">
        <v>0</v>
      </c>
      <c r="Z91" s="74">
        <v>0</v>
      </c>
      <c r="AA91" s="74">
        <v>0</v>
      </c>
      <c r="AB91" s="75">
        <v>0</v>
      </c>
      <c r="AC91" s="74">
        <v>0</v>
      </c>
      <c r="AD91" s="74">
        <v>0</v>
      </c>
      <c r="AE91" s="74">
        <f t="shared" si="93"/>
        <v>0</v>
      </c>
      <c r="AF91" s="74">
        <f t="shared" si="94"/>
        <v>0</v>
      </c>
      <c r="AG91" s="74">
        <f t="shared" si="95"/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5">
        <v>0</v>
      </c>
      <c r="AN91" s="74">
        <f t="shared" si="96"/>
        <v>55114</v>
      </c>
      <c r="AO91" s="74">
        <f t="shared" si="97"/>
        <v>21346</v>
      </c>
      <c r="AP91" s="74">
        <v>21346</v>
      </c>
      <c r="AQ91" s="74">
        <v>0</v>
      </c>
      <c r="AR91" s="74">
        <v>0</v>
      </c>
      <c r="AS91" s="74">
        <v>0</v>
      </c>
      <c r="AT91" s="74">
        <f t="shared" si="98"/>
        <v>33768</v>
      </c>
      <c r="AU91" s="74">
        <v>937</v>
      </c>
      <c r="AV91" s="74">
        <v>32831</v>
      </c>
      <c r="AW91" s="74">
        <v>0</v>
      </c>
      <c r="AX91" s="74">
        <v>0</v>
      </c>
      <c r="AY91" s="74">
        <f t="shared" si="99"/>
        <v>0</v>
      </c>
      <c r="AZ91" s="74">
        <v>0</v>
      </c>
      <c r="BA91" s="74">
        <v>0</v>
      </c>
      <c r="BB91" s="74">
        <v>0</v>
      </c>
      <c r="BC91" s="74">
        <v>0</v>
      </c>
      <c r="BD91" s="75">
        <v>0</v>
      </c>
      <c r="BE91" s="74">
        <v>0</v>
      </c>
      <c r="BF91" s="74">
        <v>12126</v>
      </c>
      <c r="BG91" s="74">
        <f t="shared" si="100"/>
        <v>67240</v>
      </c>
      <c r="BH91" s="74">
        <f t="shared" si="129"/>
        <v>0</v>
      </c>
      <c r="BI91" s="74">
        <f t="shared" si="130"/>
        <v>0</v>
      </c>
      <c r="BJ91" s="74">
        <f t="shared" si="131"/>
        <v>0</v>
      </c>
      <c r="BK91" s="74">
        <f t="shared" si="132"/>
        <v>0</v>
      </c>
      <c r="BL91" s="74">
        <f t="shared" si="133"/>
        <v>0</v>
      </c>
      <c r="BM91" s="74">
        <f t="shared" si="134"/>
        <v>0</v>
      </c>
      <c r="BN91" s="74">
        <f t="shared" si="135"/>
        <v>0</v>
      </c>
      <c r="BO91" s="75">
        <v>0</v>
      </c>
      <c r="BP91" s="74">
        <f t="shared" si="136"/>
        <v>55114</v>
      </c>
      <c r="BQ91" s="74">
        <f t="shared" si="137"/>
        <v>21346</v>
      </c>
      <c r="BR91" s="74">
        <f t="shared" si="138"/>
        <v>21346</v>
      </c>
      <c r="BS91" s="74">
        <f t="shared" si="139"/>
        <v>0</v>
      </c>
      <c r="BT91" s="74">
        <f t="shared" si="140"/>
        <v>0</v>
      </c>
      <c r="BU91" s="74">
        <f t="shared" si="141"/>
        <v>0</v>
      </c>
      <c r="BV91" s="74">
        <f t="shared" si="142"/>
        <v>33768</v>
      </c>
      <c r="BW91" s="74">
        <f t="shared" si="143"/>
        <v>937</v>
      </c>
      <c r="BX91" s="74">
        <f t="shared" si="144"/>
        <v>32831</v>
      </c>
      <c r="BY91" s="74">
        <f t="shared" si="145"/>
        <v>0</v>
      </c>
      <c r="BZ91" s="74">
        <f t="shared" si="146"/>
        <v>0</v>
      </c>
      <c r="CA91" s="74">
        <f t="shared" si="147"/>
        <v>0</v>
      </c>
      <c r="CB91" s="74">
        <f t="shared" si="148"/>
        <v>0</v>
      </c>
      <c r="CC91" s="74">
        <f t="shared" si="149"/>
        <v>0</v>
      </c>
      <c r="CD91" s="74">
        <f t="shared" si="150"/>
        <v>0</v>
      </c>
      <c r="CE91" s="74">
        <f t="shared" si="151"/>
        <v>0</v>
      </c>
      <c r="CF91" s="75">
        <v>0</v>
      </c>
      <c r="CG91" s="74">
        <f t="shared" si="152"/>
        <v>0</v>
      </c>
      <c r="CH91" s="74">
        <f t="shared" si="153"/>
        <v>12126</v>
      </c>
      <c r="CI91" s="74">
        <f t="shared" si="154"/>
        <v>67240</v>
      </c>
    </row>
    <row r="92" spans="1:87" s="50" customFormat="1" ht="12" customHeight="1">
      <c r="A92" s="53" t="s">
        <v>679</v>
      </c>
      <c r="B92" s="54" t="s">
        <v>849</v>
      </c>
      <c r="C92" s="53" t="s">
        <v>850</v>
      </c>
      <c r="D92" s="74">
        <f t="shared" si="87"/>
        <v>140805</v>
      </c>
      <c r="E92" s="74">
        <f t="shared" si="88"/>
        <v>140805</v>
      </c>
      <c r="F92" s="74">
        <v>0</v>
      </c>
      <c r="G92" s="74">
        <v>140805</v>
      </c>
      <c r="H92" s="74">
        <v>0</v>
      </c>
      <c r="I92" s="74">
        <v>0</v>
      </c>
      <c r="J92" s="74">
        <v>0</v>
      </c>
      <c r="K92" s="75">
        <v>0</v>
      </c>
      <c r="L92" s="74">
        <f t="shared" si="89"/>
        <v>783774</v>
      </c>
      <c r="M92" s="74">
        <f t="shared" si="90"/>
        <v>57873</v>
      </c>
      <c r="N92" s="74">
        <v>21702</v>
      </c>
      <c r="O92" s="74">
        <v>0</v>
      </c>
      <c r="P92" s="74">
        <v>28937</v>
      </c>
      <c r="Q92" s="74">
        <v>7234</v>
      </c>
      <c r="R92" s="74">
        <f t="shared" si="91"/>
        <v>351239</v>
      </c>
      <c r="S92" s="74">
        <v>0</v>
      </c>
      <c r="T92" s="74">
        <v>351239</v>
      </c>
      <c r="U92" s="74">
        <v>0</v>
      </c>
      <c r="V92" s="74">
        <v>0</v>
      </c>
      <c r="W92" s="74">
        <f t="shared" si="92"/>
        <v>273088</v>
      </c>
      <c r="X92" s="74">
        <v>0</v>
      </c>
      <c r="Y92" s="74">
        <v>178185</v>
      </c>
      <c r="Z92" s="74">
        <v>92076</v>
      </c>
      <c r="AA92" s="74">
        <v>2827</v>
      </c>
      <c r="AB92" s="75">
        <v>0</v>
      </c>
      <c r="AC92" s="74">
        <v>101574</v>
      </c>
      <c r="AD92" s="74">
        <v>125018</v>
      </c>
      <c r="AE92" s="74">
        <f t="shared" si="93"/>
        <v>1049597</v>
      </c>
      <c r="AF92" s="74">
        <f t="shared" si="94"/>
        <v>651200</v>
      </c>
      <c r="AG92" s="74">
        <f t="shared" si="95"/>
        <v>651200</v>
      </c>
      <c r="AH92" s="74">
        <v>0</v>
      </c>
      <c r="AI92" s="74">
        <v>651200</v>
      </c>
      <c r="AJ92" s="74">
        <v>0</v>
      </c>
      <c r="AK92" s="74">
        <v>0</v>
      </c>
      <c r="AL92" s="74">
        <v>0</v>
      </c>
      <c r="AM92" s="75">
        <v>0</v>
      </c>
      <c r="AN92" s="74">
        <f t="shared" si="96"/>
        <v>179429</v>
      </c>
      <c r="AO92" s="74">
        <f t="shared" si="97"/>
        <v>36667</v>
      </c>
      <c r="AP92" s="74">
        <v>14667</v>
      </c>
      <c r="AQ92" s="74">
        <v>0</v>
      </c>
      <c r="AR92" s="74">
        <v>22000</v>
      </c>
      <c r="AS92" s="74">
        <v>0</v>
      </c>
      <c r="AT92" s="74">
        <f t="shared" si="98"/>
        <v>112595</v>
      </c>
      <c r="AU92" s="74">
        <v>0</v>
      </c>
      <c r="AV92" s="74">
        <v>112595</v>
      </c>
      <c r="AW92" s="74">
        <v>0</v>
      </c>
      <c r="AX92" s="74">
        <v>0</v>
      </c>
      <c r="AY92" s="74">
        <f t="shared" si="99"/>
        <v>30167</v>
      </c>
      <c r="AZ92" s="74">
        <v>0</v>
      </c>
      <c r="BA92" s="74">
        <v>29106</v>
      </c>
      <c r="BB92" s="74">
        <v>0</v>
      </c>
      <c r="BC92" s="74">
        <v>1061</v>
      </c>
      <c r="BD92" s="75">
        <v>0</v>
      </c>
      <c r="BE92" s="74">
        <v>0</v>
      </c>
      <c r="BF92" s="74">
        <v>1326</v>
      </c>
      <c r="BG92" s="74">
        <f t="shared" si="100"/>
        <v>831955</v>
      </c>
      <c r="BH92" s="74">
        <f t="shared" si="129"/>
        <v>792005</v>
      </c>
      <c r="BI92" s="74">
        <f t="shared" si="130"/>
        <v>792005</v>
      </c>
      <c r="BJ92" s="74">
        <f t="shared" si="131"/>
        <v>0</v>
      </c>
      <c r="BK92" s="74">
        <f t="shared" si="132"/>
        <v>792005</v>
      </c>
      <c r="BL92" s="74">
        <f t="shared" si="133"/>
        <v>0</v>
      </c>
      <c r="BM92" s="74">
        <f t="shared" si="134"/>
        <v>0</v>
      </c>
      <c r="BN92" s="74">
        <f t="shared" si="135"/>
        <v>0</v>
      </c>
      <c r="BO92" s="75">
        <v>0</v>
      </c>
      <c r="BP92" s="74">
        <f t="shared" si="136"/>
        <v>963203</v>
      </c>
      <c r="BQ92" s="74">
        <f t="shared" si="137"/>
        <v>94540</v>
      </c>
      <c r="BR92" s="74">
        <f t="shared" si="138"/>
        <v>36369</v>
      </c>
      <c r="BS92" s="74">
        <f t="shared" si="139"/>
        <v>0</v>
      </c>
      <c r="BT92" s="74">
        <f t="shared" si="140"/>
        <v>50937</v>
      </c>
      <c r="BU92" s="74">
        <f t="shared" si="141"/>
        <v>7234</v>
      </c>
      <c r="BV92" s="74">
        <f t="shared" si="142"/>
        <v>463834</v>
      </c>
      <c r="BW92" s="74">
        <f t="shared" si="143"/>
        <v>0</v>
      </c>
      <c r="BX92" s="74">
        <f t="shared" si="144"/>
        <v>463834</v>
      </c>
      <c r="BY92" s="74">
        <f t="shared" si="145"/>
        <v>0</v>
      </c>
      <c r="BZ92" s="74">
        <f t="shared" si="146"/>
        <v>0</v>
      </c>
      <c r="CA92" s="74">
        <f t="shared" si="147"/>
        <v>303255</v>
      </c>
      <c r="CB92" s="74">
        <f t="shared" si="148"/>
        <v>0</v>
      </c>
      <c r="CC92" s="74">
        <f t="shared" si="149"/>
        <v>207291</v>
      </c>
      <c r="CD92" s="74">
        <f t="shared" si="150"/>
        <v>92076</v>
      </c>
      <c r="CE92" s="74">
        <f t="shared" si="151"/>
        <v>3888</v>
      </c>
      <c r="CF92" s="75">
        <v>0</v>
      </c>
      <c r="CG92" s="74">
        <f t="shared" si="152"/>
        <v>101574</v>
      </c>
      <c r="CH92" s="74">
        <f t="shared" si="153"/>
        <v>126344</v>
      </c>
      <c r="CI92" s="74">
        <f t="shared" si="154"/>
        <v>1881552</v>
      </c>
    </row>
    <row r="93" spans="1:87" s="50" customFormat="1" ht="12" customHeight="1">
      <c r="A93" s="53" t="s">
        <v>679</v>
      </c>
      <c r="B93" s="54" t="s">
        <v>851</v>
      </c>
      <c r="C93" s="53" t="s">
        <v>852</v>
      </c>
      <c r="D93" s="74">
        <f t="shared" si="87"/>
        <v>0</v>
      </c>
      <c r="E93" s="74">
        <f t="shared" si="88"/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5">
        <v>0</v>
      </c>
      <c r="L93" s="74">
        <f t="shared" si="89"/>
        <v>0</v>
      </c>
      <c r="M93" s="74">
        <f t="shared" si="90"/>
        <v>0</v>
      </c>
      <c r="N93" s="74">
        <v>0</v>
      </c>
      <c r="O93" s="74">
        <v>0</v>
      </c>
      <c r="P93" s="74">
        <v>0</v>
      </c>
      <c r="Q93" s="74">
        <v>0</v>
      </c>
      <c r="R93" s="74">
        <f t="shared" si="91"/>
        <v>0</v>
      </c>
      <c r="S93" s="74">
        <v>0</v>
      </c>
      <c r="T93" s="74">
        <v>0</v>
      </c>
      <c r="U93" s="74">
        <v>0</v>
      </c>
      <c r="V93" s="74">
        <v>0</v>
      </c>
      <c r="W93" s="74">
        <f t="shared" si="92"/>
        <v>0</v>
      </c>
      <c r="X93" s="74">
        <v>0</v>
      </c>
      <c r="Y93" s="74">
        <v>0</v>
      </c>
      <c r="Z93" s="74">
        <v>0</v>
      </c>
      <c r="AA93" s="74">
        <v>0</v>
      </c>
      <c r="AB93" s="75">
        <v>0</v>
      </c>
      <c r="AC93" s="74">
        <v>0</v>
      </c>
      <c r="AD93" s="74">
        <v>0</v>
      </c>
      <c r="AE93" s="74">
        <f t="shared" si="93"/>
        <v>0</v>
      </c>
      <c r="AF93" s="74">
        <f t="shared" si="94"/>
        <v>0</v>
      </c>
      <c r="AG93" s="74">
        <f t="shared" si="95"/>
        <v>0</v>
      </c>
      <c r="AH93" s="74">
        <v>0</v>
      </c>
      <c r="AI93" s="74">
        <v>0</v>
      </c>
      <c r="AJ93" s="74">
        <v>0</v>
      </c>
      <c r="AK93" s="74">
        <v>0</v>
      </c>
      <c r="AL93" s="74">
        <v>0</v>
      </c>
      <c r="AM93" s="75">
        <v>0</v>
      </c>
      <c r="AN93" s="74">
        <f t="shared" si="96"/>
        <v>102631</v>
      </c>
      <c r="AO93" s="74">
        <f t="shared" si="97"/>
        <v>56885</v>
      </c>
      <c r="AP93" s="74">
        <v>11056</v>
      </c>
      <c r="AQ93" s="74">
        <v>0</v>
      </c>
      <c r="AR93" s="74">
        <v>45829</v>
      </c>
      <c r="AS93" s="74">
        <v>0</v>
      </c>
      <c r="AT93" s="74">
        <f t="shared" si="98"/>
        <v>44919</v>
      </c>
      <c r="AU93" s="74">
        <v>0</v>
      </c>
      <c r="AV93" s="74">
        <v>44919</v>
      </c>
      <c r="AW93" s="74">
        <v>0</v>
      </c>
      <c r="AX93" s="74">
        <v>0</v>
      </c>
      <c r="AY93" s="74">
        <f t="shared" si="99"/>
        <v>827</v>
      </c>
      <c r="AZ93" s="74">
        <v>310</v>
      </c>
      <c r="BA93" s="74">
        <v>0</v>
      </c>
      <c r="BB93" s="74">
        <v>476</v>
      </c>
      <c r="BC93" s="74">
        <v>41</v>
      </c>
      <c r="BD93" s="75">
        <v>0</v>
      </c>
      <c r="BE93" s="74">
        <v>0</v>
      </c>
      <c r="BF93" s="74">
        <v>3190</v>
      </c>
      <c r="BG93" s="74">
        <f t="shared" si="100"/>
        <v>105821</v>
      </c>
      <c r="BH93" s="74">
        <f t="shared" si="129"/>
        <v>0</v>
      </c>
      <c r="BI93" s="74">
        <f t="shared" si="130"/>
        <v>0</v>
      </c>
      <c r="BJ93" s="74">
        <f t="shared" si="131"/>
        <v>0</v>
      </c>
      <c r="BK93" s="74">
        <f t="shared" si="132"/>
        <v>0</v>
      </c>
      <c r="BL93" s="74">
        <f t="shared" si="133"/>
        <v>0</v>
      </c>
      <c r="BM93" s="74">
        <f t="shared" si="134"/>
        <v>0</v>
      </c>
      <c r="BN93" s="74">
        <f t="shared" si="135"/>
        <v>0</v>
      </c>
      <c r="BO93" s="75">
        <v>0</v>
      </c>
      <c r="BP93" s="74">
        <f t="shared" si="136"/>
        <v>102631</v>
      </c>
      <c r="BQ93" s="74">
        <f t="shared" si="137"/>
        <v>56885</v>
      </c>
      <c r="BR93" s="74">
        <f t="shared" si="138"/>
        <v>11056</v>
      </c>
      <c r="BS93" s="74">
        <f t="shared" si="139"/>
        <v>0</v>
      </c>
      <c r="BT93" s="74">
        <f t="shared" si="140"/>
        <v>45829</v>
      </c>
      <c r="BU93" s="74">
        <f t="shared" si="141"/>
        <v>0</v>
      </c>
      <c r="BV93" s="74">
        <f t="shared" si="142"/>
        <v>44919</v>
      </c>
      <c r="BW93" s="74">
        <f t="shared" si="143"/>
        <v>0</v>
      </c>
      <c r="BX93" s="74">
        <f t="shared" si="144"/>
        <v>44919</v>
      </c>
      <c r="BY93" s="74">
        <f t="shared" si="145"/>
        <v>0</v>
      </c>
      <c r="BZ93" s="74">
        <f t="shared" si="146"/>
        <v>0</v>
      </c>
      <c r="CA93" s="74">
        <f t="shared" si="147"/>
        <v>827</v>
      </c>
      <c r="CB93" s="74">
        <f t="shared" si="148"/>
        <v>310</v>
      </c>
      <c r="CC93" s="74">
        <f t="shared" si="149"/>
        <v>0</v>
      </c>
      <c r="CD93" s="74">
        <f t="shared" si="150"/>
        <v>476</v>
      </c>
      <c r="CE93" s="74">
        <f t="shared" si="151"/>
        <v>41</v>
      </c>
      <c r="CF93" s="75">
        <v>0</v>
      </c>
      <c r="CG93" s="74">
        <f t="shared" si="152"/>
        <v>0</v>
      </c>
      <c r="CH93" s="74">
        <f t="shared" si="153"/>
        <v>3190</v>
      </c>
      <c r="CI93" s="74">
        <f t="shared" si="154"/>
        <v>105821</v>
      </c>
    </row>
    <row r="94" spans="1:87" s="50" customFormat="1" ht="12" customHeight="1">
      <c r="A94" s="53" t="s">
        <v>679</v>
      </c>
      <c r="B94" s="54" t="s">
        <v>853</v>
      </c>
      <c r="C94" s="53" t="s">
        <v>854</v>
      </c>
      <c r="D94" s="74">
        <f t="shared" si="87"/>
        <v>0</v>
      </c>
      <c r="E94" s="74">
        <f t="shared" si="88"/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5">
        <v>0</v>
      </c>
      <c r="L94" s="74">
        <f t="shared" si="89"/>
        <v>0</v>
      </c>
      <c r="M94" s="74">
        <f t="shared" si="90"/>
        <v>0</v>
      </c>
      <c r="N94" s="74">
        <v>0</v>
      </c>
      <c r="O94" s="74">
        <v>0</v>
      </c>
      <c r="P94" s="74">
        <v>0</v>
      </c>
      <c r="Q94" s="74">
        <v>0</v>
      </c>
      <c r="R94" s="74">
        <f t="shared" si="91"/>
        <v>0</v>
      </c>
      <c r="S94" s="74">
        <v>0</v>
      </c>
      <c r="T94" s="74">
        <v>0</v>
      </c>
      <c r="U94" s="74">
        <v>0</v>
      </c>
      <c r="V94" s="74">
        <v>0</v>
      </c>
      <c r="W94" s="74">
        <f t="shared" si="92"/>
        <v>0</v>
      </c>
      <c r="X94" s="74">
        <v>0</v>
      </c>
      <c r="Y94" s="74">
        <v>0</v>
      </c>
      <c r="Z94" s="74">
        <v>0</v>
      </c>
      <c r="AA94" s="74">
        <v>0</v>
      </c>
      <c r="AB94" s="75">
        <v>0</v>
      </c>
      <c r="AC94" s="74">
        <v>0</v>
      </c>
      <c r="AD94" s="74">
        <v>0</v>
      </c>
      <c r="AE94" s="74">
        <f t="shared" si="93"/>
        <v>0</v>
      </c>
      <c r="AF94" s="74">
        <f t="shared" si="94"/>
        <v>388469</v>
      </c>
      <c r="AG94" s="74">
        <f t="shared" si="95"/>
        <v>388469</v>
      </c>
      <c r="AH94" s="74">
        <v>0</v>
      </c>
      <c r="AI94" s="74">
        <v>0</v>
      </c>
      <c r="AJ94" s="74">
        <v>0</v>
      </c>
      <c r="AK94" s="74">
        <v>388469</v>
      </c>
      <c r="AL94" s="74">
        <v>0</v>
      </c>
      <c r="AM94" s="75">
        <v>0</v>
      </c>
      <c r="AN94" s="74">
        <f t="shared" si="96"/>
        <v>260330</v>
      </c>
      <c r="AO94" s="74">
        <f t="shared" si="97"/>
        <v>55871</v>
      </c>
      <c r="AP94" s="74">
        <v>55871</v>
      </c>
      <c r="AQ94" s="74">
        <v>0</v>
      </c>
      <c r="AR94" s="74">
        <v>0</v>
      </c>
      <c r="AS94" s="74">
        <v>0</v>
      </c>
      <c r="AT94" s="74">
        <f t="shared" si="98"/>
        <v>62807</v>
      </c>
      <c r="AU94" s="74">
        <v>0</v>
      </c>
      <c r="AV94" s="74">
        <v>62807</v>
      </c>
      <c r="AW94" s="74">
        <v>0</v>
      </c>
      <c r="AX94" s="74">
        <v>0</v>
      </c>
      <c r="AY94" s="74">
        <f t="shared" si="99"/>
        <v>141652</v>
      </c>
      <c r="AZ94" s="74">
        <v>0</v>
      </c>
      <c r="BA94" s="74">
        <v>0</v>
      </c>
      <c r="BB94" s="74">
        <v>18984</v>
      </c>
      <c r="BC94" s="74">
        <v>122668</v>
      </c>
      <c r="BD94" s="75">
        <v>0</v>
      </c>
      <c r="BE94" s="74">
        <v>0</v>
      </c>
      <c r="BF94" s="74">
        <v>1162</v>
      </c>
      <c r="BG94" s="74">
        <f t="shared" si="100"/>
        <v>649961</v>
      </c>
      <c r="BH94" s="74">
        <f t="shared" si="129"/>
        <v>388469</v>
      </c>
      <c r="BI94" s="74">
        <f t="shared" si="130"/>
        <v>388469</v>
      </c>
      <c r="BJ94" s="74">
        <f t="shared" si="131"/>
        <v>0</v>
      </c>
      <c r="BK94" s="74">
        <f t="shared" si="132"/>
        <v>0</v>
      </c>
      <c r="BL94" s="74">
        <f t="shared" si="133"/>
        <v>0</v>
      </c>
      <c r="BM94" s="74">
        <f t="shared" si="134"/>
        <v>388469</v>
      </c>
      <c r="BN94" s="74">
        <f t="shared" si="135"/>
        <v>0</v>
      </c>
      <c r="BO94" s="75">
        <v>0</v>
      </c>
      <c r="BP94" s="74">
        <f t="shared" si="136"/>
        <v>260330</v>
      </c>
      <c r="BQ94" s="74">
        <f t="shared" si="137"/>
        <v>55871</v>
      </c>
      <c r="BR94" s="74">
        <f t="shared" si="138"/>
        <v>55871</v>
      </c>
      <c r="BS94" s="74">
        <f t="shared" si="139"/>
        <v>0</v>
      </c>
      <c r="BT94" s="74">
        <f t="shared" si="140"/>
        <v>0</v>
      </c>
      <c r="BU94" s="74">
        <f t="shared" si="141"/>
        <v>0</v>
      </c>
      <c r="BV94" s="74">
        <f t="shared" si="142"/>
        <v>62807</v>
      </c>
      <c r="BW94" s="74">
        <f t="shared" si="143"/>
        <v>0</v>
      </c>
      <c r="BX94" s="74">
        <f t="shared" si="144"/>
        <v>62807</v>
      </c>
      <c r="BY94" s="74">
        <f t="shared" si="145"/>
        <v>0</v>
      </c>
      <c r="BZ94" s="74">
        <f t="shared" si="146"/>
        <v>0</v>
      </c>
      <c r="CA94" s="74">
        <f t="shared" si="147"/>
        <v>141652</v>
      </c>
      <c r="CB94" s="74">
        <f t="shared" si="148"/>
        <v>0</v>
      </c>
      <c r="CC94" s="74">
        <f t="shared" si="149"/>
        <v>0</v>
      </c>
      <c r="CD94" s="74">
        <f t="shared" si="150"/>
        <v>18984</v>
      </c>
      <c r="CE94" s="74">
        <f t="shared" si="151"/>
        <v>122668</v>
      </c>
      <c r="CF94" s="75">
        <v>0</v>
      </c>
      <c r="CG94" s="74">
        <f t="shared" si="152"/>
        <v>0</v>
      </c>
      <c r="CH94" s="74">
        <f t="shared" si="153"/>
        <v>1162</v>
      </c>
      <c r="CI94" s="74">
        <f t="shared" si="154"/>
        <v>649961</v>
      </c>
    </row>
    <row r="95" spans="1:87" s="50" customFormat="1" ht="12" customHeight="1">
      <c r="A95" s="53" t="s">
        <v>679</v>
      </c>
      <c r="B95" s="54" t="s">
        <v>855</v>
      </c>
      <c r="C95" s="53" t="s">
        <v>856</v>
      </c>
      <c r="D95" s="74">
        <f t="shared" si="87"/>
        <v>0</v>
      </c>
      <c r="E95" s="74">
        <f t="shared" si="88"/>
        <v>0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5">
        <v>0</v>
      </c>
      <c r="L95" s="74">
        <f t="shared" si="89"/>
        <v>0</v>
      </c>
      <c r="M95" s="74">
        <f t="shared" si="90"/>
        <v>0</v>
      </c>
      <c r="N95" s="74">
        <v>0</v>
      </c>
      <c r="O95" s="74">
        <v>0</v>
      </c>
      <c r="P95" s="74">
        <v>0</v>
      </c>
      <c r="Q95" s="74">
        <v>0</v>
      </c>
      <c r="R95" s="74">
        <f t="shared" si="91"/>
        <v>0</v>
      </c>
      <c r="S95" s="74">
        <v>0</v>
      </c>
      <c r="T95" s="74">
        <v>0</v>
      </c>
      <c r="U95" s="74">
        <v>0</v>
      </c>
      <c r="V95" s="74">
        <v>0</v>
      </c>
      <c r="W95" s="74">
        <f t="shared" si="92"/>
        <v>0</v>
      </c>
      <c r="X95" s="74">
        <v>0</v>
      </c>
      <c r="Y95" s="74">
        <v>0</v>
      </c>
      <c r="Z95" s="74">
        <v>0</v>
      </c>
      <c r="AA95" s="74">
        <v>0</v>
      </c>
      <c r="AB95" s="75">
        <v>0</v>
      </c>
      <c r="AC95" s="74">
        <v>0</v>
      </c>
      <c r="AD95" s="74">
        <v>0</v>
      </c>
      <c r="AE95" s="74">
        <f t="shared" si="93"/>
        <v>0</v>
      </c>
      <c r="AF95" s="74">
        <f t="shared" si="94"/>
        <v>16214</v>
      </c>
      <c r="AG95" s="74">
        <f t="shared" si="95"/>
        <v>16214</v>
      </c>
      <c r="AH95" s="74">
        <v>0</v>
      </c>
      <c r="AI95" s="74">
        <v>0</v>
      </c>
      <c r="AJ95" s="74">
        <v>0</v>
      </c>
      <c r="AK95" s="74">
        <v>16214</v>
      </c>
      <c r="AL95" s="74">
        <v>0</v>
      </c>
      <c r="AM95" s="75">
        <v>0</v>
      </c>
      <c r="AN95" s="74">
        <f t="shared" si="96"/>
        <v>229850</v>
      </c>
      <c r="AO95" s="74">
        <f t="shared" si="97"/>
        <v>90036</v>
      </c>
      <c r="AP95" s="74">
        <v>90036</v>
      </c>
      <c r="AQ95" s="74">
        <v>0</v>
      </c>
      <c r="AR95" s="74">
        <v>0</v>
      </c>
      <c r="AS95" s="74">
        <v>0</v>
      </c>
      <c r="AT95" s="74">
        <f t="shared" si="98"/>
        <v>119034</v>
      </c>
      <c r="AU95" s="74">
        <v>1185</v>
      </c>
      <c r="AV95" s="74">
        <v>106094</v>
      </c>
      <c r="AW95" s="74">
        <v>11755</v>
      </c>
      <c r="AX95" s="74">
        <v>0</v>
      </c>
      <c r="AY95" s="74">
        <f t="shared" si="99"/>
        <v>20780</v>
      </c>
      <c r="AZ95" s="74">
        <v>2520</v>
      </c>
      <c r="BA95" s="74">
        <v>7289</v>
      </c>
      <c r="BB95" s="74">
        <v>10971</v>
      </c>
      <c r="BC95" s="74">
        <v>0</v>
      </c>
      <c r="BD95" s="75">
        <v>0</v>
      </c>
      <c r="BE95" s="74">
        <v>0</v>
      </c>
      <c r="BF95" s="74">
        <v>17345</v>
      </c>
      <c r="BG95" s="74">
        <f t="shared" si="100"/>
        <v>263409</v>
      </c>
      <c r="BH95" s="74">
        <f t="shared" si="129"/>
        <v>16214</v>
      </c>
      <c r="BI95" s="74">
        <f t="shared" si="130"/>
        <v>16214</v>
      </c>
      <c r="BJ95" s="74">
        <f t="shared" si="131"/>
        <v>0</v>
      </c>
      <c r="BK95" s="74">
        <f t="shared" si="132"/>
        <v>0</v>
      </c>
      <c r="BL95" s="74">
        <f t="shared" si="133"/>
        <v>0</v>
      </c>
      <c r="BM95" s="74">
        <f t="shared" si="134"/>
        <v>16214</v>
      </c>
      <c r="BN95" s="74">
        <f t="shared" si="135"/>
        <v>0</v>
      </c>
      <c r="BO95" s="75">
        <v>0</v>
      </c>
      <c r="BP95" s="74">
        <f t="shared" si="136"/>
        <v>229850</v>
      </c>
      <c r="BQ95" s="74">
        <f t="shared" si="137"/>
        <v>90036</v>
      </c>
      <c r="BR95" s="74">
        <f t="shared" si="138"/>
        <v>90036</v>
      </c>
      <c r="BS95" s="74">
        <f t="shared" si="139"/>
        <v>0</v>
      </c>
      <c r="BT95" s="74">
        <f t="shared" si="140"/>
        <v>0</v>
      </c>
      <c r="BU95" s="74">
        <f t="shared" si="141"/>
        <v>0</v>
      </c>
      <c r="BV95" s="74">
        <f t="shared" si="142"/>
        <v>119034</v>
      </c>
      <c r="BW95" s="74">
        <f t="shared" si="143"/>
        <v>1185</v>
      </c>
      <c r="BX95" s="74">
        <f t="shared" si="144"/>
        <v>106094</v>
      </c>
      <c r="BY95" s="74">
        <f t="shared" si="145"/>
        <v>11755</v>
      </c>
      <c r="BZ95" s="74">
        <f t="shared" si="146"/>
        <v>0</v>
      </c>
      <c r="CA95" s="74">
        <f t="shared" si="147"/>
        <v>20780</v>
      </c>
      <c r="CB95" s="74">
        <f t="shared" si="148"/>
        <v>2520</v>
      </c>
      <c r="CC95" s="74">
        <f t="shared" si="149"/>
        <v>7289</v>
      </c>
      <c r="CD95" s="74">
        <f t="shared" si="150"/>
        <v>10971</v>
      </c>
      <c r="CE95" s="74">
        <f t="shared" si="151"/>
        <v>0</v>
      </c>
      <c r="CF95" s="75">
        <v>0</v>
      </c>
      <c r="CG95" s="74">
        <f t="shared" si="152"/>
        <v>0</v>
      </c>
      <c r="CH95" s="74">
        <f t="shared" si="153"/>
        <v>17345</v>
      </c>
      <c r="CI95" s="74">
        <f t="shared" si="154"/>
        <v>263409</v>
      </c>
    </row>
    <row r="96" spans="1:87" s="50" customFormat="1" ht="12" customHeight="1">
      <c r="A96" s="53" t="s">
        <v>679</v>
      </c>
      <c r="B96" s="54" t="s">
        <v>857</v>
      </c>
      <c r="C96" s="53" t="s">
        <v>858</v>
      </c>
      <c r="D96" s="74">
        <f t="shared" si="87"/>
        <v>0</v>
      </c>
      <c r="E96" s="74">
        <f t="shared" si="88"/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5">
        <v>0</v>
      </c>
      <c r="L96" s="74">
        <f t="shared" si="89"/>
        <v>100347</v>
      </c>
      <c r="M96" s="74">
        <f t="shared" si="90"/>
        <v>0</v>
      </c>
      <c r="N96" s="74">
        <v>0</v>
      </c>
      <c r="O96" s="74">
        <v>0</v>
      </c>
      <c r="P96" s="74">
        <v>0</v>
      </c>
      <c r="Q96" s="74">
        <v>0</v>
      </c>
      <c r="R96" s="74">
        <f t="shared" si="91"/>
        <v>1584</v>
      </c>
      <c r="S96" s="74">
        <v>0</v>
      </c>
      <c r="T96" s="74">
        <v>1584</v>
      </c>
      <c r="U96" s="74">
        <v>0</v>
      </c>
      <c r="V96" s="74">
        <v>0</v>
      </c>
      <c r="W96" s="74">
        <f t="shared" si="92"/>
        <v>98763</v>
      </c>
      <c r="X96" s="74">
        <v>0</v>
      </c>
      <c r="Y96" s="74">
        <v>61754</v>
      </c>
      <c r="Z96" s="74">
        <v>36536</v>
      </c>
      <c r="AA96" s="74">
        <v>473</v>
      </c>
      <c r="AB96" s="75">
        <v>0</v>
      </c>
      <c r="AC96" s="74">
        <v>0</v>
      </c>
      <c r="AD96" s="74">
        <v>12193</v>
      </c>
      <c r="AE96" s="74">
        <f t="shared" si="93"/>
        <v>112540</v>
      </c>
      <c r="AF96" s="74">
        <f t="shared" si="94"/>
        <v>0</v>
      </c>
      <c r="AG96" s="74">
        <f t="shared" si="95"/>
        <v>0</v>
      </c>
      <c r="AH96" s="74">
        <v>0</v>
      </c>
      <c r="AI96" s="74">
        <v>0</v>
      </c>
      <c r="AJ96" s="74">
        <v>0</v>
      </c>
      <c r="AK96" s="74">
        <v>0</v>
      </c>
      <c r="AL96" s="74">
        <v>0</v>
      </c>
      <c r="AM96" s="75">
        <v>0</v>
      </c>
      <c r="AN96" s="74">
        <f t="shared" si="96"/>
        <v>99125</v>
      </c>
      <c r="AO96" s="74">
        <f t="shared" si="97"/>
        <v>8912</v>
      </c>
      <c r="AP96" s="74">
        <v>8912</v>
      </c>
      <c r="AQ96" s="74">
        <v>0</v>
      </c>
      <c r="AR96" s="74">
        <v>0</v>
      </c>
      <c r="AS96" s="74">
        <v>0</v>
      </c>
      <c r="AT96" s="74">
        <f t="shared" si="98"/>
        <v>59393</v>
      </c>
      <c r="AU96" s="74">
        <v>0</v>
      </c>
      <c r="AV96" s="74">
        <v>59393</v>
      </c>
      <c r="AW96" s="74">
        <v>0</v>
      </c>
      <c r="AX96" s="74">
        <v>0</v>
      </c>
      <c r="AY96" s="74">
        <f t="shared" si="99"/>
        <v>30820</v>
      </c>
      <c r="AZ96" s="74">
        <v>0</v>
      </c>
      <c r="BA96" s="74">
        <v>28225</v>
      </c>
      <c r="BB96" s="74">
        <v>2291</v>
      </c>
      <c r="BC96" s="74">
        <v>304</v>
      </c>
      <c r="BD96" s="75">
        <v>0</v>
      </c>
      <c r="BE96" s="74">
        <v>0</v>
      </c>
      <c r="BF96" s="74">
        <v>10600</v>
      </c>
      <c r="BG96" s="74">
        <f t="shared" si="100"/>
        <v>109725</v>
      </c>
      <c r="BH96" s="74">
        <f t="shared" si="129"/>
        <v>0</v>
      </c>
      <c r="BI96" s="74">
        <f t="shared" si="130"/>
        <v>0</v>
      </c>
      <c r="BJ96" s="74">
        <f t="shared" si="131"/>
        <v>0</v>
      </c>
      <c r="BK96" s="74">
        <f t="shared" si="132"/>
        <v>0</v>
      </c>
      <c r="BL96" s="74">
        <f t="shared" si="133"/>
        <v>0</v>
      </c>
      <c r="BM96" s="74">
        <f t="shared" si="134"/>
        <v>0</v>
      </c>
      <c r="BN96" s="74">
        <f t="shared" si="135"/>
        <v>0</v>
      </c>
      <c r="BO96" s="75">
        <v>0</v>
      </c>
      <c r="BP96" s="74">
        <f t="shared" si="136"/>
        <v>199472</v>
      </c>
      <c r="BQ96" s="74">
        <f t="shared" si="137"/>
        <v>8912</v>
      </c>
      <c r="BR96" s="74">
        <f t="shared" si="138"/>
        <v>8912</v>
      </c>
      <c r="BS96" s="74">
        <f t="shared" si="139"/>
        <v>0</v>
      </c>
      <c r="BT96" s="74">
        <f t="shared" si="140"/>
        <v>0</v>
      </c>
      <c r="BU96" s="74">
        <f t="shared" si="141"/>
        <v>0</v>
      </c>
      <c r="BV96" s="74">
        <f t="shared" si="142"/>
        <v>60977</v>
      </c>
      <c r="BW96" s="74">
        <f t="shared" si="143"/>
        <v>0</v>
      </c>
      <c r="BX96" s="74">
        <f t="shared" si="144"/>
        <v>60977</v>
      </c>
      <c r="BY96" s="74">
        <f t="shared" si="145"/>
        <v>0</v>
      </c>
      <c r="BZ96" s="74">
        <f t="shared" si="146"/>
        <v>0</v>
      </c>
      <c r="CA96" s="74">
        <f t="shared" si="147"/>
        <v>129583</v>
      </c>
      <c r="CB96" s="74">
        <f t="shared" si="148"/>
        <v>0</v>
      </c>
      <c r="CC96" s="74">
        <f t="shared" si="149"/>
        <v>89979</v>
      </c>
      <c r="CD96" s="74">
        <f t="shared" si="150"/>
        <v>38827</v>
      </c>
      <c r="CE96" s="74">
        <f t="shared" si="151"/>
        <v>777</v>
      </c>
      <c r="CF96" s="75">
        <v>0</v>
      </c>
      <c r="CG96" s="74">
        <f t="shared" si="152"/>
        <v>0</v>
      </c>
      <c r="CH96" s="74">
        <f t="shared" si="153"/>
        <v>22793</v>
      </c>
      <c r="CI96" s="74">
        <f t="shared" si="154"/>
        <v>222265</v>
      </c>
    </row>
    <row r="97" spans="1:87" s="50" customFormat="1" ht="12" customHeight="1">
      <c r="A97" s="53" t="s">
        <v>679</v>
      </c>
      <c r="B97" s="54" t="s">
        <v>859</v>
      </c>
      <c r="C97" s="53" t="s">
        <v>860</v>
      </c>
      <c r="D97" s="74">
        <f t="shared" si="87"/>
        <v>0</v>
      </c>
      <c r="E97" s="74">
        <f t="shared" si="88"/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5">
        <v>0</v>
      </c>
      <c r="L97" s="74">
        <f t="shared" si="89"/>
        <v>348826</v>
      </c>
      <c r="M97" s="74">
        <f t="shared" si="90"/>
        <v>28208</v>
      </c>
      <c r="N97" s="74">
        <v>28208</v>
      </c>
      <c r="O97" s="74">
        <v>0</v>
      </c>
      <c r="P97" s="74">
        <v>0</v>
      </c>
      <c r="Q97" s="74">
        <v>0</v>
      </c>
      <c r="R97" s="74">
        <f t="shared" si="91"/>
        <v>183304</v>
      </c>
      <c r="S97" s="74">
        <v>0</v>
      </c>
      <c r="T97" s="74">
        <v>183304</v>
      </c>
      <c r="U97" s="74">
        <v>0</v>
      </c>
      <c r="V97" s="74">
        <v>0</v>
      </c>
      <c r="W97" s="74">
        <f t="shared" si="92"/>
        <v>137314</v>
      </c>
      <c r="X97" s="74">
        <v>0</v>
      </c>
      <c r="Y97" s="74">
        <v>137314</v>
      </c>
      <c r="Z97" s="74">
        <v>0</v>
      </c>
      <c r="AA97" s="74">
        <v>0</v>
      </c>
      <c r="AB97" s="75">
        <v>0</v>
      </c>
      <c r="AC97" s="74">
        <v>0</v>
      </c>
      <c r="AD97" s="74">
        <v>0</v>
      </c>
      <c r="AE97" s="74">
        <f t="shared" si="93"/>
        <v>348826</v>
      </c>
      <c r="AF97" s="74">
        <f t="shared" si="94"/>
        <v>0</v>
      </c>
      <c r="AG97" s="74">
        <f t="shared" si="95"/>
        <v>0</v>
      </c>
      <c r="AH97" s="74">
        <v>0</v>
      </c>
      <c r="AI97" s="74">
        <v>0</v>
      </c>
      <c r="AJ97" s="74">
        <v>0</v>
      </c>
      <c r="AK97" s="74">
        <v>0</v>
      </c>
      <c r="AL97" s="74">
        <v>0</v>
      </c>
      <c r="AM97" s="75">
        <v>0</v>
      </c>
      <c r="AN97" s="74">
        <f t="shared" si="96"/>
        <v>0</v>
      </c>
      <c r="AO97" s="74">
        <f t="shared" si="97"/>
        <v>0</v>
      </c>
      <c r="AP97" s="74">
        <v>0</v>
      </c>
      <c r="AQ97" s="74">
        <v>0</v>
      </c>
      <c r="AR97" s="74">
        <v>0</v>
      </c>
      <c r="AS97" s="74">
        <v>0</v>
      </c>
      <c r="AT97" s="74">
        <f t="shared" si="98"/>
        <v>0</v>
      </c>
      <c r="AU97" s="74">
        <v>0</v>
      </c>
      <c r="AV97" s="74">
        <v>0</v>
      </c>
      <c r="AW97" s="74">
        <v>0</v>
      </c>
      <c r="AX97" s="74">
        <v>0</v>
      </c>
      <c r="AY97" s="74">
        <f t="shared" si="99"/>
        <v>0</v>
      </c>
      <c r="AZ97" s="74">
        <v>0</v>
      </c>
      <c r="BA97" s="74">
        <v>0</v>
      </c>
      <c r="BB97" s="74">
        <v>0</v>
      </c>
      <c r="BC97" s="74">
        <v>0</v>
      </c>
      <c r="BD97" s="75">
        <v>0</v>
      </c>
      <c r="BE97" s="74">
        <v>0</v>
      </c>
      <c r="BF97" s="74">
        <v>0</v>
      </c>
      <c r="BG97" s="74">
        <f t="shared" si="100"/>
        <v>0</v>
      </c>
      <c r="BH97" s="74">
        <f t="shared" si="129"/>
        <v>0</v>
      </c>
      <c r="BI97" s="74">
        <f t="shared" si="130"/>
        <v>0</v>
      </c>
      <c r="BJ97" s="74">
        <f t="shared" si="131"/>
        <v>0</v>
      </c>
      <c r="BK97" s="74">
        <f t="shared" si="132"/>
        <v>0</v>
      </c>
      <c r="BL97" s="74">
        <f t="shared" si="133"/>
        <v>0</v>
      </c>
      <c r="BM97" s="74">
        <f t="shared" si="134"/>
        <v>0</v>
      </c>
      <c r="BN97" s="74">
        <f t="shared" si="135"/>
        <v>0</v>
      </c>
      <c r="BO97" s="75">
        <v>0</v>
      </c>
      <c r="BP97" s="74">
        <f t="shared" si="136"/>
        <v>348826</v>
      </c>
      <c r="BQ97" s="74">
        <f t="shared" si="137"/>
        <v>28208</v>
      </c>
      <c r="BR97" s="74">
        <f t="shared" si="138"/>
        <v>28208</v>
      </c>
      <c r="BS97" s="74">
        <f t="shared" si="139"/>
        <v>0</v>
      </c>
      <c r="BT97" s="74">
        <f t="shared" si="140"/>
        <v>0</v>
      </c>
      <c r="BU97" s="74">
        <f t="shared" si="141"/>
        <v>0</v>
      </c>
      <c r="BV97" s="74">
        <f t="shared" si="142"/>
        <v>183304</v>
      </c>
      <c r="BW97" s="74">
        <f t="shared" si="143"/>
        <v>0</v>
      </c>
      <c r="BX97" s="74">
        <f t="shared" si="144"/>
        <v>183304</v>
      </c>
      <c r="BY97" s="74">
        <f t="shared" si="145"/>
        <v>0</v>
      </c>
      <c r="BZ97" s="74">
        <f t="shared" si="146"/>
        <v>0</v>
      </c>
      <c r="CA97" s="74">
        <f t="shared" si="147"/>
        <v>137314</v>
      </c>
      <c r="CB97" s="74">
        <f t="shared" si="148"/>
        <v>0</v>
      </c>
      <c r="CC97" s="74">
        <f t="shared" si="149"/>
        <v>137314</v>
      </c>
      <c r="CD97" s="74">
        <f t="shared" si="150"/>
        <v>0</v>
      </c>
      <c r="CE97" s="74">
        <f t="shared" si="151"/>
        <v>0</v>
      </c>
      <c r="CF97" s="75">
        <v>0</v>
      </c>
      <c r="CG97" s="74">
        <f t="shared" si="152"/>
        <v>0</v>
      </c>
      <c r="CH97" s="74">
        <f t="shared" si="153"/>
        <v>0</v>
      </c>
      <c r="CI97" s="74">
        <f t="shared" si="154"/>
        <v>348826</v>
      </c>
    </row>
    <row r="98" spans="1:87" s="50" customFormat="1" ht="12" customHeight="1">
      <c r="A98" s="53" t="s">
        <v>679</v>
      </c>
      <c r="B98" s="54" t="s">
        <v>861</v>
      </c>
      <c r="C98" s="53" t="s">
        <v>862</v>
      </c>
      <c r="D98" s="74">
        <f t="shared" si="87"/>
        <v>48</v>
      </c>
      <c r="E98" s="74">
        <f t="shared" si="88"/>
        <v>0</v>
      </c>
      <c r="F98" s="74">
        <v>0</v>
      </c>
      <c r="G98" s="74">
        <v>0</v>
      </c>
      <c r="H98" s="74">
        <v>0</v>
      </c>
      <c r="I98" s="74">
        <v>0</v>
      </c>
      <c r="J98" s="74">
        <v>48</v>
      </c>
      <c r="K98" s="75">
        <v>0</v>
      </c>
      <c r="L98" s="74">
        <f t="shared" si="89"/>
        <v>23560</v>
      </c>
      <c r="M98" s="74">
        <f t="shared" si="90"/>
        <v>23560</v>
      </c>
      <c r="N98" s="74">
        <v>23560</v>
      </c>
      <c r="O98" s="74">
        <v>0</v>
      </c>
      <c r="P98" s="74">
        <v>0</v>
      </c>
      <c r="Q98" s="74">
        <v>0</v>
      </c>
      <c r="R98" s="74">
        <f t="shared" si="91"/>
        <v>0</v>
      </c>
      <c r="S98" s="74">
        <v>0</v>
      </c>
      <c r="T98" s="74">
        <v>0</v>
      </c>
      <c r="U98" s="74">
        <v>0</v>
      </c>
      <c r="V98" s="74">
        <v>0</v>
      </c>
      <c r="W98" s="74">
        <f t="shared" si="92"/>
        <v>0</v>
      </c>
      <c r="X98" s="74">
        <v>0</v>
      </c>
      <c r="Y98" s="74">
        <v>0</v>
      </c>
      <c r="Z98" s="74">
        <v>0</v>
      </c>
      <c r="AA98" s="74">
        <v>0</v>
      </c>
      <c r="AB98" s="75">
        <v>0</v>
      </c>
      <c r="AC98" s="74">
        <v>0</v>
      </c>
      <c r="AD98" s="74">
        <v>2308</v>
      </c>
      <c r="AE98" s="74">
        <f t="shared" si="93"/>
        <v>25916</v>
      </c>
      <c r="AF98" s="74">
        <f t="shared" si="94"/>
        <v>0</v>
      </c>
      <c r="AG98" s="74">
        <f t="shared" si="95"/>
        <v>0</v>
      </c>
      <c r="AH98" s="74">
        <v>0</v>
      </c>
      <c r="AI98" s="74">
        <v>0</v>
      </c>
      <c r="AJ98" s="74">
        <v>0</v>
      </c>
      <c r="AK98" s="74">
        <v>0</v>
      </c>
      <c r="AL98" s="74">
        <v>0</v>
      </c>
      <c r="AM98" s="75">
        <v>0</v>
      </c>
      <c r="AN98" s="74">
        <f t="shared" si="96"/>
        <v>88033</v>
      </c>
      <c r="AO98" s="74">
        <f t="shared" si="97"/>
        <v>24996</v>
      </c>
      <c r="AP98" s="74">
        <v>24996</v>
      </c>
      <c r="AQ98" s="74">
        <v>0</v>
      </c>
      <c r="AR98" s="74">
        <v>0</v>
      </c>
      <c r="AS98" s="74">
        <v>0</v>
      </c>
      <c r="AT98" s="74">
        <f t="shared" si="98"/>
        <v>20462</v>
      </c>
      <c r="AU98" s="74">
        <v>0</v>
      </c>
      <c r="AV98" s="74">
        <v>20462</v>
      </c>
      <c r="AW98" s="74">
        <v>0</v>
      </c>
      <c r="AX98" s="74">
        <v>0</v>
      </c>
      <c r="AY98" s="74">
        <f t="shared" si="99"/>
        <v>31602</v>
      </c>
      <c r="AZ98" s="74">
        <v>3170</v>
      </c>
      <c r="BA98" s="74">
        <v>28432</v>
      </c>
      <c r="BB98" s="74">
        <v>0</v>
      </c>
      <c r="BC98" s="74">
        <v>0</v>
      </c>
      <c r="BD98" s="75">
        <v>0</v>
      </c>
      <c r="BE98" s="74">
        <v>10973</v>
      </c>
      <c r="BF98" s="74">
        <v>3445</v>
      </c>
      <c r="BG98" s="74">
        <f t="shared" si="100"/>
        <v>91478</v>
      </c>
      <c r="BH98" s="74">
        <f t="shared" si="129"/>
        <v>48</v>
      </c>
      <c r="BI98" s="74">
        <f t="shared" si="130"/>
        <v>0</v>
      </c>
      <c r="BJ98" s="74">
        <f t="shared" si="131"/>
        <v>0</v>
      </c>
      <c r="BK98" s="74">
        <f t="shared" si="132"/>
        <v>0</v>
      </c>
      <c r="BL98" s="74">
        <f t="shared" si="133"/>
        <v>0</v>
      </c>
      <c r="BM98" s="74">
        <f t="shared" si="134"/>
        <v>0</v>
      </c>
      <c r="BN98" s="74">
        <f t="shared" si="135"/>
        <v>48</v>
      </c>
      <c r="BO98" s="75">
        <v>0</v>
      </c>
      <c r="BP98" s="74">
        <f t="shared" si="136"/>
        <v>111593</v>
      </c>
      <c r="BQ98" s="74">
        <f t="shared" si="137"/>
        <v>48556</v>
      </c>
      <c r="BR98" s="74">
        <f t="shared" si="138"/>
        <v>48556</v>
      </c>
      <c r="BS98" s="74">
        <f t="shared" si="139"/>
        <v>0</v>
      </c>
      <c r="BT98" s="74">
        <f t="shared" si="140"/>
        <v>0</v>
      </c>
      <c r="BU98" s="74">
        <f t="shared" si="141"/>
        <v>0</v>
      </c>
      <c r="BV98" s="74">
        <f t="shared" si="142"/>
        <v>20462</v>
      </c>
      <c r="BW98" s="74">
        <f t="shared" si="143"/>
        <v>0</v>
      </c>
      <c r="BX98" s="74">
        <f t="shared" si="144"/>
        <v>20462</v>
      </c>
      <c r="BY98" s="74">
        <f t="shared" si="145"/>
        <v>0</v>
      </c>
      <c r="BZ98" s="74">
        <f t="shared" si="146"/>
        <v>0</v>
      </c>
      <c r="CA98" s="74">
        <f t="shared" si="147"/>
        <v>31602</v>
      </c>
      <c r="CB98" s="74">
        <f t="shared" si="148"/>
        <v>3170</v>
      </c>
      <c r="CC98" s="74">
        <f t="shared" si="149"/>
        <v>28432</v>
      </c>
      <c r="CD98" s="74">
        <f t="shared" si="150"/>
        <v>0</v>
      </c>
      <c r="CE98" s="74">
        <f t="shared" si="151"/>
        <v>0</v>
      </c>
      <c r="CF98" s="75">
        <v>0</v>
      </c>
      <c r="CG98" s="74">
        <f t="shared" si="152"/>
        <v>10973</v>
      </c>
      <c r="CH98" s="74">
        <f t="shared" si="153"/>
        <v>5753</v>
      </c>
      <c r="CI98" s="74">
        <f t="shared" si="154"/>
        <v>117394</v>
      </c>
    </row>
    <row r="99" spans="1:87" s="50" customFormat="1" ht="12" customHeight="1">
      <c r="A99" s="53" t="s">
        <v>679</v>
      </c>
      <c r="B99" s="54" t="s">
        <v>863</v>
      </c>
      <c r="C99" s="53" t="s">
        <v>864</v>
      </c>
      <c r="D99" s="74">
        <f t="shared" si="87"/>
        <v>0</v>
      </c>
      <c r="E99" s="74">
        <f t="shared" si="88"/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5">
        <v>0</v>
      </c>
      <c r="L99" s="74">
        <f t="shared" si="89"/>
        <v>6595</v>
      </c>
      <c r="M99" s="74">
        <f t="shared" si="90"/>
        <v>1247</v>
      </c>
      <c r="N99" s="74">
        <v>1247</v>
      </c>
      <c r="O99" s="74">
        <v>0</v>
      </c>
      <c r="P99" s="74">
        <v>0</v>
      </c>
      <c r="Q99" s="74">
        <v>0</v>
      </c>
      <c r="R99" s="74">
        <f t="shared" si="91"/>
        <v>4793</v>
      </c>
      <c r="S99" s="74">
        <v>0</v>
      </c>
      <c r="T99" s="74">
        <v>0</v>
      </c>
      <c r="U99" s="74">
        <v>4793</v>
      </c>
      <c r="V99" s="74">
        <v>0</v>
      </c>
      <c r="W99" s="74">
        <f t="shared" si="92"/>
        <v>555</v>
      </c>
      <c r="X99" s="74">
        <v>0</v>
      </c>
      <c r="Y99" s="74">
        <v>0</v>
      </c>
      <c r="Z99" s="74">
        <v>555</v>
      </c>
      <c r="AA99" s="74">
        <v>0</v>
      </c>
      <c r="AB99" s="75">
        <v>0</v>
      </c>
      <c r="AC99" s="74">
        <v>0</v>
      </c>
      <c r="AD99" s="74">
        <v>0</v>
      </c>
      <c r="AE99" s="74">
        <f t="shared" si="93"/>
        <v>6595</v>
      </c>
      <c r="AF99" s="74">
        <f t="shared" si="94"/>
        <v>11550</v>
      </c>
      <c r="AG99" s="74">
        <f t="shared" si="95"/>
        <v>11550</v>
      </c>
      <c r="AH99" s="74">
        <v>0</v>
      </c>
      <c r="AI99" s="74">
        <v>11550</v>
      </c>
      <c r="AJ99" s="74">
        <v>0</v>
      </c>
      <c r="AK99" s="74">
        <v>0</v>
      </c>
      <c r="AL99" s="74">
        <v>0</v>
      </c>
      <c r="AM99" s="75">
        <v>0</v>
      </c>
      <c r="AN99" s="74">
        <f t="shared" si="96"/>
        <v>148964</v>
      </c>
      <c r="AO99" s="74">
        <f t="shared" si="97"/>
        <v>33685</v>
      </c>
      <c r="AP99" s="74">
        <v>12472</v>
      </c>
      <c r="AQ99" s="74">
        <v>0</v>
      </c>
      <c r="AR99" s="74">
        <v>21213</v>
      </c>
      <c r="AS99" s="74">
        <v>0</v>
      </c>
      <c r="AT99" s="74">
        <f t="shared" si="98"/>
        <v>109442</v>
      </c>
      <c r="AU99" s="74">
        <v>0</v>
      </c>
      <c r="AV99" s="74">
        <v>109442</v>
      </c>
      <c r="AW99" s="74">
        <v>0</v>
      </c>
      <c r="AX99" s="74">
        <v>0</v>
      </c>
      <c r="AY99" s="74">
        <f t="shared" si="99"/>
        <v>5837</v>
      </c>
      <c r="AZ99" s="74">
        <v>0</v>
      </c>
      <c r="BA99" s="74">
        <v>5837</v>
      </c>
      <c r="BB99" s="74">
        <v>0</v>
      </c>
      <c r="BC99" s="74">
        <v>0</v>
      </c>
      <c r="BD99" s="75">
        <v>0</v>
      </c>
      <c r="BE99" s="74">
        <v>0</v>
      </c>
      <c r="BF99" s="74">
        <v>0</v>
      </c>
      <c r="BG99" s="74">
        <f t="shared" si="100"/>
        <v>160514</v>
      </c>
      <c r="BH99" s="74">
        <f t="shared" si="129"/>
        <v>11550</v>
      </c>
      <c r="BI99" s="74">
        <f t="shared" si="130"/>
        <v>11550</v>
      </c>
      <c r="BJ99" s="74">
        <f t="shared" si="131"/>
        <v>0</v>
      </c>
      <c r="BK99" s="74">
        <f t="shared" si="132"/>
        <v>11550</v>
      </c>
      <c r="BL99" s="74">
        <f t="shared" si="133"/>
        <v>0</v>
      </c>
      <c r="BM99" s="74">
        <f t="shared" si="134"/>
        <v>0</v>
      </c>
      <c r="BN99" s="74">
        <f t="shared" si="135"/>
        <v>0</v>
      </c>
      <c r="BO99" s="75">
        <v>0</v>
      </c>
      <c r="BP99" s="74">
        <f t="shared" si="136"/>
        <v>155559</v>
      </c>
      <c r="BQ99" s="74">
        <f t="shared" si="137"/>
        <v>34932</v>
      </c>
      <c r="BR99" s="74">
        <f t="shared" si="138"/>
        <v>13719</v>
      </c>
      <c r="BS99" s="74">
        <f t="shared" si="139"/>
        <v>0</v>
      </c>
      <c r="BT99" s="74">
        <f t="shared" si="140"/>
        <v>21213</v>
      </c>
      <c r="BU99" s="74">
        <f t="shared" si="141"/>
        <v>0</v>
      </c>
      <c r="BV99" s="74">
        <f t="shared" si="142"/>
        <v>114235</v>
      </c>
      <c r="BW99" s="74">
        <f t="shared" si="143"/>
        <v>0</v>
      </c>
      <c r="BX99" s="74">
        <f t="shared" si="144"/>
        <v>109442</v>
      </c>
      <c r="BY99" s="74">
        <f t="shared" si="145"/>
        <v>4793</v>
      </c>
      <c r="BZ99" s="74">
        <f t="shared" si="146"/>
        <v>0</v>
      </c>
      <c r="CA99" s="74">
        <f t="shared" si="147"/>
        <v>6392</v>
      </c>
      <c r="CB99" s="74">
        <f t="shared" si="148"/>
        <v>0</v>
      </c>
      <c r="CC99" s="74">
        <f t="shared" si="149"/>
        <v>5837</v>
      </c>
      <c r="CD99" s="74">
        <f t="shared" si="150"/>
        <v>555</v>
      </c>
      <c r="CE99" s="74">
        <f t="shared" si="151"/>
        <v>0</v>
      </c>
      <c r="CF99" s="75">
        <v>0</v>
      </c>
      <c r="CG99" s="74">
        <f t="shared" si="152"/>
        <v>0</v>
      </c>
      <c r="CH99" s="74">
        <f t="shared" si="153"/>
        <v>0</v>
      </c>
      <c r="CI99" s="74">
        <f t="shared" si="154"/>
        <v>167109</v>
      </c>
    </row>
    <row r="100" spans="1:87" s="50" customFormat="1" ht="12" customHeight="1">
      <c r="A100" s="53" t="s">
        <v>679</v>
      </c>
      <c r="B100" s="54" t="s">
        <v>865</v>
      </c>
      <c r="C100" s="53" t="s">
        <v>866</v>
      </c>
      <c r="D100" s="74">
        <f t="shared" si="87"/>
        <v>0</v>
      </c>
      <c r="E100" s="74">
        <f t="shared" si="88"/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5">
        <v>0</v>
      </c>
      <c r="L100" s="74">
        <f t="shared" si="89"/>
        <v>0</v>
      </c>
      <c r="M100" s="74">
        <f t="shared" si="90"/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f t="shared" si="91"/>
        <v>0</v>
      </c>
      <c r="S100" s="74">
        <v>0</v>
      </c>
      <c r="T100" s="74">
        <v>0</v>
      </c>
      <c r="U100" s="74">
        <v>0</v>
      </c>
      <c r="V100" s="74">
        <v>0</v>
      </c>
      <c r="W100" s="74">
        <f t="shared" si="92"/>
        <v>0</v>
      </c>
      <c r="X100" s="74">
        <v>0</v>
      </c>
      <c r="Y100" s="74">
        <v>0</v>
      </c>
      <c r="Z100" s="74">
        <v>0</v>
      </c>
      <c r="AA100" s="74">
        <v>0</v>
      </c>
      <c r="AB100" s="75">
        <v>0</v>
      </c>
      <c r="AC100" s="74">
        <v>0</v>
      </c>
      <c r="AD100" s="74">
        <v>0</v>
      </c>
      <c r="AE100" s="74">
        <f t="shared" si="93"/>
        <v>0</v>
      </c>
      <c r="AF100" s="74">
        <f t="shared" si="94"/>
        <v>0</v>
      </c>
      <c r="AG100" s="74">
        <f t="shared" si="95"/>
        <v>0</v>
      </c>
      <c r="AH100" s="74">
        <v>0</v>
      </c>
      <c r="AI100" s="74">
        <v>0</v>
      </c>
      <c r="AJ100" s="74">
        <v>0</v>
      </c>
      <c r="AK100" s="74">
        <v>0</v>
      </c>
      <c r="AL100" s="74">
        <v>0</v>
      </c>
      <c r="AM100" s="75">
        <v>0</v>
      </c>
      <c r="AN100" s="74">
        <f t="shared" si="96"/>
        <v>14059</v>
      </c>
      <c r="AO100" s="74">
        <f t="shared" si="97"/>
        <v>12322</v>
      </c>
      <c r="AP100" s="74">
        <v>12322</v>
      </c>
      <c r="AQ100" s="74">
        <v>0</v>
      </c>
      <c r="AR100" s="74">
        <v>0</v>
      </c>
      <c r="AS100" s="74">
        <v>0</v>
      </c>
      <c r="AT100" s="74">
        <f t="shared" si="98"/>
        <v>898</v>
      </c>
      <c r="AU100" s="74">
        <v>0</v>
      </c>
      <c r="AV100" s="74">
        <v>898</v>
      </c>
      <c r="AW100" s="74">
        <v>0</v>
      </c>
      <c r="AX100" s="74">
        <v>0</v>
      </c>
      <c r="AY100" s="74">
        <f t="shared" si="99"/>
        <v>839</v>
      </c>
      <c r="AZ100" s="74">
        <v>224</v>
      </c>
      <c r="BA100" s="74">
        <v>140</v>
      </c>
      <c r="BB100" s="74">
        <v>0</v>
      </c>
      <c r="BC100" s="74">
        <v>475</v>
      </c>
      <c r="BD100" s="75">
        <v>0</v>
      </c>
      <c r="BE100" s="74">
        <v>0</v>
      </c>
      <c r="BF100" s="74">
        <v>30589</v>
      </c>
      <c r="BG100" s="74">
        <f t="shared" si="100"/>
        <v>44648</v>
      </c>
      <c r="BH100" s="74">
        <f t="shared" si="129"/>
        <v>0</v>
      </c>
      <c r="BI100" s="74">
        <f t="shared" si="130"/>
        <v>0</v>
      </c>
      <c r="BJ100" s="74">
        <f t="shared" si="131"/>
        <v>0</v>
      </c>
      <c r="BK100" s="74">
        <f t="shared" si="132"/>
        <v>0</v>
      </c>
      <c r="BL100" s="74">
        <f t="shared" si="133"/>
        <v>0</v>
      </c>
      <c r="BM100" s="74">
        <f t="shared" si="134"/>
        <v>0</v>
      </c>
      <c r="BN100" s="74">
        <f t="shared" si="135"/>
        <v>0</v>
      </c>
      <c r="BO100" s="75">
        <v>0</v>
      </c>
      <c r="BP100" s="74">
        <f t="shared" si="136"/>
        <v>14059</v>
      </c>
      <c r="BQ100" s="74">
        <f t="shared" si="137"/>
        <v>12322</v>
      </c>
      <c r="BR100" s="74">
        <f t="shared" si="138"/>
        <v>12322</v>
      </c>
      <c r="BS100" s="74">
        <f t="shared" si="139"/>
        <v>0</v>
      </c>
      <c r="BT100" s="74">
        <f t="shared" si="140"/>
        <v>0</v>
      </c>
      <c r="BU100" s="74">
        <f t="shared" si="141"/>
        <v>0</v>
      </c>
      <c r="BV100" s="74">
        <f t="shared" si="142"/>
        <v>898</v>
      </c>
      <c r="BW100" s="74">
        <f t="shared" si="143"/>
        <v>0</v>
      </c>
      <c r="BX100" s="74">
        <f t="shared" si="144"/>
        <v>898</v>
      </c>
      <c r="BY100" s="74">
        <f t="shared" si="145"/>
        <v>0</v>
      </c>
      <c r="BZ100" s="74">
        <f t="shared" si="146"/>
        <v>0</v>
      </c>
      <c r="CA100" s="74">
        <f t="shared" si="147"/>
        <v>839</v>
      </c>
      <c r="CB100" s="74">
        <f t="shared" si="148"/>
        <v>224</v>
      </c>
      <c r="CC100" s="74">
        <f t="shared" si="149"/>
        <v>140</v>
      </c>
      <c r="CD100" s="74">
        <f t="shared" si="150"/>
        <v>0</v>
      </c>
      <c r="CE100" s="74">
        <f t="shared" si="151"/>
        <v>475</v>
      </c>
      <c r="CF100" s="75">
        <v>0</v>
      </c>
      <c r="CG100" s="74">
        <f t="shared" si="152"/>
        <v>0</v>
      </c>
      <c r="CH100" s="74">
        <f t="shared" si="153"/>
        <v>30589</v>
      </c>
      <c r="CI100" s="74">
        <f t="shared" si="154"/>
        <v>44648</v>
      </c>
    </row>
    <row r="101" spans="1:87" s="50" customFormat="1" ht="12" customHeight="1">
      <c r="A101" s="53" t="s">
        <v>679</v>
      </c>
      <c r="B101" s="54" t="s">
        <v>867</v>
      </c>
      <c r="C101" s="53" t="s">
        <v>868</v>
      </c>
      <c r="D101" s="74">
        <f t="shared" si="87"/>
        <v>0</v>
      </c>
      <c r="E101" s="74">
        <f t="shared" si="88"/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5">
        <v>0</v>
      </c>
      <c r="L101" s="74">
        <f t="shared" si="89"/>
        <v>102924</v>
      </c>
      <c r="M101" s="74">
        <f t="shared" si="90"/>
        <v>21017</v>
      </c>
      <c r="N101" s="74">
        <v>21017</v>
      </c>
      <c r="O101" s="74">
        <v>0</v>
      </c>
      <c r="P101" s="74">
        <v>0</v>
      </c>
      <c r="Q101" s="74">
        <v>0</v>
      </c>
      <c r="R101" s="74">
        <f t="shared" si="91"/>
        <v>71452</v>
      </c>
      <c r="S101" s="74">
        <v>0</v>
      </c>
      <c r="T101" s="74">
        <v>71452</v>
      </c>
      <c r="U101" s="74">
        <v>0</v>
      </c>
      <c r="V101" s="74">
        <v>0</v>
      </c>
      <c r="W101" s="74">
        <f t="shared" si="92"/>
        <v>10455</v>
      </c>
      <c r="X101" s="74">
        <v>0</v>
      </c>
      <c r="Y101" s="74">
        <v>0</v>
      </c>
      <c r="Z101" s="74">
        <v>10455</v>
      </c>
      <c r="AA101" s="74">
        <v>0</v>
      </c>
      <c r="AB101" s="75">
        <v>0</v>
      </c>
      <c r="AC101" s="74">
        <v>0</v>
      </c>
      <c r="AD101" s="74">
        <v>14734</v>
      </c>
      <c r="AE101" s="74">
        <f t="shared" si="93"/>
        <v>117658</v>
      </c>
      <c r="AF101" s="74">
        <f t="shared" si="94"/>
        <v>0</v>
      </c>
      <c r="AG101" s="74">
        <f t="shared" si="95"/>
        <v>0</v>
      </c>
      <c r="AH101" s="74">
        <v>0</v>
      </c>
      <c r="AI101" s="74">
        <v>0</v>
      </c>
      <c r="AJ101" s="74">
        <v>0</v>
      </c>
      <c r="AK101" s="74">
        <v>0</v>
      </c>
      <c r="AL101" s="74">
        <v>0</v>
      </c>
      <c r="AM101" s="75">
        <v>0</v>
      </c>
      <c r="AN101" s="74">
        <f t="shared" si="96"/>
        <v>72139</v>
      </c>
      <c r="AO101" s="74">
        <f t="shared" si="97"/>
        <v>21017</v>
      </c>
      <c r="AP101" s="74">
        <v>21017</v>
      </c>
      <c r="AQ101" s="74">
        <v>0</v>
      </c>
      <c r="AR101" s="74">
        <v>0</v>
      </c>
      <c r="AS101" s="74">
        <v>0</v>
      </c>
      <c r="AT101" s="74">
        <f t="shared" si="98"/>
        <v>50508</v>
      </c>
      <c r="AU101" s="74">
        <v>0</v>
      </c>
      <c r="AV101" s="74">
        <v>50508</v>
      </c>
      <c r="AW101" s="74">
        <v>0</v>
      </c>
      <c r="AX101" s="74">
        <v>0</v>
      </c>
      <c r="AY101" s="74">
        <f t="shared" si="99"/>
        <v>614</v>
      </c>
      <c r="AZ101" s="74">
        <v>0</v>
      </c>
      <c r="BA101" s="74">
        <v>0</v>
      </c>
      <c r="BB101" s="74">
        <v>614</v>
      </c>
      <c r="BC101" s="74">
        <v>0</v>
      </c>
      <c r="BD101" s="75">
        <v>0</v>
      </c>
      <c r="BE101" s="74">
        <v>0</v>
      </c>
      <c r="BF101" s="74">
        <v>14733</v>
      </c>
      <c r="BG101" s="74">
        <f t="shared" si="100"/>
        <v>86872</v>
      </c>
      <c r="BH101" s="74">
        <f t="shared" si="129"/>
        <v>0</v>
      </c>
      <c r="BI101" s="74">
        <f t="shared" si="130"/>
        <v>0</v>
      </c>
      <c r="BJ101" s="74">
        <f t="shared" si="131"/>
        <v>0</v>
      </c>
      <c r="BK101" s="74">
        <f t="shared" si="132"/>
        <v>0</v>
      </c>
      <c r="BL101" s="74">
        <f t="shared" si="133"/>
        <v>0</v>
      </c>
      <c r="BM101" s="74">
        <f t="shared" si="134"/>
        <v>0</v>
      </c>
      <c r="BN101" s="74">
        <f t="shared" si="135"/>
        <v>0</v>
      </c>
      <c r="BO101" s="75">
        <v>0</v>
      </c>
      <c r="BP101" s="74">
        <f t="shared" si="136"/>
        <v>175063</v>
      </c>
      <c r="BQ101" s="74">
        <f t="shared" si="137"/>
        <v>42034</v>
      </c>
      <c r="BR101" s="74">
        <f t="shared" si="138"/>
        <v>42034</v>
      </c>
      <c r="BS101" s="74">
        <f t="shared" si="139"/>
        <v>0</v>
      </c>
      <c r="BT101" s="74">
        <f t="shared" si="140"/>
        <v>0</v>
      </c>
      <c r="BU101" s="74">
        <f t="shared" si="141"/>
        <v>0</v>
      </c>
      <c r="BV101" s="74">
        <f t="shared" si="142"/>
        <v>121960</v>
      </c>
      <c r="BW101" s="74">
        <f t="shared" si="143"/>
        <v>0</v>
      </c>
      <c r="BX101" s="74">
        <f t="shared" si="144"/>
        <v>121960</v>
      </c>
      <c r="BY101" s="74">
        <f t="shared" si="145"/>
        <v>0</v>
      </c>
      <c r="BZ101" s="74">
        <f t="shared" si="146"/>
        <v>0</v>
      </c>
      <c r="CA101" s="74">
        <f t="shared" si="147"/>
        <v>11069</v>
      </c>
      <c r="CB101" s="74">
        <f t="shared" si="148"/>
        <v>0</v>
      </c>
      <c r="CC101" s="74">
        <f t="shared" si="149"/>
        <v>0</v>
      </c>
      <c r="CD101" s="74">
        <f t="shared" si="150"/>
        <v>11069</v>
      </c>
      <c r="CE101" s="74">
        <f t="shared" si="151"/>
        <v>0</v>
      </c>
      <c r="CF101" s="75">
        <v>0</v>
      </c>
      <c r="CG101" s="74">
        <f t="shared" si="152"/>
        <v>0</v>
      </c>
      <c r="CH101" s="74">
        <f t="shared" si="153"/>
        <v>29467</v>
      </c>
      <c r="CI101" s="74">
        <f t="shared" si="154"/>
        <v>204530</v>
      </c>
    </row>
    <row r="102" spans="1:87" s="50" customFormat="1" ht="12" customHeight="1">
      <c r="A102" s="53" t="s">
        <v>679</v>
      </c>
      <c r="B102" s="54" t="s">
        <v>869</v>
      </c>
      <c r="C102" s="53" t="s">
        <v>870</v>
      </c>
      <c r="D102" s="74">
        <f t="shared" si="87"/>
        <v>0</v>
      </c>
      <c r="E102" s="74">
        <f t="shared" si="88"/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5">
        <v>0</v>
      </c>
      <c r="L102" s="74">
        <f t="shared" si="89"/>
        <v>411182</v>
      </c>
      <c r="M102" s="74">
        <f t="shared" si="90"/>
        <v>94438</v>
      </c>
      <c r="N102" s="74">
        <v>26859</v>
      </c>
      <c r="O102" s="74">
        <v>0</v>
      </c>
      <c r="P102" s="74">
        <v>59289</v>
      </c>
      <c r="Q102" s="74">
        <v>8290</v>
      </c>
      <c r="R102" s="74">
        <f t="shared" si="91"/>
        <v>163481</v>
      </c>
      <c r="S102" s="74">
        <v>0</v>
      </c>
      <c r="T102" s="74">
        <v>163481</v>
      </c>
      <c r="U102" s="74">
        <v>0</v>
      </c>
      <c r="V102" s="74">
        <v>0</v>
      </c>
      <c r="W102" s="74">
        <f t="shared" si="92"/>
        <v>148936</v>
      </c>
      <c r="X102" s="74">
        <v>82271</v>
      </c>
      <c r="Y102" s="74">
        <v>28550</v>
      </c>
      <c r="Z102" s="74">
        <v>38115</v>
      </c>
      <c r="AA102" s="74">
        <v>0</v>
      </c>
      <c r="AB102" s="75">
        <v>0</v>
      </c>
      <c r="AC102" s="74">
        <v>4327</v>
      </c>
      <c r="AD102" s="74">
        <v>17398</v>
      </c>
      <c r="AE102" s="74">
        <f t="shared" si="93"/>
        <v>428580</v>
      </c>
      <c r="AF102" s="74">
        <f t="shared" si="94"/>
        <v>0</v>
      </c>
      <c r="AG102" s="74">
        <f t="shared" si="95"/>
        <v>0</v>
      </c>
      <c r="AH102" s="74">
        <v>0</v>
      </c>
      <c r="AI102" s="74">
        <v>0</v>
      </c>
      <c r="AJ102" s="74">
        <v>0</v>
      </c>
      <c r="AK102" s="74">
        <v>0</v>
      </c>
      <c r="AL102" s="74">
        <v>0</v>
      </c>
      <c r="AM102" s="75">
        <v>0</v>
      </c>
      <c r="AN102" s="74">
        <f t="shared" si="96"/>
        <v>287428</v>
      </c>
      <c r="AO102" s="74">
        <f t="shared" si="97"/>
        <v>89672</v>
      </c>
      <c r="AP102" s="74">
        <v>40760</v>
      </c>
      <c r="AQ102" s="74">
        <v>32608</v>
      </c>
      <c r="AR102" s="74">
        <v>16304</v>
      </c>
      <c r="AS102" s="74">
        <v>0</v>
      </c>
      <c r="AT102" s="74">
        <f t="shared" si="98"/>
        <v>54213</v>
      </c>
      <c r="AU102" s="74">
        <v>10728</v>
      </c>
      <c r="AV102" s="74">
        <v>43485</v>
      </c>
      <c r="AW102" s="74">
        <v>0</v>
      </c>
      <c r="AX102" s="74">
        <v>0</v>
      </c>
      <c r="AY102" s="74">
        <f t="shared" si="99"/>
        <v>143543</v>
      </c>
      <c r="AZ102" s="74">
        <v>121109</v>
      </c>
      <c r="BA102" s="74">
        <v>22434</v>
      </c>
      <c r="BB102" s="74">
        <v>0</v>
      </c>
      <c r="BC102" s="74">
        <v>0</v>
      </c>
      <c r="BD102" s="75">
        <v>0</v>
      </c>
      <c r="BE102" s="74">
        <v>0</v>
      </c>
      <c r="BF102" s="74">
        <v>6850</v>
      </c>
      <c r="BG102" s="74">
        <f t="shared" si="100"/>
        <v>294278</v>
      </c>
      <c r="BH102" s="74">
        <f t="shared" si="129"/>
        <v>0</v>
      </c>
      <c r="BI102" s="74">
        <f t="shared" si="130"/>
        <v>0</v>
      </c>
      <c r="BJ102" s="74">
        <f t="shared" si="131"/>
        <v>0</v>
      </c>
      <c r="BK102" s="74">
        <f t="shared" si="132"/>
        <v>0</v>
      </c>
      <c r="BL102" s="74">
        <f t="shared" si="133"/>
        <v>0</v>
      </c>
      <c r="BM102" s="74">
        <f t="shared" si="134"/>
        <v>0</v>
      </c>
      <c r="BN102" s="74">
        <f t="shared" si="135"/>
        <v>0</v>
      </c>
      <c r="BO102" s="75">
        <v>0</v>
      </c>
      <c r="BP102" s="74">
        <f t="shared" si="136"/>
        <v>698610</v>
      </c>
      <c r="BQ102" s="74">
        <f t="shared" si="137"/>
        <v>184110</v>
      </c>
      <c r="BR102" s="74">
        <f t="shared" si="138"/>
        <v>67619</v>
      </c>
      <c r="BS102" s="74">
        <f t="shared" si="139"/>
        <v>32608</v>
      </c>
      <c r="BT102" s="74">
        <f t="shared" si="140"/>
        <v>75593</v>
      </c>
      <c r="BU102" s="74">
        <f t="shared" si="141"/>
        <v>8290</v>
      </c>
      <c r="BV102" s="74">
        <f t="shared" si="142"/>
        <v>217694</v>
      </c>
      <c r="BW102" s="74">
        <f t="shared" si="143"/>
        <v>10728</v>
      </c>
      <c r="BX102" s="74">
        <f t="shared" si="144"/>
        <v>206966</v>
      </c>
      <c r="BY102" s="74">
        <f t="shared" si="145"/>
        <v>0</v>
      </c>
      <c r="BZ102" s="74">
        <f t="shared" si="146"/>
        <v>0</v>
      </c>
      <c r="CA102" s="74">
        <f t="shared" si="147"/>
        <v>292479</v>
      </c>
      <c r="CB102" s="74">
        <f t="shared" si="148"/>
        <v>203380</v>
      </c>
      <c r="CC102" s="74">
        <f t="shared" si="149"/>
        <v>50984</v>
      </c>
      <c r="CD102" s="74">
        <f t="shared" si="150"/>
        <v>38115</v>
      </c>
      <c r="CE102" s="74">
        <f t="shared" si="151"/>
        <v>0</v>
      </c>
      <c r="CF102" s="75">
        <v>0</v>
      </c>
      <c r="CG102" s="74">
        <f t="shared" si="152"/>
        <v>4327</v>
      </c>
      <c r="CH102" s="74">
        <f t="shared" si="153"/>
        <v>24248</v>
      </c>
      <c r="CI102" s="74">
        <f t="shared" si="154"/>
        <v>722858</v>
      </c>
    </row>
    <row r="103" spans="1:87" s="50" customFormat="1" ht="12" customHeight="1">
      <c r="A103" s="53" t="s">
        <v>679</v>
      </c>
      <c r="B103" s="54" t="s">
        <v>871</v>
      </c>
      <c r="C103" s="53" t="s">
        <v>872</v>
      </c>
      <c r="D103" s="74">
        <f t="shared" si="87"/>
        <v>142406</v>
      </c>
      <c r="E103" s="74">
        <f t="shared" si="88"/>
        <v>123190</v>
      </c>
      <c r="F103" s="74">
        <v>0</v>
      </c>
      <c r="G103" s="74">
        <v>123190</v>
      </c>
      <c r="H103" s="74">
        <v>0</v>
      </c>
      <c r="I103" s="74">
        <v>0</v>
      </c>
      <c r="J103" s="74">
        <v>19216</v>
      </c>
      <c r="K103" s="75">
        <v>0</v>
      </c>
      <c r="L103" s="74">
        <f t="shared" si="89"/>
        <v>620351</v>
      </c>
      <c r="M103" s="74">
        <f t="shared" si="90"/>
        <v>53257</v>
      </c>
      <c r="N103" s="74">
        <v>53257</v>
      </c>
      <c r="O103" s="74">
        <v>0</v>
      </c>
      <c r="P103" s="74">
        <v>0</v>
      </c>
      <c r="Q103" s="74">
        <v>0</v>
      </c>
      <c r="R103" s="74">
        <f t="shared" si="91"/>
        <v>120936</v>
      </c>
      <c r="S103" s="74">
        <v>0</v>
      </c>
      <c r="T103" s="74">
        <v>120936</v>
      </c>
      <c r="U103" s="74">
        <v>0</v>
      </c>
      <c r="V103" s="74">
        <v>0</v>
      </c>
      <c r="W103" s="74">
        <f t="shared" si="92"/>
        <v>446158</v>
      </c>
      <c r="X103" s="74">
        <v>0</v>
      </c>
      <c r="Y103" s="74">
        <v>431259</v>
      </c>
      <c r="Z103" s="74">
        <v>7102</v>
      </c>
      <c r="AA103" s="74">
        <v>7797</v>
      </c>
      <c r="AB103" s="75">
        <v>0</v>
      </c>
      <c r="AC103" s="74">
        <v>0</v>
      </c>
      <c r="AD103" s="74">
        <v>0</v>
      </c>
      <c r="AE103" s="74">
        <f t="shared" si="93"/>
        <v>762757</v>
      </c>
      <c r="AF103" s="74">
        <f t="shared" si="94"/>
        <v>227841</v>
      </c>
      <c r="AG103" s="74">
        <f t="shared" si="95"/>
        <v>215850</v>
      </c>
      <c r="AH103" s="74">
        <v>0</v>
      </c>
      <c r="AI103" s="74">
        <v>215850</v>
      </c>
      <c r="AJ103" s="74">
        <v>0</v>
      </c>
      <c r="AK103" s="74">
        <v>0</v>
      </c>
      <c r="AL103" s="74">
        <v>11991</v>
      </c>
      <c r="AM103" s="75">
        <v>0</v>
      </c>
      <c r="AN103" s="74">
        <f t="shared" si="96"/>
        <v>174549</v>
      </c>
      <c r="AO103" s="74">
        <f t="shared" si="97"/>
        <v>39374</v>
      </c>
      <c r="AP103" s="74">
        <v>39374</v>
      </c>
      <c r="AQ103" s="74">
        <v>0</v>
      </c>
      <c r="AR103" s="74">
        <v>0</v>
      </c>
      <c r="AS103" s="74">
        <v>0</v>
      </c>
      <c r="AT103" s="74">
        <f t="shared" si="98"/>
        <v>129618</v>
      </c>
      <c r="AU103" s="74">
        <v>0</v>
      </c>
      <c r="AV103" s="74">
        <v>129618</v>
      </c>
      <c r="AW103" s="74">
        <v>0</v>
      </c>
      <c r="AX103" s="74">
        <v>0</v>
      </c>
      <c r="AY103" s="74">
        <f t="shared" si="99"/>
        <v>5557</v>
      </c>
      <c r="AZ103" s="74">
        <v>0</v>
      </c>
      <c r="BA103" s="74">
        <v>4647</v>
      </c>
      <c r="BB103" s="74">
        <v>0</v>
      </c>
      <c r="BC103" s="74">
        <v>910</v>
      </c>
      <c r="BD103" s="75">
        <v>0</v>
      </c>
      <c r="BE103" s="74">
        <v>0</v>
      </c>
      <c r="BF103" s="74">
        <v>0</v>
      </c>
      <c r="BG103" s="74">
        <f t="shared" si="100"/>
        <v>402390</v>
      </c>
      <c r="BH103" s="74">
        <f t="shared" si="129"/>
        <v>370247</v>
      </c>
      <c r="BI103" s="74">
        <f t="shared" si="130"/>
        <v>339040</v>
      </c>
      <c r="BJ103" s="74">
        <f t="shared" si="131"/>
        <v>0</v>
      </c>
      <c r="BK103" s="74">
        <f t="shared" si="132"/>
        <v>339040</v>
      </c>
      <c r="BL103" s="74">
        <f t="shared" si="133"/>
        <v>0</v>
      </c>
      <c r="BM103" s="74">
        <f t="shared" si="134"/>
        <v>0</v>
      </c>
      <c r="BN103" s="74">
        <f t="shared" si="135"/>
        <v>31207</v>
      </c>
      <c r="BO103" s="75">
        <v>0</v>
      </c>
      <c r="BP103" s="74">
        <f t="shared" si="136"/>
        <v>794900</v>
      </c>
      <c r="BQ103" s="74">
        <f t="shared" si="137"/>
        <v>92631</v>
      </c>
      <c r="BR103" s="74">
        <f t="shared" si="138"/>
        <v>92631</v>
      </c>
      <c r="BS103" s="74">
        <f t="shared" si="139"/>
        <v>0</v>
      </c>
      <c r="BT103" s="74">
        <f t="shared" si="140"/>
        <v>0</v>
      </c>
      <c r="BU103" s="74">
        <f t="shared" si="141"/>
        <v>0</v>
      </c>
      <c r="BV103" s="74">
        <f t="shared" si="142"/>
        <v>250554</v>
      </c>
      <c r="BW103" s="74">
        <f t="shared" si="143"/>
        <v>0</v>
      </c>
      <c r="BX103" s="74">
        <f t="shared" si="144"/>
        <v>250554</v>
      </c>
      <c r="BY103" s="74">
        <f t="shared" si="145"/>
        <v>0</v>
      </c>
      <c r="BZ103" s="74">
        <f t="shared" si="146"/>
        <v>0</v>
      </c>
      <c r="CA103" s="74">
        <f t="shared" si="147"/>
        <v>451715</v>
      </c>
      <c r="CB103" s="74">
        <f t="shared" si="148"/>
        <v>0</v>
      </c>
      <c r="CC103" s="74">
        <f t="shared" si="149"/>
        <v>435906</v>
      </c>
      <c r="CD103" s="74">
        <f t="shared" si="150"/>
        <v>7102</v>
      </c>
      <c r="CE103" s="74">
        <f t="shared" si="151"/>
        <v>8707</v>
      </c>
      <c r="CF103" s="75">
        <v>0</v>
      </c>
      <c r="CG103" s="74">
        <f t="shared" si="152"/>
        <v>0</v>
      </c>
      <c r="CH103" s="74">
        <f t="shared" si="153"/>
        <v>0</v>
      </c>
      <c r="CI103" s="74">
        <f t="shared" si="154"/>
        <v>1165147</v>
      </c>
    </row>
    <row r="104" spans="1:87" s="50" customFormat="1" ht="12" customHeight="1">
      <c r="A104" s="53" t="s">
        <v>679</v>
      </c>
      <c r="B104" s="54" t="s">
        <v>873</v>
      </c>
      <c r="C104" s="53" t="s">
        <v>874</v>
      </c>
      <c r="D104" s="74">
        <f aca="true" t="shared" si="155" ref="D104:D115">+SUM(E104,J104)</f>
        <v>0</v>
      </c>
      <c r="E104" s="74">
        <f aca="true" t="shared" si="156" ref="E104:E115">+SUM(F104:I104)</f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5">
        <v>0</v>
      </c>
      <c r="L104" s="74">
        <f aca="true" t="shared" si="157" ref="L104:L115">+SUM(M104,R104,V104,W104,AC104)</f>
        <v>727562</v>
      </c>
      <c r="M104" s="74">
        <f aca="true" t="shared" si="158" ref="M104:M115">+SUM(N104:Q104)</f>
        <v>244517</v>
      </c>
      <c r="N104" s="74">
        <v>84411</v>
      </c>
      <c r="O104" s="74">
        <v>0</v>
      </c>
      <c r="P104" s="74">
        <v>160106</v>
      </c>
      <c r="Q104" s="74">
        <v>0</v>
      </c>
      <c r="R104" s="74">
        <f aca="true" t="shared" si="159" ref="R104:R115">+SUM(S104:U104)</f>
        <v>349060</v>
      </c>
      <c r="S104" s="74">
        <v>0</v>
      </c>
      <c r="T104" s="74">
        <v>349060</v>
      </c>
      <c r="U104" s="74">
        <v>0</v>
      </c>
      <c r="V104" s="74">
        <v>0</v>
      </c>
      <c r="W104" s="74">
        <f aca="true" t="shared" si="160" ref="W104:W115">+SUM(X104:AA104)</f>
        <v>133985</v>
      </c>
      <c r="X104" s="74">
        <v>0</v>
      </c>
      <c r="Y104" s="74">
        <v>31410</v>
      </c>
      <c r="Z104" s="74">
        <v>102575</v>
      </c>
      <c r="AA104" s="74">
        <v>0</v>
      </c>
      <c r="AB104" s="75">
        <v>0</v>
      </c>
      <c r="AC104" s="74">
        <v>0</v>
      </c>
      <c r="AD104" s="74">
        <v>164940</v>
      </c>
      <c r="AE104" s="74">
        <f aca="true" t="shared" si="161" ref="AE104:AE115">+SUM(D104,L104,AD104)</f>
        <v>892502</v>
      </c>
      <c r="AF104" s="74">
        <f aca="true" t="shared" si="162" ref="AF104:AF115">+SUM(AG104,AL104)</f>
        <v>0</v>
      </c>
      <c r="AG104" s="74">
        <f aca="true" t="shared" si="163" ref="AG104:AG115">+SUM(AH104:AK104)</f>
        <v>0</v>
      </c>
      <c r="AH104" s="74">
        <v>0</v>
      </c>
      <c r="AI104" s="74">
        <v>0</v>
      </c>
      <c r="AJ104" s="74">
        <v>0</v>
      </c>
      <c r="AK104" s="74">
        <v>0</v>
      </c>
      <c r="AL104" s="74">
        <v>0</v>
      </c>
      <c r="AM104" s="75">
        <v>0</v>
      </c>
      <c r="AN104" s="74">
        <f aca="true" t="shared" si="164" ref="AN104:AN115">+SUM(AO104,AT104,AX104,AY104,BE104)</f>
        <v>0</v>
      </c>
      <c r="AO104" s="74">
        <f aca="true" t="shared" si="165" ref="AO104:AO115">+SUM(AP104:AS104)</f>
        <v>0</v>
      </c>
      <c r="AP104" s="74">
        <v>0</v>
      </c>
      <c r="AQ104" s="74">
        <v>0</v>
      </c>
      <c r="AR104" s="74">
        <v>0</v>
      </c>
      <c r="AS104" s="74">
        <v>0</v>
      </c>
      <c r="AT104" s="74">
        <f aca="true" t="shared" si="166" ref="AT104:AT115">+SUM(AU104:AW104)</f>
        <v>0</v>
      </c>
      <c r="AU104" s="74">
        <v>0</v>
      </c>
      <c r="AV104" s="74">
        <v>0</v>
      </c>
      <c r="AW104" s="74">
        <v>0</v>
      </c>
      <c r="AX104" s="74">
        <v>0</v>
      </c>
      <c r="AY104" s="74">
        <f aca="true" t="shared" si="167" ref="AY104:AY115">+SUM(AZ104:BC104)</f>
        <v>0</v>
      </c>
      <c r="AZ104" s="74">
        <v>0</v>
      </c>
      <c r="BA104" s="74">
        <v>0</v>
      </c>
      <c r="BB104" s="74">
        <v>0</v>
      </c>
      <c r="BC104" s="74">
        <v>0</v>
      </c>
      <c r="BD104" s="75">
        <v>0</v>
      </c>
      <c r="BE104" s="74">
        <v>0</v>
      </c>
      <c r="BF104" s="74">
        <v>0</v>
      </c>
      <c r="BG104" s="74">
        <f aca="true" t="shared" si="168" ref="BG104:BG115">+SUM(BF104,AN104,AF104)</f>
        <v>0</v>
      </c>
      <c r="BH104" s="74">
        <f t="shared" si="129"/>
        <v>0</v>
      </c>
      <c r="BI104" s="74">
        <f t="shared" si="130"/>
        <v>0</v>
      </c>
      <c r="BJ104" s="74">
        <f t="shared" si="131"/>
        <v>0</v>
      </c>
      <c r="BK104" s="74">
        <f t="shared" si="132"/>
        <v>0</v>
      </c>
      <c r="BL104" s="74">
        <f t="shared" si="133"/>
        <v>0</v>
      </c>
      <c r="BM104" s="74">
        <f t="shared" si="134"/>
        <v>0</v>
      </c>
      <c r="BN104" s="74">
        <f t="shared" si="135"/>
        <v>0</v>
      </c>
      <c r="BO104" s="75">
        <v>0</v>
      </c>
      <c r="BP104" s="74">
        <f t="shared" si="136"/>
        <v>727562</v>
      </c>
      <c r="BQ104" s="74">
        <f t="shared" si="137"/>
        <v>244517</v>
      </c>
      <c r="BR104" s="74">
        <f t="shared" si="138"/>
        <v>84411</v>
      </c>
      <c r="BS104" s="74">
        <f t="shared" si="139"/>
        <v>0</v>
      </c>
      <c r="BT104" s="74">
        <f t="shared" si="140"/>
        <v>160106</v>
      </c>
      <c r="BU104" s="74">
        <f t="shared" si="141"/>
        <v>0</v>
      </c>
      <c r="BV104" s="74">
        <f t="shared" si="142"/>
        <v>349060</v>
      </c>
      <c r="BW104" s="74">
        <f t="shared" si="143"/>
        <v>0</v>
      </c>
      <c r="BX104" s="74">
        <f t="shared" si="144"/>
        <v>349060</v>
      </c>
      <c r="BY104" s="74">
        <f t="shared" si="145"/>
        <v>0</v>
      </c>
      <c r="BZ104" s="74">
        <f t="shared" si="146"/>
        <v>0</v>
      </c>
      <c r="CA104" s="74">
        <f t="shared" si="147"/>
        <v>133985</v>
      </c>
      <c r="CB104" s="74">
        <f t="shared" si="148"/>
        <v>0</v>
      </c>
      <c r="CC104" s="74">
        <f t="shared" si="149"/>
        <v>31410</v>
      </c>
      <c r="CD104" s="74">
        <f t="shared" si="150"/>
        <v>102575</v>
      </c>
      <c r="CE104" s="74">
        <f t="shared" si="151"/>
        <v>0</v>
      </c>
      <c r="CF104" s="75">
        <v>0</v>
      </c>
      <c r="CG104" s="74">
        <f t="shared" si="152"/>
        <v>0</v>
      </c>
      <c r="CH104" s="74">
        <f t="shared" si="153"/>
        <v>164940</v>
      </c>
      <c r="CI104" s="74">
        <f t="shared" si="154"/>
        <v>892502</v>
      </c>
    </row>
    <row r="105" spans="1:87" s="50" customFormat="1" ht="12" customHeight="1">
      <c r="A105" s="53" t="s">
        <v>679</v>
      </c>
      <c r="B105" s="54" t="s">
        <v>875</v>
      </c>
      <c r="C105" s="53" t="s">
        <v>876</v>
      </c>
      <c r="D105" s="74">
        <f t="shared" si="155"/>
        <v>0</v>
      </c>
      <c r="E105" s="74">
        <f t="shared" si="156"/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5">
        <v>0</v>
      </c>
      <c r="L105" s="74">
        <f t="shared" si="157"/>
        <v>0</v>
      </c>
      <c r="M105" s="74">
        <f t="shared" si="158"/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f t="shared" si="159"/>
        <v>0</v>
      </c>
      <c r="S105" s="74">
        <v>0</v>
      </c>
      <c r="T105" s="74">
        <v>0</v>
      </c>
      <c r="U105" s="74">
        <v>0</v>
      </c>
      <c r="V105" s="74">
        <v>0</v>
      </c>
      <c r="W105" s="74">
        <f t="shared" si="160"/>
        <v>0</v>
      </c>
      <c r="X105" s="74">
        <v>0</v>
      </c>
      <c r="Y105" s="74">
        <v>0</v>
      </c>
      <c r="Z105" s="74">
        <v>0</v>
      </c>
      <c r="AA105" s="74">
        <v>0</v>
      </c>
      <c r="AB105" s="75">
        <v>0</v>
      </c>
      <c r="AC105" s="74">
        <v>0</v>
      </c>
      <c r="AD105" s="74">
        <v>0</v>
      </c>
      <c r="AE105" s="74">
        <f t="shared" si="161"/>
        <v>0</v>
      </c>
      <c r="AF105" s="74">
        <f t="shared" si="162"/>
        <v>0</v>
      </c>
      <c r="AG105" s="74">
        <f t="shared" si="163"/>
        <v>0</v>
      </c>
      <c r="AH105" s="74">
        <v>0</v>
      </c>
      <c r="AI105" s="74">
        <v>0</v>
      </c>
      <c r="AJ105" s="74">
        <v>0</v>
      </c>
      <c r="AK105" s="74">
        <v>0</v>
      </c>
      <c r="AL105" s="74">
        <v>0</v>
      </c>
      <c r="AM105" s="75">
        <v>0</v>
      </c>
      <c r="AN105" s="74">
        <f t="shared" si="164"/>
        <v>114277</v>
      </c>
      <c r="AO105" s="74">
        <f t="shared" si="165"/>
        <v>43943</v>
      </c>
      <c r="AP105" s="74">
        <v>34131</v>
      </c>
      <c r="AQ105" s="74">
        <v>0</v>
      </c>
      <c r="AR105" s="74">
        <v>9812</v>
      </c>
      <c r="AS105" s="74">
        <v>0</v>
      </c>
      <c r="AT105" s="74">
        <f t="shared" si="166"/>
        <v>70334</v>
      </c>
      <c r="AU105" s="74">
        <v>0</v>
      </c>
      <c r="AV105" s="74">
        <v>70334</v>
      </c>
      <c r="AW105" s="74">
        <v>0</v>
      </c>
      <c r="AX105" s="74">
        <v>0</v>
      </c>
      <c r="AY105" s="74">
        <f t="shared" si="167"/>
        <v>0</v>
      </c>
      <c r="AZ105" s="74">
        <v>0</v>
      </c>
      <c r="BA105" s="74">
        <v>0</v>
      </c>
      <c r="BB105" s="74">
        <v>0</v>
      </c>
      <c r="BC105" s="74">
        <v>0</v>
      </c>
      <c r="BD105" s="75">
        <v>0</v>
      </c>
      <c r="BE105" s="74">
        <v>0</v>
      </c>
      <c r="BF105" s="74">
        <v>0</v>
      </c>
      <c r="BG105" s="74">
        <f t="shared" si="168"/>
        <v>114277</v>
      </c>
      <c r="BH105" s="74">
        <f t="shared" si="129"/>
        <v>0</v>
      </c>
      <c r="BI105" s="74">
        <f t="shared" si="130"/>
        <v>0</v>
      </c>
      <c r="BJ105" s="74">
        <f t="shared" si="131"/>
        <v>0</v>
      </c>
      <c r="BK105" s="74">
        <f t="shared" si="132"/>
        <v>0</v>
      </c>
      <c r="BL105" s="74">
        <f t="shared" si="133"/>
        <v>0</v>
      </c>
      <c r="BM105" s="74">
        <f t="shared" si="134"/>
        <v>0</v>
      </c>
      <c r="BN105" s="74">
        <f t="shared" si="135"/>
        <v>0</v>
      </c>
      <c r="BO105" s="75">
        <v>0</v>
      </c>
      <c r="BP105" s="74">
        <f t="shared" si="136"/>
        <v>114277</v>
      </c>
      <c r="BQ105" s="74">
        <f t="shared" si="137"/>
        <v>43943</v>
      </c>
      <c r="BR105" s="74">
        <f t="shared" si="138"/>
        <v>34131</v>
      </c>
      <c r="BS105" s="74">
        <f t="shared" si="139"/>
        <v>0</v>
      </c>
      <c r="BT105" s="74">
        <f t="shared" si="140"/>
        <v>9812</v>
      </c>
      <c r="BU105" s="74">
        <f t="shared" si="141"/>
        <v>0</v>
      </c>
      <c r="BV105" s="74">
        <f t="shared" si="142"/>
        <v>70334</v>
      </c>
      <c r="BW105" s="74">
        <f t="shared" si="143"/>
        <v>0</v>
      </c>
      <c r="BX105" s="74">
        <f t="shared" si="144"/>
        <v>70334</v>
      </c>
      <c r="BY105" s="74">
        <f t="shared" si="145"/>
        <v>0</v>
      </c>
      <c r="BZ105" s="74">
        <f t="shared" si="146"/>
        <v>0</v>
      </c>
      <c r="CA105" s="74">
        <f t="shared" si="147"/>
        <v>0</v>
      </c>
      <c r="CB105" s="74">
        <f t="shared" si="148"/>
        <v>0</v>
      </c>
      <c r="CC105" s="74">
        <f t="shared" si="149"/>
        <v>0</v>
      </c>
      <c r="CD105" s="74">
        <f t="shared" si="150"/>
        <v>0</v>
      </c>
      <c r="CE105" s="74">
        <f t="shared" si="151"/>
        <v>0</v>
      </c>
      <c r="CF105" s="75">
        <v>0</v>
      </c>
      <c r="CG105" s="74">
        <f t="shared" si="152"/>
        <v>0</v>
      </c>
      <c r="CH105" s="74">
        <f t="shared" si="153"/>
        <v>0</v>
      </c>
      <c r="CI105" s="74">
        <f t="shared" si="154"/>
        <v>114277</v>
      </c>
    </row>
    <row r="106" spans="1:87" s="50" customFormat="1" ht="12" customHeight="1">
      <c r="A106" s="53" t="s">
        <v>679</v>
      </c>
      <c r="B106" s="54" t="s">
        <v>877</v>
      </c>
      <c r="C106" s="53" t="s">
        <v>878</v>
      </c>
      <c r="D106" s="74">
        <f t="shared" si="155"/>
        <v>86835</v>
      </c>
      <c r="E106" s="74">
        <f t="shared" si="156"/>
        <v>86835</v>
      </c>
      <c r="F106" s="74">
        <v>0</v>
      </c>
      <c r="G106" s="74">
        <v>86835</v>
      </c>
      <c r="H106" s="74">
        <v>0</v>
      </c>
      <c r="I106" s="74">
        <v>0</v>
      </c>
      <c r="J106" s="74">
        <v>0</v>
      </c>
      <c r="K106" s="75">
        <v>0</v>
      </c>
      <c r="L106" s="74">
        <f t="shared" si="157"/>
        <v>654882</v>
      </c>
      <c r="M106" s="74">
        <f t="shared" si="158"/>
        <v>116803</v>
      </c>
      <c r="N106" s="74">
        <v>0</v>
      </c>
      <c r="O106" s="74">
        <v>0</v>
      </c>
      <c r="P106" s="74">
        <v>116803</v>
      </c>
      <c r="Q106" s="74">
        <v>0</v>
      </c>
      <c r="R106" s="74">
        <f t="shared" si="159"/>
        <v>262313</v>
      </c>
      <c r="S106" s="74">
        <v>0</v>
      </c>
      <c r="T106" s="74">
        <v>262313</v>
      </c>
      <c r="U106" s="74">
        <v>0</v>
      </c>
      <c r="V106" s="74">
        <v>0</v>
      </c>
      <c r="W106" s="74">
        <f t="shared" si="160"/>
        <v>275766</v>
      </c>
      <c r="X106" s="74">
        <v>0</v>
      </c>
      <c r="Y106" s="74">
        <v>275766</v>
      </c>
      <c r="Z106" s="74">
        <v>0</v>
      </c>
      <c r="AA106" s="74">
        <v>0</v>
      </c>
      <c r="AB106" s="75">
        <v>0</v>
      </c>
      <c r="AC106" s="74">
        <v>0</v>
      </c>
      <c r="AD106" s="74">
        <v>0</v>
      </c>
      <c r="AE106" s="74">
        <f t="shared" si="161"/>
        <v>741717</v>
      </c>
      <c r="AF106" s="74">
        <f t="shared" si="162"/>
        <v>0</v>
      </c>
      <c r="AG106" s="74">
        <f t="shared" si="163"/>
        <v>0</v>
      </c>
      <c r="AH106" s="74">
        <v>0</v>
      </c>
      <c r="AI106" s="74">
        <v>0</v>
      </c>
      <c r="AJ106" s="74">
        <v>0</v>
      </c>
      <c r="AK106" s="74">
        <v>0</v>
      </c>
      <c r="AL106" s="74">
        <v>0</v>
      </c>
      <c r="AM106" s="75">
        <v>0</v>
      </c>
      <c r="AN106" s="74">
        <f t="shared" si="164"/>
        <v>303762</v>
      </c>
      <c r="AO106" s="74">
        <f t="shared" si="165"/>
        <v>81551</v>
      </c>
      <c r="AP106" s="74">
        <v>0</v>
      </c>
      <c r="AQ106" s="74">
        <v>0</v>
      </c>
      <c r="AR106" s="74">
        <v>81551</v>
      </c>
      <c r="AS106" s="74">
        <v>0</v>
      </c>
      <c r="AT106" s="74">
        <f t="shared" si="166"/>
        <v>215611</v>
      </c>
      <c r="AU106" s="74">
        <v>0</v>
      </c>
      <c r="AV106" s="74">
        <v>215611</v>
      </c>
      <c r="AW106" s="74">
        <v>0</v>
      </c>
      <c r="AX106" s="74">
        <v>0</v>
      </c>
      <c r="AY106" s="74">
        <f t="shared" si="167"/>
        <v>6600</v>
      </c>
      <c r="AZ106" s="74">
        <v>0</v>
      </c>
      <c r="BA106" s="74">
        <v>6600</v>
      </c>
      <c r="BB106" s="74">
        <v>0</v>
      </c>
      <c r="BC106" s="74">
        <v>0</v>
      </c>
      <c r="BD106" s="75">
        <v>0</v>
      </c>
      <c r="BE106" s="74">
        <v>0</v>
      </c>
      <c r="BF106" s="74">
        <v>0</v>
      </c>
      <c r="BG106" s="74">
        <f t="shared" si="168"/>
        <v>303762</v>
      </c>
      <c r="BH106" s="74">
        <f t="shared" si="129"/>
        <v>86835</v>
      </c>
      <c r="BI106" s="74">
        <f t="shared" si="130"/>
        <v>86835</v>
      </c>
      <c r="BJ106" s="74">
        <f t="shared" si="131"/>
        <v>0</v>
      </c>
      <c r="BK106" s="74">
        <f t="shared" si="132"/>
        <v>86835</v>
      </c>
      <c r="BL106" s="74">
        <f t="shared" si="133"/>
        <v>0</v>
      </c>
      <c r="BM106" s="74">
        <f t="shared" si="134"/>
        <v>0</v>
      </c>
      <c r="BN106" s="74">
        <f t="shared" si="135"/>
        <v>0</v>
      </c>
      <c r="BO106" s="75">
        <v>0</v>
      </c>
      <c r="BP106" s="74">
        <f t="shared" si="136"/>
        <v>958644</v>
      </c>
      <c r="BQ106" s="74">
        <f t="shared" si="137"/>
        <v>198354</v>
      </c>
      <c r="BR106" s="74">
        <f t="shared" si="138"/>
        <v>0</v>
      </c>
      <c r="BS106" s="74">
        <f t="shared" si="139"/>
        <v>0</v>
      </c>
      <c r="BT106" s="74">
        <f t="shared" si="140"/>
        <v>198354</v>
      </c>
      <c r="BU106" s="74">
        <f t="shared" si="141"/>
        <v>0</v>
      </c>
      <c r="BV106" s="74">
        <f t="shared" si="142"/>
        <v>477924</v>
      </c>
      <c r="BW106" s="74">
        <f t="shared" si="143"/>
        <v>0</v>
      </c>
      <c r="BX106" s="74">
        <f t="shared" si="144"/>
        <v>477924</v>
      </c>
      <c r="BY106" s="74">
        <f t="shared" si="145"/>
        <v>0</v>
      </c>
      <c r="BZ106" s="74">
        <f t="shared" si="146"/>
        <v>0</v>
      </c>
      <c r="CA106" s="74">
        <f t="shared" si="147"/>
        <v>282366</v>
      </c>
      <c r="CB106" s="74">
        <f t="shared" si="148"/>
        <v>0</v>
      </c>
      <c r="CC106" s="74">
        <f t="shared" si="149"/>
        <v>282366</v>
      </c>
      <c r="CD106" s="74">
        <f t="shared" si="150"/>
        <v>0</v>
      </c>
      <c r="CE106" s="74">
        <f t="shared" si="151"/>
        <v>0</v>
      </c>
      <c r="CF106" s="75">
        <v>0</v>
      </c>
      <c r="CG106" s="74">
        <f t="shared" si="152"/>
        <v>0</v>
      </c>
      <c r="CH106" s="74">
        <f t="shared" si="153"/>
        <v>0</v>
      </c>
      <c r="CI106" s="74">
        <f t="shared" si="154"/>
        <v>1045479</v>
      </c>
    </row>
    <row r="107" spans="1:87" s="50" customFormat="1" ht="12" customHeight="1">
      <c r="A107" s="53" t="s">
        <v>679</v>
      </c>
      <c r="B107" s="54" t="s">
        <v>879</v>
      </c>
      <c r="C107" s="53" t="s">
        <v>880</v>
      </c>
      <c r="D107" s="74">
        <f t="shared" si="155"/>
        <v>519457</v>
      </c>
      <c r="E107" s="74">
        <f t="shared" si="156"/>
        <v>519457</v>
      </c>
      <c r="F107" s="74">
        <v>0</v>
      </c>
      <c r="G107" s="74">
        <v>388527</v>
      </c>
      <c r="H107" s="74">
        <v>130930</v>
      </c>
      <c r="I107" s="74">
        <v>0</v>
      </c>
      <c r="J107" s="74">
        <v>0</v>
      </c>
      <c r="K107" s="75">
        <v>0</v>
      </c>
      <c r="L107" s="74">
        <f t="shared" si="157"/>
        <v>184236</v>
      </c>
      <c r="M107" s="74">
        <f t="shared" si="158"/>
        <v>36099</v>
      </c>
      <c r="N107" s="74">
        <v>36099</v>
      </c>
      <c r="O107" s="74">
        <v>0</v>
      </c>
      <c r="P107" s="74">
        <v>0</v>
      </c>
      <c r="Q107" s="74">
        <v>0</v>
      </c>
      <c r="R107" s="74">
        <f t="shared" si="159"/>
        <v>56103</v>
      </c>
      <c r="S107" s="74">
        <v>0</v>
      </c>
      <c r="T107" s="74">
        <v>54783</v>
      </c>
      <c r="U107" s="74">
        <v>1320</v>
      </c>
      <c r="V107" s="74">
        <v>0</v>
      </c>
      <c r="W107" s="74">
        <f t="shared" si="160"/>
        <v>92034</v>
      </c>
      <c r="X107" s="74">
        <v>0</v>
      </c>
      <c r="Y107" s="74">
        <v>89960</v>
      </c>
      <c r="Z107" s="74">
        <v>1840</v>
      </c>
      <c r="AA107" s="74">
        <v>234</v>
      </c>
      <c r="AB107" s="75">
        <v>0</v>
      </c>
      <c r="AC107" s="74">
        <v>0</v>
      </c>
      <c r="AD107" s="74">
        <v>0</v>
      </c>
      <c r="AE107" s="74">
        <f t="shared" si="161"/>
        <v>703693</v>
      </c>
      <c r="AF107" s="74">
        <f t="shared" si="162"/>
        <v>0</v>
      </c>
      <c r="AG107" s="74">
        <f t="shared" si="163"/>
        <v>0</v>
      </c>
      <c r="AH107" s="74">
        <v>0</v>
      </c>
      <c r="AI107" s="74">
        <v>0</v>
      </c>
      <c r="AJ107" s="74">
        <v>0</v>
      </c>
      <c r="AK107" s="74">
        <v>0</v>
      </c>
      <c r="AL107" s="74">
        <v>0</v>
      </c>
      <c r="AM107" s="75">
        <v>0</v>
      </c>
      <c r="AN107" s="74">
        <f t="shared" si="164"/>
        <v>68632</v>
      </c>
      <c r="AO107" s="74">
        <f t="shared" si="165"/>
        <v>9555</v>
      </c>
      <c r="AP107" s="74">
        <v>9555</v>
      </c>
      <c r="AQ107" s="74">
        <v>0</v>
      </c>
      <c r="AR107" s="74">
        <v>0</v>
      </c>
      <c r="AS107" s="74">
        <v>0</v>
      </c>
      <c r="AT107" s="74">
        <f t="shared" si="166"/>
        <v>34948</v>
      </c>
      <c r="AU107" s="74">
        <v>0</v>
      </c>
      <c r="AV107" s="74">
        <v>34948</v>
      </c>
      <c r="AW107" s="74">
        <v>0</v>
      </c>
      <c r="AX107" s="74">
        <v>0</v>
      </c>
      <c r="AY107" s="74">
        <f t="shared" si="167"/>
        <v>24129</v>
      </c>
      <c r="AZ107" s="74">
        <v>0</v>
      </c>
      <c r="BA107" s="74">
        <v>24129</v>
      </c>
      <c r="BB107" s="74">
        <v>0</v>
      </c>
      <c r="BC107" s="74">
        <v>0</v>
      </c>
      <c r="BD107" s="75">
        <v>0</v>
      </c>
      <c r="BE107" s="74">
        <v>0</v>
      </c>
      <c r="BF107" s="74">
        <v>0</v>
      </c>
      <c r="BG107" s="74">
        <f t="shared" si="168"/>
        <v>68632</v>
      </c>
      <c r="BH107" s="74">
        <f t="shared" si="129"/>
        <v>519457</v>
      </c>
      <c r="BI107" s="74">
        <f t="shared" si="130"/>
        <v>519457</v>
      </c>
      <c r="BJ107" s="74">
        <f t="shared" si="131"/>
        <v>0</v>
      </c>
      <c r="BK107" s="74">
        <f t="shared" si="132"/>
        <v>388527</v>
      </c>
      <c r="BL107" s="74">
        <f t="shared" si="133"/>
        <v>130930</v>
      </c>
      <c r="BM107" s="74">
        <f t="shared" si="134"/>
        <v>0</v>
      </c>
      <c r="BN107" s="74">
        <f t="shared" si="135"/>
        <v>0</v>
      </c>
      <c r="BO107" s="75">
        <v>0</v>
      </c>
      <c r="BP107" s="74">
        <f t="shared" si="136"/>
        <v>252868</v>
      </c>
      <c r="BQ107" s="74">
        <f t="shared" si="137"/>
        <v>45654</v>
      </c>
      <c r="BR107" s="74">
        <f t="shared" si="138"/>
        <v>45654</v>
      </c>
      <c r="BS107" s="74">
        <f t="shared" si="139"/>
        <v>0</v>
      </c>
      <c r="BT107" s="74">
        <f t="shared" si="140"/>
        <v>0</v>
      </c>
      <c r="BU107" s="74">
        <f t="shared" si="141"/>
        <v>0</v>
      </c>
      <c r="BV107" s="74">
        <f t="shared" si="142"/>
        <v>91051</v>
      </c>
      <c r="BW107" s="74">
        <f t="shared" si="143"/>
        <v>0</v>
      </c>
      <c r="BX107" s="74">
        <f t="shared" si="144"/>
        <v>89731</v>
      </c>
      <c r="BY107" s="74">
        <f t="shared" si="145"/>
        <v>1320</v>
      </c>
      <c r="BZ107" s="74">
        <f t="shared" si="146"/>
        <v>0</v>
      </c>
      <c r="CA107" s="74">
        <f t="shared" si="147"/>
        <v>116163</v>
      </c>
      <c r="CB107" s="74">
        <f t="shared" si="148"/>
        <v>0</v>
      </c>
      <c r="CC107" s="74">
        <f t="shared" si="149"/>
        <v>114089</v>
      </c>
      <c r="CD107" s="74">
        <f t="shared" si="150"/>
        <v>1840</v>
      </c>
      <c r="CE107" s="74">
        <f t="shared" si="151"/>
        <v>234</v>
      </c>
      <c r="CF107" s="75">
        <v>0</v>
      </c>
      <c r="CG107" s="74">
        <f t="shared" si="152"/>
        <v>0</v>
      </c>
      <c r="CH107" s="74">
        <f t="shared" si="153"/>
        <v>0</v>
      </c>
      <c r="CI107" s="74">
        <f t="shared" si="154"/>
        <v>772325</v>
      </c>
    </row>
    <row r="108" spans="1:87" s="50" customFormat="1" ht="12" customHeight="1">
      <c r="A108" s="53" t="s">
        <v>679</v>
      </c>
      <c r="B108" s="54" t="s">
        <v>881</v>
      </c>
      <c r="C108" s="53" t="s">
        <v>882</v>
      </c>
      <c r="D108" s="74">
        <f t="shared" si="155"/>
        <v>341187</v>
      </c>
      <c r="E108" s="74">
        <f t="shared" si="156"/>
        <v>341187</v>
      </c>
      <c r="F108" s="74">
        <v>0</v>
      </c>
      <c r="G108" s="74">
        <v>214725</v>
      </c>
      <c r="H108" s="74">
        <v>126462</v>
      </c>
      <c r="I108" s="74">
        <v>0</v>
      </c>
      <c r="J108" s="74">
        <v>0</v>
      </c>
      <c r="K108" s="75">
        <v>0</v>
      </c>
      <c r="L108" s="74">
        <f t="shared" si="157"/>
        <v>352772</v>
      </c>
      <c r="M108" s="74">
        <f t="shared" si="158"/>
        <v>170580</v>
      </c>
      <c r="N108" s="74">
        <v>170580</v>
      </c>
      <c r="O108" s="74">
        <v>0</v>
      </c>
      <c r="P108" s="74">
        <v>0</v>
      </c>
      <c r="Q108" s="74">
        <v>0</v>
      </c>
      <c r="R108" s="74">
        <f t="shared" si="159"/>
        <v>118522</v>
      </c>
      <c r="S108" s="74">
        <v>0</v>
      </c>
      <c r="T108" s="74">
        <v>100497</v>
      </c>
      <c r="U108" s="74">
        <v>18025</v>
      </c>
      <c r="V108" s="74">
        <v>0</v>
      </c>
      <c r="W108" s="74">
        <f t="shared" si="160"/>
        <v>63670</v>
      </c>
      <c r="X108" s="74">
        <v>15625</v>
      </c>
      <c r="Y108" s="74">
        <v>24322</v>
      </c>
      <c r="Z108" s="74">
        <v>23723</v>
      </c>
      <c r="AA108" s="74">
        <v>0</v>
      </c>
      <c r="AB108" s="75">
        <v>0</v>
      </c>
      <c r="AC108" s="74">
        <v>0</v>
      </c>
      <c r="AD108" s="74">
        <v>31520</v>
      </c>
      <c r="AE108" s="74">
        <f t="shared" si="161"/>
        <v>725479</v>
      </c>
      <c r="AF108" s="74">
        <f t="shared" si="162"/>
        <v>0</v>
      </c>
      <c r="AG108" s="74">
        <f t="shared" si="163"/>
        <v>0</v>
      </c>
      <c r="AH108" s="74">
        <v>0</v>
      </c>
      <c r="AI108" s="74">
        <v>0</v>
      </c>
      <c r="AJ108" s="74">
        <v>0</v>
      </c>
      <c r="AK108" s="74">
        <v>0</v>
      </c>
      <c r="AL108" s="74">
        <v>0</v>
      </c>
      <c r="AM108" s="75">
        <v>0</v>
      </c>
      <c r="AN108" s="74">
        <f t="shared" si="164"/>
        <v>119528</v>
      </c>
      <c r="AO108" s="74">
        <f t="shared" si="165"/>
        <v>38956</v>
      </c>
      <c r="AP108" s="74">
        <v>38956</v>
      </c>
      <c r="AQ108" s="74">
        <v>0</v>
      </c>
      <c r="AR108" s="74">
        <v>0</v>
      </c>
      <c r="AS108" s="74">
        <v>0</v>
      </c>
      <c r="AT108" s="74">
        <f t="shared" si="166"/>
        <v>58711</v>
      </c>
      <c r="AU108" s="74">
        <v>0</v>
      </c>
      <c r="AV108" s="74">
        <v>58711</v>
      </c>
      <c r="AW108" s="74">
        <v>0</v>
      </c>
      <c r="AX108" s="74">
        <v>0</v>
      </c>
      <c r="AY108" s="74">
        <f t="shared" si="167"/>
        <v>21861</v>
      </c>
      <c r="AZ108" s="74">
        <v>0</v>
      </c>
      <c r="BA108" s="74">
        <v>21861</v>
      </c>
      <c r="BB108" s="74">
        <v>0</v>
      </c>
      <c r="BC108" s="74">
        <v>0</v>
      </c>
      <c r="BD108" s="75">
        <v>0</v>
      </c>
      <c r="BE108" s="74">
        <v>0</v>
      </c>
      <c r="BF108" s="74">
        <v>0</v>
      </c>
      <c r="BG108" s="74">
        <f t="shared" si="168"/>
        <v>119528</v>
      </c>
      <c r="BH108" s="74">
        <f t="shared" si="129"/>
        <v>341187</v>
      </c>
      <c r="BI108" s="74">
        <f t="shared" si="130"/>
        <v>341187</v>
      </c>
      <c r="BJ108" s="74">
        <f t="shared" si="131"/>
        <v>0</v>
      </c>
      <c r="BK108" s="74">
        <f t="shared" si="132"/>
        <v>214725</v>
      </c>
      <c r="BL108" s="74">
        <f t="shared" si="133"/>
        <v>126462</v>
      </c>
      <c r="BM108" s="74">
        <f t="shared" si="134"/>
        <v>0</v>
      </c>
      <c r="BN108" s="74">
        <f t="shared" si="135"/>
        <v>0</v>
      </c>
      <c r="BO108" s="75">
        <v>0</v>
      </c>
      <c r="BP108" s="74">
        <f t="shared" si="136"/>
        <v>472300</v>
      </c>
      <c r="BQ108" s="74">
        <f t="shared" si="137"/>
        <v>209536</v>
      </c>
      <c r="BR108" s="74">
        <f t="shared" si="138"/>
        <v>209536</v>
      </c>
      <c r="BS108" s="74">
        <f t="shared" si="139"/>
        <v>0</v>
      </c>
      <c r="BT108" s="74">
        <f t="shared" si="140"/>
        <v>0</v>
      </c>
      <c r="BU108" s="74">
        <f t="shared" si="141"/>
        <v>0</v>
      </c>
      <c r="BV108" s="74">
        <f t="shared" si="142"/>
        <v>177233</v>
      </c>
      <c r="BW108" s="74">
        <f t="shared" si="143"/>
        <v>0</v>
      </c>
      <c r="BX108" s="74">
        <f t="shared" si="144"/>
        <v>159208</v>
      </c>
      <c r="BY108" s="74">
        <f t="shared" si="145"/>
        <v>18025</v>
      </c>
      <c r="BZ108" s="74">
        <f t="shared" si="146"/>
        <v>0</v>
      </c>
      <c r="CA108" s="74">
        <f t="shared" si="147"/>
        <v>85531</v>
      </c>
      <c r="CB108" s="74">
        <f t="shared" si="148"/>
        <v>15625</v>
      </c>
      <c r="CC108" s="74">
        <f t="shared" si="149"/>
        <v>46183</v>
      </c>
      <c r="CD108" s="74">
        <f t="shared" si="150"/>
        <v>23723</v>
      </c>
      <c r="CE108" s="74">
        <f t="shared" si="151"/>
        <v>0</v>
      </c>
      <c r="CF108" s="75">
        <v>0</v>
      </c>
      <c r="CG108" s="74">
        <f t="shared" si="152"/>
        <v>0</v>
      </c>
      <c r="CH108" s="74">
        <f t="shared" si="153"/>
        <v>31520</v>
      </c>
      <c r="CI108" s="74">
        <f t="shared" si="154"/>
        <v>845007</v>
      </c>
    </row>
    <row r="109" spans="1:87" s="50" customFormat="1" ht="12" customHeight="1">
      <c r="A109" s="53" t="s">
        <v>679</v>
      </c>
      <c r="B109" s="54" t="s">
        <v>883</v>
      </c>
      <c r="C109" s="53" t="s">
        <v>884</v>
      </c>
      <c r="D109" s="74">
        <f t="shared" si="155"/>
        <v>0</v>
      </c>
      <c r="E109" s="74">
        <f t="shared" si="156"/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5">
        <v>0</v>
      </c>
      <c r="L109" s="74">
        <f t="shared" si="157"/>
        <v>1122488</v>
      </c>
      <c r="M109" s="74">
        <f t="shared" si="158"/>
        <v>136366</v>
      </c>
      <c r="N109" s="74">
        <v>136366</v>
      </c>
      <c r="O109" s="74">
        <v>0</v>
      </c>
      <c r="P109" s="74">
        <v>0</v>
      </c>
      <c r="Q109" s="74">
        <v>0</v>
      </c>
      <c r="R109" s="74">
        <f t="shared" si="159"/>
        <v>733471</v>
      </c>
      <c r="S109" s="74">
        <v>0</v>
      </c>
      <c r="T109" s="74">
        <v>733471</v>
      </c>
      <c r="U109" s="74">
        <v>0</v>
      </c>
      <c r="V109" s="74">
        <v>0</v>
      </c>
      <c r="W109" s="74">
        <f t="shared" si="160"/>
        <v>252651</v>
      </c>
      <c r="X109" s="74">
        <v>0</v>
      </c>
      <c r="Y109" s="74">
        <v>252651</v>
      </c>
      <c r="Z109" s="74">
        <v>0</v>
      </c>
      <c r="AA109" s="74">
        <v>0</v>
      </c>
      <c r="AB109" s="75">
        <v>0</v>
      </c>
      <c r="AC109" s="74">
        <v>0</v>
      </c>
      <c r="AD109" s="74">
        <v>0</v>
      </c>
      <c r="AE109" s="74">
        <f t="shared" si="161"/>
        <v>1122488</v>
      </c>
      <c r="AF109" s="74">
        <f t="shared" si="162"/>
        <v>0</v>
      </c>
      <c r="AG109" s="74">
        <f t="shared" si="163"/>
        <v>0</v>
      </c>
      <c r="AH109" s="74">
        <v>0</v>
      </c>
      <c r="AI109" s="74">
        <v>0</v>
      </c>
      <c r="AJ109" s="74">
        <v>0</v>
      </c>
      <c r="AK109" s="74">
        <v>0</v>
      </c>
      <c r="AL109" s="74">
        <v>0</v>
      </c>
      <c r="AM109" s="75">
        <v>0</v>
      </c>
      <c r="AN109" s="74">
        <f t="shared" si="164"/>
        <v>130435</v>
      </c>
      <c r="AO109" s="74">
        <f t="shared" si="165"/>
        <v>8941</v>
      </c>
      <c r="AP109" s="74">
        <v>8941</v>
      </c>
      <c r="AQ109" s="74">
        <v>0</v>
      </c>
      <c r="AR109" s="74">
        <v>0</v>
      </c>
      <c r="AS109" s="74">
        <v>0</v>
      </c>
      <c r="AT109" s="74">
        <f t="shared" si="166"/>
        <v>69519</v>
      </c>
      <c r="AU109" s="74">
        <v>0</v>
      </c>
      <c r="AV109" s="74">
        <v>69519</v>
      </c>
      <c r="AW109" s="74">
        <v>0</v>
      </c>
      <c r="AX109" s="74">
        <v>0</v>
      </c>
      <c r="AY109" s="74">
        <f t="shared" si="167"/>
        <v>51975</v>
      </c>
      <c r="AZ109" s="74">
        <v>0</v>
      </c>
      <c r="BA109" s="74">
        <v>51975</v>
      </c>
      <c r="BB109" s="74">
        <v>0</v>
      </c>
      <c r="BC109" s="74">
        <v>0</v>
      </c>
      <c r="BD109" s="75">
        <v>0</v>
      </c>
      <c r="BE109" s="74">
        <v>0</v>
      </c>
      <c r="BF109" s="74">
        <v>0</v>
      </c>
      <c r="BG109" s="74">
        <f t="shared" si="168"/>
        <v>130435</v>
      </c>
      <c r="BH109" s="74">
        <f t="shared" si="129"/>
        <v>0</v>
      </c>
      <c r="BI109" s="74">
        <f t="shared" si="130"/>
        <v>0</v>
      </c>
      <c r="BJ109" s="74">
        <f t="shared" si="131"/>
        <v>0</v>
      </c>
      <c r="BK109" s="74">
        <f t="shared" si="132"/>
        <v>0</v>
      </c>
      <c r="BL109" s="74">
        <f t="shared" si="133"/>
        <v>0</v>
      </c>
      <c r="BM109" s="74">
        <f t="shared" si="134"/>
        <v>0</v>
      </c>
      <c r="BN109" s="74">
        <f t="shared" si="135"/>
        <v>0</v>
      </c>
      <c r="BO109" s="75">
        <v>0</v>
      </c>
      <c r="BP109" s="74">
        <f t="shared" si="136"/>
        <v>1252923</v>
      </c>
      <c r="BQ109" s="74">
        <f t="shared" si="137"/>
        <v>145307</v>
      </c>
      <c r="BR109" s="74">
        <f t="shared" si="138"/>
        <v>145307</v>
      </c>
      <c r="BS109" s="74">
        <f t="shared" si="139"/>
        <v>0</v>
      </c>
      <c r="BT109" s="74">
        <f t="shared" si="140"/>
        <v>0</v>
      </c>
      <c r="BU109" s="74">
        <f t="shared" si="141"/>
        <v>0</v>
      </c>
      <c r="BV109" s="74">
        <f t="shared" si="142"/>
        <v>802990</v>
      </c>
      <c r="BW109" s="74">
        <f t="shared" si="143"/>
        <v>0</v>
      </c>
      <c r="BX109" s="74">
        <f t="shared" si="144"/>
        <v>802990</v>
      </c>
      <c r="BY109" s="74">
        <f t="shared" si="145"/>
        <v>0</v>
      </c>
      <c r="BZ109" s="74">
        <f t="shared" si="146"/>
        <v>0</v>
      </c>
      <c r="CA109" s="74">
        <f t="shared" si="147"/>
        <v>304626</v>
      </c>
      <c r="CB109" s="74">
        <f t="shared" si="148"/>
        <v>0</v>
      </c>
      <c r="CC109" s="74">
        <f t="shared" si="149"/>
        <v>304626</v>
      </c>
      <c r="CD109" s="74">
        <f t="shared" si="150"/>
        <v>0</v>
      </c>
      <c r="CE109" s="74">
        <f t="shared" si="151"/>
        <v>0</v>
      </c>
      <c r="CF109" s="75">
        <v>0</v>
      </c>
      <c r="CG109" s="74">
        <f t="shared" si="152"/>
        <v>0</v>
      </c>
      <c r="CH109" s="74">
        <f t="shared" si="153"/>
        <v>0</v>
      </c>
      <c r="CI109" s="74">
        <f t="shared" si="154"/>
        <v>1252923</v>
      </c>
    </row>
    <row r="110" spans="1:87" s="50" customFormat="1" ht="12" customHeight="1">
      <c r="A110" s="53" t="s">
        <v>679</v>
      </c>
      <c r="B110" s="54" t="s">
        <v>885</v>
      </c>
      <c r="C110" s="53" t="s">
        <v>886</v>
      </c>
      <c r="D110" s="74">
        <f t="shared" si="155"/>
        <v>0</v>
      </c>
      <c r="E110" s="74">
        <f t="shared" si="156"/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5">
        <v>0</v>
      </c>
      <c r="L110" s="74">
        <f t="shared" si="157"/>
        <v>149676</v>
      </c>
      <c r="M110" s="74">
        <f t="shared" si="158"/>
        <v>7335</v>
      </c>
      <c r="N110" s="74">
        <v>7335</v>
      </c>
      <c r="O110" s="74">
        <v>0</v>
      </c>
      <c r="P110" s="74">
        <v>0</v>
      </c>
      <c r="Q110" s="74">
        <v>0</v>
      </c>
      <c r="R110" s="74">
        <f t="shared" si="159"/>
        <v>42701</v>
      </c>
      <c r="S110" s="74">
        <v>0</v>
      </c>
      <c r="T110" s="74">
        <v>39747</v>
      </c>
      <c r="U110" s="74">
        <v>2954</v>
      </c>
      <c r="V110" s="74">
        <v>0</v>
      </c>
      <c r="W110" s="74">
        <f t="shared" si="160"/>
        <v>99640</v>
      </c>
      <c r="X110" s="74">
        <v>35328</v>
      </c>
      <c r="Y110" s="74">
        <v>55289</v>
      </c>
      <c r="Z110" s="74">
        <v>6865</v>
      </c>
      <c r="AA110" s="74">
        <v>2158</v>
      </c>
      <c r="AB110" s="75">
        <v>0</v>
      </c>
      <c r="AC110" s="74">
        <v>0</v>
      </c>
      <c r="AD110" s="74">
        <v>0</v>
      </c>
      <c r="AE110" s="74">
        <f t="shared" si="161"/>
        <v>149676</v>
      </c>
      <c r="AF110" s="74">
        <f t="shared" si="162"/>
        <v>0</v>
      </c>
      <c r="AG110" s="74">
        <f t="shared" si="163"/>
        <v>0</v>
      </c>
      <c r="AH110" s="74">
        <v>0</v>
      </c>
      <c r="AI110" s="74">
        <v>0</v>
      </c>
      <c r="AJ110" s="74">
        <v>0</v>
      </c>
      <c r="AK110" s="74">
        <v>0</v>
      </c>
      <c r="AL110" s="74">
        <v>0</v>
      </c>
      <c r="AM110" s="75">
        <v>0</v>
      </c>
      <c r="AN110" s="74">
        <f t="shared" si="164"/>
        <v>77255</v>
      </c>
      <c r="AO110" s="74">
        <f t="shared" si="165"/>
        <v>3737</v>
      </c>
      <c r="AP110" s="74">
        <v>3737</v>
      </c>
      <c r="AQ110" s="74">
        <v>0</v>
      </c>
      <c r="AR110" s="74">
        <v>0</v>
      </c>
      <c r="AS110" s="74">
        <v>0</v>
      </c>
      <c r="AT110" s="74">
        <f t="shared" si="166"/>
        <v>38499</v>
      </c>
      <c r="AU110" s="74">
        <v>0</v>
      </c>
      <c r="AV110" s="74">
        <v>38290</v>
      </c>
      <c r="AW110" s="74">
        <v>209</v>
      </c>
      <c r="AX110" s="74">
        <v>0</v>
      </c>
      <c r="AY110" s="74">
        <f t="shared" si="167"/>
        <v>35019</v>
      </c>
      <c r="AZ110" s="74">
        <v>0</v>
      </c>
      <c r="BA110" s="74">
        <v>33435</v>
      </c>
      <c r="BB110" s="74">
        <v>485</v>
      </c>
      <c r="BC110" s="74">
        <v>1099</v>
      </c>
      <c r="BD110" s="75">
        <v>0</v>
      </c>
      <c r="BE110" s="74">
        <v>0</v>
      </c>
      <c r="BF110" s="74">
        <v>0</v>
      </c>
      <c r="BG110" s="74">
        <f t="shared" si="168"/>
        <v>77255</v>
      </c>
      <c r="BH110" s="74">
        <f t="shared" si="129"/>
        <v>0</v>
      </c>
      <c r="BI110" s="74">
        <f t="shared" si="130"/>
        <v>0</v>
      </c>
      <c r="BJ110" s="74">
        <f t="shared" si="131"/>
        <v>0</v>
      </c>
      <c r="BK110" s="74">
        <f t="shared" si="132"/>
        <v>0</v>
      </c>
      <c r="BL110" s="74">
        <f t="shared" si="133"/>
        <v>0</v>
      </c>
      <c r="BM110" s="74">
        <f t="shared" si="134"/>
        <v>0</v>
      </c>
      <c r="BN110" s="74">
        <f t="shared" si="135"/>
        <v>0</v>
      </c>
      <c r="BO110" s="75">
        <v>0</v>
      </c>
      <c r="BP110" s="74">
        <f t="shared" si="136"/>
        <v>226931</v>
      </c>
      <c r="BQ110" s="74">
        <f t="shared" si="137"/>
        <v>11072</v>
      </c>
      <c r="BR110" s="74">
        <f t="shared" si="138"/>
        <v>11072</v>
      </c>
      <c r="BS110" s="74">
        <f t="shared" si="139"/>
        <v>0</v>
      </c>
      <c r="BT110" s="74">
        <f t="shared" si="140"/>
        <v>0</v>
      </c>
      <c r="BU110" s="74">
        <f t="shared" si="141"/>
        <v>0</v>
      </c>
      <c r="BV110" s="74">
        <f t="shared" si="142"/>
        <v>81200</v>
      </c>
      <c r="BW110" s="74">
        <f t="shared" si="143"/>
        <v>0</v>
      </c>
      <c r="BX110" s="74">
        <f t="shared" si="144"/>
        <v>78037</v>
      </c>
      <c r="BY110" s="74">
        <f t="shared" si="145"/>
        <v>3163</v>
      </c>
      <c r="BZ110" s="74">
        <f t="shared" si="146"/>
        <v>0</v>
      </c>
      <c r="CA110" s="74">
        <f t="shared" si="147"/>
        <v>134659</v>
      </c>
      <c r="CB110" s="74">
        <f t="shared" si="148"/>
        <v>35328</v>
      </c>
      <c r="CC110" s="74">
        <f t="shared" si="149"/>
        <v>88724</v>
      </c>
      <c r="CD110" s="74">
        <f t="shared" si="150"/>
        <v>7350</v>
      </c>
      <c r="CE110" s="74">
        <f t="shared" si="151"/>
        <v>3257</v>
      </c>
      <c r="CF110" s="75">
        <v>0</v>
      </c>
      <c r="CG110" s="74">
        <f t="shared" si="152"/>
        <v>0</v>
      </c>
      <c r="CH110" s="74">
        <f t="shared" si="153"/>
        <v>0</v>
      </c>
      <c r="CI110" s="74">
        <f t="shared" si="154"/>
        <v>226931</v>
      </c>
    </row>
    <row r="111" spans="1:87" s="50" customFormat="1" ht="12" customHeight="1">
      <c r="A111" s="53" t="s">
        <v>679</v>
      </c>
      <c r="B111" s="54" t="s">
        <v>887</v>
      </c>
      <c r="C111" s="53" t="s">
        <v>888</v>
      </c>
      <c r="D111" s="74">
        <f t="shared" si="155"/>
        <v>19466</v>
      </c>
      <c r="E111" s="74">
        <f t="shared" si="156"/>
        <v>19466</v>
      </c>
      <c r="F111" s="74">
        <v>0</v>
      </c>
      <c r="G111" s="74">
        <v>19466</v>
      </c>
      <c r="H111" s="74">
        <v>0</v>
      </c>
      <c r="I111" s="74">
        <v>0</v>
      </c>
      <c r="J111" s="74">
        <v>0</v>
      </c>
      <c r="K111" s="75">
        <v>0</v>
      </c>
      <c r="L111" s="74">
        <f t="shared" si="157"/>
        <v>31386</v>
      </c>
      <c r="M111" s="74">
        <f t="shared" si="158"/>
        <v>5310</v>
      </c>
      <c r="N111" s="74">
        <v>0</v>
      </c>
      <c r="O111" s="74">
        <v>0</v>
      </c>
      <c r="P111" s="74">
        <v>5310</v>
      </c>
      <c r="Q111" s="74">
        <v>0</v>
      </c>
      <c r="R111" s="74">
        <f t="shared" si="159"/>
        <v>25562</v>
      </c>
      <c r="S111" s="74">
        <v>0</v>
      </c>
      <c r="T111" s="74">
        <v>25562</v>
      </c>
      <c r="U111" s="74">
        <v>0</v>
      </c>
      <c r="V111" s="74">
        <v>0</v>
      </c>
      <c r="W111" s="74">
        <f t="shared" si="160"/>
        <v>514</v>
      </c>
      <c r="X111" s="74">
        <v>0</v>
      </c>
      <c r="Y111" s="74">
        <v>0</v>
      </c>
      <c r="Z111" s="74">
        <v>0</v>
      </c>
      <c r="AA111" s="74">
        <v>514</v>
      </c>
      <c r="AB111" s="75">
        <v>0</v>
      </c>
      <c r="AC111" s="74">
        <v>0</v>
      </c>
      <c r="AD111" s="74">
        <v>0</v>
      </c>
      <c r="AE111" s="74">
        <f t="shared" si="161"/>
        <v>50852</v>
      </c>
      <c r="AF111" s="74">
        <f t="shared" si="162"/>
        <v>23792</v>
      </c>
      <c r="AG111" s="74">
        <f t="shared" si="163"/>
        <v>23792</v>
      </c>
      <c r="AH111" s="74">
        <v>0</v>
      </c>
      <c r="AI111" s="74">
        <v>23792</v>
      </c>
      <c r="AJ111" s="74">
        <v>0</v>
      </c>
      <c r="AK111" s="74">
        <v>0</v>
      </c>
      <c r="AL111" s="74">
        <v>0</v>
      </c>
      <c r="AM111" s="75">
        <v>0</v>
      </c>
      <c r="AN111" s="74">
        <f t="shared" si="164"/>
        <v>21272</v>
      </c>
      <c r="AO111" s="74">
        <f t="shared" si="165"/>
        <v>7178</v>
      </c>
      <c r="AP111" s="74">
        <v>0</v>
      </c>
      <c r="AQ111" s="74">
        <v>0</v>
      </c>
      <c r="AR111" s="74">
        <v>7178</v>
      </c>
      <c r="AS111" s="74">
        <v>0</v>
      </c>
      <c r="AT111" s="74">
        <f t="shared" si="166"/>
        <v>13151</v>
      </c>
      <c r="AU111" s="74">
        <v>0</v>
      </c>
      <c r="AV111" s="74">
        <v>13151</v>
      </c>
      <c r="AW111" s="74">
        <v>0</v>
      </c>
      <c r="AX111" s="74">
        <v>0</v>
      </c>
      <c r="AY111" s="74">
        <f t="shared" si="167"/>
        <v>943</v>
      </c>
      <c r="AZ111" s="74">
        <v>0</v>
      </c>
      <c r="BA111" s="74">
        <v>0</v>
      </c>
      <c r="BB111" s="74">
        <v>0</v>
      </c>
      <c r="BC111" s="74">
        <v>943</v>
      </c>
      <c r="BD111" s="75">
        <v>0</v>
      </c>
      <c r="BE111" s="74">
        <v>0</v>
      </c>
      <c r="BF111" s="74">
        <v>0</v>
      </c>
      <c r="BG111" s="74">
        <f t="shared" si="168"/>
        <v>45064</v>
      </c>
      <c r="BH111" s="74">
        <f t="shared" si="129"/>
        <v>43258</v>
      </c>
      <c r="BI111" s="74">
        <f t="shared" si="130"/>
        <v>43258</v>
      </c>
      <c r="BJ111" s="74">
        <f t="shared" si="131"/>
        <v>0</v>
      </c>
      <c r="BK111" s="74">
        <f t="shared" si="132"/>
        <v>43258</v>
      </c>
      <c r="BL111" s="74">
        <f t="shared" si="133"/>
        <v>0</v>
      </c>
      <c r="BM111" s="74">
        <f t="shared" si="134"/>
        <v>0</v>
      </c>
      <c r="BN111" s="74">
        <f t="shared" si="135"/>
        <v>0</v>
      </c>
      <c r="BO111" s="75">
        <v>0</v>
      </c>
      <c r="BP111" s="74">
        <f t="shared" si="136"/>
        <v>52658</v>
      </c>
      <c r="BQ111" s="74">
        <f t="shared" si="137"/>
        <v>12488</v>
      </c>
      <c r="BR111" s="74">
        <f t="shared" si="138"/>
        <v>0</v>
      </c>
      <c r="BS111" s="74">
        <f t="shared" si="139"/>
        <v>0</v>
      </c>
      <c r="BT111" s="74">
        <f t="shared" si="140"/>
        <v>12488</v>
      </c>
      <c r="BU111" s="74">
        <f t="shared" si="141"/>
        <v>0</v>
      </c>
      <c r="BV111" s="74">
        <f t="shared" si="142"/>
        <v>38713</v>
      </c>
      <c r="BW111" s="74">
        <f t="shared" si="143"/>
        <v>0</v>
      </c>
      <c r="BX111" s="74">
        <f t="shared" si="144"/>
        <v>38713</v>
      </c>
      <c r="BY111" s="74">
        <f t="shared" si="145"/>
        <v>0</v>
      </c>
      <c r="BZ111" s="74">
        <f t="shared" si="146"/>
        <v>0</v>
      </c>
      <c r="CA111" s="74">
        <f t="shared" si="147"/>
        <v>1457</v>
      </c>
      <c r="CB111" s="74">
        <f t="shared" si="148"/>
        <v>0</v>
      </c>
      <c r="CC111" s="74">
        <f t="shared" si="149"/>
        <v>0</v>
      </c>
      <c r="CD111" s="74">
        <f t="shared" si="150"/>
        <v>0</v>
      </c>
      <c r="CE111" s="74">
        <f t="shared" si="151"/>
        <v>1457</v>
      </c>
      <c r="CF111" s="75">
        <v>0</v>
      </c>
      <c r="CG111" s="74">
        <f t="shared" si="152"/>
        <v>0</v>
      </c>
      <c r="CH111" s="74">
        <f t="shared" si="153"/>
        <v>0</v>
      </c>
      <c r="CI111" s="74">
        <f t="shared" si="154"/>
        <v>95916</v>
      </c>
    </row>
    <row r="112" spans="1:87" s="50" customFormat="1" ht="12" customHeight="1">
      <c r="A112" s="53" t="s">
        <v>679</v>
      </c>
      <c r="B112" s="54" t="s">
        <v>889</v>
      </c>
      <c r="C112" s="53" t="s">
        <v>890</v>
      </c>
      <c r="D112" s="74">
        <f t="shared" si="155"/>
        <v>56707</v>
      </c>
      <c r="E112" s="74">
        <f t="shared" si="156"/>
        <v>56707</v>
      </c>
      <c r="F112" s="74">
        <v>0</v>
      </c>
      <c r="G112" s="74">
        <v>56707</v>
      </c>
      <c r="H112" s="74">
        <v>0</v>
      </c>
      <c r="I112" s="74">
        <v>0</v>
      </c>
      <c r="J112" s="74">
        <v>0</v>
      </c>
      <c r="K112" s="75">
        <v>0</v>
      </c>
      <c r="L112" s="74">
        <f t="shared" si="157"/>
        <v>476548</v>
      </c>
      <c r="M112" s="74">
        <f t="shared" si="158"/>
        <v>63824</v>
      </c>
      <c r="N112" s="74">
        <v>57443</v>
      </c>
      <c r="O112" s="74">
        <v>0</v>
      </c>
      <c r="P112" s="74">
        <v>6381</v>
      </c>
      <c r="Q112" s="74">
        <v>0</v>
      </c>
      <c r="R112" s="74">
        <f t="shared" si="159"/>
        <v>121962</v>
      </c>
      <c r="S112" s="74">
        <v>0</v>
      </c>
      <c r="T112" s="74">
        <v>121962</v>
      </c>
      <c r="U112" s="74">
        <v>0</v>
      </c>
      <c r="V112" s="74">
        <v>0</v>
      </c>
      <c r="W112" s="74">
        <f t="shared" si="160"/>
        <v>290762</v>
      </c>
      <c r="X112" s="74">
        <v>103012</v>
      </c>
      <c r="Y112" s="74">
        <v>162277</v>
      </c>
      <c r="Z112" s="74">
        <v>22527</v>
      </c>
      <c r="AA112" s="74">
        <v>2946</v>
      </c>
      <c r="AB112" s="75">
        <v>0</v>
      </c>
      <c r="AC112" s="74">
        <v>0</v>
      </c>
      <c r="AD112" s="74">
        <v>0</v>
      </c>
      <c r="AE112" s="74">
        <f t="shared" si="161"/>
        <v>533255</v>
      </c>
      <c r="AF112" s="74">
        <f t="shared" si="162"/>
        <v>0</v>
      </c>
      <c r="AG112" s="74">
        <f t="shared" si="163"/>
        <v>0</v>
      </c>
      <c r="AH112" s="74">
        <v>0</v>
      </c>
      <c r="AI112" s="74">
        <v>0</v>
      </c>
      <c r="AJ112" s="74">
        <v>0</v>
      </c>
      <c r="AK112" s="74">
        <v>0</v>
      </c>
      <c r="AL112" s="74">
        <v>0</v>
      </c>
      <c r="AM112" s="75">
        <v>0</v>
      </c>
      <c r="AN112" s="74">
        <f t="shared" si="164"/>
        <v>0</v>
      </c>
      <c r="AO112" s="74">
        <f t="shared" si="165"/>
        <v>0</v>
      </c>
      <c r="AP112" s="74">
        <v>0</v>
      </c>
      <c r="AQ112" s="74">
        <v>0</v>
      </c>
      <c r="AR112" s="74">
        <v>0</v>
      </c>
      <c r="AS112" s="74">
        <v>0</v>
      </c>
      <c r="AT112" s="74">
        <f t="shared" si="166"/>
        <v>0</v>
      </c>
      <c r="AU112" s="74">
        <v>0</v>
      </c>
      <c r="AV112" s="74">
        <v>0</v>
      </c>
      <c r="AW112" s="74">
        <v>0</v>
      </c>
      <c r="AX112" s="74">
        <v>0</v>
      </c>
      <c r="AY112" s="74">
        <f t="shared" si="167"/>
        <v>0</v>
      </c>
      <c r="AZ112" s="74">
        <v>0</v>
      </c>
      <c r="BA112" s="74">
        <v>0</v>
      </c>
      <c r="BB112" s="74">
        <v>0</v>
      </c>
      <c r="BC112" s="74">
        <v>0</v>
      </c>
      <c r="BD112" s="75">
        <v>0</v>
      </c>
      <c r="BE112" s="74">
        <v>0</v>
      </c>
      <c r="BF112" s="74">
        <v>0</v>
      </c>
      <c r="BG112" s="74">
        <f t="shared" si="168"/>
        <v>0</v>
      </c>
      <c r="BH112" s="74">
        <f t="shared" si="129"/>
        <v>56707</v>
      </c>
      <c r="BI112" s="74">
        <f t="shared" si="130"/>
        <v>56707</v>
      </c>
      <c r="BJ112" s="74">
        <f t="shared" si="131"/>
        <v>0</v>
      </c>
      <c r="BK112" s="74">
        <f t="shared" si="132"/>
        <v>56707</v>
      </c>
      <c r="BL112" s="74">
        <f t="shared" si="133"/>
        <v>0</v>
      </c>
      <c r="BM112" s="74">
        <f t="shared" si="134"/>
        <v>0</v>
      </c>
      <c r="BN112" s="74">
        <f t="shared" si="135"/>
        <v>0</v>
      </c>
      <c r="BO112" s="75">
        <v>0</v>
      </c>
      <c r="BP112" s="74">
        <f t="shared" si="136"/>
        <v>476548</v>
      </c>
      <c r="BQ112" s="74">
        <f t="shared" si="137"/>
        <v>63824</v>
      </c>
      <c r="BR112" s="74">
        <f t="shared" si="138"/>
        <v>57443</v>
      </c>
      <c r="BS112" s="74">
        <f t="shared" si="139"/>
        <v>0</v>
      </c>
      <c r="BT112" s="74">
        <f t="shared" si="140"/>
        <v>6381</v>
      </c>
      <c r="BU112" s="74">
        <f t="shared" si="141"/>
        <v>0</v>
      </c>
      <c r="BV112" s="74">
        <f t="shared" si="142"/>
        <v>121962</v>
      </c>
      <c r="BW112" s="74">
        <f t="shared" si="143"/>
        <v>0</v>
      </c>
      <c r="BX112" s="74">
        <f t="shared" si="144"/>
        <v>121962</v>
      </c>
      <c r="BY112" s="74">
        <f t="shared" si="145"/>
        <v>0</v>
      </c>
      <c r="BZ112" s="74">
        <f t="shared" si="146"/>
        <v>0</v>
      </c>
      <c r="CA112" s="74">
        <f t="shared" si="147"/>
        <v>290762</v>
      </c>
      <c r="CB112" s="74">
        <f t="shared" si="148"/>
        <v>103012</v>
      </c>
      <c r="CC112" s="74">
        <f t="shared" si="149"/>
        <v>162277</v>
      </c>
      <c r="CD112" s="74">
        <f t="shared" si="150"/>
        <v>22527</v>
      </c>
      <c r="CE112" s="74">
        <f t="shared" si="151"/>
        <v>2946</v>
      </c>
      <c r="CF112" s="75">
        <v>0</v>
      </c>
      <c r="CG112" s="74">
        <f t="shared" si="152"/>
        <v>0</v>
      </c>
      <c r="CH112" s="74">
        <f t="shared" si="153"/>
        <v>0</v>
      </c>
      <c r="CI112" s="74">
        <f t="shared" si="154"/>
        <v>533255</v>
      </c>
    </row>
    <row r="113" spans="1:87" s="50" customFormat="1" ht="12" customHeight="1">
      <c r="A113" s="53" t="s">
        <v>679</v>
      </c>
      <c r="B113" s="54" t="s">
        <v>891</v>
      </c>
      <c r="C113" s="53" t="s">
        <v>892</v>
      </c>
      <c r="D113" s="74">
        <f t="shared" si="155"/>
        <v>54810</v>
      </c>
      <c r="E113" s="74">
        <f t="shared" si="156"/>
        <v>54810</v>
      </c>
      <c r="F113" s="74">
        <v>0</v>
      </c>
      <c r="G113" s="74">
        <v>54810</v>
      </c>
      <c r="H113" s="74">
        <v>0</v>
      </c>
      <c r="I113" s="74">
        <v>0</v>
      </c>
      <c r="J113" s="74">
        <v>0</v>
      </c>
      <c r="K113" s="75">
        <v>0</v>
      </c>
      <c r="L113" s="74">
        <f t="shared" si="157"/>
        <v>167688</v>
      </c>
      <c r="M113" s="74">
        <f t="shared" si="158"/>
        <v>21992</v>
      </c>
      <c r="N113" s="74">
        <v>21992</v>
      </c>
      <c r="O113" s="74">
        <v>0</v>
      </c>
      <c r="P113" s="74">
        <v>0</v>
      </c>
      <c r="Q113" s="74">
        <v>0</v>
      </c>
      <c r="R113" s="74">
        <f t="shared" si="159"/>
        <v>90907</v>
      </c>
      <c r="S113" s="74">
        <v>0</v>
      </c>
      <c r="T113" s="74">
        <v>69964</v>
      </c>
      <c r="U113" s="74">
        <v>20943</v>
      </c>
      <c r="V113" s="74">
        <v>0</v>
      </c>
      <c r="W113" s="74">
        <f t="shared" si="160"/>
        <v>54789</v>
      </c>
      <c r="X113" s="74">
        <v>0</v>
      </c>
      <c r="Y113" s="74">
        <v>54789</v>
      </c>
      <c r="Z113" s="74">
        <v>0</v>
      </c>
      <c r="AA113" s="74">
        <v>0</v>
      </c>
      <c r="AB113" s="75">
        <v>0</v>
      </c>
      <c r="AC113" s="74">
        <v>0</v>
      </c>
      <c r="AD113" s="74">
        <v>1642</v>
      </c>
      <c r="AE113" s="74">
        <f t="shared" si="161"/>
        <v>224140</v>
      </c>
      <c r="AF113" s="74">
        <f t="shared" si="162"/>
        <v>25694</v>
      </c>
      <c r="AG113" s="74">
        <f t="shared" si="163"/>
        <v>25694</v>
      </c>
      <c r="AH113" s="74">
        <v>0</v>
      </c>
      <c r="AI113" s="74">
        <v>25694</v>
      </c>
      <c r="AJ113" s="74">
        <v>0</v>
      </c>
      <c r="AK113" s="74">
        <v>0</v>
      </c>
      <c r="AL113" s="74">
        <v>0</v>
      </c>
      <c r="AM113" s="75">
        <v>0</v>
      </c>
      <c r="AN113" s="74">
        <f t="shared" si="164"/>
        <v>136121</v>
      </c>
      <c r="AO113" s="74">
        <f t="shared" si="165"/>
        <v>21992</v>
      </c>
      <c r="AP113" s="74">
        <v>21992</v>
      </c>
      <c r="AQ113" s="74">
        <v>0</v>
      </c>
      <c r="AR113" s="74">
        <v>0</v>
      </c>
      <c r="AS113" s="74">
        <v>0</v>
      </c>
      <c r="AT113" s="74">
        <f t="shared" si="166"/>
        <v>66186</v>
      </c>
      <c r="AU113" s="74">
        <v>0</v>
      </c>
      <c r="AV113" s="74">
        <v>65634</v>
      </c>
      <c r="AW113" s="74">
        <v>552</v>
      </c>
      <c r="AX113" s="74">
        <v>0</v>
      </c>
      <c r="AY113" s="74">
        <f t="shared" si="167"/>
        <v>47943</v>
      </c>
      <c r="AZ113" s="74">
        <v>19579</v>
      </c>
      <c r="BA113" s="74">
        <v>28364</v>
      </c>
      <c r="BB113" s="74">
        <v>0</v>
      </c>
      <c r="BC113" s="74">
        <v>0</v>
      </c>
      <c r="BD113" s="75">
        <v>0</v>
      </c>
      <c r="BE113" s="74">
        <v>0</v>
      </c>
      <c r="BF113" s="74">
        <v>3568</v>
      </c>
      <c r="BG113" s="74">
        <f t="shared" si="168"/>
        <v>165383</v>
      </c>
      <c r="BH113" s="74">
        <f t="shared" si="129"/>
        <v>80504</v>
      </c>
      <c r="BI113" s="74">
        <f t="shared" si="130"/>
        <v>80504</v>
      </c>
      <c r="BJ113" s="74">
        <f t="shared" si="131"/>
        <v>0</v>
      </c>
      <c r="BK113" s="74">
        <f t="shared" si="132"/>
        <v>80504</v>
      </c>
      <c r="BL113" s="74">
        <f t="shared" si="133"/>
        <v>0</v>
      </c>
      <c r="BM113" s="74">
        <f t="shared" si="134"/>
        <v>0</v>
      </c>
      <c r="BN113" s="74">
        <f t="shared" si="135"/>
        <v>0</v>
      </c>
      <c r="BO113" s="75">
        <v>0</v>
      </c>
      <c r="BP113" s="74">
        <f t="shared" si="136"/>
        <v>303809</v>
      </c>
      <c r="BQ113" s="74">
        <f t="shared" si="137"/>
        <v>43984</v>
      </c>
      <c r="BR113" s="74">
        <f t="shared" si="138"/>
        <v>43984</v>
      </c>
      <c r="BS113" s="74">
        <f t="shared" si="139"/>
        <v>0</v>
      </c>
      <c r="BT113" s="74">
        <f t="shared" si="140"/>
        <v>0</v>
      </c>
      <c r="BU113" s="74">
        <f t="shared" si="141"/>
        <v>0</v>
      </c>
      <c r="BV113" s="74">
        <f t="shared" si="142"/>
        <v>157093</v>
      </c>
      <c r="BW113" s="74">
        <f t="shared" si="143"/>
        <v>0</v>
      </c>
      <c r="BX113" s="74">
        <f t="shared" si="144"/>
        <v>135598</v>
      </c>
      <c r="BY113" s="74">
        <f t="shared" si="145"/>
        <v>21495</v>
      </c>
      <c r="BZ113" s="74">
        <f t="shared" si="146"/>
        <v>0</v>
      </c>
      <c r="CA113" s="74">
        <f t="shared" si="147"/>
        <v>102732</v>
      </c>
      <c r="CB113" s="74">
        <f t="shared" si="148"/>
        <v>19579</v>
      </c>
      <c r="CC113" s="74">
        <f t="shared" si="149"/>
        <v>83153</v>
      </c>
      <c r="CD113" s="74">
        <f t="shared" si="150"/>
        <v>0</v>
      </c>
      <c r="CE113" s="74">
        <f t="shared" si="151"/>
        <v>0</v>
      </c>
      <c r="CF113" s="75">
        <v>0</v>
      </c>
      <c r="CG113" s="74">
        <f t="shared" si="152"/>
        <v>0</v>
      </c>
      <c r="CH113" s="74">
        <f t="shared" si="153"/>
        <v>5210</v>
      </c>
      <c r="CI113" s="74">
        <f t="shared" si="154"/>
        <v>389523</v>
      </c>
    </row>
    <row r="114" spans="1:87" s="50" customFormat="1" ht="12" customHeight="1">
      <c r="A114" s="53" t="s">
        <v>679</v>
      </c>
      <c r="B114" s="54" t="s">
        <v>893</v>
      </c>
      <c r="C114" s="53" t="s">
        <v>894</v>
      </c>
      <c r="D114" s="74">
        <f t="shared" si="155"/>
        <v>0</v>
      </c>
      <c r="E114" s="74">
        <f t="shared" si="156"/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5">
        <v>0</v>
      </c>
      <c r="L114" s="74">
        <f t="shared" si="157"/>
        <v>275784</v>
      </c>
      <c r="M114" s="74">
        <f t="shared" si="158"/>
        <v>9965</v>
      </c>
      <c r="N114" s="74">
        <v>9965</v>
      </c>
      <c r="O114" s="74">
        <v>0</v>
      </c>
      <c r="P114" s="74">
        <v>0</v>
      </c>
      <c r="Q114" s="74">
        <v>0</v>
      </c>
      <c r="R114" s="74">
        <f t="shared" si="159"/>
        <v>34687</v>
      </c>
      <c r="S114" s="74">
        <v>0</v>
      </c>
      <c r="T114" s="74">
        <v>34687</v>
      </c>
      <c r="U114" s="74">
        <v>0</v>
      </c>
      <c r="V114" s="74">
        <v>0</v>
      </c>
      <c r="W114" s="74">
        <f t="shared" si="160"/>
        <v>231132</v>
      </c>
      <c r="X114" s="74">
        <v>0</v>
      </c>
      <c r="Y114" s="74">
        <v>231132</v>
      </c>
      <c r="Z114" s="74">
        <v>0</v>
      </c>
      <c r="AA114" s="74">
        <v>0</v>
      </c>
      <c r="AB114" s="75">
        <v>0</v>
      </c>
      <c r="AC114" s="74">
        <v>0</v>
      </c>
      <c r="AD114" s="74">
        <v>132354</v>
      </c>
      <c r="AE114" s="74">
        <f t="shared" si="161"/>
        <v>408138</v>
      </c>
      <c r="AF114" s="74">
        <f t="shared" si="162"/>
        <v>0</v>
      </c>
      <c r="AG114" s="74">
        <f t="shared" si="163"/>
        <v>0</v>
      </c>
      <c r="AH114" s="74">
        <v>0</v>
      </c>
      <c r="AI114" s="74">
        <v>0</v>
      </c>
      <c r="AJ114" s="74">
        <v>0</v>
      </c>
      <c r="AK114" s="74">
        <v>0</v>
      </c>
      <c r="AL114" s="74">
        <v>0</v>
      </c>
      <c r="AM114" s="75">
        <v>0</v>
      </c>
      <c r="AN114" s="74">
        <f t="shared" si="164"/>
        <v>0</v>
      </c>
      <c r="AO114" s="74">
        <f t="shared" si="165"/>
        <v>0</v>
      </c>
      <c r="AP114" s="74">
        <v>0</v>
      </c>
      <c r="AQ114" s="74">
        <v>0</v>
      </c>
      <c r="AR114" s="74">
        <v>0</v>
      </c>
      <c r="AS114" s="74">
        <v>0</v>
      </c>
      <c r="AT114" s="74">
        <f t="shared" si="166"/>
        <v>0</v>
      </c>
      <c r="AU114" s="74">
        <v>0</v>
      </c>
      <c r="AV114" s="74">
        <v>0</v>
      </c>
      <c r="AW114" s="74">
        <v>0</v>
      </c>
      <c r="AX114" s="74">
        <v>0</v>
      </c>
      <c r="AY114" s="74">
        <f t="shared" si="167"/>
        <v>0</v>
      </c>
      <c r="AZ114" s="74">
        <v>0</v>
      </c>
      <c r="BA114" s="74">
        <v>0</v>
      </c>
      <c r="BB114" s="74">
        <v>0</v>
      </c>
      <c r="BC114" s="74">
        <v>0</v>
      </c>
      <c r="BD114" s="75">
        <v>0</v>
      </c>
      <c r="BE114" s="74">
        <v>0</v>
      </c>
      <c r="BF114" s="74">
        <v>0</v>
      </c>
      <c r="BG114" s="74">
        <f t="shared" si="168"/>
        <v>0</v>
      </c>
      <c r="BH114" s="74">
        <f t="shared" si="129"/>
        <v>0</v>
      </c>
      <c r="BI114" s="74">
        <f t="shared" si="130"/>
        <v>0</v>
      </c>
      <c r="BJ114" s="74">
        <f t="shared" si="131"/>
        <v>0</v>
      </c>
      <c r="BK114" s="74">
        <f t="shared" si="132"/>
        <v>0</v>
      </c>
      <c r="BL114" s="74">
        <f t="shared" si="133"/>
        <v>0</v>
      </c>
      <c r="BM114" s="74">
        <f t="shared" si="134"/>
        <v>0</v>
      </c>
      <c r="BN114" s="74">
        <f t="shared" si="135"/>
        <v>0</v>
      </c>
      <c r="BO114" s="75">
        <v>0</v>
      </c>
      <c r="BP114" s="74">
        <f t="shared" si="136"/>
        <v>275784</v>
      </c>
      <c r="BQ114" s="74">
        <f t="shared" si="137"/>
        <v>9965</v>
      </c>
      <c r="BR114" s="74">
        <f t="shared" si="138"/>
        <v>9965</v>
      </c>
      <c r="BS114" s="74">
        <f t="shared" si="139"/>
        <v>0</v>
      </c>
      <c r="BT114" s="74">
        <f t="shared" si="140"/>
        <v>0</v>
      </c>
      <c r="BU114" s="74">
        <f t="shared" si="141"/>
        <v>0</v>
      </c>
      <c r="BV114" s="74">
        <f t="shared" si="142"/>
        <v>34687</v>
      </c>
      <c r="BW114" s="74">
        <f t="shared" si="143"/>
        <v>0</v>
      </c>
      <c r="BX114" s="74">
        <f t="shared" si="144"/>
        <v>34687</v>
      </c>
      <c r="BY114" s="74">
        <f t="shared" si="145"/>
        <v>0</v>
      </c>
      <c r="BZ114" s="74">
        <f t="shared" si="146"/>
        <v>0</v>
      </c>
      <c r="CA114" s="74">
        <f t="shared" si="147"/>
        <v>231132</v>
      </c>
      <c r="CB114" s="74">
        <f t="shared" si="148"/>
        <v>0</v>
      </c>
      <c r="CC114" s="74">
        <f t="shared" si="149"/>
        <v>231132</v>
      </c>
      <c r="CD114" s="74">
        <f t="shared" si="150"/>
        <v>0</v>
      </c>
      <c r="CE114" s="74">
        <f t="shared" si="151"/>
        <v>0</v>
      </c>
      <c r="CF114" s="75">
        <v>0</v>
      </c>
      <c r="CG114" s="74">
        <f t="shared" si="152"/>
        <v>0</v>
      </c>
      <c r="CH114" s="74">
        <f t="shared" si="153"/>
        <v>132354</v>
      </c>
      <c r="CI114" s="74">
        <f t="shared" si="154"/>
        <v>408138</v>
      </c>
    </row>
    <row r="115" spans="1:87" s="50" customFormat="1" ht="12" customHeight="1">
      <c r="A115" s="53" t="s">
        <v>679</v>
      </c>
      <c r="B115" s="54" t="s">
        <v>895</v>
      </c>
      <c r="C115" s="53" t="s">
        <v>896</v>
      </c>
      <c r="D115" s="74">
        <f t="shared" si="155"/>
        <v>0</v>
      </c>
      <c r="E115" s="74">
        <f t="shared" si="156"/>
        <v>0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5">
        <v>0</v>
      </c>
      <c r="L115" s="74">
        <f t="shared" si="157"/>
        <v>12113</v>
      </c>
      <c r="M115" s="74">
        <f t="shared" si="158"/>
        <v>0</v>
      </c>
      <c r="N115" s="74">
        <v>0</v>
      </c>
      <c r="O115" s="74">
        <v>0</v>
      </c>
      <c r="P115" s="74">
        <v>0</v>
      </c>
      <c r="Q115" s="74">
        <v>0</v>
      </c>
      <c r="R115" s="74">
        <f t="shared" si="159"/>
        <v>0</v>
      </c>
      <c r="S115" s="74">
        <v>0</v>
      </c>
      <c r="T115" s="74">
        <v>0</v>
      </c>
      <c r="U115" s="74">
        <v>0</v>
      </c>
      <c r="V115" s="74">
        <v>0</v>
      </c>
      <c r="W115" s="74">
        <f t="shared" si="160"/>
        <v>12113</v>
      </c>
      <c r="X115" s="74">
        <v>12113</v>
      </c>
      <c r="Y115" s="74">
        <v>0</v>
      </c>
      <c r="Z115" s="74">
        <v>0</v>
      </c>
      <c r="AA115" s="74">
        <v>0</v>
      </c>
      <c r="AB115" s="75">
        <v>0</v>
      </c>
      <c r="AC115" s="74">
        <v>0</v>
      </c>
      <c r="AD115" s="74">
        <v>0</v>
      </c>
      <c r="AE115" s="74">
        <f t="shared" si="161"/>
        <v>12113</v>
      </c>
      <c r="AF115" s="74">
        <f t="shared" si="162"/>
        <v>0</v>
      </c>
      <c r="AG115" s="74">
        <f t="shared" si="163"/>
        <v>0</v>
      </c>
      <c r="AH115" s="74">
        <v>0</v>
      </c>
      <c r="AI115" s="74">
        <v>0</v>
      </c>
      <c r="AJ115" s="74">
        <v>0</v>
      </c>
      <c r="AK115" s="74">
        <v>0</v>
      </c>
      <c r="AL115" s="74">
        <v>0</v>
      </c>
      <c r="AM115" s="75">
        <v>0</v>
      </c>
      <c r="AN115" s="74">
        <f t="shared" si="164"/>
        <v>57319</v>
      </c>
      <c r="AO115" s="74">
        <f t="shared" si="165"/>
        <v>16820</v>
      </c>
      <c r="AP115" s="74">
        <v>16820</v>
      </c>
      <c r="AQ115" s="74">
        <v>0</v>
      </c>
      <c r="AR115" s="74">
        <v>0</v>
      </c>
      <c r="AS115" s="74">
        <v>0</v>
      </c>
      <c r="AT115" s="74">
        <f t="shared" si="166"/>
        <v>38719</v>
      </c>
      <c r="AU115" s="74">
        <v>0</v>
      </c>
      <c r="AV115" s="74">
        <v>38719</v>
      </c>
      <c r="AW115" s="74">
        <v>0</v>
      </c>
      <c r="AX115" s="74">
        <v>0</v>
      </c>
      <c r="AY115" s="74">
        <f t="shared" si="167"/>
        <v>1780</v>
      </c>
      <c r="AZ115" s="74">
        <v>0</v>
      </c>
      <c r="BA115" s="74">
        <v>702</v>
      </c>
      <c r="BB115" s="74">
        <v>1078</v>
      </c>
      <c r="BC115" s="74">
        <v>0</v>
      </c>
      <c r="BD115" s="75">
        <v>0</v>
      </c>
      <c r="BE115" s="74">
        <v>0</v>
      </c>
      <c r="BF115" s="74">
        <v>0</v>
      </c>
      <c r="BG115" s="74">
        <f t="shared" si="168"/>
        <v>57319</v>
      </c>
      <c r="BH115" s="74">
        <f t="shared" si="129"/>
        <v>0</v>
      </c>
      <c r="BI115" s="74">
        <f t="shared" si="130"/>
        <v>0</v>
      </c>
      <c r="BJ115" s="74">
        <f t="shared" si="131"/>
        <v>0</v>
      </c>
      <c r="BK115" s="74">
        <f t="shared" si="132"/>
        <v>0</v>
      </c>
      <c r="BL115" s="74">
        <f t="shared" si="133"/>
        <v>0</v>
      </c>
      <c r="BM115" s="74">
        <f t="shared" si="134"/>
        <v>0</v>
      </c>
      <c r="BN115" s="74">
        <f t="shared" si="135"/>
        <v>0</v>
      </c>
      <c r="BO115" s="75">
        <v>0</v>
      </c>
      <c r="BP115" s="74">
        <f t="shared" si="136"/>
        <v>69432</v>
      </c>
      <c r="BQ115" s="74">
        <f t="shared" si="137"/>
        <v>16820</v>
      </c>
      <c r="BR115" s="74">
        <f t="shared" si="138"/>
        <v>16820</v>
      </c>
      <c r="BS115" s="74">
        <f t="shared" si="139"/>
        <v>0</v>
      </c>
      <c r="BT115" s="74">
        <f t="shared" si="140"/>
        <v>0</v>
      </c>
      <c r="BU115" s="74">
        <f t="shared" si="141"/>
        <v>0</v>
      </c>
      <c r="BV115" s="74">
        <f t="shared" si="142"/>
        <v>38719</v>
      </c>
      <c r="BW115" s="74">
        <f t="shared" si="143"/>
        <v>0</v>
      </c>
      <c r="BX115" s="74">
        <f t="shared" si="144"/>
        <v>38719</v>
      </c>
      <c r="BY115" s="74">
        <f t="shared" si="145"/>
        <v>0</v>
      </c>
      <c r="BZ115" s="74">
        <f t="shared" si="146"/>
        <v>0</v>
      </c>
      <c r="CA115" s="74">
        <f t="shared" si="147"/>
        <v>13893</v>
      </c>
      <c r="CB115" s="74">
        <f t="shared" si="148"/>
        <v>12113</v>
      </c>
      <c r="CC115" s="74">
        <f t="shared" si="149"/>
        <v>702</v>
      </c>
      <c r="CD115" s="74">
        <f t="shared" si="150"/>
        <v>1078</v>
      </c>
      <c r="CE115" s="74">
        <f t="shared" si="151"/>
        <v>0</v>
      </c>
      <c r="CF115" s="75">
        <v>0</v>
      </c>
      <c r="CG115" s="74">
        <f t="shared" si="152"/>
        <v>0</v>
      </c>
      <c r="CH115" s="74">
        <f t="shared" si="153"/>
        <v>0</v>
      </c>
      <c r="CI115" s="74">
        <f t="shared" si="154"/>
        <v>69432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7" sqref="A7:IV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897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898</v>
      </c>
      <c r="B2" s="147" t="s">
        <v>899</v>
      </c>
      <c r="C2" s="156" t="s">
        <v>900</v>
      </c>
      <c r="D2" s="139" t="s">
        <v>901</v>
      </c>
      <c r="E2" s="114"/>
      <c r="F2" s="114"/>
      <c r="G2" s="114"/>
      <c r="H2" s="114"/>
      <c r="I2" s="114"/>
      <c r="J2" s="139" t="s">
        <v>902</v>
      </c>
      <c r="K2" s="59"/>
      <c r="L2" s="59"/>
      <c r="M2" s="59"/>
      <c r="N2" s="59"/>
      <c r="O2" s="59"/>
      <c r="P2" s="59"/>
      <c r="Q2" s="115"/>
      <c r="R2" s="139" t="s">
        <v>903</v>
      </c>
      <c r="S2" s="59"/>
      <c r="T2" s="59"/>
      <c r="U2" s="59"/>
      <c r="V2" s="59"/>
      <c r="W2" s="59"/>
      <c r="X2" s="59"/>
      <c r="Y2" s="115"/>
      <c r="Z2" s="139" t="s">
        <v>35</v>
      </c>
      <c r="AA2" s="59"/>
      <c r="AB2" s="59"/>
      <c r="AC2" s="59"/>
      <c r="AD2" s="59"/>
      <c r="AE2" s="59"/>
      <c r="AF2" s="59"/>
      <c r="AG2" s="115"/>
      <c r="AH2" s="139" t="s">
        <v>36</v>
      </c>
      <c r="AI2" s="59"/>
      <c r="AJ2" s="59"/>
      <c r="AK2" s="59"/>
      <c r="AL2" s="59"/>
      <c r="AM2" s="59"/>
      <c r="AN2" s="59"/>
      <c r="AO2" s="115"/>
      <c r="AP2" s="139" t="s">
        <v>904</v>
      </c>
      <c r="AQ2" s="59"/>
      <c r="AR2" s="59"/>
      <c r="AS2" s="59"/>
      <c r="AT2" s="59"/>
      <c r="AU2" s="59"/>
      <c r="AV2" s="59"/>
      <c r="AW2" s="115"/>
      <c r="AX2" s="139" t="s">
        <v>905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906</v>
      </c>
      <c r="E4" s="59"/>
      <c r="F4" s="118"/>
      <c r="G4" s="119" t="s">
        <v>907</v>
      </c>
      <c r="H4" s="59"/>
      <c r="I4" s="118"/>
      <c r="J4" s="159" t="s">
        <v>908</v>
      </c>
      <c r="K4" s="156" t="s">
        <v>909</v>
      </c>
      <c r="L4" s="119" t="s">
        <v>906</v>
      </c>
      <c r="M4" s="59"/>
      <c r="N4" s="118"/>
      <c r="O4" s="119" t="s">
        <v>907</v>
      </c>
      <c r="P4" s="59"/>
      <c r="Q4" s="118"/>
      <c r="R4" s="159" t="s">
        <v>908</v>
      </c>
      <c r="S4" s="156" t="s">
        <v>909</v>
      </c>
      <c r="T4" s="119" t="s">
        <v>906</v>
      </c>
      <c r="U4" s="59"/>
      <c r="V4" s="118"/>
      <c r="W4" s="119" t="s">
        <v>907</v>
      </c>
      <c r="X4" s="59"/>
      <c r="Y4" s="118"/>
      <c r="Z4" s="159" t="s">
        <v>908</v>
      </c>
      <c r="AA4" s="156" t="s">
        <v>909</v>
      </c>
      <c r="AB4" s="119" t="s">
        <v>906</v>
      </c>
      <c r="AC4" s="59"/>
      <c r="AD4" s="118"/>
      <c r="AE4" s="119" t="s">
        <v>907</v>
      </c>
      <c r="AF4" s="59"/>
      <c r="AG4" s="118"/>
      <c r="AH4" s="159" t="s">
        <v>908</v>
      </c>
      <c r="AI4" s="156" t="s">
        <v>909</v>
      </c>
      <c r="AJ4" s="119" t="s">
        <v>906</v>
      </c>
      <c r="AK4" s="59"/>
      <c r="AL4" s="118"/>
      <c r="AM4" s="119" t="s">
        <v>907</v>
      </c>
      <c r="AN4" s="59"/>
      <c r="AO4" s="118"/>
      <c r="AP4" s="159" t="s">
        <v>908</v>
      </c>
      <c r="AQ4" s="156" t="s">
        <v>909</v>
      </c>
      <c r="AR4" s="119" t="s">
        <v>906</v>
      </c>
      <c r="AS4" s="59"/>
      <c r="AT4" s="118"/>
      <c r="AU4" s="119" t="s">
        <v>907</v>
      </c>
      <c r="AV4" s="59"/>
      <c r="AW4" s="118"/>
      <c r="AX4" s="159" t="s">
        <v>908</v>
      </c>
      <c r="AY4" s="156" t="s">
        <v>909</v>
      </c>
      <c r="AZ4" s="119" t="s">
        <v>906</v>
      </c>
      <c r="BA4" s="59"/>
      <c r="BB4" s="118"/>
      <c r="BC4" s="119" t="s">
        <v>907</v>
      </c>
      <c r="BD4" s="59"/>
      <c r="BE4" s="118"/>
    </row>
    <row r="5" spans="1:57" s="45" customFormat="1" ht="22.5">
      <c r="A5" s="160"/>
      <c r="B5" s="148"/>
      <c r="C5" s="157"/>
      <c r="D5" s="140" t="s">
        <v>911</v>
      </c>
      <c r="E5" s="128" t="s">
        <v>912</v>
      </c>
      <c r="F5" s="129" t="s">
        <v>913</v>
      </c>
      <c r="G5" s="118" t="s">
        <v>911</v>
      </c>
      <c r="H5" s="128" t="s">
        <v>912</v>
      </c>
      <c r="I5" s="129" t="s">
        <v>913</v>
      </c>
      <c r="J5" s="160"/>
      <c r="K5" s="157"/>
      <c r="L5" s="140" t="s">
        <v>911</v>
      </c>
      <c r="M5" s="128" t="s">
        <v>912</v>
      </c>
      <c r="N5" s="129" t="s">
        <v>915</v>
      </c>
      <c r="O5" s="140" t="s">
        <v>911</v>
      </c>
      <c r="P5" s="128" t="s">
        <v>912</v>
      </c>
      <c r="Q5" s="129" t="s">
        <v>915</v>
      </c>
      <c r="R5" s="160"/>
      <c r="S5" s="157"/>
      <c r="T5" s="140" t="s">
        <v>911</v>
      </c>
      <c r="U5" s="128" t="s">
        <v>912</v>
      </c>
      <c r="V5" s="129" t="s">
        <v>915</v>
      </c>
      <c r="W5" s="140" t="s">
        <v>911</v>
      </c>
      <c r="X5" s="128" t="s">
        <v>912</v>
      </c>
      <c r="Y5" s="129" t="s">
        <v>915</v>
      </c>
      <c r="Z5" s="160"/>
      <c r="AA5" s="157"/>
      <c r="AB5" s="140" t="s">
        <v>911</v>
      </c>
      <c r="AC5" s="128" t="s">
        <v>912</v>
      </c>
      <c r="AD5" s="129" t="s">
        <v>915</v>
      </c>
      <c r="AE5" s="140" t="s">
        <v>911</v>
      </c>
      <c r="AF5" s="128" t="s">
        <v>912</v>
      </c>
      <c r="AG5" s="129" t="s">
        <v>915</v>
      </c>
      <c r="AH5" s="160"/>
      <c r="AI5" s="157"/>
      <c r="AJ5" s="140" t="s">
        <v>911</v>
      </c>
      <c r="AK5" s="128" t="s">
        <v>912</v>
      </c>
      <c r="AL5" s="129" t="s">
        <v>915</v>
      </c>
      <c r="AM5" s="140" t="s">
        <v>911</v>
      </c>
      <c r="AN5" s="128" t="s">
        <v>912</v>
      </c>
      <c r="AO5" s="129" t="s">
        <v>915</v>
      </c>
      <c r="AP5" s="160"/>
      <c r="AQ5" s="157"/>
      <c r="AR5" s="140" t="s">
        <v>911</v>
      </c>
      <c r="AS5" s="128" t="s">
        <v>912</v>
      </c>
      <c r="AT5" s="129" t="s">
        <v>915</v>
      </c>
      <c r="AU5" s="140" t="s">
        <v>911</v>
      </c>
      <c r="AV5" s="128" t="s">
        <v>912</v>
      </c>
      <c r="AW5" s="129" t="s">
        <v>915</v>
      </c>
      <c r="AX5" s="160"/>
      <c r="AY5" s="157"/>
      <c r="AZ5" s="140" t="s">
        <v>911</v>
      </c>
      <c r="BA5" s="128" t="s">
        <v>912</v>
      </c>
      <c r="BB5" s="129" t="s">
        <v>915</v>
      </c>
      <c r="BC5" s="140" t="s">
        <v>911</v>
      </c>
      <c r="BD5" s="128" t="s">
        <v>912</v>
      </c>
      <c r="BE5" s="129" t="s">
        <v>915</v>
      </c>
    </row>
    <row r="6" spans="1:57" s="46" customFormat="1" ht="13.5">
      <c r="A6" s="161"/>
      <c r="B6" s="149"/>
      <c r="C6" s="158"/>
      <c r="D6" s="141" t="s">
        <v>916</v>
      </c>
      <c r="E6" s="142" t="s">
        <v>916</v>
      </c>
      <c r="F6" s="142" t="s">
        <v>916</v>
      </c>
      <c r="G6" s="141" t="s">
        <v>916</v>
      </c>
      <c r="H6" s="142" t="s">
        <v>916</v>
      </c>
      <c r="I6" s="142" t="s">
        <v>916</v>
      </c>
      <c r="J6" s="161"/>
      <c r="K6" s="158"/>
      <c r="L6" s="141" t="s">
        <v>916</v>
      </c>
      <c r="M6" s="142" t="s">
        <v>916</v>
      </c>
      <c r="N6" s="142" t="s">
        <v>916</v>
      </c>
      <c r="O6" s="141" t="s">
        <v>916</v>
      </c>
      <c r="P6" s="142" t="s">
        <v>916</v>
      </c>
      <c r="Q6" s="142" t="s">
        <v>916</v>
      </c>
      <c r="R6" s="161"/>
      <c r="S6" s="158"/>
      <c r="T6" s="141" t="s">
        <v>916</v>
      </c>
      <c r="U6" s="142" t="s">
        <v>916</v>
      </c>
      <c r="V6" s="142" t="s">
        <v>916</v>
      </c>
      <c r="W6" s="141" t="s">
        <v>916</v>
      </c>
      <c r="X6" s="142" t="s">
        <v>916</v>
      </c>
      <c r="Y6" s="142" t="s">
        <v>916</v>
      </c>
      <c r="Z6" s="161"/>
      <c r="AA6" s="158"/>
      <c r="AB6" s="141" t="s">
        <v>916</v>
      </c>
      <c r="AC6" s="142" t="s">
        <v>916</v>
      </c>
      <c r="AD6" s="142" t="s">
        <v>916</v>
      </c>
      <c r="AE6" s="141" t="s">
        <v>916</v>
      </c>
      <c r="AF6" s="142" t="s">
        <v>916</v>
      </c>
      <c r="AG6" s="142" t="s">
        <v>916</v>
      </c>
      <c r="AH6" s="161"/>
      <c r="AI6" s="158"/>
      <c r="AJ6" s="141" t="s">
        <v>916</v>
      </c>
      <c r="AK6" s="142" t="s">
        <v>916</v>
      </c>
      <c r="AL6" s="142" t="s">
        <v>916</v>
      </c>
      <c r="AM6" s="141" t="s">
        <v>916</v>
      </c>
      <c r="AN6" s="142" t="s">
        <v>916</v>
      </c>
      <c r="AO6" s="142" t="s">
        <v>916</v>
      </c>
      <c r="AP6" s="161"/>
      <c r="AQ6" s="158"/>
      <c r="AR6" s="141" t="s">
        <v>916</v>
      </c>
      <c r="AS6" s="142" t="s">
        <v>916</v>
      </c>
      <c r="AT6" s="142" t="s">
        <v>916</v>
      </c>
      <c r="AU6" s="141" t="s">
        <v>916</v>
      </c>
      <c r="AV6" s="142" t="s">
        <v>916</v>
      </c>
      <c r="AW6" s="142" t="s">
        <v>916</v>
      </c>
      <c r="AX6" s="161"/>
      <c r="AY6" s="158"/>
      <c r="AZ6" s="141" t="s">
        <v>916</v>
      </c>
      <c r="BA6" s="142" t="s">
        <v>916</v>
      </c>
      <c r="BB6" s="142" t="s">
        <v>916</v>
      </c>
      <c r="BC6" s="141" t="s">
        <v>916</v>
      </c>
      <c r="BD6" s="142" t="s">
        <v>916</v>
      </c>
      <c r="BE6" s="142" t="s">
        <v>916</v>
      </c>
    </row>
    <row r="7" spans="1:57" s="61" customFormat="1" ht="12" customHeight="1">
      <c r="A7" s="48" t="s">
        <v>917</v>
      </c>
      <c r="B7" s="48">
        <v>20000</v>
      </c>
      <c r="C7" s="48" t="s">
        <v>913</v>
      </c>
      <c r="D7" s="70">
        <f aca="true" t="shared" si="0" ref="D7:I7">SUM(D8:D84)</f>
        <v>314462</v>
      </c>
      <c r="E7" s="70">
        <f t="shared" si="0"/>
        <v>5347144</v>
      </c>
      <c r="F7" s="70">
        <f t="shared" si="0"/>
        <v>5661606</v>
      </c>
      <c r="G7" s="70">
        <f t="shared" si="0"/>
        <v>527066</v>
      </c>
      <c r="H7" s="70">
        <f t="shared" si="0"/>
        <v>3275687</v>
      </c>
      <c r="I7" s="70">
        <f t="shared" si="0"/>
        <v>3802753</v>
      </c>
      <c r="J7" s="49">
        <f>COUNTIF(J8:J84,"&lt;&gt;")</f>
        <v>75</v>
      </c>
      <c r="K7" s="49">
        <f>COUNTIF(K8:K84,"&lt;&gt;")</f>
        <v>75</v>
      </c>
      <c r="L7" s="70">
        <f aca="true" t="shared" si="1" ref="L7:Q7">SUM(L8:L84)</f>
        <v>278974</v>
      </c>
      <c r="M7" s="70">
        <f t="shared" si="1"/>
        <v>4065970</v>
      </c>
      <c r="N7" s="70">
        <f t="shared" si="1"/>
        <v>4344944</v>
      </c>
      <c r="O7" s="70">
        <f t="shared" si="1"/>
        <v>421480</v>
      </c>
      <c r="P7" s="70">
        <f t="shared" si="1"/>
        <v>2568750</v>
      </c>
      <c r="Q7" s="70">
        <f t="shared" si="1"/>
        <v>2990230</v>
      </c>
      <c r="R7" s="49">
        <f>COUNTIF(R8:R84,"&lt;&gt;")</f>
        <v>30</v>
      </c>
      <c r="S7" s="49">
        <f>COUNTIF(S8:S84,"&lt;&gt;")</f>
        <v>30</v>
      </c>
      <c r="T7" s="70">
        <f aca="true" t="shared" si="2" ref="T7:Y7">SUM(T8:T84)</f>
        <v>13537</v>
      </c>
      <c r="U7" s="70">
        <f t="shared" si="2"/>
        <v>837480</v>
      </c>
      <c r="V7" s="70">
        <f t="shared" si="2"/>
        <v>851017</v>
      </c>
      <c r="W7" s="70">
        <f t="shared" si="2"/>
        <v>94036</v>
      </c>
      <c r="X7" s="70">
        <f t="shared" si="2"/>
        <v>459967</v>
      </c>
      <c r="Y7" s="70">
        <f t="shared" si="2"/>
        <v>554003</v>
      </c>
      <c r="Z7" s="49">
        <f>COUNTIF(Z8:Z84,"&lt;&gt;")</f>
        <v>5</v>
      </c>
      <c r="AA7" s="49">
        <f>COUNTIF(AA8:AA84,"&lt;&gt;")</f>
        <v>5</v>
      </c>
      <c r="AB7" s="70">
        <f aca="true" t="shared" si="3" ref="AB7:AG7">SUM(AB8:AB84)</f>
        <v>3869</v>
      </c>
      <c r="AC7" s="70">
        <f t="shared" si="3"/>
        <v>332821</v>
      </c>
      <c r="AD7" s="70">
        <f t="shared" si="3"/>
        <v>336690</v>
      </c>
      <c r="AE7" s="70">
        <f t="shared" si="3"/>
        <v>11550</v>
      </c>
      <c r="AF7" s="70">
        <f t="shared" si="3"/>
        <v>200413</v>
      </c>
      <c r="AG7" s="70">
        <f t="shared" si="3"/>
        <v>211963</v>
      </c>
      <c r="AH7" s="49">
        <f>COUNTIF(AH8:AH84,"&lt;&gt;")</f>
        <v>2</v>
      </c>
      <c r="AI7" s="49">
        <f>COUNTIF(AI8:AI84,"&lt;&gt;")</f>
        <v>2</v>
      </c>
      <c r="AJ7" s="70">
        <f aca="true" t="shared" si="4" ref="AJ7:AO7">SUM(AJ8:AJ84)</f>
        <v>18082</v>
      </c>
      <c r="AK7" s="70">
        <f t="shared" si="4"/>
        <v>110873</v>
      </c>
      <c r="AL7" s="70">
        <f t="shared" si="4"/>
        <v>128955</v>
      </c>
      <c r="AM7" s="70">
        <f t="shared" si="4"/>
        <v>0</v>
      </c>
      <c r="AN7" s="70">
        <f t="shared" si="4"/>
        <v>27921</v>
      </c>
      <c r="AO7" s="70">
        <f t="shared" si="4"/>
        <v>27921</v>
      </c>
      <c r="AP7" s="49">
        <f>COUNTIF(AP8:AP84,"&lt;&gt;")</f>
        <v>1</v>
      </c>
      <c r="AQ7" s="49">
        <f>COUNTIF(AQ8:AQ84,"&lt;&gt;")</f>
        <v>1</v>
      </c>
      <c r="AR7" s="70">
        <f aca="true" t="shared" si="5" ref="AR7:AW7">SUM(AR8:AR84)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18636</v>
      </c>
      <c r="AW7" s="70">
        <f t="shared" si="5"/>
        <v>18636</v>
      </c>
      <c r="AX7" s="49">
        <f>COUNTIF(AX8:AX84,"&lt;&gt;")</f>
        <v>0</v>
      </c>
      <c r="AY7" s="49">
        <f>COUNTIF(AY8:AY84,"&lt;&gt;")</f>
        <v>0</v>
      </c>
      <c r="AZ7" s="70">
        <f aca="true" t="shared" si="6" ref="AZ7:BE7">SUM(AZ8:AZ84)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917</v>
      </c>
      <c r="B8" s="64" t="s">
        <v>918</v>
      </c>
      <c r="C8" s="51" t="s">
        <v>919</v>
      </c>
      <c r="D8" s="72">
        <f aca="true" t="shared" si="7" ref="D8:D39">SUM(L8,T8,AB8,AJ8,AR8,AZ8)</f>
        <v>18082</v>
      </c>
      <c r="E8" s="72">
        <f aca="true" t="shared" si="8" ref="E8:E39">SUM(M8,U8,AC8,AK8,AS8,BA8)</f>
        <v>35910</v>
      </c>
      <c r="F8" s="72">
        <f aca="true" t="shared" si="9" ref="F8:F39">SUM(D8:E8)</f>
        <v>53992</v>
      </c>
      <c r="G8" s="72">
        <f aca="true" t="shared" si="10" ref="G8:G39">SUM(O8,W8,AE8,AM8,AU8,BC8)</f>
        <v>62238</v>
      </c>
      <c r="H8" s="72">
        <f aca="true" t="shared" si="11" ref="H8:H39">SUM(P8,X8,AF8,AN8,AV8,BD8)</f>
        <v>316471</v>
      </c>
      <c r="I8" s="72">
        <f aca="true" t="shared" si="12" ref="I8:I39">SUM(G8:H8)</f>
        <v>378709</v>
      </c>
      <c r="J8" s="65" t="s">
        <v>1283</v>
      </c>
      <c r="K8" s="52" t="s">
        <v>1284</v>
      </c>
      <c r="L8" s="72">
        <v>0</v>
      </c>
      <c r="M8" s="72">
        <v>0</v>
      </c>
      <c r="N8" s="72">
        <v>0</v>
      </c>
      <c r="O8" s="72">
        <v>50688</v>
      </c>
      <c r="P8" s="72">
        <v>121270</v>
      </c>
      <c r="Q8" s="72">
        <v>171958</v>
      </c>
      <c r="R8" s="65" t="s">
        <v>1285</v>
      </c>
      <c r="S8" s="52" t="s">
        <v>1286</v>
      </c>
      <c r="T8" s="72">
        <v>0</v>
      </c>
      <c r="U8" s="72">
        <v>0</v>
      </c>
      <c r="V8" s="72">
        <v>0</v>
      </c>
      <c r="W8" s="72">
        <v>0</v>
      </c>
      <c r="X8" s="72">
        <v>22867</v>
      </c>
      <c r="Y8" s="72">
        <v>22867</v>
      </c>
      <c r="Z8" s="65" t="s">
        <v>1287</v>
      </c>
      <c r="AA8" s="52" t="s">
        <v>1288</v>
      </c>
      <c r="AB8" s="72">
        <v>0</v>
      </c>
      <c r="AC8" s="72">
        <v>6408</v>
      </c>
      <c r="AD8" s="72">
        <v>6408</v>
      </c>
      <c r="AE8" s="72">
        <v>11550</v>
      </c>
      <c r="AF8" s="72">
        <v>148964</v>
      </c>
      <c r="AG8" s="72">
        <v>160514</v>
      </c>
      <c r="AH8" s="65" t="s">
        <v>1289</v>
      </c>
      <c r="AI8" s="52" t="s">
        <v>1290</v>
      </c>
      <c r="AJ8" s="72">
        <v>18082</v>
      </c>
      <c r="AK8" s="72">
        <v>29502</v>
      </c>
      <c r="AL8" s="72">
        <v>47584</v>
      </c>
      <c r="AM8" s="72">
        <v>0</v>
      </c>
      <c r="AN8" s="72">
        <v>4734</v>
      </c>
      <c r="AO8" s="72">
        <v>4734</v>
      </c>
      <c r="AP8" s="65" t="s">
        <v>1291</v>
      </c>
      <c r="AQ8" s="52" t="s">
        <v>1292</v>
      </c>
      <c r="AR8" s="72">
        <v>0</v>
      </c>
      <c r="AS8" s="72">
        <v>0</v>
      </c>
      <c r="AT8" s="72">
        <v>0</v>
      </c>
      <c r="AU8" s="72">
        <v>0</v>
      </c>
      <c r="AV8" s="72">
        <v>18636</v>
      </c>
      <c r="AW8" s="72">
        <v>18636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917</v>
      </c>
      <c r="B9" s="64" t="s">
        <v>920</v>
      </c>
      <c r="C9" s="51" t="s">
        <v>921</v>
      </c>
      <c r="D9" s="72">
        <f t="shared" si="7"/>
        <v>0</v>
      </c>
      <c r="E9" s="72">
        <f t="shared" si="8"/>
        <v>397570</v>
      </c>
      <c r="F9" s="72">
        <f t="shared" si="9"/>
        <v>397570</v>
      </c>
      <c r="G9" s="72">
        <f t="shared" si="10"/>
        <v>0</v>
      </c>
      <c r="H9" s="72">
        <f t="shared" si="11"/>
        <v>104663</v>
      </c>
      <c r="I9" s="72">
        <f t="shared" si="12"/>
        <v>104663</v>
      </c>
      <c r="J9" s="65" t="s">
        <v>1293</v>
      </c>
      <c r="K9" s="52" t="s">
        <v>1294</v>
      </c>
      <c r="L9" s="72">
        <v>0</v>
      </c>
      <c r="M9" s="72">
        <v>397570</v>
      </c>
      <c r="N9" s="72">
        <v>397570</v>
      </c>
      <c r="O9" s="72">
        <v>0</v>
      </c>
      <c r="P9" s="72">
        <v>104663</v>
      </c>
      <c r="Q9" s="72">
        <v>104663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917</v>
      </c>
      <c r="B10" s="64" t="s">
        <v>922</v>
      </c>
      <c r="C10" s="51" t="s">
        <v>923</v>
      </c>
      <c r="D10" s="72">
        <f t="shared" si="7"/>
        <v>0</v>
      </c>
      <c r="E10" s="72">
        <f t="shared" si="8"/>
        <v>210076</v>
      </c>
      <c r="F10" s="72">
        <f t="shared" si="9"/>
        <v>210076</v>
      </c>
      <c r="G10" s="72">
        <f t="shared" si="10"/>
        <v>0</v>
      </c>
      <c r="H10" s="72">
        <f t="shared" si="11"/>
        <v>203554</v>
      </c>
      <c r="I10" s="72">
        <f t="shared" si="12"/>
        <v>203554</v>
      </c>
      <c r="J10" s="65" t="s">
        <v>1295</v>
      </c>
      <c r="K10" s="52" t="s">
        <v>1296</v>
      </c>
      <c r="L10" s="72">
        <v>0</v>
      </c>
      <c r="M10" s="72">
        <v>210076</v>
      </c>
      <c r="N10" s="72">
        <v>210076</v>
      </c>
      <c r="O10" s="72">
        <v>0</v>
      </c>
      <c r="P10" s="72">
        <v>203554</v>
      </c>
      <c r="Q10" s="72">
        <v>203554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917</v>
      </c>
      <c r="B11" s="64" t="s">
        <v>924</v>
      </c>
      <c r="C11" s="51" t="s">
        <v>925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36466</v>
      </c>
      <c r="I11" s="72">
        <f t="shared" si="12"/>
        <v>36466</v>
      </c>
      <c r="J11" s="65" t="s">
        <v>1297</v>
      </c>
      <c r="K11" s="52" t="s">
        <v>1298</v>
      </c>
      <c r="L11" s="72">
        <v>0</v>
      </c>
      <c r="M11" s="72">
        <v>0</v>
      </c>
      <c r="N11" s="72">
        <v>0</v>
      </c>
      <c r="O11" s="72">
        <v>0</v>
      </c>
      <c r="P11" s="72">
        <v>36466</v>
      </c>
      <c r="Q11" s="72">
        <v>36466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917</v>
      </c>
      <c r="B12" s="54" t="s">
        <v>926</v>
      </c>
      <c r="C12" s="53" t="s">
        <v>927</v>
      </c>
      <c r="D12" s="74">
        <f t="shared" si="7"/>
        <v>120</v>
      </c>
      <c r="E12" s="74">
        <f t="shared" si="8"/>
        <v>276708</v>
      </c>
      <c r="F12" s="74">
        <f t="shared" si="9"/>
        <v>276828</v>
      </c>
      <c r="G12" s="74">
        <f t="shared" si="10"/>
        <v>130609</v>
      </c>
      <c r="H12" s="74">
        <f t="shared" si="11"/>
        <v>75024</v>
      </c>
      <c r="I12" s="74">
        <f t="shared" si="12"/>
        <v>205633</v>
      </c>
      <c r="J12" s="54" t="s">
        <v>1299</v>
      </c>
      <c r="K12" s="53" t="s">
        <v>1300</v>
      </c>
      <c r="L12" s="74">
        <v>120</v>
      </c>
      <c r="M12" s="74">
        <v>276708</v>
      </c>
      <c r="N12" s="74">
        <v>276828</v>
      </c>
      <c r="O12" s="74">
        <v>130609</v>
      </c>
      <c r="P12" s="74">
        <v>75024</v>
      </c>
      <c r="Q12" s="74">
        <v>205633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917</v>
      </c>
      <c r="B13" s="54" t="s">
        <v>928</v>
      </c>
      <c r="C13" s="53" t="s">
        <v>929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65891</v>
      </c>
      <c r="H13" s="74">
        <f t="shared" si="11"/>
        <v>112686</v>
      </c>
      <c r="I13" s="74">
        <f t="shared" si="12"/>
        <v>178577</v>
      </c>
      <c r="J13" s="54" t="s">
        <v>1301</v>
      </c>
      <c r="K13" s="53" t="s">
        <v>1302</v>
      </c>
      <c r="L13" s="74">
        <v>0</v>
      </c>
      <c r="M13" s="74">
        <v>0</v>
      </c>
      <c r="N13" s="74">
        <v>0</v>
      </c>
      <c r="O13" s="74">
        <v>65891</v>
      </c>
      <c r="P13" s="74">
        <v>112686</v>
      </c>
      <c r="Q13" s="74">
        <v>178577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917</v>
      </c>
      <c r="B14" s="54" t="s">
        <v>930</v>
      </c>
      <c r="C14" s="53" t="s">
        <v>931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54600</v>
      </c>
      <c r="I14" s="74">
        <f t="shared" si="12"/>
        <v>54600</v>
      </c>
      <c r="J14" s="54" t="s">
        <v>1285</v>
      </c>
      <c r="K14" s="53" t="s">
        <v>1286</v>
      </c>
      <c r="L14" s="74">
        <v>0</v>
      </c>
      <c r="M14" s="74">
        <v>0</v>
      </c>
      <c r="N14" s="74">
        <v>0</v>
      </c>
      <c r="O14" s="74">
        <v>0</v>
      </c>
      <c r="P14" s="74">
        <v>54600</v>
      </c>
      <c r="Q14" s="74">
        <v>54600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917</v>
      </c>
      <c r="B15" s="54" t="s">
        <v>932</v>
      </c>
      <c r="C15" s="53" t="s">
        <v>933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290933</v>
      </c>
      <c r="I15" s="74">
        <f t="shared" si="12"/>
        <v>290933</v>
      </c>
      <c r="J15" s="54" t="s">
        <v>1303</v>
      </c>
      <c r="K15" s="53" t="s">
        <v>1304</v>
      </c>
      <c r="L15" s="74">
        <v>0</v>
      </c>
      <c r="M15" s="74">
        <v>0</v>
      </c>
      <c r="N15" s="74">
        <v>0</v>
      </c>
      <c r="O15" s="74">
        <v>0</v>
      </c>
      <c r="P15" s="74">
        <v>290933</v>
      </c>
      <c r="Q15" s="74">
        <v>290933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917</v>
      </c>
      <c r="B16" s="54" t="s">
        <v>934</v>
      </c>
      <c r="C16" s="53" t="s">
        <v>935</v>
      </c>
      <c r="D16" s="74">
        <f t="shared" si="7"/>
        <v>7026</v>
      </c>
      <c r="E16" s="74">
        <f t="shared" si="8"/>
        <v>167907</v>
      </c>
      <c r="F16" s="74">
        <f t="shared" si="9"/>
        <v>174933</v>
      </c>
      <c r="G16" s="74">
        <f t="shared" si="10"/>
        <v>0</v>
      </c>
      <c r="H16" s="74">
        <f t="shared" si="11"/>
        <v>145660</v>
      </c>
      <c r="I16" s="74">
        <f t="shared" si="12"/>
        <v>145660</v>
      </c>
      <c r="J16" s="54" t="s">
        <v>1305</v>
      </c>
      <c r="K16" s="53" t="s">
        <v>1306</v>
      </c>
      <c r="L16" s="74">
        <v>0</v>
      </c>
      <c r="M16" s="74">
        <v>0</v>
      </c>
      <c r="N16" s="74">
        <v>0</v>
      </c>
      <c r="O16" s="74">
        <v>0</v>
      </c>
      <c r="P16" s="74">
        <v>145660</v>
      </c>
      <c r="Q16" s="74">
        <v>145660</v>
      </c>
      <c r="R16" s="54" t="s">
        <v>1307</v>
      </c>
      <c r="S16" s="53" t="s">
        <v>1308</v>
      </c>
      <c r="T16" s="74">
        <v>7026</v>
      </c>
      <c r="U16" s="74">
        <v>167907</v>
      </c>
      <c r="V16" s="74">
        <v>174933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917</v>
      </c>
      <c r="B17" s="54" t="s">
        <v>936</v>
      </c>
      <c r="C17" s="53" t="s">
        <v>937</v>
      </c>
      <c r="D17" s="74">
        <f t="shared" si="7"/>
        <v>2906</v>
      </c>
      <c r="E17" s="74">
        <f t="shared" si="8"/>
        <v>133479</v>
      </c>
      <c r="F17" s="74">
        <f t="shared" si="9"/>
        <v>136385</v>
      </c>
      <c r="G17" s="74">
        <f t="shared" si="10"/>
        <v>0</v>
      </c>
      <c r="H17" s="74">
        <f t="shared" si="11"/>
        <v>52954</v>
      </c>
      <c r="I17" s="74">
        <f t="shared" si="12"/>
        <v>52954</v>
      </c>
      <c r="J17" s="54" t="s">
        <v>1309</v>
      </c>
      <c r="K17" s="53" t="s">
        <v>1310</v>
      </c>
      <c r="L17" s="74">
        <v>0</v>
      </c>
      <c r="M17" s="74">
        <v>61758</v>
      </c>
      <c r="N17" s="74">
        <v>61758</v>
      </c>
      <c r="O17" s="74">
        <v>0</v>
      </c>
      <c r="P17" s="74">
        <v>52954</v>
      </c>
      <c r="Q17" s="74">
        <v>52954</v>
      </c>
      <c r="R17" s="54" t="s">
        <v>1307</v>
      </c>
      <c r="S17" s="53" t="s">
        <v>1308</v>
      </c>
      <c r="T17" s="74">
        <v>2906</v>
      </c>
      <c r="U17" s="74">
        <v>71721</v>
      </c>
      <c r="V17" s="74">
        <v>74627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917</v>
      </c>
      <c r="B18" s="54" t="s">
        <v>938</v>
      </c>
      <c r="C18" s="53" t="s">
        <v>939</v>
      </c>
      <c r="D18" s="74">
        <f t="shared" si="7"/>
        <v>88629</v>
      </c>
      <c r="E18" s="74">
        <f t="shared" si="8"/>
        <v>144604</v>
      </c>
      <c r="F18" s="74">
        <f t="shared" si="9"/>
        <v>233233</v>
      </c>
      <c r="G18" s="74">
        <f t="shared" si="10"/>
        <v>0</v>
      </c>
      <c r="H18" s="74">
        <f t="shared" si="11"/>
        <v>61237</v>
      </c>
      <c r="I18" s="74">
        <f t="shared" si="12"/>
        <v>61237</v>
      </c>
      <c r="J18" s="54" t="s">
        <v>1289</v>
      </c>
      <c r="K18" s="53" t="s">
        <v>1290</v>
      </c>
      <c r="L18" s="74">
        <v>88629</v>
      </c>
      <c r="M18" s="74">
        <v>144604</v>
      </c>
      <c r="N18" s="74">
        <v>233233</v>
      </c>
      <c r="O18" s="74">
        <v>0</v>
      </c>
      <c r="P18" s="74">
        <v>61237</v>
      </c>
      <c r="Q18" s="74">
        <v>61237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917</v>
      </c>
      <c r="B19" s="54" t="s">
        <v>940</v>
      </c>
      <c r="C19" s="53" t="s">
        <v>941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917</v>
      </c>
      <c r="B20" s="54" t="s">
        <v>942</v>
      </c>
      <c r="C20" s="53" t="s">
        <v>943</v>
      </c>
      <c r="D20" s="74">
        <f t="shared" si="7"/>
        <v>43906</v>
      </c>
      <c r="E20" s="74">
        <f t="shared" si="8"/>
        <v>166275</v>
      </c>
      <c r="F20" s="74">
        <f t="shared" si="9"/>
        <v>210181</v>
      </c>
      <c r="G20" s="74">
        <f t="shared" si="10"/>
        <v>0</v>
      </c>
      <c r="H20" s="74">
        <f t="shared" si="11"/>
        <v>48916</v>
      </c>
      <c r="I20" s="74">
        <f t="shared" si="12"/>
        <v>48916</v>
      </c>
      <c r="J20" s="54" t="s">
        <v>1311</v>
      </c>
      <c r="K20" s="53" t="s">
        <v>1312</v>
      </c>
      <c r="L20" s="74">
        <v>43906</v>
      </c>
      <c r="M20" s="74">
        <v>166275</v>
      </c>
      <c r="N20" s="74">
        <v>210181</v>
      </c>
      <c r="O20" s="74">
        <v>0</v>
      </c>
      <c r="P20" s="74">
        <v>48916</v>
      </c>
      <c r="Q20" s="74">
        <v>48916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917</v>
      </c>
      <c r="B21" s="54" t="s">
        <v>944</v>
      </c>
      <c r="C21" s="53" t="s">
        <v>945</v>
      </c>
      <c r="D21" s="74">
        <f t="shared" si="7"/>
        <v>0</v>
      </c>
      <c r="E21" s="74">
        <f t="shared" si="8"/>
        <v>155619</v>
      </c>
      <c r="F21" s="74">
        <f t="shared" si="9"/>
        <v>155619</v>
      </c>
      <c r="G21" s="74">
        <f t="shared" si="10"/>
        <v>48229</v>
      </c>
      <c r="H21" s="74">
        <f t="shared" si="11"/>
        <v>91595</v>
      </c>
      <c r="I21" s="74">
        <f t="shared" si="12"/>
        <v>139824</v>
      </c>
      <c r="J21" s="54" t="s">
        <v>1313</v>
      </c>
      <c r="K21" s="53" t="s">
        <v>1314</v>
      </c>
      <c r="L21" s="74">
        <v>0</v>
      </c>
      <c r="M21" s="74">
        <v>155619</v>
      </c>
      <c r="N21" s="74">
        <v>155619</v>
      </c>
      <c r="O21" s="74">
        <v>0</v>
      </c>
      <c r="P21" s="74">
        <v>0</v>
      </c>
      <c r="Q21" s="74">
        <v>0</v>
      </c>
      <c r="R21" s="54" t="s">
        <v>1301</v>
      </c>
      <c r="S21" s="53" t="s">
        <v>1302</v>
      </c>
      <c r="T21" s="74">
        <v>0</v>
      </c>
      <c r="U21" s="74">
        <v>0</v>
      </c>
      <c r="V21" s="74">
        <v>0</v>
      </c>
      <c r="W21" s="74">
        <v>48229</v>
      </c>
      <c r="X21" s="74">
        <v>91595</v>
      </c>
      <c r="Y21" s="74">
        <v>139824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917</v>
      </c>
      <c r="B22" s="54" t="s">
        <v>946</v>
      </c>
      <c r="C22" s="53" t="s">
        <v>947</v>
      </c>
      <c r="D22" s="74">
        <f t="shared" si="7"/>
        <v>0</v>
      </c>
      <c r="E22" s="74">
        <f t="shared" si="8"/>
        <v>356725</v>
      </c>
      <c r="F22" s="74">
        <f t="shared" si="9"/>
        <v>356725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 t="s">
        <v>1315</v>
      </c>
      <c r="K22" s="53" t="s">
        <v>1316</v>
      </c>
      <c r="L22" s="74">
        <v>0</v>
      </c>
      <c r="M22" s="74">
        <v>356725</v>
      </c>
      <c r="N22" s="74">
        <v>356725</v>
      </c>
      <c r="O22" s="74">
        <v>0</v>
      </c>
      <c r="P22" s="74">
        <v>0</v>
      </c>
      <c r="Q22" s="74">
        <v>0</v>
      </c>
      <c r="R22" s="54" t="s">
        <v>1317</v>
      </c>
      <c r="S22" s="53" t="s">
        <v>1318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917</v>
      </c>
      <c r="B23" s="54" t="s">
        <v>948</v>
      </c>
      <c r="C23" s="53" t="s">
        <v>949</v>
      </c>
      <c r="D23" s="74">
        <f t="shared" si="7"/>
        <v>0</v>
      </c>
      <c r="E23" s="74">
        <f t="shared" si="8"/>
        <v>313004</v>
      </c>
      <c r="F23" s="74">
        <f t="shared" si="9"/>
        <v>313004</v>
      </c>
      <c r="G23" s="74">
        <f t="shared" si="10"/>
        <v>0</v>
      </c>
      <c r="H23" s="74">
        <f t="shared" si="11"/>
        <v>168831</v>
      </c>
      <c r="I23" s="74">
        <f t="shared" si="12"/>
        <v>168831</v>
      </c>
      <c r="J23" s="54" t="s">
        <v>1319</v>
      </c>
      <c r="K23" s="53" t="s">
        <v>1320</v>
      </c>
      <c r="L23" s="74">
        <v>0</v>
      </c>
      <c r="M23" s="74">
        <v>0</v>
      </c>
      <c r="N23" s="74">
        <v>0</v>
      </c>
      <c r="O23" s="74">
        <v>0</v>
      </c>
      <c r="P23" s="74">
        <v>128094</v>
      </c>
      <c r="Q23" s="74">
        <v>128094</v>
      </c>
      <c r="R23" s="54" t="s">
        <v>1303</v>
      </c>
      <c r="S23" s="53" t="s">
        <v>1304</v>
      </c>
      <c r="T23" s="74">
        <v>0</v>
      </c>
      <c r="U23" s="74">
        <v>0</v>
      </c>
      <c r="V23" s="74">
        <v>0</v>
      </c>
      <c r="W23" s="74">
        <v>0</v>
      </c>
      <c r="X23" s="74">
        <v>17550</v>
      </c>
      <c r="Y23" s="74">
        <v>17550</v>
      </c>
      <c r="Z23" s="54" t="s">
        <v>1321</v>
      </c>
      <c r="AA23" s="53" t="s">
        <v>1322</v>
      </c>
      <c r="AB23" s="74">
        <v>0</v>
      </c>
      <c r="AC23" s="74">
        <v>231633</v>
      </c>
      <c r="AD23" s="74">
        <v>231633</v>
      </c>
      <c r="AE23" s="74">
        <v>0</v>
      </c>
      <c r="AF23" s="74">
        <v>0</v>
      </c>
      <c r="AG23" s="74">
        <v>0</v>
      </c>
      <c r="AH23" s="54" t="s">
        <v>1323</v>
      </c>
      <c r="AI23" s="53" t="s">
        <v>1324</v>
      </c>
      <c r="AJ23" s="74">
        <v>0</v>
      </c>
      <c r="AK23" s="74">
        <v>81371</v>
      </c>
      <c r="AL23" s="74">
        <v>81371</v>
      </c>
      <c r="AM23" s="74">
        <v>0</v>
      </c>
      <c r="AN23" s="74">
        <v>23187</v>
      </c>
      <c r="AO23" s="74">
        <v>23187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917</v>
      </c>
      <c r="B24" s="54" t="s">
        <v>950</v>
      </c>
      <c r="C24" s="53" t="s">
        <v>951</v>
      </c>
      <c r="D24" s="74">
        <f t="shared" si="7"/>
        <v>0</v>
      </c>
      <c r="E24" s="74">
        <f t="shared" si="8"/>
        <v>254084</v>
      </c>
      <c r="F24" s="74">
        <f t="shared" si="9"/>
        <v>254084</v>
      </c>
      <c r="G24" s="74">
        <f t="shared" si="10"/>
        <v>36421</v>
      </c>
      <c r="H24" s="74">
        <f t="shared" si="11"/>
        <v>87135</v>
      </c>
      <c r="I24" s="74">
        <f t="shared" si="12"/>
        <v>123556</v>
      </c>
      <c r="J24" s="54" t="s">
        <v>1325</v>
      </c>
      <c r="K24" s="53" t="s">
        <v>1326</v>
      </c>
      <c r="L24" s="74">
        <v>0</v>
      </c>
      <c r="M24" s="74">
        <v>254084</v>
      </c>
      <c r="N24" s="74">
        <v>254084</v>
      </c>
      <c r="O24" s="74">
        <v>0</v>
      </c>
      <c r="P24" s="74">
        <v>0</v>
      </c>
      <c r="Q24" s="74">
        <v>0</v>
      </c>
      <c r="R24" s="54" t="s">
        <v>1283</v>
      </c>
      <c r="S24" s="53" t="s">
        <v>1284</v>
      </c>
      <c r="T24" s="74">
        <v>0</v>
      </c>
      <c r="U24" s="74">
        <v>0</v>
      </c>
      <c r="V24" s="74">
        <v>0</v>
      </c>
      <c r="W24" s="74">
        <v>36421</v>
      </c>
      <c r="X24" s="74">
        <v>87135</v>
      </c>
      <c r="Y24" s="74">
        <v>123556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917</v>
      </c>
      <c r="B25" s="54" t="s">
        <v>952</v>
      </c>
      <c r="C25" s="53" t="s">
        <v>953</v>
      </c>
      <c r="D25" s="74">
        <f t="shared" si="7"/>
        <v>0</v>
      </c>
      <c r="E25" s="74">
        <f t="shared" si="8"/>
        <v>225818</v>
      </c>
      <c r="F25" s="74">
        <f t="shared" si="9"/>
        <v>225818</v>
      </c>
      <c r="G25" s="74">
        <f t="shared" si="10"/>
        <v>0</v>
      </c>
      <c r="H25" s="74">
        <f t="shared" si="11"/>
        <v>39342</v>
      </c>
      <c r="I25" s="74">
        <f t="shared" si="12"/>
        <v>39342</v>
      </c>
      <c r="J25" s="54" t="s">
        <v>1323</v>
      </c>
      <c r="K25" s="53" t="s">
        <v>1324</v>
      </c>
      <c r="L25" s="74">
        <v>0</v>
      </c>
      <c r="M25" s="74">
        <v>26224</v>
      </c>
      <c r="N25" s="74">
        <v>26224</v>
      </c>
      <c r="O25" s="74">
        <v>0</v>
      </c>
      <c r="P25" s="74">
        <v>10357</v>
      </c>
      <c r="Q25" s="74">
        <v>10357</v>
      </c>
      <c r="R25" s="54" t="s">
        <v>1295</v>
      </c>
      <c r="S25" s="53" t="s">
        <v>1296</v>
      </c>
      <c r="T25" s="74">
        <v>0</v>
      </c>
      <c r="U25" s="74">
        <v>199594</v>
      </c>
      <c r="V25" s="74">
        <v>199594</v>
      </c>
      <c r="W25" s="74">
        <v>0</v>
      </c>
      <c r="X25" s="74">
        <v>28985</v>
      </c>
      <c r="Y25" s="74">
        <v>28985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917</v>
      </c>
      <c r="B26" s="54" t="s">
        <v>954</v>
      </c>
      <c r="C26" s="53" t="s">
        <v>955</v>
      </c>
      <c r="D26" s="74">
        <f t="shared" si="7"/>
        <v>0</v>
      </c>
      <c r="E26" s="74">
        <f t="shared" si="8"/>
        <v>365257</v>
      </c>
      <c r="F26" s="74">
        <f t="shared" si="9"/>
        <v>365257</v>
      </c>
      <c r="G26" s="74">
        <f t="shared" si="10"/>
        <v>56427</v>
      </c>
      <c r="H26" s="74">
        <f t="shared" si="11"/>
        <v>124634</v>
      </c>
      <c r="I26" s="74">
        <f t="shared" si="12"/>
        <v>181061</v>
      </c>
      <c r="J26" s="54" t="s">
        <v>1327</v>
      </c>
      <c r="K26" s="53" t="s">
        <v>1328</v>
      </c>
      <c r="L26" s="74">
        <v>0</v>
      </c>
      <c r="M26" s="74">
        <v>365257</v>
      </c>
      <c r="N26" s="74">
        <v>365257</v>
      </c>
      <c r="O26" s="74">
        <v>56427</v>
      </c>
      <c r="P26" s="74">
        <v>124634</v>
      </c>
      <c r="Q26" s="74">
        <v>181061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917</v>
      </c>
      <c r="B27" s="54" t="s">
        <v>956</v>
      </c>
      <c r="C27" s="53" t="s">
        <v>957</v>
      </c>
      <c r="D27" s="74">
        <f t="shared" si="7"/>
        <v>1150</v>
      </c>
      <c r="E27" s="74">
        <f t="shared" si="8"/>
        <v>0</v>
      </c>
      <c r="F27" s="74">
        <f t="shared" si="9"/>
        <v>1150</v>
      </c>
      <c r="G27" s="74">
        <f t="shared" si="10"/>
        <v>0</v>
      </c>
      <c r="H27" s="74">
        <f t="shared" si="11"/>
        <v>25982</v>
      </c>
      <c r="I27" s="74">
        <f t="shared" si="12"/>
        <v>25982</v>
      </c>
      <c r="J27" s="54" t="s">
        <v>1329</v>
      </c>
      <c r="K27" s="53" t="s">
        <v>1330</v>
      </c>
      <c r="L27" s="74">
        <v>1150</v>
      </c>
      <c r="M27" s="74">
        <v>0</v>
      </c>
      <c r="N27" s="74">
        <v>1150</v>
      </c>
      <c r="O27" s="74">
        <v>0</v>
      </c>
      <c r="P27" s="74">
        <v>25982</v>
      </c>
      <c r="Q27" s="74">
        <v>25982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917</v>
      </c>
      <c r="B28" s="54" t="s">
        <v>958</v>
      </c>
      <c r="C28" s="53" t="s">
        <v>959</v>
      </c>
      <c r="D28" s="74">
        <f t="shared" si="7"/>
        <v>0</v>
      </c>
      <c r="E28" s="74">
        <f t="shared" si="8"/>
        <v>995</v>
      </c>
      <c r="F28" s="74">
        <f t="shared" si="9"/>
        <v>995</v>
      </c>
      <c r="G28" s="74">
        <f t="shared" si="10"/>
        <v>0</v>
      </c>
      <c r="H28" s="74">
        <f t="shared" si="11"/>
        <v>19544</v>
      </c>
      <c r="I28" s="74">
        <f t="shared" si="12"/>
        <v>19544</v>
      </c>
      <c r="J28" s="54" t="s">
        <v>1329</v>
      </c>
      <c r="K28" s="53" t="s">
        <v>1330</v>
      </c>
      <c r="L28" s="74">
        <v>0</v>
      </c>
      <c r="M28" s="74">
        <v>995</v>
      </c>
      <c r="N28" s="74">
        <v>995</v>
      </c>
      <c r="O28" s="74">
        <v>0</v>
      </c>
      <c r="P28" s="74">
        <v>19544</v>
      </c>
      <c r="Q28" s="74">
        <v>19544</v>
      </c>
      <c r="R28" s="54"/>
      <c r="S28" s="53"/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917</v>
      </c>
      <c r="B29" s="54" t="s">
        <v>960</v>
      </c>
      <c r="C29" s="53" t="s">
        <v>961</v>
      </c>
      <c r="D29" s="74">
        <f t="shared" si="7"/>
        <v>0</v>
      </c>
      <c r="E29" s="74">
        <f t="shared" si="8"/>
        <v>769</v>
      </c>
      <c r="F29" s="74">
        <f t="shared" si="9"/>
        <v>769</v>
      </c>
      <c r="G29" s="74">
        <f t="shared" si="10"/>
        <v>0</v>
      </c>
      <c r="H29" s="74">
        <f t="shared" si="11"/>
        <v>17192</v>
      </c>
      <c r="I29" s="74">
        <f t="shared" si="12"/>
        <v>17192</v>
      </c>
      <c r="J29" s="54" t="s">
        <v>1329</v>
      </c>
      <c r="K29" s="53" t="s">
        <v>1330</v>
      </c>
      <c r="L29" s="74">
        <v>0</v>
      </c>
      <c r="M29" s="74">
        <v>769</v>
      </c>
      <c r="N29" s="74">
        <v>769</v>
      </c>
      <c r="O29" s="74">
        <v>0</v>
      </c>
      <c r="P29" s="74">
        <v>17192</v>
      </c>
      <c r="Q29" s="74">
        <v>17192</v>
      </c>
      <c r="R29" s="54"/>
      <c r="S29" s="53"/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917</v>
      </c>
      <c r="B30" s="54" t="s">
        <v>962</v>
      </c>
      <c r="C30" s="53" t="s">
        <v>963</v>
      </c>
      <c r="D30" s="74">
        <f t="shared" si="7"/>
        <v>0</v>
      </c>
      <c r="E30" s="74">
        <f t="shared" si="8"/>
        <v>311</v>
      </c>
      <c r="F30" s="74">
        <f t="shared" si="9"/>
        <v>311</v>
      </c>
      <c r="G30" s="74">
        <f t="shared" si="10"/>
        <v>0</v>
      </c>
      <c r="H30" s="74">
        <f t="shared" si="11"/>
        <v>7512</v>
      </c>
      <c r="I30" s="74">
        <f t="shared" si="12"/>
        <v>7512</v>
      </c>
      <c r="J30" s="54"/>
      <c r="K30" s="53"/>
      <c r="L30" s="74" t="s">
        <v>1331</v>
      </c>
      <c r="M30" s="74">
        <v>311</v>
      </c>
      <c r="N30" s="74">
        <v>311</v>
      </c>
      <c r="O30" s="74">
        <v>0</v>
      </c>
      <c r="P30" s="74">
        <v>7512</v>
      </c>
      <c r="Q30" s="74">
        <v>7512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917</v>
      </c>
      <c r="B31" s="54" t="s">
        <v>964</v>
      </c>
      <c r="C31" s="53" t="s">
        <v>965</v>
      </c>
      <c r="D31" s="74">
        <f t="shared" si="7"/>
        <v>0</v>
      </c>
      <c r="E31" s="74">
        <f t="shared" si="8"/>
        <v>266</v>
      </c>
      <c r="F31" s="74">
        <f t="shared" si="9"/>
        <v>266</v>
      </c>
      <c r="G31" s="74">
        <f t="shared" si="10"/>
        <v>0</v>
      </c>
      <c r="H31" s="74">
        <f t="shared" si="11"/>
        <v>5421</v>
      </c>
      <c r="I31" s="74">
        <f t="shared" si="12"/>
        <v>5421</v>
      </c>
      <c r="J31" s="54" t="s">
        <v>1329</v>
      </c>
      <c r="K31" s="53" t="s">
        <v>1330</v>
      </c>
      <c r="L31" s="74">
        <v>0</v>
      </c>
      <c r="M31" s="74">
        <v>266</v>
      </c>
      <c r="N31" s="74">
        <v>266</v>
      </c>
      <c r="O31" s="74">
        <v>0</v>
      </c>
      <c r="P31" s="74">
        <v>5421</v>
      </c>
      <c r="Q31" s="74">
        <v>5421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917</v>
      </c>
      <c r="B32" s="54" t="s">
        <v>966</v>
      </c>
      <c r="C32" s="53" t="s">
        <v>967</v>
      </c>
      <c r="D32" s="74">
        <f t="shared" si="7"/>
        <v>0</v>
      </c>
      <c r="E32" s="74">
        <f t="shared" si="8"/>
        <v>2551</v>
      </c>
      <c r="F32" s="74">
        <f t="shared" si="9"/>
        <v>2551</v>
      </c>
      <c r="G32" s="74">
        <f t="shared" si="10"/>
        <v>0</v>
      </c>
      <c r="H32" s="74">
        <f t="shared" si="11"/>
        <v>24699</v>
      </c>
      <c r="I32" s="74">
        <f t="shared" si="12"/>
        <v>24699</v>
      </c>
      <c r="J32" s="54" t="s">
        <v>1329</v>
      </c>
      <c r="K32" s="53" t="s">
        <v>1330</v>
      </c>
      <c r="L32" s="74">
        <v>0</v>
      </c>
      <c r="M32" s="74">
        <v>2551</v>
      </c>
      <c r="N32" s="74">
        <v>2551</v>
      </c>
      <c r="O32" s="74">
        <v>0</v>
      </c>
      <c r="P32" s="74">
        <v>0</v>
      </c>
      <c r="Q32" s="74">
        <v>0</v>
      </c>
      <c r="R32" s="54" t="s">
        <v>1319</v>
      </c>
      <c r="S32" s="53" t="s">
        <v>1320</v>
      </c>
      <c r="T32" s="74">
        <v>0</v>
      </c>
      <c r="U32" s="74">
        <v>0</v>
      </c>
      <c r="V32" s="74">
        <v>0</v>
      </c>
      <c r="W32" s="74">
        <v>0</v>
      </c>
      <c r="X32" s="74">
        <v>24699</v>
      </c>
      <c r="Y32" s="74">
        <v>24699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917</v>
      </c>
      <c r="B33" s="54" t="s">
        <v>968</v>
      </c>
      <c r="C33" s="53" t="s">
        <v>969</v>
      </c>
      <c r="D33" s="74">
        <f t="shared" si="7"/>
        <v>0</v>
      </c>
      <c r="E33" s="74">
        <f t="shared" si="8"/>
        <v>104798</v>
      </c>
      <c r="F33" s="74">
        <f t="shared" si="9"/>
        <v>104798</v>
      </c>
      <c r="G33" s="74">
        <f t="shared" si="10"/>
        <v>0</v>
      </c>
      <c r="H33" s="74">
        <f t="shared" si="11"/>
        <v>156663</v>
      </c>
      <c r="I33" s="74">
        <f t="shared" si="12"/>
        <v>156663</v>
      </c>
      <c r="J33" s="54" t="s">
        <v>1303</v>
      </c>
      <c r="K33" s="53" t="s">
        <v>1304</v>
      </c>
      <c r="L33" s="74">
        <v>0</v>
      </c>
      <c r="M33" s="74">
        <v>0</v>
      </c>
      <c r="N33" s="74">
        <v>0</v>
      </c>
      <c r="O33" s="74">
        <v>0</v>
      </c>
      <c r="P33" s="74">
        <v>156663</v>
      </c>
      <c r="Q33" s="74">
        <v>156663</v>
      </c>
      <c r="R33" s="54" t="s">
        <v>1321</v>
      </c>
      <c r="S33" s="53" t="s">
        <v>1322</v>
      </c>
      <c r="T33" s="74">
        <v>0</v>
      </c>
      <c r="U33" s="74">
        <v>104798</v>
      </c>
      <c r="V33" s="74">
        <v>104798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917</v>
      </c>
      <c r="B34" s="54" t="s">
        <v>970</v>
      </c>
      <c r="C34" s="53" t="s">
        <v>971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66568</v>
      </c>
      <c r="I34" s="74">
        <f t="shared" si="12"/>
        <v>66568</v>
      </c>
      <c r="J34" s="54" t="s">
        <v>1303</v>
      </c>
      <c r="K34" s="53" t="s">
        <v>1304</v>
      </c>
      <c r="L34" s="74">
        <v>0</v>
      </c>
      <c r="M34" s="74">
        <v>0</v>
      </c>
      <c r="N34" s="74">
        <v>0</v>
      </c>
      <c r="O34" s="74">
        <v>0</v>
      </c>
      <c r="P34" s="74">
        <v>66568</v>
      </c>
      <c r="Q34" s="74">
        <v>66568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917</v>
      </c>
      <c r="B35" s="54" t="s">
        <v>972</v>
      </c>
      <c r="C35" s="53" t="s">
        <v>973</v>
      </c>
      <c r="D35" s="74">
        <f t="shared" si="7"/>
        <v>0</v>
      </c>
      <c r="E35" s="74">
        <f t="shared" si="8"/>
        <v>49394</v>
      </c>
      <c r="F35" s="74">
        <f t="shared" si="9"/>
        <v>49394</v>
      </c>
      <c r="G35" s="74">
        <f t="shared" si="10"/>
        <v>0</v>
      </c>
      <c r="H35" s="74">
        <f t="shared" si="11"/>
        <v>13246</v>
      </c>
      <c r="I35" s="74">
        <f t="shared" si="12"/>
        <v>13246</v>
      </c>
      <c r="J35" s="54" t="s">
        <v>1323</v>
      </c>
      <c r="K35" s="53" t="s">
        <v>1324</v>
      </c>
      <c r="L35" s="74">
        <v>0</v>
      </c>
      <c r="M35" s="74">
        <v>49394</v>
      </c>
      <c r="N35" s="74">
        <v>49394</v>
      </c>
      <c r="O35" s="74">
        <v>0</v>
      </c>
      <c r="P35" s="74">
        <v>13246</v>
      </c>
      <c r="Q35" s="74">
        <v>13246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917</v>
      </c>
      <c r="B36" s="54" t="s">
        <v>974</v>
      </c>
      <c r="C36" s="53" t="s">
        <v>975</v>
      </c>
      <c r="D36" s="74">
        <f t="shared" si="7"/>
        <v>0</v>
      </c>
      <c r="E36" s="74">
        <f t="shared" si="8"/>
        <v>3912</v>
      </c>
      <c r="F36" s="74">
        <f t="shared" si="9"/>
        <v>3912</v>
      </c>
      <c r="G36" s="74">
        <f t="shared" si="10"/>
        <v>0</v>
      </c>
      <c r="H36" s="74">
        <f t="shared" si="11"/>
        <v>4885</v>
      </c>
      <c r="I36" s="74">
        <f t="shared" si="12"/>
        <v>4885</v>
      </c>
      <c r="J36" s="54" t="s">
        <v>1295</v>
      </c>
      <c r="K36" s="53" t="s">
        <v>1296</v>
      </c>
      <c r="L36" s="74">
        <v>0</v>
      </c>
      <c r="M36" s="74">
        <v>3912</v>
      </c>
      <c r="N36" s="74">
        <v>3912</v>
      </c>
      <c r="O36" s="74">
        <v>0</v>
      </c>
      <c r="P36" s="74">
        <v>4885</v>
      </c>
      <c r="Q36" s="74">
        <v>4885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917</v>
      </c>
      <c r="B37" s="54" t="s">
        <v>976</v>
      </c>
      <c r="C37" s="53" t="s">
        <v>977</v>
      </c>
      <c r="D37" s="74">
        <f t="shared" si="7"/>
        <v>0</v>
      </c>
      <c r="E37" s="74">
        <f t="shared" si="8"/>
        <v>15324</v>
      </c>
      <c r="F37" s="74">
        <f t="shared" si="9"/>
        <v>15324</v>
      </c>
      <c r="G37" s="74">
        <f t="shared" si="10"/>
        <v>0</v>
      </c>
      <c r="H37" s="74">
        <f t="shared" si="11"/>
        <v>14780</v>
      </c>
      <c r="I37" s="74">
        <f t="shared" si="12"/>
        <v>14780</v>
      </c>
      <c r="J37" s="54" t="s">
        <v>1295</v>
      </c>
      <c r="K37" s="53" t="s">
        <v>1296</v>
      </c>
      <c r="L37" s="74">
        <v>0</v>
      </c>
      <c r="M37" s="74">
        <v>15324</v>
      </c>
      <c r="N37" s="74">
        <v>15324</v>
      </c>
      <c r="O37" s="74">
        <v>0</v>
      </c>
      <c r="P37" s="74">
        <v>14780</v>
      </c>
      <c r="Q37" s="74">
        <v>14780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917</v>
      </c>
      <c r="B38" s="54" t="s">
        <v>978</v>
      </c>
      <c r="C38" s="53" t="s">
        <v>979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13198</v>
      </c>
      <c r="I38" s="74">
        <f t="shared" si="12"/>
        <v>13198</v>
      </c>
      <c r="J38" s="54" t="s">
        <v>1297</v>
      </c>
      <c r="K38" s="53" t="s">
        <v>1298</v>
      </c>
      <c r="L38" s="74">
        <v>0</v>
      </c>
      <c r="M38" s="74">
        <v>0</v>
      </c>
      <c r="N38" s="74">
        <v>0</v>
      </c>
      <c r="O38" s="74">
        <v>0</v>
      </c>
      <c r="P38" s="74">
        <v>13198</v>
      </c>
      <c r="Q38" s="74">
        <v>13198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917</v>
      </c>
      <c r="B39" s="54" t="s">
        <v>980</v>
      </c>
      <c r="C39" s="53" t="s">
        <v>981</v>
      </c>
      <c r="D39" s="74">
        <f t="shared" si="7"/>
        <v>0</v>
      </c>
      <c r="E39" s="74">
        <f t="shared" si="8"/>
        <v>120134</v>
      </c>
      <c r="F39" s="74">
        <f t="shared" si="9"/>
        <v>120134</v>
      </c>
      <c r="G39" s="74">
        <f t="shared" si="10"/>
        <v>0</v>
      </c>
      <c r="H39" s="74">
        <f t="shared" si="11"/>
        <v>33869</v>
      </c>
      <c r="I39" s="74">
        <f t="shared" si="12"/>
        <v>33869</v>
      </c>
      <c r="J39" s="54" t="s">
        <v>1332</v>
      </c>
      <c r="K39" s="53" t="s">
        <v>1333</v>
      </c>
      <c r="L39" s="74">
        <v>0</v>
      </c>
      <c r="M39" s="74">
        <v>65629</v>
      </c>
      <c r="N39" s="74">
        <v>65629</v>
      </c>
      <c r="O39" s="74">
        <v>0</v>
      </c>
      <c r="P39" s="74">
        <v>33869</v>
      </c>
      <c r="Q39" s="74">
        <v>33869</v>
      </c>
      <c r="R39" s="54" t="s">
        <v>1313</v>
      </c>
      <c r="S39" s="53" t="s">
        <v>1314</v>
      </c>
      <c r="T39" s="74">
        <v>0</v>
      </c>
      <c r="U39" s="74">
        <v>54505</v>
      </c>
      <c r="V39" s="74">
        <v>54505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917</v>
      </c>
      <c r="B40" s="54" t="s">
        <v>982</v>
      </c>
      <c r="C40" s="53" t="s">
        <v>983</v>
      </c>
      <c r="D40" s="74">
        <f aca="true" t="shared" si="13" ref="D40:D71">SUM(L40,T40,AB40,AJ40,AR40,AZ40)</f>
        <v>0</v>
      </c>
      <c r="E40" s="74">
        <f aca="true" t="shared" si="14" ref="E40:E71">SUM(M40,U40,AC40,AK40,AS40,BA40)</f>
        <v>68229</v>
      </c>
      <c r="F40" s="74">
        <f aca="true" t="shared" si="15" ref="F40:F71">SUM(D40:E40)</f>
        <v>68229</v>
      </c>
      <c r="G40" s="74">
        <f aca="true" t="shared" si="16" ref="G40:G71">SUM(O40,W40,AE40,AM40,AU40,BC40)</f>
        <v>0</v>
      </c>
      <c r="H40" s="74">
        <f aca="true" t="shared" si="17" ref="H40:H71">SUM(P40,X40,AF40,AN40,AV40,BD40)</f>
        <v>16985</v>
      </c>
      <c r="I40" s="74">
        <f aca="true" t="shared" si="18" ref="I40:I71">SUM(G40:H40)</f>
        <v>16985</v>
      </c>
      <c r="J40" s="54" t="s">
        <v>1332</v>
      </c>
      <c r="K40" s="53" t="s">
        <v>1333</v>
      </c>
      <c r="L40" s="74">
        <v>0</v>
      </c>
      <c r="M40" s="74">
        <v>32913</v>
      </c>
      <c r="N40" s="74">
        <v>32913</v>
      </c>
      <c r="O40" s="74">
        <v>0</v>
      </c>
      <c r="P40" s="74">
        <v>16985</v>
      </c>
      <c r="Q40" s="74">
        <v>16985</v>
      </c>
      <c r="R40" s="54" t="s">
        <v>1313</v>
      </c>
      <c r="S40" s="53" t="s">
        <v>1314</v>
      </c>
      <c r="T40" s="74">
        <v>0</v>
      </c>
      <c r="U40" s="74">
        <v>35316</v>
      </c>
      <c r="V40" s="74">
        <v>35316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917</v>
      </c>
      <c r="B41" s="54" t="s">
        <v>984</v>
      </c>
      <c r="C41" s="53" t="s">
        <v>985</v>
      </c>
      <c r="D41" s="74">
        <f t="shared" si="13"/>
        <v>2174</v>
      </c>
      <c r="E41" s="74">
        <f t="shared" si="14"/>
        <v>117181</v>
      </c>
      <c r="F41" s="74">
        <f t="shared" si="15"/>
        <v>119355</v>
      </c>
      <c r="G41" s="74">
        <f t="shared" si="16"/>
        <v>0</v>
      </c>
      <c r="H41" s="74">
        <f t="shared" si="17"/>
        <v>51449</v>
      </c>
      <c r="I41" s="74">
        <f t="shared" si="18"/>
        <v>51449</v>
      </c>
      <c r="J41" s="54" t="s">
        <v>1307</v>
      </c>
      <c r="K41" s="53" t="s">
        <v>1308</v>
      </c>
      <c r="L41" s="74">
        <v>2174</v>
      </c>
      <c r="M41" s="74">
        <v>52641</v>
      </c>
      <c r="N41" s="74">
        <v>54815</v>
      </c>
      <c r="O41" s="74">
        <v>0</v>
      </c>
      <c r="P41" s="74">
        <v>0</v>
      </c>
      <c r="Q41" s="74">
        <v>0</v>
      </c>
      <c r="R41" s="54" t="s">
        <v>1334</v>
      </c>
      <c r="S41" s="53" t="s">
        <v>1335</v>
      </c>
      <c r="T41" s="74">
        <v>0</v>
      </c>
      <c r="U41" s="74">
        <v>64540</v>
      </c>
      <c r="V41" s="74">
        <v>64540</v>
      </c>
      <c r="W41" s="74">
        <v>0</v>
      </c>
      <c r="X41" s="74">
        <v>0</v>
      </c>
      <c r="Y41" s="74">
        <v>0</v>
      </c>
      <c r="Z41" s="54" t="s">
        <v>1297</v>
      </c>
      <c r="AA41" s="53" t="s">
        <v>1298</v>
      </c>
      <c r="AB41" s="74">
        <v>0</v>
      </c>
      <c r="AC41" s="74">
        <v>0</v>
      </c>
      <c r="AD41" s="74">
        <v>0</v>
      </c>
      <c r="AE41" s="74">
        <v>0</v>
      </c>
      <c r="AF41" s="74">
        <v>51449</v>
      </c>
      <c r="AG41" s="74">
        <v>51449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917</v>
      </c>
      <c r="B42" s="54" t="s">
        <v>986</v>
      </c>
      <c r="C42" s="53" t="s">
        <v>987</v>
      </c>
      <c r="D42" s="74">
        <f t="shared" si="13"/>
        <v>2567</v>
      </c>
      <c r="E42" s="74">
        <f t="shared" si="14"/>
        <v>139400</v>
      </c>
      <c r="F42" s="74">
        <f t="shared" si="15"/>
        <v>141967</v>
      </c>
      <c r="G42" s="74">
        <f t="shared" si="16"/>
        <v>0</v>
      </c>
      <c r="H42" s="74">
        <f t="shared" si="17"/>
        <v>51523</v>
      </c>
      <c r="I42" s="74">
        <f t="shared" si="18"/>
        <v>51523</v>
      </c>
      <c r="J42" s="54" t="s">
        <v>1334</v>
      </c>
      <c r="K42" s="53" t="s">
        <v>1335</v>
      </c>
      <c r="L42" s="74">
        <v>0</v>
      </c>
      <c r="M42" s="74">
        <v>77087</v>
      </c>
      <c r="N42" s="74">
        <v>77087</v>
      </c>
      <c r="O42" s="74">
        <v>0</v>
      </c>
      <c r="P42" s="74">
        <v>0</v>
      </c>
      <c r="Q42" s="74">
        <v>0</v>
      </c>
      <c r="R42" s="54" t="s">
        <v>1305</v>
      </c>
      <c r="S42" s="53" t="s">
        <v>1306</v>
      </c>
      <c r="T42" s="74">
        <v>0</v>
      </c>
      <c r="U42" s="74">
        <v>0</v>
      </c>
      <c r="V42" s="74">
        <v>0</v>
      </c>
      <c r="W42" s="74">
        <v>0</v>
      </c>
      <c r="X42" s="74">
        <v>51523</v>
      </c>
      <c r="Y42" s="74">
        <v>51523</v>
      </c>
      <c r="Z42" s="54" t="s">
        <v>1307</v>
      </c>
      <c r="AA42" s="53" t="s">
        <v>1308</v>
      </c>
      <c r="AB42" s="74">
        <v>2567</v>
      </c>
      <c r="AC42" s="74">
        <v>62313</v>
      </c>
      <c r="AD42" s="74">
        <v>64880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917</v>
      </c>
      <c r="B43" s="54" t="s">
        <v>988</v>
      </c>
      <c r="C43" s="53" t="s">
        <v>989</v>
      </c>
      <c r="D43" s="74">
        <f t="shared" si="13"/>
        <v>724</v>
      </c>
      <c r="E43" s="74">
        <f t="shared" si="14"/>
        <v>38873</v>
      </c>
      <c r="F43" s="74">
        <f t="shared" si="15"/>
        <v>39597</v>
      </c>
      <c r="G43" s="74">
        <f t="shared" si="16"/>
        <v>0</v>
      </c>
      <c r="H43" s="74">
        <f t="shared" si="17"/>
        <v>20379</v>
      </c>
      <c r="I43" s="74">
        <f t="shared" si="18"/>
        <v>20379</v>
      </c>
      <c r="J43" s="54" t="s">
        <v>1307</v>
      </c>
      <c r="K43" s="53" t="s">
        <v>1308</v>
      </c>
      <c r="L43" s="74">
        <v>724</v>
      </c>
      <c r="M43" s="74">
        <v>19418</v>
      </c>
      <c r="N43" s="74">
        <v>20142</v>
      </c>
      <c r="O43" s="74">
        <v>0</v>
      </c>
      <c r="P43" s="74">
        <v>0</v>
      </c>
      <c r="Q43" s="74">
        <v>0</v>
      </c>
      <c r="R43" s="54" t="s">
        <v>1309</v>
      </c>
      <c r="S43" s="53" t="s">
        <v>1310</v>
      </c>
      <c r="T43" s="74">
        <v>0</v>
      </c>
      <c r="U43" s="74">
        <v>19455</v>
      </c>
      <c r="V43" s="74">
        <v>19455</v>
      </c>
      <c r="W43" s="74">
        <v>0</v>
      </c>
      <c r="X43" s="74">
        <v>20379</v>
      </c>
      <c r="Y43" s="74">
        <v>20379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917</v>
      </c>
      <c r="B44" s="54" t="s">
        <v>990</v>
      </c>
      <c r="C44" s="53" t="s">
        <v>991</v>
      </c>
      <c r="D44" s="74">
        <f t="shared" si="13"/>
        <v>1302</v>
      </c>
      <c r="E44" s="74">
        <f t="shared" si="14"/>
        <v>74643</v>
      </c>
      <c r="F44" s="74">
        <f t="shared" si="15"/>
        <v>75945</v>
      </c>
      <c r="G44" s="74">
        <f t="shared" si="16"/>
        <v>0</v>
      </c>
      <c r="H44" s="74">
        <f t="shared" si="17"/>
        <v>27004</v>
      </c>
      <c r="I44" s="74">
        <f t="shared" si="18"/>
        <v>27004</v>
      </c>
      <c r="J44" s="54" t="s">
        <v>1334</v>
      </c>
      <c r="K44" s="53" t="s">
        <v>1335</v>
      </c>
      <c r="L44" s="74">
        <v>0</v>
      </c>
      <c r="M44" s="74">
        <v>42176</v>
      </c>
      <c r="N44" s="74">
        <v>42176</v>
      </c>
      <c r="O44" s="74">
        <v>0</v>
      </c>
      <c r="P44" s="74">
        <v>0</v>
      </c>
      <c r="Q44" s="74">
        <v>0</v>
      </c>
      <c r="R44" s="54" t="s">
        <v>1305</v>
      </c>
      <c r="S44" s="53" t="s">
        <v>1306</v>
      </c>
      <c r="T44" s="74">
        <v>0</v>
      </c>
      <c r="U44" s="74">
        <v>0</v>
      </c>
      <c r="V44" s="74">
        <v>0</v>
      </c>
      <c r="W44" s="74">
        <v>0</v>
      </c>
      <c r="X44" s="74">
        <v>27004</v>
      </c>
      <c r="Y44" s="74">
        <v>27004</v>
      </c>
      <c r="Z44" s="54" t="s">
        <v>1307</v>
      </c>
      <c r="AA44" s="53" t="s">
        <v>1308</v>
      </c>
      <c r="AB44" s="74">
        <v>1302</v>
      </c>
      <c r="AC44" s="74">
        <v>32467</v>
      </c>
      <c r="AD44" s="74">
        <v>33769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917</v>
      </c>
      <c r="B45" s="54" t="s">
        <v>992</v>
      </c>
      <c r="C45" s="53" t="s">
        <v>993</v>
      </c>
      <c r="D45" s="74">
        <f t="shared" si="13"/>
        <v>0</v>
      </c>
      <c r="E45" s="74">
        <f t="shared" si="14"/>
        <v>18709</v>
      </c>
      <c r="F45" s="74">
        <f t="shared" si="15"/>
        <v>18709</v>
      </c>
      <c r="G45" s="74">
        <f t="shared" si="16"/>
        <v>0</v>
      </c>
      <c r="H45" s="74">
        <f t="shared" si="17"/>
        <v>8508</v>
      </c>
      <c r="I45" s="74">
        <f t="shared" si="18"/>
        <v>8508</v>
      </c>
      <c r="J45" s="54" t="s">
        <v>1307</v>
      </c>
      <c r="K45" s="53" t="s">
        <v>1308</v>
      </c>
      <c r="L45" s="74">
        <v>0</v>
      </c>
      <c r="M45" s="74">
        <v>10127</v>
      </c>
      <c r="N45" s="74">
        <v>10127</v>
      </c>
      <c r="O45" s="74">
        <v>0</v>
      </c>
      <c r="P45" s="74">
        <v>0</v>
      </c>
      <c r="Q45" s="74">
        <v>0</v>
      </c>
      <c r="R45" s="54" t="s">
        <v>1309</v>
      </c>
      <c r="S45" s="53" t="s">
        <v>1310</v>
      </c>
      <c r="T45" s="74">
        <v>0</v>
      </c>
      <c r="U45" s="74">
        <v>8582</v>
      </c>
      <c r="V45" s="74">
        <v>8582</v>
      </c>
      <c r="W45" s="74">
        <v>0</v>
      </c>
      <c r="X45" s="74">
        <v>8508</v>
      </c>
      <c r="Y45" s="74">
        <v>8508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917</v>
      </c>
      <c r="B46" s="54" t="s">
        <v>994</v>
      </c>
      <c r="C46" s="53" t="s">
        <v>995</v>
      </c>
      <c r="D46" s="74">
        <f t="shared" si="13"/>
        <v>775</v>
      </c>
      <c r="E46" s="74">
        <f t="shared" si="14"/>
        <v>37692</v>
      </c>
      <c r="F46" s="74">
        <f t="shared" si="15"/>
        <v>38467</v>
      </c>
      <c r="G46" s="74">
        <f t="shared" si="16"/>
        <v>0</v>
      </c>
      <c r="H46" s="74">
        <f t="shared" si="17"/>
        <v>4126</v>
      </c>
      <c r="I46" s="74">
        <f t="shared" si="18"/>
        <v>4126</v>
      </c>
      <c r="J46" s="54" t="s">
        <v>1309</v>
      </c>
      <c r="K46" s="53" t="s">
        <v>1310</v>
      </c>
      <c r="L46" s="74">
        <v>0</v>
      </c>
      <c r="M46" s="74">
        <v>17630</v>
      </c>
      <c r="N46" s="74">
        <v>17630</v>
      </c>
      <c r="O46" s="74">
        <v>0</v>
      </c>
      <c r="P46" s="74">
        <v>4126</v>
      </c>
      <c r="Q46" s="74">
        <v>4126</v>
      </c>
      <c r="R46" s="54" t="s">
        <v>1307</v>
      </c>
      <c r="S46" s="53" t="s">
        <v>1308</v>
      </c>
      <c r="T46" s="74">
        <v>775</v>
      </c>
      <c r="U46" s="74">
        <v>20062</v>
      </c>
      <c r="V46" s="74">
        <v>20837</v>
      </c>
      <c r="W46" s="74">
        <v>0</v>
      </c>
      <c r="X46" s="74">
        <v>0</v>
      </c>
      <c r="Y46" s="74">
        <v>0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  <row r="47" spans="1:57" s="50" customFormat="1" ht="12" customHeight="1">
      <c r="A47" s="53" t="s">
        <v>917</v>
      </c>
      <c r="B47" s="54" t="s">
        <v>996</v>
      </c>
      <c r="C47" s="53" t="s">
        <v>997</v>
      </c>
      <c r="D47" s="74">
        <f t="shared" si="13"/>
        <v>16</v>
      </c>
      <c r="E47" s="74">
        <f t="shared" si="14"/>
        <v>38492</v>
      </c>
      <c r="F47" s="74">
        <f t="shared" si="15"/>
        <v>38508</v>
      </c>
      <c r="G47" s="74">
        <f t="shared" si="16"/>
        <v>34154</v>
      </c>
      <c r="H47" s="74">
        <f t="shared" si="17"/>
        <v>18887</v>
      </c>
      <c r="I47" s="74">
        <f t="shared" si="18"/>
        <v>53041</v>
      </c>
      <c r="J47" s="54" t="s">
        <v>1299</v>
      </c>
      <c r="K47" s="53" t="s">
        <v>1300</v>
      </c>
      <c r="L47" s="74">
        <v>16</v>
      </c>
      <c r="M47" s="74">
        <v>38492</v>
      </c>
      <c r="N47" s="74">
        <v>38508</v>
      </c>
      <c r="O47" s="74">
        <v>34154</v>
      </c>
      <c r="P47" s="74">
        <v>18887</v>
      </c>
      <c r="Q47" s="74">
        <v>53041</v>
      </c>
      <c r="R47" s="54"/>
      <c r="S47" s="53"/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54"/>
      <c r="AA47" s="53"/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54"/>
      <c r="AI47" s="53"/>
      <c r="AJ47" s="74">
        <v>0</v>
      </c>
      <c r="AK47" s="74">
        <v>0</v>
      </c>
      <c r="AL47" s="74">
        <v>0</v>
      </c>
      <c r="AM47" s="74">
        <v>0</v>
      </c>
      <c r="AN47" s="74">
        <v>0</v>
      </c>
      <c r="AO47" s="74">
        <v>0</v>
      </c>
      <c r="AP47" s="54"/>
      <c r="AQ47" s="53"/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4">
        <v>0</v>
      </c>
      <c r="AX47" s="54"/>
      <c r="AY47" s="53"/>
      <c r="AZ47" s="74">
        <v>0</v>
      </c>
      <c r="BA47" s="74">
        <v>0</v>
      </c>
      <c r="BB47" s="74">
        <v>0</v>
      </c>
      <c r="BC47" s="74">
        <v>0</v>
      </c>
      <c r="BD47" s="74">
        <v>0</v>
      </c>
      <c r="BE47" s="74">
        <v>0</v>
      </c>
    </row>
    <row r="48" spans="1:57" s="50" customFormat="1" ht="12" customHeight="1">
      <c r="A48" s="53" t="s">
        <v>917</v>
      </c>
      <c r="B48" s="54" t="s">
        <v>998</v>
      </c>
      <c r="C48" s="53" t="s">
        <v>999</v>
      </c>
      <c r="D48" s="74">
        <f t="shared" si="13"/>
        <v>14</v>
      </c>
      <c r="E48" s="74">
        <f t="shared" si="14"/>
        <v>26704</v>
      </c>
      <c r="F48" s="74">
        <f t="shared" si="15"/>
        <v>26718</v>
      </c>
      <c r="G48" s="74">
        <f t="shared" si="16"/>
        <v>30626</v>
      </c>
      <c r="H48" s="74">
        <f t="shared" si="17"/>
        <v>16573</v>
      </c>
      <c r="I48" s="74">
        <f t="shared" si="18"/>
        <v>47199</v>
      </c>
      <c r="J48" s="54" t="s">
        <v>1299</v>
      </c>
      <c r="K48" s="53" t="s">
        <v>1300</v>
      </c>
      <c r="L48" s="74">
        <v>14</v>
      </c>
      <c r="M48" s="74">
        <v>26704</v>
      </c>
      <c r="N48" s="74">
        <v>26718</v>
      </c>
      <c r="O48" s="74">
        <v>30626</v>
      </c>
      <c r="P48" s="74">
        <v>16573</v>
      </c>
      <c r="Q48" s="74">
        <v>47199</v>
      </c>
      <c r="R48" s="54"/>
      <c r="S48" s="53"/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54"/>
      <c r="AA48" s="53"/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54"/>
      <c r="AI48" s="53"/>
      <c r="AJ48" s="74">
        <v>0</v>
      </c>
      <c r="AK48" s="74">
        <v>0</v>
      </c>
      <c r="AL48" s="74">
        <v>0</v>
      </c>
      <c r="AM48" s="74">
        <v>0</v>
      </c>
      <c r="AN48" s="74">
        <v>0</v>
      </c>
      <c r="AO48" s="74">
        <v>0</v>
      </c>
      <c r="AP48" s="54"/>
      <c r="AQ48" s="53"/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54"/>
      <c r="AY48" s="53"/>
      <c r="AZ48" s="74">
        <v>0</v>
      </c>
      <c r="BA48" s="74">
        <v>0</v>
      </c>
      <c r="BB48" s="74">
        <v>0</v>
      </c>
      <c r="BC48" s="74">
        <v>0</v>
      </c>
      <c r="BD48" s="74">
        <v>0</v>
      </c>
      <c r="BE48" s="74">
        <v>0</v>
      </c>
    </row>
    <row r="49" spans="1:57" s="50" customFormat="1" ht="12" customHeight="1">
      <c r="A49" s="53" t="s">
        <v>917</v>
      </c>
      <c r="B49" s="54" t="s">
        <v>1000</v>
      </c>
      <c r="C49" s="53" t="s">
        <v>1001</v>
      </c>
      <c r="D49" s="74">
        <f t="shared" si="13"/>
        <v>0</v>
      </c>
      <c r="E49" s="74">
        <f t="shared" si="14"/>
        <v>16411</v>
      </c>
      <c r="F49" s="74">
        <f t="shared" si="15"/>
        <v>16411</v>
      </c>
      <c r="G49" s="74">
        <f t="shared" si="16"/>
        <v>0</v>
      </c>
      <c r="H49" s="74">
        <f t="shared" si="17"/>
        <v>18089</v>
      </c>
      <c r="I49" s="74">
        <f t="shared" si="18"/>
        <v>18089</v>
      </c>
      <c r="J49" s="54" t="s">
        <v>1299</v>
      </c>
      <c r="K49" s="53" t="s">
        <v>1300</v>
      </c>
      <c r="L49" s="74">
        <v>0</v>
      </c>
      <c r="M49" s="74">
        <v>12964</v>
      </c>
      <c r="N49" s="74">
        <v>12964</v>
      </c>
      <c r="O49" s="74">
        <v>0</v>
      </c>
      <c r="P49" s="74">
        <v>0</v>
      </c>
      <c r="Q49" s="74">
        <v>0</v>
      </c>
      <c r="R49" s="54" t="s">
        <v>1336</v>
      </c>
      <c r="S49" s="53" t="s">
        <v>1337</v>
      </c>
      <c r="T49" s="74">
        <v>0</v>
      </c>
      <c r="U49" s="74">
        <v>3447</v>
      </c>
      <c r="V49" s="74">
        <v>3447</v>
      </c>
      <c r="W49" s="74">
        <v>0</v>
      </c>
      <c r="X49" s="74">
        <v>18089</v>
      </c>
      <c r="Y49" s="74">
        <v>18089</v>
      </c>
      <c r="Z49" s="54"/>
      <c r="AA49" s="53"/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54"/>
      <c r="AI49" s="53"/>
      <c r="AJ49" s="74">
        <v>0</v>
      </c>
      <c r="AK49" s="74">
        <v>0</v>
      </c>
      <c r="AL49" s="74">
        <v>0</v>
      </c>
      <c r="AM49" s="74">
        <v>0</v>
      </c>
      <c r="AN49" s="74">
        <v>0</v>
      </c>
      <c r="AO49" s="74">
        <v>0</v>
      </c>
      <c r="AP49" s="54"/>
      <c r="AQ49" s="53"/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4">
        <v>0</v>
      </c>
      <c r="AX49" s="54"/>
      <c r="AY49" s="53"/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</row>
    <row r="50" spans="1:57" s="50" customFormat="1" ht="12" customHeight="1">
      <c r="A50" s="53" t="s">
        <v>917</v>
      </c>
      <c r="B50" s="54" t="s">
        <v>1002</v>
      </c>
      <c r="C50" s="53" t="s">
        <v>1003</v>
      </c>
      <c r="D50" s="74">
        <f t="shared" si="13"/>
        <v>17508</v>
      </c>
      <c r="E50" s="74">
        <f t="shared" si="14"/>
        <v>33586</v>
      </c>
      <c r="F50" s="74">
        <f t="shared" si="15"/>
        <v>51094</v>
      </c>
      <c r="G50" s="74">
        <f t="shared" si="16"/>
        <v>21388</v>
      </c>
      <c r="H50" s="74">
        <f t="shared" si="17"/>
        <v>11822</v>
      </c>
      <c r="I50" s="74">
        <f t="shared" si="18"/>
        <v>33210</v>
      </c>
      <c r="J50" s="54" t="s">
        <v>1338</v>
      </c>
      <c r="K50" s="53" t="s">
        <v>1339</v>
      </c>
      <c r="L50" s="74">
        <v>17499</v>
      </c>
      <c r="M50" s="74">
        <v>22979</v>
      </c>
      <c r="N50" s="74">
        <v>40478</v>
      </c>
      <c r="O50" s="74">
        <v>21388</v>
      </c>
      <c r="P50" s="74">
        <v>11822</v>
      </c>
      <c r="Q50" s="74">
        <v>33210</v>
      </c>
      <c r="R50" s="54" t="s">
        <v>1299</v>
      </c>
      <c r="S50" s="53" t="s">
        <v>1300</v>
      </c>
      <c r="T50" s="74">
        <v>9</v>
      </c>
      <c r="U50" s="74">
        <v>10607</v>
      </c>
      <c r="V50" s="74">
        <v>10616</v>
      </c>
      <c r="W50" s="74">
        <v>0</v>
      </c>
      <c r="X50" s="74">
        <v>0</v>
      </c>
      <c r="Y50" s="74">
        <v>0</v>
      </c>
      <c r="Z50" s="54"/>
      <c r="AA50" s="53"/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54"/>
      <c r="AI50" s="53"/>
      <c r="AJ50" s="74">
        <v>0</v>
      </c>
      <c r="AK50" s="74">
        <v>0</v>
      </c>
      <c r="AL50" s="74">
        <v>0</v>
      </c>
      <c r="AM50" s="74">
        <v>0</v>
      </c>
      <c r="AN50" s="74">
        <v>0</v>
      </c>
      <c r="AO50" s="74">
        <v>0</v>
      </c>
      <c r="AP50" s="54"/>
      <c r="AQ50" s="53"/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4">
        <v>0</v>
      </c>
      <c r="AX50" s="54"/>
      <c r="AY50" s="53"/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</row>
    <row r="51" spans="1:57" s="50" customFormat="1" ht="12" customHeight="1">
      <c r="A51" s="53" t="s">
        <v>917</v>
      </c>
      <c r="B51" s="54" t="s">
        <v>1004</v>
      </c>
      <c r="C51" s="53" t="s">
        <v>1005</v>
      </c>
      <c r="D51" s="74">
        <f t="shared" si="13"/>
        <v>1969</v>
      </c>
      <c r="E51" s="74">
        <f t="shared" si="14"/>
        <v>8295</v>
      </c>
      <c r="F51" s="74">
        <f t="shared" si="15"/>
        <v>10264</v>
      </c>
      <c r="G51" s="74">
        <f t="shared" si="16"/>
        <v>2404</v>
      </c>
      <c r="H51" s="74">
        <f t="shared" si="17"/>
        <v>1329</v>
      </c>
      <c r="I51" s="74">
        <f t="shared" si="18"/>
        <v>3733</v>
      </c>
      <c r="J51" s="54" t="s">
        <v>1338</v>
      </c>
      <c r="K51" s="53" t="s">
        <v>1339</v>
      </c>
      <c r="L51" s="74">
        <v>1967</v>
      </c>
      <c r="M51" s="74">
        <v>2583</v>
      </c>
      <c r="N51" s="74">
        <v>4550</v>
      </c>
      <c r="O51" s="74">
        <v>2404</v>
      </c>
      <c r="P51" s="74">
        <v>1329</v>
      </c>
      <c r="Q51" s="74">
        <v>3733</v>
      </c>
      <c r="R51" s="54" t="s">
        <v>1299</v>
      </c>
      <c r="S51" s="53" t="s">
        <v>1300</v>
      </c>
      <c r="T51" s="74">
        <v>2</v>
      </c>
      <c r="U51" s="74">
        <v>5712</v>
      </c>
      <c r="V51" s="74">
        <v>5714</v>
      </c>
      <c r="W51" s="74">
        <v>0</v>
      </c>
      <c r="X51" s="74">
        <v>0</v>
      </c>
      <c r="Y51" s="74">
        <v>0</v>
      </c>
      <c r="Z51" s="54"/>
      <c r="AA51" s="53"/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54"/>
      <c r="AI51" s="53"/>
      <c r="AJ51" s="74">
        <v>0</v>
      </c>
      <c r="AK51" s="74">
        <v>0</v>
      </c>
      <c r="AL51" s="74">
        <v>0</v>
      </c>
      <c r="AM51" s="74">
        <v>0</v>
      </c>
      <c r="AN51" s="74">
        <v>0</v>
      </c>
      <c r="AO51" s="74">
        <v>0</v>
      </c>
      <c r="AP51" s="54"/>
      <c r="AQ51" s="53"/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4">
        <v>0</v>
      </c>
      <c r="AX51" s="54"/>
      <c r="AY51" s="53"/>
      <c r="AZ51" s="74">
        <v>0</v>
      </c>
      <c r="BA51" s="74">
        <v>0</v>
      </c>
      <c r="BB51" s="74">
        <v>0</v>
      </c>
      <c r="BC51" s="74">
        <v>0</v>
      </c>
      <c r="BD51" s="74">
        <v>0</v>
      </c>
      <c r="BE51" s="74">
        <v>0</v>
      </c>
    </row>
    <row r="52" spans="1:57" s="50" customFormat="1" ht="12" customHeight="1">
      <c r="A52" s="53" t="s">
        <v>917</v>
      </c>
      <c r="B52" s="54" t="s">
        <v>1006</v>
      </c>
      <c r="C52" s="53" t="s">
        <v>1007</v>
      </c>
      <c r="D52" s="74">
        <f t="shared" si="13"/>
        <v>0</v>
      </c>
      <c r="E52" s="74">
        <f t="shared" si="14"/>
        <v>16925</v>
      </c>
      <c r="F52" s="74">
        <f t="shared" si="15"/>
        <v>16925</v>
      </c>
      <c r="G52" s="74">
        <f t="shared" si="16"/>
        <v>231</v>
      </c>
      <c r="H52" s="74">
        <f t="shared" si="17"/>
        <v>10136</v>
      </c>
      <c r="I52" s="74">
        <f t="shared" si="18"/>
        <v>10367</v>
      </c>
      <c r="J52" s="54" t="s">
        <v>1340</v>
      </c>
      <c r="K52" s="53" t="s">
        <v>1341</v>
      </c>
      <c r="L52" s="74">
        <v>0</v>
      </c>
      <c r="M52" s="74">
        <v>16925</v>
      </c>
      <c r="N52" s="74">
        <v>16925</v>
      </c>
      <c r="O52" s="74">
        <v>231</v>
      </c>
      <c r="P52" s="74">
        <v>10136</v>
      </c>
      <c r="Q52" s="74">
        <v>10367</v>
      </c>
      <c r="R52" s="54"/>
      <c r="S52" s="53"/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54"/>
      <c r="AA52" s="53"/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54"/>
      <c r="AI52" s="53"/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54"/>
      <c r="AQ52" s="53"/>
      <c r="AR52" s="74">
        <v>0</v>
      </c>
      <c r="AS52" s="74">
        <v>0</v>
      </c>
      <c r="AT52" s="74">
        <v>0</v>
      </c>
      <c r="AU52" s="74">
        <v>0</v>
      </c>
      <c r="AV52" s="74">
        <v>0</v>
      </c>
      <c r="AW52" s="74">
        <v>0</v>
      </c>
      <c r="AX52" s="54"/>
      <c r="AY52" s="53"/>
      <c r="AZ52" s="74">
        <v>0</v>
      </c>
      <c r="BA52" s="74">
        <v>0</v>
      </c>
      <c r="BB52" s="74">
        <v>0</v>
      </c>
      <c r="BC52" s="74">
        <v>0</v>
      </c>
      <c r="BD52" s="74">
        <v>0</v>
      </c>
      <c r="BE52" s="74">
        <v>0</v>
      </c>
    </row>
    <row r="53" spans="1:57" s="50" customFormat="1" ht="12" customHeight="1">
      <c r="A53" s="53" t="s">
        <v>917</v>
      </c>
      <c r="B53" s="54" t="s">
        <v>1008</v>
      </c>
      <c r="C53" s="53" t="s">
        <v>1009</v>
      </c>
      <c r="D53" s="74">
        <f t="shared" si="13"/>
        <v>5</v>
      </c>
      <c r="E53" s="74">
        <f t="shared" si="14"/>
        <v>13081</v>
      </c>
      <c r="F53" s="74">
        <f t="shared" si="15"/>
        <v>13086</v>
      </c>
      <c r="G53" s="74">
        <f t="shared" si="16"/>
        <v>0</v>
      </c>
      <c r="H53" s="74">
        <f t="shared" si="17"/>
        <v>16234</v>
      </c>
      <c r="I53" s="74">
        <f t="shared" si="18"/>
        <v>16234</v>
      </c>
      <c r="J53" s="54" t="s">
        <v>1299</v>
      </c>
      <c r="K53" s="53" t="s">
        <v>1300</v>
      </c>
      <c r="L53" s="74">
        <v>5</v>
      </c>
      <c r="M53" s="74">
        <v>11351</v>
      </c>
      <c r="N53" s="74">
        <v>11356</v>
      </c>
      <c r="O53" s="74">
        <v>0</v>
      </c>
      <c r="P53" s="74">
        <v>0</v>
      </c>
      <c r="Q53" s="74">
        <v>0</v>
      </c>
      <c r="R53" s="54" t="s">
        <v>1336</v>
      </c>
      <c r="S53" s="53" t="s">
        <v>1337</v>
      </c>
      <c r="T53" s="74">
        <v>0</v>
      </c>
      <c r="U53" s="74">
        <v>1730</v>
      </c>
      <c r="V53" s="74">
        <v>1730</v>
      </c>
      <c r="W53" s="74">
        <v>0</v>
      </c>
      <c r="X53" s="74">
        <v>16234</v>
      </c>
      <c r="Y53" s="74">
        <v>16234</v>
      </c>
      <c r="Z53" s="54"/>
      <c r="AA53" s="53"/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54"/>
      <c r="AI53" s="53"/>
      <c r="AJ53" s="74">
        <v>0</v>
      </c>
      <c r="AK53" s="74">
        <v>0</v>
      </c>
      <c r="AL53" s="74">
        <v>0</v>
      </c>
      <c r="AM53" s="74">
        <v>0</v>
      </c>
      <c r="AN53" s="74">
        <v>0</v>
      </c>
      <c r="AO53" s="74">
        <v>0</v>
      </c>
      <c r="AP53" s="54"/>
      <c r="AQ53" s="53"/>
      <c r="AR53" s="74">
        <v>0</v>
      </c>
      <c r="AS53" s="74">
        <v>0</v>
      </c>
      <c r="AT53" s="74">
        <v>0</v>
      </c>
      <c r="AU53" s="74">
        <v>0</v>
      </c>
      <c r="AV53" s="74">
        <v>0</v>
      </c>
      <c r="AW53" s="74">
        <v>0</v>
      </c>
      <c r="AX53" s="54"/>
      <c r="AY53" s="53"/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</row>
    <row r="54" spans="1:57" s="50" customFormat="1" ht="12" customHeight="1">
      <c r="A54" s="53" t="s">
        <v>917</v>
      </c>
      <c r="B54" s="54" t="s">
        <v>1010</v>
      </c>
      <c r="C54" s="53" t="s">
        <v>1011</v>
      </c>
      <c r="D54" s="74">
        <f t="shared" si="13"/>
        <v>0</v>
      </c>
      <c r="E54" s="74">
        <f t="shared" si="14"/>
        <v>7805</v>
      </c>
      <c r="F54" s="74">
        <f t="shared" si="15"/>
        <v>7805</v>
      </c>
      <c r="G54" s="74">
        <f t="shared" si="16"/>
        <v>0</v>
      </c>
      <c r="H54" s="74">
        <f t="shared" si="17"/>
        <v>4377</v>
      </c>
      <c r="I54" s="74">
        <f t="shared" si="18"/>
        <v>4377</v>
      </c>
      <c r="J54" s="54" t="s">
        <v>1336</v>
      </c>
      <c r="K54" s="53" t="s">
        <v>1337</v>
      </c>
      <c r="L54" s="74">
        <v>0</v>
      </c>
      <c r="M54" s="74">
        <v>1542</v>
      </c>
      <c r="N54" s="74">
        <v>1542</v>
      </c>
      <c r="O54" s="74">
        <v>0</v>
      </c>
      <c r="P54" s="74">
        <v>4377</v>
      </c>
      <c r="Q54" s="74">
        <v>4377</v>
      </c>
      <c r="R54" s="54" t="s">
        <v>1299</v>
      </c>
      <c r="S54" s="53" t="s">
        <v>1300</v>
      </c>
      <c r="T54" s="74">
        <v>0</v>
      </c>
      <c r="U54" s="74">
        <v>6263</v>
      </c>
      <c r="V54" s="74">
        <v>6263</v>
      </c>
      <c r="W54" s="74">
        <v>0</v>
      </c>
      <c r="X54" s="74">
        <v>0</v>
      </c>
      <c r="Y54" s="74">
        <v>0</v>
      </c>
      <c r="Z54" s="54"/>
      <c r="AA54" s="53"/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54"/>
      <c r="AI54" s="53"/>
      <c r="AJ54" s="74">
        <v>0</v>
      </c>
      <c r="AK54" s="74">
        <v>0</v>
      </c>
      <c r="AL54" s="74">
        <v>0</v>
      </c>
      <c r="AM54" s="74">
        <v>0</v>
      </c>
      <c r="AN54" s="74">
        <v>0</v>
      </c>
      <c r="AO54" s="74">
        <v>0</v>
      </c>
      <c r="AP54" s="54"/>
      <c r="AQ54" s="53"/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74">
        <v>0</v>
      </c>
      <c r="AX54" s="54"/>
      <c r="AY54" s="53"/>
      <c r="AZ54" s="74">
        <v>0</v>
      </c>
      <c r="BA54" s="74">
        <v>0</v>
      </c>
      <c r="BB54" s="74">
        <v>0</v>
      </c>
      <c r="BC54" s="74">
        <v>0</v>
      </c>
      <c r="BD54" s="74">
        <v>0</v>
      </c>
      <c r="BE54" s="74">
        <v>0</v>
      </c>
    </row>
    <row r="55" spans="1:57" s="50" customFormat="1" ht="12" customHeight="1">
      <c r="A55" s="53" t="s">
        <v>917</v>
      </c>
      <c r="B55" s="54" t="s">
        <v>1012</v>
      </c>
      <c r="C55" s="53" t="s">
        <v>1013</v>
      </c>
      <c r="D55" s="74">
        <f t="shared" si="13"/>
        <v>3</v>
      </c>
      <c r="E55" s="74">
        <f t="shared" si="14"/>
        <v>12692</v>
      </c>
      <c r="F55" s="74">
        <f t="shared" si="15"/>
        <v>12695</v>
      </c>
      <c r="G55" s="74">
        <f t="shared" si="16"/>
        <v>0</v>
      </c>
      <c r="H55" s="74">
        <f t="shared" si="17"/>
        <v>5667</v>
      </c>
      <c r="I55" s="74">
        <f t="shared" si="18"/>
        <v>5667</v>
      </c>
      <c r="J55" s="54" t="s">
        <v>1299</v>
      </c>
      <c r="K55" s="53" t="s">
        <v>1300</v>
      </c>
      <c r="L55" s="74">
        <v>3</v>
      </c>
      <c r="M55" s="74">
        <v>9042</v>
      </c>
      <c r="N55" s="74">
        <v>9045</v>
      </c>
      <c r="O55" s="74">
        <v>0</v>
      </c>
      <c r="P55" s="74">
        <v>0</v>
      </c>
      <c r="Q55" s="74">
        <v>0</v>
      </c>
      <c r="R55" s="54" t="s">
        <v>1336</v>
      </c>
      <c r="S55" s="53" t="s">
        <v>1337</v>
      </c>
      <c r="T55" s="74">
        <v>0</v>
      </c>
      <c r="U55" s="74">
        <v>3650</v>
      </c>
      <c r="V55" s="74">
        <v>3650</v>
      </c>
      <c r="W55" s="74">
        <v>0</v>
      </c>
      <c r="X55" s="74">
        <v>5667</v>
      </c>
      <c r="Y55" s="74">
        <v>5667</v>
      </c>
      <c r="Z55" s="54"/>
      <c r="AA55" s="53"/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54"/>
      <c r="AI55" s="53"/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54"/>
      <c r="AQ55" s="53"/>
      <c r="AR55" s="74">
        <v>0</v>
      </c>
      <c r="AS55" s="74">
        <v>0</v>
      </c>
      <c r="AT55" s="74">
        <v>0</v>
      </c>
      <c r="AU55" s="74">
        <v>0</v>
      </c>
      <c r="AV55" s="74">
        <v>0</v>
      </c>
      <c r="AW55" s="74">
        <v>0</v>
      </c>
      <c r="AX55" s="54"/>
      <c r="AY55" s="53"/>
      <c r="AZ55" s="74">
        <v>0</v>
      </c>
      <c r="BA55" s="74">
        <v>0</v>
      </c>
      <c r="BB55" s="74">
        <v>0</v>
      </c>
      <c r="BC55" s="74">
        <v>0</v>
      </c>
      <c r="BD55" s="74">
        <v>0</v>
      </c>
      <c r="BE55" s="74">
        <v>0</v>
      </c>
    </row>
    <row r="56" spans="1:57" s="50" customFormat="1" ht="12" customHeight="1">
      <c r="A56" s="53" t="s">
        <v>917</v>
      </c>
      <c r="B56" s="54" t="s">
        <v>1014</v>
      </c>
      <c r="C56" s="53" t="s">
        <v>1015</v>
      </c>
      <c r="D56" s="74">
        <f t="shared" si="13"/>
        <v>3</v>
      </c>
      <c r="E56" s="74">
        <f t="shared" si="14"/>
        <v>8865</v>
      </c>
      <c r="F56" s="74">
        <f t="shared" si="15"/>
        <v>8868</v>
      </c>
      <c r="G56" s="74">
        <f t="shared" si="16"/>
        <v>0</v>
      </c>
      <c r="H56" s="74">
        <f t="shared" si="17"/>
        <v>9062</v>
      </c>
      <c r="I56" s="74">
        <f t="shared" si="18"/>
        <v>9062</v>
      </c>
      <c r="J56" s="54" t="s">
        <v>1299</v>
      </c>
      <c r="K56" s="53" t="s">
        <v>1300</v>
      </c>
      <c r="L56" s="74">
        <v>3</v>
      </c>
      <c r="M56" s="74">
        <v>7121</v>
      </c>
      <c r="N56" s="74">
        <v>7124</v>
      </c>
      <c r="O56" s="74">
        <v>0</v>
      </c>
      <c r="P56" s="74">
        <v>0</v>
      </c>
      <c r="Q56" s="74">
        <v>0</v>
      </c>
      <c r="R56" s="54" t="s">
        <v>1336</v>
      </c>
      <c r="S56" s="53" t="s">
        <v>1337</v>
      </c>
      <c r="T56" s="74">
        <v>0</v>
      </c>
      <c r="U56" s="74">
        <v>1744</v>
      </c>
      <c r="V56" s="74">
        <v>1744</v>
      </c>
      <c r="W56" s="74">
        <v>0</v>
      </c>
      <c r="X56" s="74">
        <v>9062</v>
      </c>
      <c r="Y56" s="74">
        <v>9062</v>
      </c>
      <c r="Z56" s="54"/>
      <c r="AA56" s="53"/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54"/>
      <c r="AI56" s="53"/>
      <c r="AJ56" s="74">
        <v>0</v>
      </c>
      <c r="AK56" s="74">
        <v>0</v>
      </c>
      <c r="AL56" s="74">
        <v>0</v>
      </c>
      <c r="AM56" s="74">
        <v>0</v>
      </c>
      <c r="AN56" s="74">
        <v>0</v>
      </c>
      <c r="AO56" s="74">
        <v>0</v>
      </c>
      <c r="AP56" s="54"/>
      <c r="AQ56" s="53"/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4">
        <v>0</v>
      </c>
      <c r="AX56" s="54"/>
      <c r="AY56" s="53"/>
      <c r="AZ56" s="74">
        <v>0</v>
      </c>
      <c r="BA56" s="74">
        <v>0</v>
      </c>
      <c r="BB56" s="74">
        <v>0</v>
      </c>
      <c r="BC56" s="74">
        <v>0</v>
      </c>
      <c r="BD56" s="74">
        <v>0</v>
      </c>
      <c r="BE56" s="74">
        <v>0</v>
      </c>
    </row>
    <row r="57" spans="1:57" s="50" customFormat="1" ht="12" customHeight="1">
      <c r="A57" s="53" t="s">
        <v>917</v>
      </c>
      <c r="B57" s="54" t="s">
        <v>1016</v>
      </c>
      <c r="C57" s="53" t="s">
        <v>1017</v>
      </c>
      <c r="D57" s="74">
        <f t="shared" si="13"/>
        <v>8</v>
      </c>
      <c r="E57" s="74">
        <f t="shared" si="14"/>
        <v>16521</v>
      </c>
      <c r="F57" s="74">
        <f t="shared" si="15"/>
        <v>16529</v>
      </c>
      <c r="G57" s="74">
        <f t="shared" si="16"/>
        <v>12746</v>
      </c>
      <c r="H57" s="74">
        <f t="shared" si="17"/>
        <v>7555</v>
      </c>
      <c r="I57" s="74">
        <f t="shared" si="18"/>
        <v>20301</v>
      </c>
      <c r="J57" s="54" t="s">
        <v>1299</v>
      </c>
      <c r="K57" s="53" t="s">
        <v>1300</v>
      </c>
      <c r="L57" s="74">
        <v>8</v>
      </c>
      <c r="M57" s="74">
        <v>16521</v>
      </c>
      <c r="N57" s="74">
        <v>16529</v>
      </c>
      <c r="O57" s="74">
        <v>12746</v>
      </c>
      <c r="P57" s="74">
        <v>7555</v>
      </c>
      <c r="Q57" s="74">
        <v>20301</v>
      </c>
      <c r="R57" s="54"/>
      <c r="S57" s="53"/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54"/>
      <c r="AA57" s="53"/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54"/>
      <c r="AI57" s="53"/>
      <c r="AJ57" s="74">
        <v>0</v>
      </c>
      <c r="AK57" s="74">
        <v>0</v>
      </c>
      <c r="AL57" s="74">
        <v>0</v>
      </c>
      <c r="AM57" s="74">
        <v>0</v>
      </c>
      <c r="AN57" s="74">
        <v>0</v>
      </c>
      <c r="AO57" s="74">
        <v>0</v>
      </c>
      <c r="AP57" s="54"/>
      <c r="AQ57" s="53"/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4">
        <v>0</v>
      </c>
      <c r="AX57" s="54"/>
      <c r="AY57" s="53"/>
      <c r="AZ57" s="74">
        <v>0</v>
      </c>
      <c r="BA57" s="74">
        <v>0</v>
      </c>
      <c r="BB57" s="74">
        <v>0</v>
      </c>
      <c r="BC57" s="74">
        <v>0</v>
      </c>
      <c r="BD57" s="74">
        <v>0</v>
      </c>
      <c r="BE57" s="74">
        <v>0</v>
      </c>
    </row>
    <row r="58" spans="1:57" s="50" customFormat="1" ht="12" customHeight="1">
      <c r="A58" s="53" t="s">
        <v>917</v>
      </c>
      <c r="B58" s="54" t="s">
        <v>1018</v>
      </c>
      <c r="C58" s="53" t="s">
        <v>1019</v>
      </c>
      <c r="D58" s="74">
        <f t="shared" si="13"/>
        <v>0</v>
      </c>
      <c r="E58" s="74">
        <f t="shared" si="14"/>
        <v>15823</v>
      </c>
      <c r="F58" s="74">
        <f t="shared" si="15"/>
        <v>15823</v>
      </c>
      <c r="G58" s="74">
        <f t="shared" si="16"/>
        <v>0</v>
      </c>
      <c r="H58" s="74">
        <f t="shared" si="17"/>
        <v>18889</v>
      </c>
      <c r="I58" s="74">
        <f t="shared" si="18"/>
        <v>18889</v>
      </c>
      <c r="J58" s="54" t="s">
        <v>1299</v>
      </c>
      <c r="K58" s="53" t="s">
        <v>1300</v>
      </c>
      <c r="L58" s="74">
        <v>0</v>
      </c>
      <c r="M58" s="74">
        <v>15823</v>
      </c>
      <c r="N58" s="74">
        <v>15823</v>
      </c>
      <c r="O58" s="74">
        <v>0</v>
      </c>
      <c r="P58" s="74">
        <v>18889</v>
      </c>
      <c r="Q58" s="74">
        <v>18889</v>
      </c>
      <c r="R58" s="54"/>
      <c r="S58" s="53"/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54"/>
      <c r="AA58" s="53"/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54"/>
      <c r="AI58" s="53"/>
      <c r="AJ58" s="74">
        <v>0</v>
      </c>
      <c r="AK58" s="74">
        <v>0</v>
      </c>
      <c r="AL58" s="74">
        <v>0</v>
      </c>
      <c r="AM58" s="74">
        <v>0</v>
      </c>
      <c r="AN58" s="74">
        <v>0</v>
      </c>
      <c r="AO58" s="74">
        <v>0</v>
      </c>
      <c r="AP58" s="54"/>
      <c r="AQ58" s="53"/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4">
        <v>0</v>
      </c>
      <c r="AX58" s="54"/>
      <c r="AY58" s="53"/>
      <c r="AZ58" s="74">
        <v>0</v>
      </c>
      <c r="BA58" s="74">
        <v>0</v>
      </c>
      <c r="BB58" s="74">
        <v>0</v>
      </c>
      <c r="BC58" s="74">
        <v>0</v>
      </c>
      <c r="BD58" s="74">
        <v>0</v>
      </c>
      <c r="BE58" s="74">
        <v>0</v>
      </c>
    </row>
    <row r="59" spans="1:57" s="50" customFormat="1" ht="12" customHeight="1">
      <c r="A59" s="53" t="s">
        <v>917</v>
      </c>
      <c r="B59" s="54" t="s">
        <v>1020</v>
      </c>
      <c r="C59" s="53" t="s">
        <v>1021</v>
      </c>
      <c r="D59" s="74">
        <f t="shared" si="13"/>
        <v>0</v>
      </c>
      <c r="E59" s="74">
        <f t="shared" si="14"/>
        <v>6840</v>
      </c>
      <c r="F59" s="74">
        <f t="shared" si="15"/>
        <v>6840</v>
      </c>
      <c r="G59" s="74">
        <f t="shared" si="16"/>
        <v>0</v>
      </c>
      <c r="H59" s="74">
        <f t="shared" si="17"/>
        <v>13160</v>
      </c>
      <c r="I59" s="74">
        <f t="shared" si="18"/>
        <v>13160</v>
      </c>
      <c r="J59" s="54" t="s">
        <v>1299</v>
      </c>
      <c r="K59" s="53" t="s">
        <v>1300</v>
      </c>
      <c r="L59" s="74">
        <v>0</v>
      </c>
      <c r="M59" s="74">
        <v>6840</v>
      </c>
      <c r="N59" s="74">
        <v>6840</v>
      </c>
      <c r="O59" s="74">
        <v>0</v>
      </c>
      <c r="P59" s="74">
        <v>13160</v>
      </c>
      <c r="Q59" s="74">
        <v>13160</v>
      </c>
      <c r="R59" s="54"/>
      <c r="S59" s="53"/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54"/>
      <c r="AA59" s="53"/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54"/>
      <c r="AI59" s="53"/>
      <c r="AJ59" s="74">
        <v>0</v>
      </c>
      <c r="AK59" s="74">
        <v>0</v>
      </c>
      <c r="AL59" s="74">
        <v>0</v>
      </c>
      <c r="AM59" s="74">
        <v>0</v>
      </c>
      <c r="AN59" s="74">
        <v>0</v>
      </c>
      <c r="AO59" s="74">
        <v>0</v>
      </c>
      <c r="AP59" s="54"/>
      <c r="AQ59" s="53"/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4">
        <v>0</v>
      </c>
      <c r="AX59" s="54"/>
      <c r="AY59" s="53"/>
      <c r="AZ59" s="74">
        <v>0</v>
      </c>
      <c r="BA59" s="74">
        <v>0</v>
      </c>
      <c r="BB59" s="74">
        <v>0</v>
      </c>
      <c r="BC59" s="74">
        <v>0</v>
      </c>
      <c r="BD59" s="74">
        <v>0</v>
      </c>
      <c r="BE59" s="74">
        <v>0</v>
      </c>
    </row>
    <row r="60" spans="1:57" s="50" customFormat="1" ht="12" customHeight="1">
      <c r="A60" s="53" t="s">
        <v>917</v>
      </c>
      <c r="B60" s="54" t="s">
        <v>1022</v>
      </c>
      <c r="C60" s="53" t="s">
        <v>1023</v>
      </c>
      <c r="D60" s="74">
        <f t="shared" si="13"/>
        <v>0</v>
      </c>
      <c r="E60" s="74">
        <f t="shared" si="14"/>
        <v>29400</v>
      </c>
      <c r="F60" s="74">
        <f t="shared" si="15"/>
        <v>29400</v>
      </c>
      <c r="G60" s="74">
        <f t="shared" si="16"/>
        <v>0</v>
      </c>
      <c r="H60" s="74">
        <f t="shared" si="17"/>
        <v>24301</v>
      </c>
      <c r="I60" s="74">
        <f t="shared" si="18"/>
        <v>24301</v>
      </c>
      <c r="J60" s="54" t="s">
        <v>1317</v>
      </c>
      <c r="K60" s="53" t="s">
        <v>1318</v>
      </c>
      <c r="L60" s="74">
        <v>0</v>
      </c>
      <c r="M60" s="74">
        <v>29400</v>
      </c>
      <c r="N60" s="74">
        <v>29400</v>
      </c>
      <c r="O60" s="74">
        <v>0</v>
      </c>
      <c r="P60" s="74">
        <v>24301</v>
      </c>
      <c r="Q60" s="74">
        <v>24301</v>
      </c>
      <c r="R60" s="54"/>
      <c r="S60" s="53"/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54"/>
      <c r="AA60" s="53"/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54"/>
      <c r="AI60" s="53"/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54"/>
      <c r="AQ60" s="53"/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4">
        <v>0</v>
      </c>
      <c r="AX60" s="54"/>
      <c r="AY60" s="53"/>
      <c r="AZ60" s="74">
        <v>0</v>
      </c>
      <c r="BA60" s="74">
        <v>0</v>
      </c>
      <c r="BB60" s="74">
        <v>0</v>
      </c>
      <c r="BC60" s="74">
        <v>0</v>
      </c>
      <c r="BD60" s="74">
        <v>0</v>
      </c>
      <c r="BE60" s="74">
        <v>0</v>
      </c>
    </row>
    <row r="61" spans="1:57" s="50" customFormat="1" ht="12" customHeight="1">
      <c r="A61" s="53" t="s">
        <v>917</v>
      </c>
      <c r="B61" s="54" t="s">
        <v>1024</v>
      </c>
      <c r="C61" s="53" t="s">
        <v>1025</v>
      </c>
      <c r="D61" s="74">
        <f t="shared" si="13"/>
        <v>0</v>
      </c>
      <c r="E61" s="74">
        <f t="shared" si="14"/>
        <v>24882</v>
      </c>
      <c r="F61" s="74">
        <f t="shared" si="15"/>
        <v>24882</v>
      </c>
      <c r="G61" s="74">
        <f t="shared" si="16"/>
        <v>0</v>
      </c>
      <c r="H61" s="74">
        <f t="shared" si="17"/>
        <v>23353</v>
      </c>
      <c r="I61" s="74">
        <f t="shared" si="18"/>
        <v>23353</v>
      </c>
      <c r="J61" s="54" t="s">
        <v>1317</v>
      </c>
      <c r="K61" s="53" t="s">
        <v>1318</v>
      </c>
      <c r="L61" s="74">
        <v>0</v>
      </c>
      <c r="M61" s="74">
        <v>24882</v>
      </c>
      <c r="N61" s="74">
        <v>24882</v>
      </c>
      <c r="O61" s="74">
        <v>0</v>
      </c>
      <c r="P61" s="74">
        <v>23353</v>
      </c>
      <c r="Q61" s="74">
        <v>23353</v>
      </c>
      <c r="R61" s="54"/>
      <c r="S61" s="53"/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54"/>
      <c r="AA61" s="53"/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54"/>
      <c r="AI61" s="53"/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54"/>
      <c r="AQ61" s="53"/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54"/>
      <c r="AY61" s="53"/>
      <c r="AZ61" s="74">
        <v>0</v>
      </c>
      <c r="BA61" s="74">
        <v>0</v>
      </c>
      <c r="BB61" s="74">
        <v>0</v>
      </c>
      <c r="BC61" s="74">
        <v>0</v>
      </c>
      <c r="BD61" s="74">
        <v>0</v>
      </c>
      <c r="BE61" s="74">
        <v>0</v>
      </c>
    </row>
    <row r="62" spans="1:57" s="50" customFormat="1" ht="12" customHeight="1">
      <c r="A62" s="53" t="s">
        <v>917</v>
      </c>
      <c r="B62" s="54" t="s">
        <v>1026</v>
      </c>
      <c r="C62" s="53" t="s">
        <v>1027</v>
      </c>
      <c r="D62" s="74">
        <f t="shared" si="13"/>
        <v>0</v>
      </c>
      <c r="E62" s="74">
        <f t="shared" si="14"/>
        <v>41609</v>
      </c>
      <c r="F62" s="74">
        <f t="shared" si="15"/>
        <v>41609</v>
      </c>
      <c r="G62" s="74">
        <f t="shared" si="16"/>
        <v>0</v>
      </c>
      <c r="H62" s="74">
        <f t="shared" si="17"/>
        <v>10731</v>
      </c>
      <c r="I62" s="74">
        <f t="shared" si="18"/>
        <v>10731</v>
      </c>
      <c r="J62" s="54" t="s">
        <v>1317</v>
      </c>
      <c r="K62" s="53" t="s">
        <v>1318</v>
      </c>
      <c r="L62" s="74">
        <v>0</v>
      </c>
      <c r="M62" s="74">
        <v>41609</v>
      </c>
      <c r="N62" s="74">
        <v>41609</v>
      </c>
      <c r="O62" s="74">
        <v>0</v>
      </c>
      <c r="P62" s="74">
        <v>10731</v>
      </c>
      <c r="Q62" s="74">
        <v>10731</v>
      </c>
      <c r="R62" s="54"/>
      <c r="S62" s="53"/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54"/>
      <c r="AA62" s="53"/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54"/>
      <c r="AI62" s="53"/>
      <c r="AJ62" s="74"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54"/>
      <c r="AQ62" s="53"/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74">
        <v>0</v>
      </c>
      <c r="AX62" s="54"/>
      <c r="AY62" s="53"/>
      <c r="AZ62" s="74">
        <v>0</v>
      </c>
      <c r="BA62" s="74">
        <v>0</v>
      </c>
      <c r="BB62" s="74">
        <v>0</v>
      </c>
      <c r="BC62" s="74">
        <v>0</v>
      </c>
      <c r="BD62" s="74">
        <v>0</v>
      </c>
      <c r="BE62" s="74">
        <v>0</v>
      </c>
    </row>
    <row r="63" spans="1:57" s="50" customFormat="1" ht="12" customHeight="1">
      <c r="A63" s="53" t="s">
        <v>917</v>
      </c>
      <c r="B63" s="54" t="s">
        <v>1028</v>
      </c>
      <c r="C63" s="53" t="s">
        <v>1029</v>
      </c>
      <c r="D63" s="74">
        <f t="shared" si="13"/>
        <v>0</v>
      </c>
      <c r="E63" s="74">
        <f t="shared" si="14"/>
        <v>24877</v>
      </c>
      <c r="F63" s="74">
        <f t="shared" si="15"/>
        <v>24877</v>
      </c>
      <c r="G63" s="74">
        <f t="shared" si="16"/>
        <v>0</v>
      </c>
      <c r="H63" s="74">
        <f t="shared" si="17"/>
        <v>6871</v>
      </c>
      <c r="I63" s="74">
        <f t="shared" si="18"/>
        <v>6871</v>
      </c>
      <c r="J63" s="54" t="s">
        <v>1317</v>
      </c>
      <c r="K63" s="53" t="s">
        <v>1318</v>
      </c>
      <c r="L63" s="74">
        <v>0</v>
      </c>
      <c r="M63" s="74">
        <v>24877</v>
      </c>
      <c r="N63" s="74">
        <v>24877</v>
      </c>
      <c r="O63" s="74">
        <v>0</v>
      </c>
      <c r="P63" s="74">
        <v>6871</v>
      </c>
      <c r="Q63" s="74">
        <v>6871</v>
      </c>
      <c r="R63" s="54"/>
      <c r="S63" s="53"/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54"/>
      <c r="AA63" s="53"/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54"/>
      <c r="AI63" s="53"/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54"/>
      <c r="AQ63" s="53"/>
      <c r="AR63" s="74">
        <v>0</v>
      </c>
      <c r="AS63" s="74">
        <v>0</v>
      </c>
      <c r="AT63" s="74">
        <v>0</v>
      </c>
      <c r="AU63" s="74">
        <v>0</v>
      </c>
      <c r="AV63" s="74">
        <v>0</v>
      </c>
      <c r="AW63" s="74">
        <v>0</v>
      </c>
      <c r="AX63" s="54"/>
      <c r="AY63" s="53"/>
      <c r="AZ63" s="74">
        <v>0</v>
      </c>
      <c r="BA63" s="74">
        <v>0</v>
      </c>
      <c r="BB63" s="74">
        <v>0</v>
      </c>
      <c r="BC63" s="74">
        <v>0</v>
      </c>
      <c r="BD63" s="74">
        <v>0</v>
      </c>
      <c r="BE63" s="74">
        <v>0</v>
      </c>
    </row>
    <row r="64" spans="1:57" s="50" customFormat="1" ht="12" customHeight="1">
      <c r="A64" s="53" t="s">
        <v>917</v>
      </c>
      <c r="B64" s="54" t="s">
        <v>1030</v>
      </c>
      <c r="C64" s="53" t="s">
        <v>1031</v>
      </c>
      <c r="D64" s="74">
        <f t="shared" si="13"/>
        <v>0</v>
      </c>
      <c r="E64" s="74">
        <f t="shared" si="14"/>
        <v>23952</v>
      </c>
      <c r="F64" s="74">
        <f t="shared" si="15"/>
        <v>23952</v>
      </c>
      <c r="G64" s="74">
        <f t="shared" si="16"/>
        <v>0</v>
      </c>
      <c r="H64" s="74">
        <f t="shared" si="17"/>
        <v>17857</v>
      </c>
      <c r="I64" s="74">
        <f t="shared" si="18"/>
        <v>17857</v>
      </c>
      <c r="J64" s="54" t="s">
        <v>1317</v>
      </c>
      <c r="K64" s="53" t="s">
        <v>1318</v>
      </c>
      <c r="L64" s="74">
        <v>0</v>
      </c>
      <c r="M64" s="74">
        <v>23952</v>
      </c>
      <c r="N64" s="74">
        <v>23952</v>
      </c>
      <c r="O64" s="74">
        <v>0</v>
      </c>
      <c r="P64" s="74">
        <v>17857</v>
      </c>
      <c r="Q64" s="74">
        <v>17857</v>
      </c>
      <c r="R64" s="54"/>
      <c r="S64" s="53"/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54"/>
      <c r="AA64" s="53"/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54"/>
      <c r="AI64" s="53"/>
      <c r="AJ64" s="74"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54"/>
      <c r="AQ64" s="53"/>
      <c r="AR64" s="74">
        <v>0</v>
      </c>
      <c r="AS64" s="74">
        <v>0</v>
      </c>
      <c r="AT64" s="74">
        <v>0</v>
      </c>
      <c r="AU64" s="74">
        <v>0</v>
      </c>
      <c r="AV64" s="74">
        <v>0</v>
      </c>
      <c r="AW64" s="74">
        <v>0</v>
      </c>
      <c r="AX64" s="54"/>
      <c r="AY64" s="53"/>
      <c r="AZ64" s="74">
        <v>0</v>
      </c>
      <c r="BA64" s="74">
        <v>0</v>
      </c>
      <c r="BB64" s="74">
        <v>0</v>
      </c>
      <c r="BC64" s="74">
        <v>0</v>
      </c>
      <c r="BD64" s="74">
        <v>0</v>
      </c>
      <c r="BE64" s="74">
        <v>0</v>
      </c>
    </row>
    <row r="65" spans="1:57" s="50" customFormat="1" ht="12" customHeight="1">
      <c r="A65" s="53" t="s">
        <v>917</v>
      </c>
      <c r="B65" s="54" t="s">
        <v>1032</v>
      </c>
      <c r="C65" s="53" t="s">
        <v>1033</v>
      </c>
      <c r="D65" s="74">
        <f t="shared" si="13"/>
        <v>0</v>
      </c>
      <c r="E65" s="74">
        <f t="shared" si="14"/>
        <v>209968</v>
      </c>
      <c r="F65" s="74">
        <f t="shared" si="15"/>
        <v>209968</v>
      </c>
      <c r="G65" s="74">
        <f t="shared" si="16"/>
        <v>0</v>
      </c>
      <c r="H65" s="74">
        <f t="shared" si="17"/>
        <v>44040</v>
      </c>
      <c r="I65" s="74">
        <f t="shared" si="18"/>
        <v>44040</v>
      </c>
      <c r="J65" s="54" t="s">
        <v>1317</v>
      </c>
      <c r="K65" s="53" t="s">
        <v>1318</v>
      </c>
      <c r="L65" s="74">
        <v>0</v>
      </c>
      <c r="M65" s="74">
        <v>209968</v>
      </c>
      <c r="N65" s="74">
        <v>209968</v>
      </c>
      <c r="O65" s="74">
        <v>0</v>
      </c>
      <c r="P65" s="74">
        <v>44040</v>
      </c>
      <c r="Q65" s="74">
        <v>44040</v>
      </c>
      <c r="R65" s="54"/>
      <c r="S65" s="53"/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54"/>
      <c r="AA65" s="53"/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54"/>
      <c r="AI65" s="53"/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54"/>
      <c r="AQ65" s="53"/>
      <c r="AR65" s="74">
        <v>0</v>
      </c>
      <c r="AS65" s="74">
        <v>0</v>
      </c>
      <c r="AT65" s="74">
        <v>0</v>
      </c>
      <c r="AU65" s="74">
        <v>0</v>
      </c>
      <c r="AV65" s="74">
        <v>0</v>
      </c>
      <c r="AW65" s="74">
        <v>0</v>
      </c>
      <c r="AX65" s="54"/>
      <c r="AY65" s="53"/>
      <c r="AZ65" s="74">
        <v>0</v>
      </c>
      <c r="BA65" s="74">
        <v>0</v>
      </c>
      <c r="BB65" s="74">
        <v>0</v>
      </c>
      <c r="BC65" s="74">
        <v>0</v>
      </c>
      <c r="BD65" s="74">
        <v>0</v>
      </c>
      <c r="BE65" s="74">
        <v>0</v>
      </c>
    </row>
    <row r="66" spans="1:57" s="50" customFormat="1" ht="12" customHeight="1">
      <c r="A66" s="53" t="s">
        <v>917</v>
      </c>
      <c r="B66" s="54" t="s">
        <v>1034</v>
      </c>
      <c r="C66" s="53" t="s">
        <v>1035</v>
      </c>
      <c r="D66" s="74">
        <f t="shared" si="13"/>
        <v>0</v>
      </c>
      <c r="E66" s="74">
        <f t="shared" si="14"/>
        <v>21827</v>
      </c>
      <c r="F66" s="74">
        <f t="shared" si="15"/>
        <v>21827</v>
      </c>
      <c r="G66" s="74">
        <f t="shared" si="16"/>
        <v>0</v>
      </c>
      <c r="H66" s="74">
        <f t="shared" si="17"/>
        <v>14516</v>
      </c>
      <c r="I66" s="74">
        <f t="shared" si="18"/>
        <v>14516</v>
      </c>
      <c r="J66" s="54" t="s">
        <v>1342</v>
      </c>
      <c r="K66" s="53" t="s">
        <v>1343</v>
      </c>
      <c r="L66" s="74">
        <v>0</v>
      </c>
      <c r="M66" s="74">
        <v>0</v>
      </c>
      <c r="N66" s="74">
        <v>0</v>
      </c>
      <c r="O66" s="74">
        <v>0</v>
      </c>
      <c r="P66" s="74">
        <v>14516</v>
      </c>
      <c r="Q66" s="74">
        <v>14516</v>
      </c>
      <c r="R66" s="54" t="s">
        <v>1327</v>
      </c>
      <c r="S66" s="53" t="s">
        <v>1328</v>
      </c>
      <c r="T66" s="74">
        <v>0</v>
      </c>
      <c r="U66" s="74">
        <v>21827</v>
      </c>
      <c r="V66" s="74">
        <v>21827</v>
      </c>
      <c r="W66" s="74">
        <v>0</v>
      </c>
      <c r="X66" s="74">
        <v>0</v>
      </c>
      <c r="Y66" s="74">
        <v>0</v>
      </c>
      <c r="Z66" s="54"/>
      <c r="AA66" s="53"/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74">
        <v>0</v>
      </c>
      <c r="AH66" s="54"/>
      <c r="AI66" s="53"/>
      <c r="AJ66" s="74">
        <v>0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54"/>
      <c r="AQ66" s="53"/>
      <c r="AR66" s="74">
        <v>0</v>
      </c>
      <c r="AS66" s="74">
        <v>0</v>
      </c>
      <c r="AT66" s="74">
        <v>0</v>
      </c>
      <c r="AU66" s="74">
        <v>0</v>
      </c>
      <c r="AV66" s="74">
        <v>0</v>
      </c>
      <c r="AW66" s="74">
        <v>0</v>
      </c>
      <c r="AX66" s="54"/>
      <c r="AY66" s="53"/>
      <c r="AZ66" s="74">
        <v>0</v>
      </c>
      <c r="BA66" s="74">
        <v>0</v>
      </c>
      <c r="BB66" s="74">
        <v>0</v>
      </c>
      <c r="BC66" s="74">
        <v>0</v>
      </c>
      <c r="BD66" s="74">
        <v>0</v>
      </c>
      <c r="BE66" s="74">
        <v>0</v>
      </c>
    </row>
    <row r="67" spans="1:57" s="50" customFormat="1" ht="12" customHeight="1">
      <c r="A67" s="53" t="s">
        <v>917</v>
      </c>
      <c r="B67" s="54" t="s">
        <v>1036</v>
      </c>
      <c r="C67" s="53" t="s">
        <v>1037</v>
      </c>
      <c r="D67" s="74">
        <f t="shared" si="13"/>
        <v>0</v>
      </c>
      <c r="E67" s="74">
        <f t="shared" si="14"/>
        <v>16810</v>
      </c>
      <c r="F67" s="74">
        <f t="shared" si="15"/>
        <v>16810</v>
      </c>
      <c r="G67" s="74">
        <f t="shared" si="16"/>
        <v>2597</v>
      </c>
      <c r="H67" s="74">
        <f t="shared" si="17"/>
        <v>5736</v>
      </c>
      <c r="I67" s="74">
        <f t="shared" si="18"/>
        <v>8333</v>
      </c>
      <c r="J67" s="54" t="s">
        <v>1327</v>
      </c>
      <c r="K67" s="53" t="s">
        <v>1328</v>
      </c>
      <c r="L67" s="74">
        <v>0</v>
      </c>
      <c r="M67" s="74">
        <v>16810</v>
      </c>
      <c r="N67" s="74">
        <v>16810</v>
      </c>
      <c r="O67" s="74">
        <v>2597</v>
      </c>
      <c r="P67" s="74">
        <v>5736</v>
      </c>
      <c r="Q67" s="74">
        <v>8333</v>
      </c>
      <c r="R67" s="54"/>
      <c r="S67" s="53"/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54"/>
      <c r="AA67" s="53"/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0</v>
      </c>
      <c r="AH67" s="54"/>
      <c r="AI67" s="53"/>
      <c r="AJ67" s="74">
        <v>0</v>
      </c>
      <c r="AK67" s="74">
        <v>0</v>
      </c>
      <c r="AL67" s="74">
        <v>0</v>
      </c>
      <c r="AM67" s="74">
        <v>0</v>
      </c>
      <c r="AN67" s="74">
        <v>0</v>
      </c>
      <c r="AO67" s="74">
        <v>0</v>
      </c>
      <c r="AP67" s="54"/>
      <c r="AQ67" s="53"/>
      <c r="AR67" s="74">
        <v>0</v>
      </c>
      <c r="AS67" s="74">
        <v>0</v>
      </c>
      <c r="AT67" s="74">
        <v>0</v>
      </c>
      <c r="AU67" s="74">
        <v>0</v>
      </c>
      <c r="AV67" s="74">
        <v>0</v>
      </c>
      <c r="AW67" s="74">
        <v>0</v>
      </c>
      <c r="AX67" s="54"/>
      <c r="AY67" s="53"/>
      <c r="AZ67" s="74">
        <v>0</v>
      </c>
      <c r="BA67" s="74">
        <v>0</v>
      </c>
      <c r="BB67" s="74">
        <v>0</v>
      </c>
      <c r="BC67" s="74">
        <v>0</v>
      </c>
      <c r="BD67" s="74">
        <v>0</v>
      </c>
      <c r="BE67" s="74">
        <v>0</v>
      </c>
    </row>
    <row r="68" spans="1:57" s="50" customFormat="1" ht="12" customHeight="1">
      <c r="A68" s="53" t="s">
        <v>917</v>
      </c>
      <c r="B68" s="54" t="s">
        <v>1038</v>
      </c>
      <c r="C68" s="53" t="s">
        <v>1039</v>
      </c>
      <c r="D68" s="74">
        <f t="shared" si="13"/>
        <v>0</v>
      </c>
      <c r="E68" s="74">
        <f t="shared" si="14"/>
        <v>24972</v>
      </c>
      <c r="F68" s="74">
        <f t="shared" si="15"/>
        <v>24972</v>
      </c>
      <c r="G68" s="74">
        <f t="shared" si="16"/>
        <v>0</v>
      </c>
      <c r="H68" s="74">
        <f t="shared" si="17"/>
        <v>9250</v>
      </c>
      <c r="I68" s="74">
        <f t="shared" si="18"/>
        <v>9250</v>
      </c>
      <c r="J68" s="54" t="s">
        <v>1293</v>
      </c>
      <c r="K68" s="53" t="s">
        <v>1294</v>
      </c>
      <c r="L68" s="74">
        <v>0</v>
      </c>
      <c r="M68" s="74">
        <v>24972</v>
      </c>
      <c r="N68" s="74">
        <v>24972</v>
      </c>
      <c r="O68" s="74">
        <v>0</v>
      </c>
      <c r="P68" s="74">
        <v>9250</v>
      </c>
      <c r="Q68" s="74">
        <v>9250</v>
      </c>
      <c r="R68" s="54"/>
      <c r="S68" s="53"/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54"/>
      <c r="AA68" s="53"/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54"/>
      <c r="AI68" s="53"/>
      <c r="AJ68" s="74">
        <v>0</v>
      </c>
      <c r="AK68" s="74">
        <v>0</v>
      </c>
      <c r="AL68" s="74">
        <v>0</v>
      </c>
      <c r="AM68" s="74">
        <v>0</v>
      </c>
      <c r="AN68" s="74">
        <v>0</v>
      </c>
      <c r="AO68" s="74">
        <v>0</v>
      </c>
      <c r="AP68" s="54"/>
      <c r="AQ68" s="53"/>
      <c r="AR68" s="74">
        <v>0</v>
      </c>
      <c r="AS68" s="74">
        <v>0</v>
      </c>
      <c r="AT68" s="74">
        <v>0</v>
      </c>
      <c r="AU68" s="74">
        <v>0</v>
      </c>
      <c r="AV68" s="74">
        <v>0</v>
      </c>
      <c r="AW68" s="74">
        <v>0</v>
      </c>
      <c r="AX68" s="54"/>
      <c r="AY68" s="53"/>
      <c r="AZ68" s="74">
        <v>0</v>
      </c>
      <c r="BA68" s="74">
        <v>0</v>
      </c>
      <c r="BB68" s="74">
        <v>0</v>
      </c>
      <c r="BC68" s="74">
        <v>0</v>
      </c>
      <c r="BD68" s="74">
        <v>0</v>
      </c>
      <c r="BE68" s="74">
        <v>0</v>
      </c>
    </row>
    <row r="69" spans="1:57" s="50" customFormat="1" ht="12" customHeight="1">
      <c r="A69" s="53" t="s">
        <v>917</v>
      </c>
      <c r="B69" s="54" t="s">
        <v>1040</v>
      </c>
      <c r="C69" s="53" t="s">
        <v>1041</v>
      </c>
      <c r="D69" s="74">
        <f t="shared" si="13"/>
        <v>0</v>
      </c>
      <c r="E69" s="74">
        <f t="shared" si="14"/>
        <v>18775</v>
      </c>
      <c r="F69" s="74">
        <f t="shared" si="15"/>
        <v>18775</v>
      </c>
      <c r="G69" s="74">
        <f t="shared" si="16"/>
        <v>0</v>
      </c>
      <c r="H69" s="74">
        <f t="shared" si="17"/>
        <v>0</v>
      </c>
      <c r="I69" s="74">
        <f t="shared" si="18"/>
        <v>0</v>
      </c>
      <c r="J69" s="54" t="s">
        <v>1315</v>
      </c>
      <c r="K69" s="53" t="s">
        <v>1316</v>
      </c>
      <c r="L69" s="74">
        <v>0</v>
      </c>
      <c r="M69" s="74">
        <v>18775</v>
      </c>
      <c r="N69" s="74">
        <v>18775</v>
      </c>
      <c r="O69" s="74">
        <v>0</v>
      </c>
      <c r="P69" s="74">
        <v>0</v>
      </c>
      <c r="Q69" s="74">
        <v>0</v>
      </c>
      <c r="R69" s="54"/>
      <c r="S69" s="53"/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54"/>
      <c r="AA69" s="53"/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54"/>
      <c r="AI69" s="53"/>
      <c r="AJ69" s="74">
        <v>0</v>
      </c>
      <c r="AK69" s="74">
        <v>0</v>
      </c>
      <c r="AL69" s="74">
        <v>0</v>
      </c>
      <c r="AM69" s="74">
        <v>0</v>
      </c>
      <c r="AN69" s="74">
        <v>0</v>
      </c>
      <c r="AO69" s="74">
        <v>0</v>
      </c>
      <c r="AP69" s="54"/>
      <c r="AQ69" s="53"/>
      <c r="AR69" s="74">
        <v>0</v>
      </c>
      <c r="AS69" s="74">
        <v>0</v>
      </c>
      <c r="AT69" s="74">
        <v>0</v>
      </c>
      <c r="AU69" s="74">
        <v>0</v>
      </c>
      <c r="AV69" s="74">
        <v>0</v>
      </c>
      <c r="AW69" s="74">
        <v>0</v>
      </c>
      <c r="AX69" s="54"/>
      <c r="AY69" s="53"/>
      <c r="AZ69" s="74">
        <v>0</v>
      </c>
      <c r="BA69" s="74">
        <v>0</v>
      </c>
      <c r="BB69" s="74">
        <v>0</v>
      </c>
      <c r="BC69" s="74">
        <v>0</v>
      </c>
      <c r="BD69" s="74">
        <v>0</v>
      </c>
      <c r="BE69" s="74">
        <v>0</v>
      </c>
    </row>
    <row r="70" spans="1:57" s="50" customFormat="1" ht="12" customHeight="1">
      <c r="A70" s="53" t="s">
        <v>917</v>
      </c>
      <c r="B70" s="54" t="s">
        <v>1042</v>
      </c>
      <c r="C70" s="53" t="s">
        <v>1043</v>
      </c>
      <c r="D70" s="74">
        <f t="shared" si="13"/>
        <v>0</v>
      </c>
      <c r="E70" s="74">
        <f t="shared" si="14"/>
        <v>31421</v>
      </c>
      <c r="F70" s="74">
        <f t="shared" si="15"/>
        <v>31421</v>
      </c>
      <c r="G70" s="74">
        <f t="shared" si="16"/>
        <v>0</v>
      </c>
      <c r="H70" s="74">
        <f t="shared" si="17"/>
        <v>30557</v>
      </c>
      <c r="I70" s="74">
        <f t="shared" si="18"/>
        <v>30557</v>
      </c>
      <c r="J70" s="54" t="s">
        <v>1342</v>
      </c>
      <c r="K70" s="53" t="s">
        <v>1343</v>
      </c>
      <c r="L70" s="74">
        <v>0</v>
      </c>
      <c r="M70" s="74">
        <v>0</v>
      </c>
      <c r="N70" s="74">
        <v>0</v>
      </c>
      <c r="O70" s="74">
        <v>0</v>
      </c>
      <c r="P70" s="74">
        <v>30557</v>
      </c>
      <c r="Q70" s="74">
        <v>30557</v>
      </c>
      <c r="R70" s="54" t="s">
        <v>1327</v>
      </c>
      <c r="S70" s="53" t="s">
        <v>1328</v>
      </c>
      <c r="T70" s="74">
        <v>0</v>
      </c>
      <c r="U70" s="74">
        <v>31421</v>
      </c>
      <c r="V70" s="74">
        <v>31421</v>
      </c>
      <c r="W70" s="74">
        <v>0</v>
      </c>
      <c r="X70" s="74">
        <v>0</v>
      </c>
      <c r="Y70" s="74">
        <v>0</v>
      </c>
      <c r="Z70" s="54"/>
      <c r="AA70" s="53"/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74">
        <v>0</v>
      </c>
      <c r="AH70" s="54"/>
      <c r="AI70" s="53"/>
      <c r="AJ70" s="74">
        <v>0</v>
      </c>
      <c r="AK70" s="74">
        <v>0</v>
      </c>
      <c r="AL70" s="74">
        <v>0</v>
      </c>
      <c r="AM70" s="74">
        <v>0</v>
      </c>
      <c r="AN70" s="74">
        <v>0</v>
      </c>
      <c r="AO70" s="74">
        <v>0</v>
      </c>
      <c r="AP70" s="54"/>
      <c r="AQ70" s="53"/>
      <c r="AR70" s="74">
        <v>0</v>
      </c>
      <c r="AS70" s="74">
        <v>0</v>
      </c>
      <c r="AT70" s="74">
        <v>0</v>
      </c>
      <c r="AU70" s="74">
        <v>0</v>
      </c>
      <c r="AV70" s="74">
        <v>0</v>
      </c>
      <c r="AW70" s="74">
        <v>0</v>
      </c>
      <c r="AX70" s="54"/>
      <c r="AY70" s="53"/>
      <c r="AZ70" s="74">
        <v>0</v>
      </c>
      <c r="BA70" s="74">
        <v>0</v>
      </c>
      <c r="BB70" s="74">
        <v>0</v>
      </c>
      <c r="BC70" s="74">
        <v>0</v>
      </c>
      <c r="BD70" s="74">
        <v>0</v>
      </c>
      <c r="BE70" s="74">
        <v>0</v>
      </c>
    </row>
    <row r="71" spans="1:57" s="50" customFormat="1" ht="12" customHeight="1">
      <c r="A71" s="53" t="s">
        <v>917</v>
      </c>
      <c r="B71" s="54" t="s">
        <v>1044</v>
      </c>
      <c r="C71" s="53" t="s">
        <v>1045</v>
      </c>
      <c r="D71" s="74">
        <f t="shared" si="13"/>
        <v>0</v>
      </c>
      <c r="E71" s="74">
        <f t="shared" si="14"/>
        <v>46381</v>
      </c>
      <c r="F71" s="74">
        <f t="shared" si="15"/>
        <v>46381</v>
      </c>
      <c r="G71" s="74">
        <f t="shared" si="16"/>
        <v>7165</v>
      </c>
      <c r="H71" s="74">
        <f t="shared" si="17"/>
        <v>15826</v>
      </c>
      <c r="I71" s="74">
        <f t="shared" si="18"/>
        <v>22991</v>
      </c>
      <c r="J71" s="54" t="s">
        <v>1327</v>
      </c>
      <c r="K71" s="53" t="s">
        <v>1328</v>
      </c>
      <c r="L71" s="74">
        <v>0</v>
      </c>
      <c r="M71" s="74">
        <v>46381</v>
      </c>
      <c r="N71" s="74">
        <v>46381</v>
      </c>
      <c r="O71" s="74">
        <v>7165</v>
      </c>
      <c r="P71" s="74">
        <v>15826</v>
      </c>
      <c r="Q71" s="74">
        <v>22991</v>
      </c>
      <c r="R71" s="54"/>
      <c r="S71" s="53"/>
      <c r="T71" s="74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54"/>
      <c r="AA71" s="53"/>
      <c r="AB71" s="74">
        <v>0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54"/>
      <c r="AI71" s="53"/>
      <c r="AJ71" s="74">
        <v>0</v>
      </c>
      <c r="AK71" s="74">
        <v>0</v>
      </c>
      <c r="AL71" s="74">
        <v>0</v>
      </c>
      <c r="AM71" s="74">
        <v>0</v>
      </c>
      <c r="AN71" s="74">
        <v>0</v>
      </c>
      <c r="AO71" s="74">
        <v>0</v>
      </c>
      <c r="AP71" s="54"/>
      <c r="AQ71" s="53"/>
      <c r="AR71" s="74">
        <v>0</v>
      </c>
      <c r="AS71" s="74">
        <v>0</v>
      </c>
      <c r="AT71" s="74">
        <v>0</v>
      </c>
      <c r="AU71" s="74">
        <v>0</v>
      </c>
      <c r="AV71" s="74">
        <v>0</v>
      </c>
      <c r="AW71" s="74">
        <v>0</v>
      </c>
      <c r="AX71" s="54"/>
      <c r="AY71" s="53"/>
      <c r="AZ71" s="74">
        <v>0</v>
      </c>
      <c r="BA71" s="74">
        <v>0</v>
      </c>
      <c r="BB71" s="74">
        <v>0</v>
      </c>
      <c r="BC71" s="74">
        <v>0</v>
      </c>
      <c r="BD71" s="74">
        <v>0</v>
      </c>
      <c r="BE71" s="74">
        <v>0</v>
      </c>
    </row>
    <row r="72" spans="1:57" s="50" customFormat="1" ht="12" customHeight="1">
      <c r="A72" s="53" t="s">
        <v>917</v>
      </c>
      <c r="B72" s="54" t="s">
        <v>1046</v>
      </c>
      <c r="C72" s="53" t="s">
        <v>1047</v>
      </c>
      <c r="D72" s="74">
        <f aca="true" t="shared" si="19" ref="D72:D84">SUM(L72,T72,AB72,AJ72,AR72,AZ72)</f>
        <v>0</v>
      </c>
      <c r="E72" s="74">
        <f aca="true" t="shared" si="20" ref="E72:E84">SUM(M72,U72,AC72,AK72,AS72,BA72)</f>
        <v>42425</v>
      </c>
      <c r="F72" s="74">
        <f aca="true" t="shared" si="21" ref="F72:F84">SUM(D72:E72)</f>
        <v>42425</v>
      </c>
      <c r="G72" s="74">
        <f aca="true" t="shared" si="22" ref="G72:G84">SUM(O72,W72,AE72,AM72,AU72,BC72)</f>
        <v>6554</v>
      </c>
      <c r="H72" s="74">
        <f aca="true" t="shared" si="23" ref="H72:H84">SUM(P72,X72,AF72,AN72,AV72,BD72)</f>
        <v>14477</v>
      </c>
      <c r="I72" s="74">
        <f aca="true" t="shared" si="24" ref="I72:I84">SUM(G72:H72)</f>
        <v>21031</v>
      </c>
      <c r="J72" s="54" t="s">
        <v>1327</v>
      </c>
      <c r="K72" s="53" t="s">
        <v>1328</v>
      </c>
      <c r="L72" s="74">
        <v>0</v>
      </c>
      <c r="M72" s="74">
        <v>42425</v>
      </c>
      <c r="N72" s="74">
        <v>42425</v>
      </c>
      <c r="O72" s="74">
        <v>6554</v>
      </c>
      <c r="P72" s="74">
        <v>14477</v>
      </c>
      <c r="Q72" s="74">
        <v>21031</v>
      </c>
      <c r="R72" s="54"/>
      <c r="S72" s="53"/>
      <c r="T72" s="74">
        <v>0</v>
      </c>
      <c r="U72" s="74">
        <v>0</v>
      </c>
      <c r="V72" s="74">
        <v>0</v>
      </c>
      <c r="W72" s="74">
        <v>0</v>
      </c>
      <c r="X72" s="74">
        <v>0</v>
      </c>
      <c r="Y72" s="74">
        <v>0</v>
      </c>
      <c r="Z72" s="54"/>
      <c r="AA72" s="53"/>
      <c r="AB72" s="74">
        <v>0</v>
      </c>
      <c r="AC72" s="74">
        <v>0</v>
      </c>
      <c r="AD72" s="74">
        <v>0</v>
      </c>
      <c r="AE72" s="74">
        <v>0</v>
      </c>
      <c r="AF72" s="74">
        <v>0</v>
      </c>
      <c r="AG72" s="74">
        <v>0</v>
      </c>
      <c r="AH72" s="54"/>
      <c r="AI72" s="53"/>
      <c r="AJ72" s="74">
        <v>0</v>
      </c>
      <c r="AK72" s="74">
        <v>0</v>
      </c>
      <c r="AL72" s="74">
        <v>0</v>
      </c>
      <c r="AM72" s="74">
        <v>0</v>
      </c>
      <c r="AN72" s="74">
        <v>0</v>
      </c>
      <c r="AO72" s="74">
        <v>0</v>
      </c>
      <c r="AP72" s="54"/>
      <c r="AQ72" s="53"/>
      <c r="AR72" s="74">
        <v>0</v>
      </c>
      <c r="AS72" s="74">
        <v>0</v>
      </c>
      <c r="AT72" s="74">
        <v>0</v>
      </c>
      <c r="AU72" s="74">
        <v>0</v>
      </c>
      <c r="AV72" s="74">
        <v>0</v>
      </c>
      <c r="AW72" s="74">
        <v>0</v>
      </c>
      <c r="AX72" s="54"/>
      <c r="AY72" s="53"/>
      <c r="AZ72" s="74">
        <v>0</v>
      </c>
      <c r="BA72" s="74">
        <v>0</v>
      </c>
      <c r="BB72" s="74">
        <v>0</v>
      </c>
      <c r="BC72" s="74">
        <v>0</v>
      </c>
      <c r="BD72" s="74">
        <v>0</v>
      </c>
      <c r="BE72" s="74">
        <v>0</v>
      </c>
    </row>
    <row r="73" spans="1:57" s="50" customFormat="1" ht="12" customHeight="1">
      <c r="A73" s="53" t="s">
        <v>917</v>
      </c>
      <c r="B73" s="54" t="s">
        <v>1048</v>
      </c>
      <c r="C73" s="53" t="s">
        <v>1049</v>
      </c>
      <c r="D73" s="74">
        <f t="shared" si="19"/>
        <v>0</v>
      </c>
      <c r="E73" s="74">
        <f t="shared" si="20"/>
        <v>134802</v>
      </c>
      <c r="F73" s="74">
        <f t="shared" si="21"/>
        <v>134802</v>
      </c>
      <c r="G73" s="74">
        <f t="shared" si="22"/>
        <v>0</v>
      </c>
      <c r="H73" s="74">
        <f t="shared" si="23"/>
        <v>74305</v>
      </c>
      <c r="I73" s="74">
        <f t="shared" si="24"/>
        <v>74305</v>
      </c>
      <c r="J73" s="54" t="s">
        <v>1344</v>
      </c>
      <c r="K73" s="53" t="s">
        <v>1345</v>
      </c>
      <c r="L73" s="74">
        <v>0</v>
      </c>
      <c r="M73" s="74">
        <v>134802</v>
      </c>
      <c r="N73" s="74">
        <v>134802</v>
      </c>
      <c r="O73" s="74">
        <v>0</v>
      </c>
      <c r="P73" s="74">
        <v>74305</v>
      </c>
      <c r="Q73" s="74">
        <v>74305</v>
      </c>
      <c r="R73" s="54"/>
      <c r="S73" s="53"/>
      <c r="T73" s="74">
        <v>0</v>
      </c>
      <c r="U73" s="74">
        <v>0</v>
      </c>
      <c r="V73" s="74">
        <v>0</v>
      </c>
      <c r="W73" s="74">
        <v>0</v>
      </c>
      <c r="X73" s="74">
        <v>0</v>
      </c>
      <c r="Y73" s="74">
        <v>0</v>
      </c>
      <c r="Z73" s="54"/>
      <c r="AA73" s="53"/>
      <c r="AB73" s="74">
        <v>0</v>
      </c>
      <c r="AC73" s="74">
        <v>0</v>
      </c>
      <c r="AD73" s="74">
        <v>0</v>
      </c>
      <c r="AE73" s="74">
        <v>0</v>
      </c>
      <c r="AF73" s="74">
        <v>0</v>
      </c>
      <c r="AG73" s="74">
        <v>0</v>
      </c>
      <c r="AH73" s="54"/>
      <c r="AI73" s="53"/>
      <c r="AJ73" s="74">
        <v>0</v>
      </c>
      <c r="AK73" s="74">
        <v>0</v>
      </c>
      <c r="AL73" s="74">
        <v>0</v>
      </c>
      <c r="AM73" s="74">
        <v>0</v>
      </c>
      <c r="AN73" s="74">
        <v>0</v>
      </c>
      <c r="AO73" s="74">
        <v>0</v>
      </c>
      <c r="AP73" s="54"/>
      <c r="AQ73" s="53"/>
      <c r="AR73" s="74">
        <v>0</v>
      </c>
      <c r="AS73" s="74">
        <v>0</v>
      </c>
      <c r="AT73" s="74">
        <v>0</v>
      </c>
      <c r="AU73" s="74">
        <v>0</v>
      </c>
      <c r="AV73" s="74">
        <v>0</v>
      </c>
      <c r="AW73" s="74">
        <v>0</v>
      </c>
      <c r="AX73" s="54"/>
      <c r="AY73" s="53"/>
      <c r="AZ73" s="74">
        <v>0</v>
      </c>
      <c r="BA73" s="74">
        <v>0</v>
      </c>
      <c r="BB73" s="74">
        <v>0</v>
      </c>
      <c r="BC73" s="74">
        <v>0</v>
      </c>
      <c r="BD73" s="74">
        <v>0</v>
      </c>
      <c r="BE73" s="74">
        <v>0</v>
      </c>
    </row>
    <row r="74" spans="1:57" s="50" customFormat="1" ht="12" customHeight="1">
      <c r="A74" s="53" t="s">
        <v>917</v>
      </c>
      <c r="B74" s="54" t="s">
        <v>1050</v>
      </c>
      <c r="C74" s="53" t="s">
        <v>1051</v>
      </c>
      <c r="D74" s="74">
        <f t="shared" si="19"/>
        <v>0</v>
      </c>
      <c r="E74" s="74">
        <f t="shared" si="20"/>
        <v>66807</v>
      </c>
      <c r="F74" s="74">
        <f t="shared" si="21"/>
        <v>66807</v>
      </c>
      <c r="G74" s="74">
        <f t="shared" si="22"/>
        <v>0</v>
      </c>
      <c r="H74" s="74">
        <f t="shared" si="23"/>
        <v>51200</v>
      </c>
      <c r="I74" s="74">
        <f t="shared" si="24"/>
        <v>51200</v>
      </c>
      <c r="J74" s="54" t="s">
        <v>1344</v>
      </c>
      <c r="K74" s="53" t="s">
        <v>1345</v>
      </c>
      <c r="L74" s="74">
        <v>0</v>
      </c>
      <c r="M74" s="74">
        <v>66807</v>
      </c>
      <c r="N74" s="74">
        <v>66807</v>
      </c>
      <c r="O74" s="74">
        <v>0</v>
      </c>
      <c r="P74" s="74">
        <v>51200</v>
      </c>
      <c r="Q74" s="74">
        <v>51200</v>
      </c>
      <c r="R74" s="54"/>
      <c r="S74" s="53"/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54"/>
      <c r="AA74" s="53"/>
      <c r="AB74" s="74">
        <v>0</v>
      </c>
      <c r="AC74" s="74">
        <v>0</v>
      </c>
      <c r="AD74" s="74">
        <v>0</v>
      </c>
      <c r="AE74" s="74">
        <v>0</v>
      </c>
      <c r="AF74" s="74">
        <v>0</v>
      </c>
      <c r="AG74" s="74">
        <v>0</v>
      </c>
      <c r="AH74" s="54"/>
      <c r="AI74" s="53"/>
      <c r="AJ74" s="74">
        <v>0</v>
      </c>
      <c r="AK74" s="74">
        <v>0</v>
      </c>
      <c r="AL74" s="74">
        <v>0</v>
      </c>
      <c r="AM74" s="74">
        <v>0</v>
      </c>
      <c r="AN74" s="74">
        <v>0</v>
      </c>
      <c r="AO74" s="74">
        <v>0</v>
      </c>
      <c r="AP74" s="54"/>
      <c r="AQ74" s="53"/>
      <c r="AR74" s="74">
        <v>0</v>
      </c>
      <c r="AS74" s="74">
        <v>0</v>
      </c>
      <c r="AT74" s="74">
        <v>0</v>
      </c>
      <c r="AU74" s="74">
        <v>0</v>
      </c>
      <c r="AV74" s="74">
        <v>0</v>
      </c>
      <c r="AW74" s="74">
        <v>0</v>
      </c>
      <c r="AX74" s="54"/>
      <c r="AY74" s="53"/>
      <c r="AZ74" s="74">
        <v>0</v>
      </c>
      <c r="BA74" s="74">
        <v>0</v>
      </c>
      <c r="BB74" s="74">
        <v>0</v>
      </c>
      <c r="BC74" s="74">
        <v>0</v>
      </c>
      <c r="BD74" s="74">
        <v>0</v>
      </c>
      <c r="BE74" s="74">
        <v>0</v>
      </c>
    </row>
    <row r="75" spans="1:57" s="50" customFormat="1" ht="12" customHeight="1">
      <c r="A75" s="53" t="s">
        <v>917</v>
      </c>
      <c r="B75" s="54" t="s">
        <v>1052</v>
      </c>
      <c r="C75" s="53" t="s">
        <v>1053</v>
      </c>
      <c r="D75" s="74">
        <f t="shared" si="19"/>
        <v>0</v>
      </c>
      <c r="E75" s="74">
        <f t="shared" si="20"/>
        <v>80169</v>
      </c>
      <c r="F75" s="74">
        <f t="shared" si="21"/>
        <v>80169</v>
      </c>
      <c r="G75" s="74">
        <f t="shared" si="22"/>
        <v>9386</v>
      </c>
      <c r="H75" s="74">
        <f t="shared" si="23"/>
        <v>22456</v>
      </c>
      <c r="I75" s="74">
        <f t="shared" si="24"/>
        <v>31842</v>
      </c>
      <c r="J75" s="54" t="s">
        <v>1325</v>
      </c>
      <c r="K75" s="53" t="s">
        <v>1326</v>
      </c>
      <c r="L75" s="74">
        <v>0</v>
      </c>
      <c r="M75" s="74">
        <v>80169</v>
      </c>
      <c r="N75" s="74">
        <v>80169</v>
      </c>
      <c r="O75" s="74">
        <v>0</v>
      </c>
      <c r="P75" s="74">
        <v>0</v>
      </c>
      <c r="Q75" s="74">
        <v>0</v>
      </c>
      <c r="R75" s="54" t="s">
        <v>1283</v>
      </c>
      <c r="S75" s="53" t="s">
        <v>1284</v>
      </c>
      <c r="T75" s="74">
        <v>0</v>
      </c>
      <c r="U75" s="74">
        <v>0</v>
      </c>
      <c r="V75" s="74">
        <v>0</v>
      </c>
      <c r="W75" s="74">
        <v>9386</v>
      </c>
      <c r="X75" s="74">
        <v>22456</v>
      </c>
      <c r="Y75" s="74">
        <v>31842</v>
      </c>
      <c r="Z75" s="54"/>
      <c r="AA75" s="53"/>
      <c r="AB75" s="74">
        <v>0</v>
      </c>
      <c r="AC75" s="74">
        <v>0</v>
      </c>
      <c r="AD75" s="74">
        <v>0</v>
      </c>
      <c r="AE75" s="74">
        <v>0</v>
      </c>
      <c r="AF75" s="74">
        <v>0</v>
      </c>
      <c r="AG75" s="74">
        <v>0</v>
      </c>
      <c r="AH75" s="54"/>
      <c r="AI75" s="53"/>
      <c r="AJ75" s="74">
        <v>0</v>
      </c>
      <c r="AK75" s="74">
        <v>0</v>
      </c>
      <c r="AL75" s="74">
        <v>0</v>
      </c>
      <c r="AM75" s="74">
        <v>0</v>
      </c>
      <c r="AN75" s="74">
        <v>0</v>
      </c>
      <c r="AO75" s="74">
        <v>0</v>
      </c>
      <c r="AP75" s="54"/>
      <c r="AQ75" s="53"/>
      <c r="AR75" s="74">
        <v>0</v>
      </c>
      <c r="AS75" s="74">
        <v>0</v>
      </c>
      <c r="AT75" s="74">
        <v>0</v>
      </c>
      <c r="AU75" s="74">
        <v>0</v>
      </c>
      <c r="AV75" s="74">
        <v>0</v>
      </c>
      <c r="AW75" s="74">
        <v>0</v>
      </c>
      <c r="AX75" s="54"/>
      <c r="AY75" s="53"/>
      <c r="AZ75" s="74">
        <v>0</v>
      </c>
      <c r="BA75" s="74">
        <v>0</v>
      </c>
      <c r="BB75" s="74">
        <v>0</v>
      </c>
      <c r="BC75" s="74">
        <v>0</v>
      </c>
      <c r="BD75" s="74">
        <v>0</v>
      </c>
      <c r="BE75" s="74">
        <v>0</v>
      </c>
    </row>
    <row r="76" spans="1:57" s="50" customFormat="1" ht="12" customHeight="1">
      <c r="A76" s="53" t="s">
        <v>917</v>
      </c>
      <c r="B76" s="54" t="s">
        <v>1054</v>
      </c>
      <c r="C76" s="53" t="s">
        <v>1055</v>
      </c>
      <c r="D76" s="74">
        <f t="shared" si="19"/>
        <v>18910</v>
      </c>
      <c r="E76" s="74">
        <f t="shared" si="20"/>
        <v>30854</v>
      </c>
      <c r="F76" s="74">
        <f t="shared" si="21"/>
        <v>49764</v>
      </c>
      <c r="G76" s="74">
        <f t="shared" si="22"/>
        <v>0</v>
      </c>
      <c r="H76" s="74">
        <f t="shared" si="23"/>
        <v>8214</v>
      </c>
      <c r="I76" s="74">
        <f t="shared" si="24"/>
        <v>8214</v>
      </c>
      <c r="J76" s="54" t="s">
        <v>1289</v>
      </c>
      <c r="K76" s="53" t="s">
        <v>1290</v>
      </c>
      <c r="L76" s="74">
        <v>18910</v>
      </c>
      <c r="M76" s="74">
        <v>30854</v>
      </c>
      <c r="N76" s="74">
        <v>49764</v>
      </c>
      <c r="O76" s="74">
        <v>0</v>
      </c>
      <c r="P76" s="74">
        <v>0</v>
      </c>
      <c r="Q76" s="74">
        <v>0</v>
      </c>
      <c r="R76" s="54" t="s">
        <v>1285</v>
      </c>
      <c r="S76" s="53" t="s">
        <v>1286</v>
      </c>
      <c r="T76" s="74">
        <v>0</v>
      </c>
      <c r="U76" s="74">
        <v>0</v>
      </c>
      <c r="V76" s="74">
        <v>0</v>
      </c>
      <c r="W76" s="74">
        <v>0</v>
      </c>
      <c r="X76" s="74">
        <v>8214</v>
      </c>
      <c r="Y76" s="74">
        <v>8214</v>
      </c>
      <c r="Z76" s="54"/>
      <c r="AA76" s="53"/>
      <c r="AB76" s="74">
        <v>0</v>
      </c>
      <c r="AC76" s="74">
        <v>0</v>
      </c>
      <c r="AD76" s="74">
        <v>0</v>
      </c>
      <c r="AE76" s="74">
        <v>0</v>
      </c>
      <c r="AF76" s="74">
        <v>0</v>
      </c>
      <c r="AG76" s="74">
        <v>0</v>
      </c>
      <c r="AH76" s="54"/>
      <c r="AI76" s="53"/>
      <c r="AJ76" s="74">
        <v>0</v>
      </c>
      <c r="AK76" s="74">
        <v>0</v>
      </c>
      <c r="AL76" s="74">
        <v>0</v>
      </c>
      <c r="AM76" s="74">
        <v>0</v>
      </c>
      <c r="AN76" s="74">
        <v>0</v>
      </c>
      <c r="AO76" s="74">
        <v>0</v>
      </c>
      <c r="AP76" s="54"/>
      <c r="AQ76" s="53"/>
      <c r="AR76" s="74">
        <v>0</v>
      </c>
      <c r="AS76" s="74">
        <v>0</v>
      </c>
      <c r="AT76" s="74">
        <v>0</v>
      </c>
      <c r="AU76" s="74">
        <v>0</v>
      </c>
      <c r="AV76" s="74">
        <v>0</v>
      </c>
      <c r="AW76" s="74">
        <v>0</v>
      </c>
      <c r="AX76" s="54"/>
      <c r="AY76" s="53"/>
      <c r="AZ76" s="74">
        <v>0</v>
      </c>
      <c r="BA76" s="74">
        <v>0</v>
      </c>
      <c r="BB76" s="74">
        <v>0</v>
      </c>
      <c r="BC76" s="74">
        <v>0</v>
      </c>
      <c r="BD76" s="74">
        <v>0</v>
      </c>
      <c r="BE76" s="74">
        <v>0</v>
      </c>
    </row>
    <row r="77" spans="1:57" s="50" customFormat="1" ht="12" customHeight="1">
      <c r="A77" s="53" t="s">
        <v>917</v>
      </c>
      <c r="B77" s="54" t="s">
        <v>1056</v>
      </c>
      <c r="C77" s="53" t="s">
        <v>1057</v>
      </c>
      <c r="D77" s="74">
        <f t="shared" si="19"/>
        <v>0</v>
      </c>
      <c r="E77" s="74">
        <f t="shared" si="20"/>
        <v>0</v>
      </c>
      <c r="F77" s="74">
        <f t="shared" si="21"/>
        <v>0</v>
      </c>
      <c r="G77" s="74">
        <f t="shared" si="22"/>
        <v>0</v>
      </c>
      <c r="H77" s="74">
        <f t="shared" si="23"/>
        <v>7653</v>
      </c>
      <c r="I77" s="74">
        <f t="shared" si="24"/>
        <v>7653</v>
      </c>
      <c r="J77" s="54" t="s">
        <v>1285</v>
      </c>
      <c r="K77" s="53" t="s">
        <v>1286</v>
      </c>
      <c r="L77" s="74">
        <v>0</v>
      </c>
      <c r="M77" s="74">
        <v>0</v>
      </c>
      <c r="N77" s="74">
        <v>0</v>
      </c>
      <c r="O77" s="74">
        <v>0</v>
      </c>
      <c r="P77" s="74">
        <v>7653</v>
      </c>
      <c r="Q77" s="74">
        <v>7653</v>
      </c>
      <c r="R77" s="54"/>
      <c r="S77" s="53"/>
      <c r="T77" s="74">
        <v>0</v>
      </c>
      <c r="U77" s="74">
        <v>0</v>
      </c>
      <c r="V77" s="74">
        <v>0</v>
      </c>
      <c r="W77" s="74">
        <v>0</v>
      </c>
      <c r="X77" s="74">
        <v>0</v>
      </c>
      <c r="Y77" s="74">
        <v>0</v>
      </c>
      <c r="Z77" s="54"/>
      <c r="AA77" s="53"/>
      <c r="AB77" s="74">
        <v>0</v>
      </c>
      <c r="AC77" s="74">
        <v>0</v>
      </c>
      <c r="AD77" s="74">
        <v>0</v>
      </c>
      <c r="AE77" s="74">
        <v>0</v>
      </c>
      <c r="AF77" s="74">
        <v>0</v>
      </c>
      <c r="AG77" s="74">
        <v>0</v>
      </c>
      <c r="AH77" s="54"/>
      <c r="AI77" s="53"/>
      <c r="AJ77" s="74">
        <v>0</v>
      </c>
      <c r="AK77" s="74">
        <v>0</v>
      </c>
      <c r="AL77" s="74">
        <v>0</v>
      </c>
      <c r="AM77" s="74">
        <v>0</v>
      </c>
      <c r="AN77" s="74">
        <v>0</v>
      </c>
      <c r="AO77" s="74">
        <v>0</v>
      </c>
      <c r="AP77" s="54"/>
      <c r="AQ77" s="53"/>
      <c r="AR77" s="74">
        <v>0</v>
      </c>
      <c r="AS77" s="74">
        <v>0</v>
      </c>
      <c r="AT77" s="74">
        <v>0</v>
      </c>
      <c r="AU77" s="74">
        <v>0</v>
      </c>
      <c r="AV77" s="74">
        <v>0</v>
      </c>
      <c r="AW77" s="74">
        <v>0</v>
      </c>
      <c r="AX77" s="54"/>
      <c r="AY77" s="53"/>
      <c r="AZ77" s="74">
        <v>0</v>
      </c>
      <c r="BA77" s="74">
        <v>0</v>
      </c>
      <c r="BB77" s="74">
        <v>0</v>
      </c>
      <c r="BC77" s="74">
        <v>0</v>
      </c>
      <c r="BD77" s="74">
        <v>0</v>
      </c>
      <c r="BE77" s="74">
        <v>0</v>
      </c>
    </row>
    <row r="78" spans="1:57" s="50" customFormat="1" ht="12" customHeight="1">
      <c r="A78" s="53" t="s">
        <v>917</v>
      </c>
      <c r="B78" s="54" t="s">
        <v>1058</v>
      </c>
      <c r="C78" s="53" t="s">
        <v>1059</v>
      </c>
      <c r="D78" s="74">
        <f t="shared" si="19"/>
        <v>54912</v>
      </c>
      <c r="E78" s="74">
        <f t="shared" si="20"/>
        <v>89592</v>
      </c>
      <c r="F78" s="74">
        <f t="shared" si="21"/>
        <v>144504</v>
      </c>
      <c r="G78" s="74">
        <f t="shared" si="22"/>
        <v>0</v>
      </c>
      <c r="H78" s="74">
        <f t="shared" si="23"/>
        <v>27221</v>
      </c>
      <c r="I78" s="74">
        <f t="shared" si="24"/>
        <v>27221</v>
      </c>
      <c r="J78" s="54" t="s">
        <v>1289</v>
      </c>
      <c r="K78" s="53" t="s">
        <v>1290</v>
      </c>
      <c r="L78" s="74">
        <v>54912</v>
      </c>
      <c r="M78" s="74">
        <v>89592</v>
      </c>
      <c r="N78" s="74">
        <v>144504</v>
      </c>
      <c r="O78" s="74">
        <v>0</v>
      </c>
      <c r="P78" s="74">
        <v>27221</v>
      </c>
      <c r="Q78" s="74">
        <v>27221</v>
      </c>
      <c r="R78" s="54"/>
      <c r="S78" s="53"/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54"/>
      <c r="AA78" s="53"/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0</v>
      </c>
      <c r="AH78" s="54"/>
      <c r="AI78" s="53"/>
      <c r="AJ78" s="74">
        <v>0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54"/>
      <c r="AQ78" s="53"/>
      <c r="AR78" s="74">
        <v>0</v>
      </c>
      <c r="AS78" s="74">
        <v>0</v>
      </c>
      <c r="AT78" s="74">
        <v>0</v>
      </c>
      <c r="AU78" s="74">
        <v>0</v>
      </c>
      <c r="AV78" s="74">
        <v>0</v>
      </c>
      <c r="AW78" s="74">
        <v>0</v>
      </c>
      <c r="AX78" s="54"/>
      <c r="AY78" s="53"/>
      <c r="AZ78" s="74">
        <v>0</v>
      </c>
      <c r="BA78" s="74">
        <v>0</v>
      </c>
      <c r="BB78" s="74">
        <v>0</v>
      </c>
      <c r="BC78" s="74">
        <v>0</v>
      </c>
      <c r="BD78" s="74">
        <v>0</v>
      </c>
      <c r="BE78" s="74">
        <v>0</v>
      </c>
    </row>
    <row r="79" spans="1:57" s="50" customFormat="1" ht="12" customHeight="1">
      <c r="A79" s="53" t="s">
        <v>917</v>
      </c>
      <c r="B79" s="54" t="s">
        <v>1060</v>
      </c>
      <c r="C79" s="53" t="s">
        <v>1061</v>
      </c>
      <c r="D79" s="74">
        <f t="shared" si="19"/>
        <v>20803</v>
      </c>
      <c r="E79" s="74">
        <f t="shared" si="20"/>
        <v>15707</v>
      </c>
      <c r="F79" s="74">
        <f t="shared" si="21"/>
        <v>36510</v>
      </c>
      <c r="G79" s="74">
        <f t="shared" si="22"/>
        <v>0</v>
      </c>
      <c r="H79" s="74">
        <f t="shared" si="23"/>
        <v>7232</v>
      </c>
      <c r="I79" s="74">
        <f t="shared" si="24"/>
        <v>7232</v>
      </c>
      <c r="J79" s="54" t="s">
        <v>1311</v>
      </c>
      <c r="K79" s="53" t="s">
        <v>1312</v>
      </c>
      <c r="L79" s="74">
        <v>20803</v>
      </c>
      <c r="M79" s="74">
        <v>15707</v>
      </c>
      <c r="N79" s="74">
        <v>36510</v>
      </c>
      <c r="O79" s="74">
        <v>0</v>
      </c>
      <c r="P79" s="74">
        <v>7232</v>
      </c>
      <c r="Q79" s="74">
        <v>7232</v>
      </c>
      <c r="R79" s="54"/>
      <c r="S79" s="53"/>
      <c r="T79" s="74">
        <v>0</v>
      </c>
      <c r="U79" s="74">
        <v>0</v>
      </c>
      <c r="V79" s="74">
        <v>0</v>
      </c>
      <c r="W79" s="74">
        <v>0</v>
      </c>
      <c r="X79" s="74">
        <v>0</v>
      </c>
      <c r="Y79" s="74">
        <v>0</v>
      </c>
      <c r="Z79" s="54"/>
      <c r="AA79" s="53"/>
      <c r="AB79" s="74">
        <v>0</v>
      </c>
      <c r="AC79" s="74">
        <v>0</v>
      </c>
      <c r="AD79" s="74">
        <v>0</v>
      </c>
      <c r="AE79" s="74">
        <v>0</v>
      </c>
      <c r="AF79" s="74">
        <v>0</v>
      </c>
      <c r="AG79" s="74">
        <v>0</v>
      </c>
      <c r="AH79" s="54"/>
      <c r="AI79" s="53"/>
      <c r="AJ79" s="74">
        <v>0</v>
      </c>
      <c r="AK79" s="74">
        <v>0</v>
      </c>
      <c r="AL79" s="74">
        <v>0</v>
      </c>
      <c r="AM79" s="74">
        <v>0</v>
      </c>
      <c r="AN79" s="74">
        <v>0</v>
      </c>
      <c r="AO79" s="74">
        <v>0</v>
      </c>
      <c r="AP79" s="54"/>
      <c r="AQ79" s="53"/>
      <c r="AR79" s="74">
        <v>0</v>
      </c>
      <c r="AS79" s="74">
        <v>0</v>
      </c>
      <c r="AT79" s="74">
        <v>0</v>
      </c>
      <c r="AU79" s="74">
        <v>0</v>
      </c>
      <c r="AV79" s="74">
        <v>0</v>
      </c>
      <c r="AW79" s="74">
        <v>0</v>
      </c>
      <c r="AX79" s="54"/>
      <c r="AY79" s="53"/>
      <c r="AZ79" s="74">
        <v>0</v>
      </c>
      <c r="BA79" s="74">
        <v>0</v>
      </c>
      <c r="BB79" s="74">
        <v>0</v>
      </c>
      <c r="BC79" s="74">
        <v>0</v>
      </c>
      <c r="BD79" s="74">
        <v>0</v>
      </c>
      <c r="BE79" s="74">
        <v>0</v>
      </c>
    </row>
    <row r="80" spans="1:57" s="50" customFormat="1" ht="12" customHeight="1">
      <c r="A80" s="53" t="s">
        <v>917</v>
      </c>
      <c r="B80" s="54" t="s">
        <v>1062</v>
      </c>
      <c r="C80" s="53" t="s">
        <v>1063</v>
      </c>
      <c r="D80" s="74">
        <f t="shared" si="19"/>
        <v>28131</v>
      </c>
      <c r="E80" s="74">
        <f t="shared" si="20"/>
        <v>29220</v>
      </c>
      <c r="F80" s="74">
        <f t="shared" si="21"/>
        <v>57351</v>
      </c>
      <c r="G80" s="74">
        <f t="shared" si="22"/>
        <v>0</v>
      </c>
      <c r="H80" s="74">
        <f t="shared" si="23"/>
        <v>2646</v>
      </c>
      <c r="I80" s="74">
        <f t="shared" si="24"/>
        <v>2646</v>
      </c>
      <c r="J80" s="54" t="s">
        <v>1311</v>
      </c>
      <c r="K80" s="53" t="s">
        <v>1312</v>
      </c>
      <c r="L80" s="74">
        <v>28131</v>
      </c>
      <c r="M80" s="74">
        <v>29220</v>
      </c>
      <c r="N80" s="74">
        <v>57351</v>
      </c>
      <c r="O80" s="74">
        <v>0</v>
      </c>
      <c r="P80" s="74">
        <v>2646</v>
      </c>
      <c r="Q80" s="74">
        <v>2646</v>
      </c>
      <c r="R80" s="54"/>
      <c r="S80" s="53"/>
      <c r="T80" s="74">
        <v>0</v>
      </c>
      <c r="U80" s="74">
        <v>0</v>
      </c>
      <c r="V80" s="74">
        <v>0</v>
      </c>
      <c r="W80" s="74">
        <v>0</v>
      </c>
      <c r="X80" s="74">
        <v>0</v>
      </c>
      <c r="Y80" s="74">
        <v>0</v>
      </c>
      <c r="Z80" s="54"/>
      <c r="AA80" s="53"/>
      <c r="AB80" s="74">
        <v>0</v>
      </c>
      <c r="AC80" s="74">
        <v>0</v>
      </c>
      <c r="AD80" s="74">
        <v>0</v>
      </c>
      <c r="AE80" s="74">
        <v>0</v>
      </c>
      <c r="AF80" s="74">
        <v>0</v>
      </c>
      <c r="AG80" s="74">
        <v>0</v>
      </c>
      <c r="AH80" s="54"/>
      <c r="AI80" s="53"/>
      <c r="AJ80" s="74">
        <v>0</v>
      </c>
      <c r="AK80" s="74">
        <v>0</v>
      </c>
      <c r="AL80" s="74">
        <v>0</v>
      </c>
      <c r="AM80" s="74">
        <v>0</v>
      </c>
      <c r="AN80" s="74">
        <v>0</v>
      </c>
      <c r="AO80" s="74">
        <v>0</v>
      </c>
      <c r="AP80" s="54"/>
      <c r="AQ80" s="53"/>
      <c r="AR80" s="74">
        <v>0</v>
      </c>
      <c r="AS80" s="74">
        <v>0</v>
      </c>
      <c r="AT80" s="74">
        <v>0</v>
      </c>
      <c r="AU80" s="74">
        <v>0</v>
      </c>
      <c r="AV80" s="74">
        <v>0</v>
      </c>
      <c r="AW80" s="74">
        <v>0</v>
      </c>
      <c r="AX80" s="54"/>
      <c r="AY80" s="53"/>
      <c r="AZ80" s="74">
        <v>0</v>
      </c>
      <c r="BA80" s="74">
        <v>0</v>
      </c>
      <c r="BB80" s="74">
        <v>0</v>
      </c>
      <c r="BC80" s="74">
        <v>0</v>
      </c>
      <c r="BD80" s="74">
        <v>0</v>
      </c>
      <c r="BE80" s="74">
        <v>0</v>
      </c>
    </row>
    <row r="81" spans="1:57" s="50" customFormat="1" ht="12" customHeight="1">
      <c r="A81" s="53" t="s">
        <v>917</v>
      </c>
      <c r="B81" s="54" t="s">
        <v>1064</v>
      </c>
      <c r="C81" s="53" t="s">
        <v>1065</v>
      </c>
      <c r="D81" s="74">
        <f t="shared" si="19"/>
        <v>0</v>
      </c>
      <c r="E81" s="74">
        <f t="shared" si="20"/>
        <v>41892</v>
      </c>
      <c r="F81" s="74">
        <f t="shared" si="21"/>
        <v>41892</v>
      </c>
      <c r="G81" s="74">
        <f t="shared" si="22"/>
        <v>0</v>
      </c>
      <c r="H81" s="74">
        <f t="shared" si="23"/>
        <v>30024</v>
      </c>
      <c r="I81" s="74">
        <f t="shared" si="24"/>
        <v>30024</v>
      </c>
      <c r="J81" s="54" t="s">
        <v>1346</v>
      </c>
      <c r="K81" s="53" t="s">
        <v>1347</v>
      </c>
      <c r="L81" s="74">
        <v>0</v>
      </c>
      <c r="M81" s="74">
        <v>41892</v>
      </c>
      <c r="N81" s="74">
        <v>41892</v>
      </c>
      <c r="O81" s="74">
        <v>0</v>
      </c>
      <c r="P81" s="74">
        <v>30024</v>
      </c>
      <c r="Q81" s="74">
        <v>30024</v>
      </c>
      <c r="R81" s="54"/>
      <c r="S81" s="53"/>
      <c r="T81" s="74">
        <v>0</v>
      </c>
      <c r="U81" s="74">
        <v>0</v>
      </c>
      <c r="V81" s="74">
        <v>0</v>
      </c>
      <c r="W81" s="74">
        <v>0</v>
      </c>
      <c r="X81" s="74">
        <v>0</v>
      </c>
      <c r="Y81" s="74">
        <v>0</v>
      </c>
      <c r="Z81" s="54"/>
      <c r="AA81" s="53"/>
      <c r="AB81" s="74">
        <v>0</v>
      </c>
      <c r="AC81" s="74">
        <v>0</v>
      </c>
      <c r="AD81" s="74">
        <v>0</v>
      </c>
      <c r="AE81" s="74">
        <v>0</v>
      </c>
      <c r="AF81" s="74">
        <v>0</v>
      </c>
      <c r="AG81" s="74">
        <v>0</v>
      </c>
      <c r="AH81" s="54"/>
      <c r="AI81" s="53"/>
      <c r="AJ81" s="74">
        <v>0</v>
      </c>
      <c r="AK81" s="74">
        <v>0</v>
      </c>
      <c r="AL81" s="74">
        <v>0</v>
      </c>
      <c r="AM81" s="74">
        <v>0</v>
      </c>
      <c r="AN81" s="74">
        <v>0</v>
      </c>
      <c r="AO81" s="74">
        <v>0</v>
      </c>
      <c r="AP81" s="54"/>
      <c r="AQ81" s="53"/>
      <c r="AR81" s="74">
        <v>0</v>
      </c>
      <c r="AS81" s="74">
        <v>0</v>
      </c>
      <c r="AT81" s="74">
        <v>0</v>
      </c>
      <c r="AU81" s="74">
        <v>0</v>
      </c>
      <c r="AV81" s="74">
        <v>0</v>
      </c>
      <c r="AW81" s="74">
        <v>0</v>
      </c>
      <c r="AX81" s="54"/>
      <c r="AY81" s="53"/>
      <c r="AZ81" s="74">
        <v>0</v>
      </c>
      <c r="BA81" s="74">
        <v>0</v>
      </c>
      <c r="BB81" s="74">
        <v>0</v>
      </c>
      <c r="BC81" s="74">
        <v>0</v>
      </c>
      <c r="BD81" s="74">
        <v>0</v>
      </c>
      <c r="BE81" s="74">
        <v>0</v>
      </c>
    </row>
    <row r="82" spans="1:57" s="50" customFormat="1" ht="12" customHeight="1">
      <c r="A82" s="53" t="s">
        <v>917</v>
      </c>
      <c r="B82" s="54" t="s">
        <v>1066</v>
      </c>
      <c r="C82" s="53" t="s">
        <v>1067</v>
      </c>
      <c r="D82" s="74">
        <f t="shared" si="19"/>
        <v>0</v>
      </c>
      <c r="E82" s="74">
        <f t="shared" si="20"/>
        <v>0</v>
      </c>
      <c r="F82" s="74">
        <f t="shared" si="21"/>
        <v>0</v>
      </c>
      <c r="G82" s="74">
        <f t="shared" si="22"/>
        <v>0</v>
      </c>
      <c r="H82" s="74">
        <f t="shared" si="23"/>
        <v>26012</v>
      </c>
      <c r="I82" s="74">
        <f t="shared" si="24"/>
        <v>26012</v>
      </c>
      <c r="J82" s="54" t="s">
        <v>1291</v>
      </c>
      <c r="K82" s="53" t="s">
        <v>1292</v>
      </c>
      <c r="L82" s="74">
        <v>0</v>
      </c>
      <c r="M82" s="74">
        <v>0</v>
      </c>
      <c r="N82" s="74">
        <v>0</v>
      </c>
      <c r="O82" s="74">
        <v>0</v>
      </c>
      <c r="P82" s="74">
        <v>26012</v>
      </c>
      <c r="Q82" s="74">
        <v>26012</v>
      </c>
      <c r="R82" s="54"/>
      <c r="S82" s="53"/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54"/>
      <c r="AA82" s="53"/>
      <c r="AB82" s="74">
        <v>0</v>
      </c>
      <c r="AC82" s="74">
        <v>0</v>
      </c>
      <c r="AD82" s="74">
        <v>0</v>
      </c>
      <c r="AE82" s="74">
        <v>0</v>
      </c>
      <c r="AF82" s="74">
        <v>0</v>
      </c>
      <c r="AG82" s="74">
        <v>0</v>
      </c>
      <c r="AH82" s="54"/>
      <c r="AI82" s="53"/>
      <c r="AJ82" s="74">
        <v>0</v>
      </c>
      <c r="AK82" s="74">
        <v>0</v>
      </c>
      <c r="AL82" s="74">
        <v>0</v>
      </c>
      <c r="AM82" s="74">
        <v>0</v>
      </c>
      <c r="AN82" s="74">
        <v>0</v>
      </c>
      <c r="AO82" s="74">
        <v>0</v>
      </c>
      <c r="AP82" s="54"/>
      <c r="AQ82" s="53"/>
      <c r="AR82" s="74">
        <v>0</v>
      </c>
      <c r="AS82" s="74">
        <v>0</v>
      </c>
      <c r="AT82" s="74">
        <v>0</v>
      </c>
      <c r="AU82" s="74">
        <v>0</v>
      </c>
      <c r="AV82" s="74">
        <v>0</v>
      </c>
      <c r="AW82" s="74">
        <v>0</v>
      </c>
      <c r="AX82" s="54"/>
      <c r="AY82" s="53"/>
      <c r="AZ82" s="74">
        <v>0</v>
      </c>
      <c r="BA82" s="74">
        <v>0</v>
      </c>
      <c r="BB82" s="74">
        <v>0</v>
      </c>
      <c r="BC82" s="74">
        <v>0</v>
      </c>
      <c r="BD82" s="74">
        <v>0</v>
      </c>
      <c r="BE82" s="74">
        <v>0</v>
      </c>
    </row>
    <row r="83" spans="1:57" s="50" customFormat="1" ht="12" customHeight="1">
      <c r="A83" s="53" t="s">
        <v>917</v>
      </c>
      <c r="B83" s="54" t="s">
        <v>1068</v>
      </c>
      <c r="C83" s="53" t="s">
        <v>1069</v>
      </c>
      <c r="D83" s="74">
        <f t="shared" si="19"/>
        <v>2819</v>
      </c>
      <c r="E83" s="74">
        <f t="shared" si="20"/>
        <v>63077</v>
      </c>
      <c r="F83" s="74">
        <f t="shared" si="21"/>
        <v>65896</v>
      </c>
      <c r="G83" s="74">
        <f t="shared" si="22"/>
        <v>0</v>
      </c>
      <c r="H83" s="74">
        <f t="shared" si="23"/>
        <v>39274</v>
      </c>
      <c r="I83" s="74">
        <f t="shared" si="24"/>
        <v>39274</v>
      </c>
      <c r="J83" s="54" t="s">
        <v>1346</v>
      </c>
      <c r="K83" s="53" t="s">
        <v>1347</v>
      </c>
      <c r="L83" s="74">
        <v>0</v>
      </c>
      <c r="M83" s="74">
        <v>58478</v>
      </c>
      <c r="N83" s="74">
        <v>58478</v>
      </c>
      <c r="O83" s="74">
        <v>0</v>
      </c>
      <c r="P83" s="74">
        <v>39274</v>
      </c>
      <c r="Q83" s="74">
        <v>39274</v>
      </c>
      <c r="R83" s="54" t="s">
        <v>1289</v>
      </c>
      <c r="S83" s="53" t="s">
        <v>1290</v>
      </c>
      <c r="T83" s="74">
        <v>2819</v>
      </c>
      <c r="U83" s="74">
        <v>4599</v>
      </c>
      <c r="V83" s="74">
        <v>7418</v>
      </c>
      <c r="W83" s="74">
        <v>0</v>
      </c>
      <c r="X83" s="74">
        <v>0</v>
      </c>
      <c r="Y83" s="74">
        <v>0</v>
      </c>
      <c r="Z83" s="54"/>
      <c r="AA83" s="53"/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54"/>
      <c r="AI83" s="53"/>
      <c r="AJ83" s="74">
        <v>0</v>
      </c>
      <c r="AK83" s="74">
        <v>0</v>
      </c>
      <c r="AL83" s="74">
        <v>0</v>
      </c>
      <c r="AM83" s="74">
        <v>0</v>
      </c>
      <c r="AN83" s="74">
        <v>0</v>
      </c>
      <c r="AO83" s="74">
        <v>0</v>
      </c>
      <c r="AP83" s="54"/>
      <c r="AQ83" s="53"/>
      <c r="AR83" s="74">
        <v>0</v>
      </c>
      <c r="AS83" s="74">
        <v>0</v>
      </c>
      <c r="AT83" s="74">
        <v>0</v>
      </c>
      <c r="AU83" s="74">
        <v>0</v>
      </c>
      <c r="AV83" s="74">
        <v>0</v>
      </c>
      <c r="AW83" s="74">
        <v>0</v>
      </c>
      <c r="AX83" s="54"/>
      <c r="AY83" s="53"/>
      <c r="AZ83" s="74">
        <v>0</v>
      </c>
      <c r="BA83" s="74">
        <v>0</v>
      </c>
      <c r="BB83" s="74">
        <v>0</v>
      </c>
      <c r="BC83" s="74">
        <v>0</v>
      </c>
      <c r="BD83" s="74">
        <v>0</v>
      </c>
      <c r="BE83" s="74">
        <v>0</v>
      </c>
    </row>
    <row r="84" spans="1:57" s="50" customFormat="1" ht="12" customHeight="1">
      <c r="A84" s="53" t="s">
        <v>917</v>
      </c>
      <c r="B84" s="54" t="s">
        <v>1070</v>
      </c>
      <c r="C84" s="53" t="s">
        <v>1071</v>
      </c>
      <c r="D84" s="74">
        <f t="shared" si="19"/>
        <v>0</v>
      </c>
      <c r="E84" s="74">
        <f t="shared" si="20"/>
        <v>19468</v>
      </c>
      <c r="F84" s="74">
        <f t="shared" si="21"/>
        <v>19468</v>
      </c>
      <c r="G84" s="74">
        <f t="shared" si="22"/>
        <v>0</v>
      </c>
      <c r="H84" s="74">
        <f t="shared" si="23"/>
        <v>11921</v>
      </c>
      <c r="I84" s="74">
        <f t="shared" si="24"/>
        <v>11921</v>
      </c>
      <c r="J84" s="54" t="s">
        <v>1348</v>
      </c>
      <c r="K84" s="53" t="s">
        <v>1349</v>
      </c>
      <c r="L84" s="74">
        <v>0</v>
      </c>
      <c r="M84" s="74">
        <v>19468</v>
      </c>
      <c r="N84" s="74">
        <v>19468</v>
      </c>
      <c r="O84" s="74">
        <v>0</v>
      </c>
      <c r="P84" s="74">
        <v>11921</v>
      </c>
      <c r="Q84" s="74">
        <v>11921</v>
      </c>
      <c r="R84" s="54"/>
      <c r="S84" s="53"/>
      <c r="T84" s="74">
        <v>0</v>
      </c>
      <c r="U84" s="74">
        <v>0</v>
      </c>
      <c r="V84" s="74">
        <v>0</v>
      </c>
      <c r="W84" s="74">
        <v>0</v>
      </c>
      <c r="X84" s="74">
        <v>0</v>
      </c>
      <c r="Y84" s="74">
        <v>0</v>
      </c>
      <c r="Z84" s="54"/>
      <c r="AA84" s="53"/>
      <c r="AB84" s="74">
        <v>0</v>
      </c>
      <c r="AC84" s="74">
        <v>0</v>
      </c>
      <c r="AD84" s="74">
        <v>0</v>
      </c>
      <c r="AE84" s="74">
        <v>0</v>
      </c>
      <c r="AF84" s="74">
        <v>0</v>
      </c>
      <c r="AG84" s="74">
        <v>0</v>
      </c>
      <c r="AH84" s="54"/>
      <c r="AI84" s="53"/>
      <c r="AJ84" s="74">
        <v>0</v>
      </c>
      <c r="AK84" s="74">
        <v>0</v>
      </c>
      <c r="AL84" s="74">
        <v>0</v>
      </c>
      <c r="AM84" s="74">
        <v>0</v>
      </c>
      <c r="AN84" s="74">
        <v>0</v>
      </c>
      <c r="AO84" s="74">
        <v>0</v>
      </c>
      <c r="AP84" s="54"/>
      <c r="AQ84" s="53"/>
      <c r="AR84" s="74">
        <v>0</v>
      </c>
      <c r="AS84" s="74">
        <v>0</v>
      </c>
      <c r="AT84" s="74">
        <v>0</v>
      </c>
      <c r="AU84" s="74">
        <v>0</v>
      </c>
      <c r="AV84" s="74">
        <v>0</v>
      </c>
      <c r="AW84" s="74">
        <v>0</v>
      </c>
      <c r="AX84" s="54"/>
      <c r="AY84" s="53"/>
      <c r="AZ84" s="74">
        <v>0</v>
      </c>
      <c r="BA84" s="74">
        <v>0</v>
      </c>
      <c r="BB84" s="74">
        <v>0</v>
      </c>
      <c r="BC84" s="74">
        <v>0</v>
      </c>
      <c r="BD84" s="74">
        <v>0</v>
      </c>
      <c r="BE84" s="74"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8"/>
  <sheetViews>
    <sheetView tabSelected="1" zoomScalePageLayoutView="0" workbookViewId="0" topLeftCell="A1">
      <pane xSplit="3" ySplit="6" topLeftCell="CQ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7" sqref="A7:IV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1072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1073</v>
      </c>
      <c r="B2" s="147" t="s">
        <v>1074</v>
      </c>
      <c r="C2" s="156" t="s">
        <v>1075</v>
      </c>
      <c r="D2" s="163" t="s">
        <v>1076</v>
      </c>
      <c r="E2" s="164"/>
      <c r="F2" s="143" t="s">
        <v>1077</v>
      </c>
      <c r="G2" s="60"/>
      <c r="H2" s="60"/>
      <c r="I2" s="118"/>
      <c r="J2" s="143" t="s">
        <v>1078</v>
      </c>
      <c r="K2" s="60"/>
      <c r="L2" s="60"/>
      <c r="M2" s="118"/>
      <c r="N2" s="143" t="s">
        <v>1079</v>
      </c>
      <c r="O2" s="60"/>
      <c r="P2" s="60"/>
      <c r="Q2" s="118"/>
      <c r="R2" s="143" t="s">
        <v>1080</v>
      </c>
      <c r="S2" s="60"/>
      <c r="T2" s="60"/>
      <c r="U2" s="118"/>
      <c r="V2" s="143" t="s">
        <v>1081</v>
      </c>
      <c r="W2" s="60"/>
      <c r="X2" s="60"/>
      <c r="Y2" s="118"/>
      <c r="Z2" s="143" t="s">
        <v>1082</v>
      </c>
      <c r="AA2" s="60"/>
      <c r="AB2" s="60"/>
      <c r="AC2" s="118"/>
      <c r="AD2" s="143" t="s">
        <v>1083</v>
      </c>
      <c r="AE2" s="60"/>
      <c r="AF2" s="60"/>
      <c r="AG2" s="118"/>
      <c r="AH2" s="143" t="s">
        <v>1084</v>
      </c>
      <c r="AI2" s="60"/>
      <c r="AJ2" s="60"/>
      <c r="AK2" s="118"/>
      <c r="AL2" s="143" t="s">
        <v>1085</v>
      </c>
      <c r="AM2" s="60"/>
      <c r="AN2" s="60"/>
      <c r="AO2" s="118"/>
      <c r="AP2" s="143" t="s">
        <v>1086</v>
      </c>
      <c r="AQ2" s="60"/>
      <c r="AR2" s="60"/>
      <c r="AS2" s="118"/>
      <c r="AT2" s="143" t="s">
        <v>1087</v>
      </c>
      <c r="AU2" s="60"/>
      <c r="AV2" s="60"/>
      <c r="AW2" s="118"/>
      <c r="AX2" s="143" t="s">
        <v>1088</v>
      </c>
      <c r="AY2" s="60"/>
      <c r="AZ2" s="60"/>
      <c r="BA2" s="118"/>
      <c r="BB2" s="143" t="s">
        <v>1089</v>
      </c>
      <c r="BC2" s="60"/>
      <c r="BD2" s="60"/>
      <c r="BE2" s="118"/>
      <c r="BF2" s="143" t="s">
        <v>1090</v>
      </c>
      <c r="BG2" s="60"/>
      <c r="BH2" s="60"/>
      <c r="BI2" s="118"/>
      <c r="BJ2" s="143" t="s">
        <v>1091</v>
      </c>
      <c r="BK2" s="60"/>
      <c r="BL2" s="60"/>
      <c r="BM2" s="118"/>
      <c r="BN2" s="143" t="s">
        <v>1092</v>
      </c>
      <c r="BO2" s="60"/>
      <c r="BP2" s="60"/>
      <c r="BQ2" s="118"/>
      <c r="BR2" s="143" t="s">
        <v>1093</v>
      </c>
      <c r="BS2" s="60"/>
      <c r="BT2" s="60"/>
      <c r="BU2" s="118"/>
      <c r="BV2" s="143" t="s">
        <v>1094</v>
      </c>
      <c r="BW2" s="60"/>
      <c r="BX2" s="60"/>
      <c r="BY2" s="118"/>
      <c r="BZ2" s="143" t="s">
        <v>1095</v>
      </c>
      <c r="CA2" s="60"/>
      <c r="CB2" s="60"/>
      <c r="CC2" s="118"/>
      <c r="CD2" s="143" t="s">
        <v>1096</v>
      </c>
      <c r="CE2" s="60"/>
      <c r="CF2" s="60"/>
      <c r="CG2" s="118"/>
      <c r="CH2" s="143" t="s">
        <v>1097</v>
      </c>
      <c r="CI2" s="60"/>
      <c r="CJ2" s="60"/>
      <c r="CK2" s="118"/>
      <c r="CL2" s="143" t="s">
        <v>1098</v>
      </c>
      <c r="CM2" s="60"/>
      <c r="CN2" s="60"/>
      <c r="CO2" s="118"/>
      <c r="CP2" s="143" t="s">
        <v>1099</v>
      </c>
      <c r="CQ2" s="60"/>
      <c r="CR2" s="60"/>
      <c r="CS2" s="118"/>
      <c r="CT2" s="143" t="s">
        <v>1100</v>
      </c>
      <c r="CU2" s="60"/>
      <c r="CV2" s="60"/>
      <c r="CW2" s="118"/>
      <c r="CX2" s="143" t="s">
        <v>1101</v>
      </c>
      <c r="CY2" s="60"/>
      <c r="CZ2" s="60"/>
      <c r="DA2" s="118"/>
      <c r="DB2" s="143" t="s">
        <v>1102</v>
      </c>
      <c r="DC2" s="60"/>
      <c r="DD2" s="60"/>
      <c r="DE2" s="118"/>
      <c r="DF2" s="143" t="s">
        <v>1103</v>
      </c>
      <c r="DG2" s="60"/>
      <c r="DH2" s="60"/>
      <c r="DI2" s="118"/>
      <c r="DJ2" s="143" t="s">
        <v>1104</v>
      </c>
      <c r="DK2" s="60"/>
      <c r="DL2" s="60"/>
      <c r="DM2" s="118"/>
      <c r="DN2" s="143" t="s">
        <v>1105</v>
      </c>
      <c r="DO2" s="60"/>
      <c r="DP2" s="60"/>
      <c r="DQ2" s="118"/>
      <c r="DR2" s="143" t="s">
        <v>1106</v>
      </c>
      <c r="DS2" s="60"/>
      <c r="DT2" s="60"/>
      <c r="DU2" s="118"/>
    </row>
    <row r="3" spans="1:125" s="45" customFormat="1" ht="13.5">
      <c r="A3" s="160"/>
      <c r="B3" s="148"/>
      <c r="C3" s="162"/>
      <c r="D3" s="165"/>
      <c r="E3" s="166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1107</v>
      </c>
      <c r="E4" s="159" t="s">
        <v>1108</v>
      </c>
      <c r="F4" s="159" t="s">
        <v>1109</v>
      </c>
      <c r="G4" s="159" t="s">
        <v>1110</v>
      </c>
      <c r="H4" s="159" t="s">
        <v>1107</v>
      </c>
      <c r="I4" s="159" t="s">
        <v>1108</v>
      </c>
      <c r="J4" s="159" t="s">
        <v>1109</v>
      </c>
      <c r="K4" s="159" t="s">
        <v>1110</v>
      </c>
      <c r="L4" s="159" t="s">
        <v>1107</v>
      </c>
      <c r="M4" s="159" t="s">
        <v>1108</v>
      </c>
      <c r="N4" s="159" t="s">
        <v>1109</v>
      </c>
      <c r="O4" s="159" t="s">
        <v>1110</v>
      </c>
      <c r="P4" s="159" t="s">
        <v>1107</v>
      </c>
      <c r="Q4" s="159" t="s">
        <v>1108</v>
      </c>
      <c r="R4" s="159" t="s">
        <v>1109</v>
      </c>
      <c r="S4" s="159" t="s">
        <v>1110</v>
      </c>
      <c r="T4" s="159" t="s">
        <v>1107</v>
      </c>
      <c r="U4" s="159" t="s">
        <v>1108</v>
      </c>
      <c r="V4" s="159" t="s">
        <v>1109</v>
      </c>
      <c r="W4" s="159" t="s">
        <v>1110</v>
      </c>
      <c r="X4" s="159" t="s">
        <v>1107</v>
      </c>
      <c r="Y4" s="159" t="s">
        <v>1108</v>
      </c>
      <c r="Z4" s="159" t="s">
        <v>1109</v>
      </c>
      <c r="AA4" s="159" t="s">
        <v>1110</v>
      </c>
      <c r="AB4" s="159" t="s">
        <v>1107</v>
      </c>
      <c r="AC4" s="159" t="s">
        <v>1108</v>
      </c>
      <c r="AD4" s="159" t="s">
        <v>1109</v>
      </c>
      <c r="AE4" s="159" t="s">
        <v>1110</v>
      </c>
      <c r="AF4" s="159" t="s">
        <v>1107</v>
      </c>
      <c r="AG4" s="159" t="s">
        <v>1108</v>
      </c>
      <c r="AH4" s="159" t="s">
        <v>1109</v>
      </c>
      <c r="AI4" s="159" t="s">
        <v>1110</v>
      </c>
      <c r="AJ4" s="159" t="s">
        <v>1107</v>
      </c>
      <c r="AK4" s="159" t="s">
        <v>1108</v>
      </c>
      <c r="AL4" s="159" t="s">
        <v>1109</v>
      </c>
      <c r="AM4" s="159" t="s">
        <v>1110</v>
      </c>
      <c r="AN4" s="159" t="s">
        <v>1107</v>
      </c>
      <c r="AO4" s="159" t="s">
        <v>1108</v>
      </c>
      <c r="AP4" s="159" t="s">
        <v>1109</v>
      </c>
      <c r="AQ4" s="159" t="s">
        <v>1110</v>
      </c>
      <c r="AR4" s="159" t="s">
        <v>1107</v>
      </c>
      <c r="AS4" s="159" t="s">
        <v>1108</v>
      </c>
      <c r="AT4" s="159" t="s">
        <v>1109</v>
      </c>
      <c r="AU4" s="159" t="s">
        <v>1110</v>
      </c>
      <c r="AV4" s="159" t="s">
        <v>1107</v>
      </c>
      <c r="AW4" s="159" t="s">
        <v>1108</v>
      </c>
      <c r="AX4" s="159" t="s">
        <v>1109</v>
      </c>
      <c r="AY4" s="159" t="s">
        <v>1110</v>
      </c>
      <c r="AZ4" s="159" t="s">
        <v>1107</v>
      </c>
      <c r="BA4" s="159" t="s">
        <v>1108</v>
      </c>
      <c r="BB4" s="159" t="s">
        <v>1109</v>
      </c>
      <c r="BC4" s="159" t="s">
        <v>1110</v>
      </c>
      <c r="BD4" s="159" t="s">
        <v>1107</v>
      </c>
      <c r="BE4" s="159" t="s">
        <v>1108</v>
      </c>
      <c r="BF4" s="159" t="s">
        <v>1109</v>
      </c>
      <c r="BG4" s="159" t="s">
        <v>1110</v>
      </c>
      <c r="BH4" s="159" t="s">
        <v>1107</v>
      </c>
      <c r="BI4" s="159" t="s">
        <v>1108</v>
      </c>
      <c r="BJ4" s="159" t="s">
        <v>1109</v>
      </c>
      <c r="BK4" s="159" t="s">
        <v>1110</v>
      </c>
      <c r="BL4" s="159" t="s">
        <v>1107</v>
      </c>
      <c r="BM4" s="159" t="s">
        <v>1108</v>
      </c>
      <c r="BN4" s="159" t="s">
        <v>1109</v>
      </c>
      <c r="BO4" s="159" t="s">
        <v>1110</v>
      </c>
      <c r="BP4" s="159" t="s">
        <v>1107</v>
      </c>
      <c r="BQ4" s="159" t="s">
        <v>1108</v>
      </c>
      <c r="BR4" s="159" t="s">
        <v>1109</v>
      </c>
      <c r="BS4" s="159" t="s">
        <v>1110</v>
      </c>
      <c r="BT4" s="159" t="s">
        <v>1107</v>
      </c>
      <c r="BU4" s="159" t="s">
        <v>1108</v>
      </c>
      <c r="BV4" s="159" t="s">
        <v>1109</v>
      </c>
      <c r="BW4" s="159" t="s">
        <v>1110</v>
      </c>
      <c r="BX4" s="159" t="s">
        <v>1107</v>
      </c>
      <c r="BY4" s="159" t="s">
        <v>1108</v>
      </c>
      <c r="BZ4" s="159" t="s">
        <v>1109</v>
      </c>
      <c r="CA4" s="159" t="s">
        <v>1110</v>
      </c>
      <c r="CB4" s="159" t="s">
        <v>1107</v>
      </c>
      <c r="CC4" s="159" t="s">
        <v>1108</v>
      </c>
      <c r="CD4" s="159" t="s">
        <v>1109</v>
      </c>
      <c r="CE4" s="159" t="s">
        <v>1110</v>
      </c>
      <c r="CF4" s="159" t="s">
        <v>1107</v>
      </c>
      <c r="CG4" s="159" t="s">
        <v>1108</v>
      </c>
      <c r="CH4" s="159" t="s">
        <v>1109</v>
      </c>
      <c r="CI4" s="159" t="s">
        <v>1110</v>
      </c>
      <c r="CJ4" s="159" t="s">
        <v>1107</v>
      </c>
      <c r="CK4" s="159" t="s">
        <v>1108</v>
      </c>
      <c r="CL4" s="159" t="s">
        <v>1109</v>
      </c>
      <c r="CM4" s="159" t="s">
        <v>1110</v>
      </c>
      <c r="CN4" s="159" t="s">
        <v>1107</v>
      </c>
      <c r="CO4" s="159" t="s">
        <v>1108</v>
      </c>
      <c r="CP4" s="159" t="s">
        <v>1109</v>
      </c>
      <c r="CQ4" s="159" t="s">
        <v>1110</v>
      </c>
      <c r="CR4" s="159" t="s">
        <v>1107</v>
      </c>
      <c r="CS4" s="159" t="s">
        <v>1108</v>
      </c>
      <c r="CT4" s="159" t="s">
        <v>1109</v>
      </c>
      <c r="CU4" s="159" t="s">
        <v>1110</v>
      </c>
      <c r="CV4" s="159" t="s">
        <v>1107</v>
      </c>
      <c r="CW4" s="159" t="s">
        <v>1108</v>
      </c>
      <c r="CX4" s="159" t="s">
        <v>1109</v>
      </c>
      <c r="CY4" s="159" t="s">
        <v>1110</v>
      </c>
      <c r="CZ4" s="159" t="s">
        <v>1107</v>
      </c>
      <c r="DA4" s="159" t="s">
        <v>1108</v>
      </c>
      <c r="DB4" s="159" t="s">
        <v>1109</v>
      </c>
      <c r="DC4" s="159" t="s">
        <v>1110</v>
      </c>
      <c r="DD4" s="159" t="s">
        <v>1107</v>
      </c>
      <c r="DE4" s="159" t="s">
        <v>1108</v>
      </c>
      <c r="DF4" s="159" t="s">
        <v>1109</v>
      </c>
      <c r="DG4" s="159" t="s">
        <v>1110</v>
      </c>
      <c r="DH4" s="159" t="s">
        <v>1107</v>
      </c>
      <c r="DI4" s="159" t="s">
        <v>1108</v>
      </c>
      <c r="DJ4" s="159" t="s">
        <v>1109</v>
      </c>
      <c r="DK4" s="159" t="s">
        <v>1110</v>
      </c>
      <c r="DL4" s="159" t="s">
        <v>1107</v>
      </c>
      <c r="DM4" s="159" t="s">
        <v>1108</v>
      </c>
      <c r="DN4" s="159" t="s">
        <v>1109</v>
      </c>
      <c r="DO4" s="159" t="s">
        <v>1110</v>
      </c>
      <c r="DP4" s="159" t="s">
        <v>1107</v>
      </c>
      <c r="DQ4" s="159" t="s">
        <v>1108</v>
      </c>
      <c r="DR4" s="159" t="s">
        <v>1109</v>
      </c>
      <c r="DS4" s="159" t="s">
        <v>1110</v>
      </c>
      <c r="DT4" s="159" t="s">
        <v>1107</v>
      </c>
      <c r="DU4" s="159" t="s">
        <v>1108</v>
      </c>
    </row>
    <row r="5" spans="1:125" s="45" customFormat="1" ht="13.5">
      <c r="A5" s="160"/>
      <c r="B5" s="148"/>
      <c r="C5" s="157"/>
      <c r="D5" s="160"/>
      <c r="E5" s="160"/>
      <c r="F5" s="167"/>
      <c r="G5" s="160"/>
      <c r="H5" s="160"/>
      <c r="I5" s="160"/>
      <c r="J5" s="167"/>
      <c r="K5" s="160"/>
      <c r="L5" s="160"/>
      <c r="M5" s="160"/>
      <c r="N5" s="167"/>
      <c r="O5" s="160"/>
      <c r="P5" s="160"/>
      <c r="Q5" s="160"/>
      <c r="R5" s="167"/>
      <c r="S5" s="160"/>
      <c r="T5" s="160"/>
      <c r="U5" s="160"/>
      <c r="V5" s="167"/>
      <c r="W5" s="160"/>
      <c r="X5" s="160"/>
      <c r="Y5" s="160"/>
      <c r="Z5" s="167"/>
      <c r="AA5" s="160"/>
      <c r="AB5" s="160"/>
      <c r="AC5" s="160"/>
      <c r="AD5" s="167"/>
      <c r="AE5" s="160"/>
      <c r="AF5" s="160"/>
      <c r="AG5" s="160"/>
      <c r="AH5" s="167"/>
      <c r="AI5" s="160"/>
      <c r="AJ5" s="160"/>
      <c r="AK5" s="160"/>
      <c r="AL5" s="167"/>
      <c r="AM5" s="160"/>
      <c r="AN5" s="160"/>
      <c r="AO5" s="160"/>
      <c r="AP5" s="167"/>
      <c r="AQ5" s="160"/>
      <c r="AR5" s="160"/>
      <c r="AS5" s="160"/>
      <c r="AT5" s="167"/>
      <c r="AU5" s="160"/>
      <c r="AV5" s="160"/>
      <c r="AW5" s="160"/>
      <c r="AX5" s="167"/>
      <c r="AY5" s="160"/>
      <c r="AZ5" s="160"/>
      <c r="BA5" s="160"/>
      <c r="BB5" s="167"/>
      <c r="BC5" s="160"/>
      <c r="BD5" s="160"/>
      <c r="BE5" s="160"/>
      <c r="BF5" s="167"/>
      <c r="BG5" s="160"/>
      <c r="BH5" s="160"/>
      <c r="BI5" s="160"/>
      <c r="BJ5" s="167"/>
      <c r="BK5" s="160"/>
      <c r="BL5" s="160"/>
      <c r="BM5" s="160"/>
      <c r="BN5" s="167"/>
      <c r="BO5" s="160"/>
      <c r="BP5" s="160"/>
      <c r="BQ5" s="160"/>
      <c r="BR5" s="167"/>
      <c r="BS5" s="160"/>
      <c r="BT5" s="160"/>
      <c r="BU5" s="160"/>
      <c r="BV5" s="167"/>
      <c r="BW5" s="160"/>
      <c r="BX5" s="160"/>
      <c r="BY5" s="160"/>
      <c r="BZ5" s="167"/>
      <c r="CA5" s="160"/>
      <c r="CB5" s="160"/>
      <c r="CC5" s="160"/>
      <c r="CD5" s="167"/>
      <c r="CE5" s="160"/>
      <c r="CF5" s="160"/>
      <c r="CG5" s="160"/>
      <c r="CH5" s="167"/>
      <c r="CI5" s="160"/>
      <c r="CJ5" s="160"/>
      <c r="CK5" s="160"/>
      <c r="CL5" s="167"/>
      <c r="CM5" s="160"/>
      <c r="CN5" s="160"/>
      <c r="CO5" s="160"/>
      <c r="CP5" s="167"/>
      <c r="CQ5" s="160"/>
      <c r="CR5" s="160"/>
      <c r="CS5" s="160"/>
      <c r="CT5" s="167"/>
      <c r="CU5" s="160"/>
      <c r="CV5" s="160"/>
      <c r="CW5" s="160"/>
      <c r="CX5" s="167"/>
      <c r="CY5" s="160"/>
      <c r="CZ5" s="160"/>
      <c r="DA5" s="160"/>
      <c r="DB5" s="167"/>
      <c r="DC5" s="160"/>
      <c r="DD5" s="160"/>
      <c r="DE5" s="160"/>
      <c r="DF5" s="167"/>
      <c r="DG5" s="160"/>
      <c r="DH5" s="160"/>
      <c r="DI5" s="160"/>
      <c r="DJ5" s="167"/>
      <c r="DK5" s="160"/>
      <c r="DL5" s="160"/>
      <c r="DM5" s="160"/>
      <c r="DN5" s="167"/>
      <c r="DO5" s="160"/>
      <c r="DP5" s="160"/>
      <c r="DQ5" s="160"/>
      <c r="DR5" s="167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1111</v>
      </c>
      <c r="E6" s="142" t="s">
        <v>1111</v>
      </c>
      <c r="F6" s="168"/>
      <c r="G6" s="161"/>
      <c r="H6" s="142" t="s">
        <v>1111</v>
      </c>
      <c r="I6" s="142" t="s">
        <v>1111</v>
      </c>
      <c r="J6" s="168"/>
      <c r="K6" s="161"/>
      <c r="L6" s="142" t="s">
        <v>1111</v>
      </c>
      <c r="M6" s="142" t="s">
        <v>1111</v>
      </c>
      <c r="N6" s="168"/>
      <c r="O6" s="161"/>
      <c r="P6" s="142" t="s">
        <v>1111</v>
      </c>
      <c r="Q6" s="142" t="s">
        <v>1111</v>
      </c>
      <c r="R6" s="168"/>
      <c r="S6" s="161"/>
      <c r="T6" s="142" t="s">
        <v>1111</v>
      </c>
      <c r="U6" s="142" t="s">
        <v>1111</v>
      </c>
      <c r="V6" s="168"/>
      <c r="W6" s="161"/>
      <c r="X6" s="142" t="s">
        <v>1111</v>
      </c>
      <c r="Y6" s="142" t="s">
        <v>1111</v>
      </c>
      <c r="Z6" s="168"/>
      <c r="AA6" s="161"/>
      <c r="AB6" s="142" t="s">
        <v>1111</v>
      </c>
      <c r="AC6" s="142" t="s">
        <v>1111</v>
      </c>
      <c r="AD6" s="168"/>
      <c r="AE6" s="161"/>
      <c r="AF6" s="142" t="s">
        <v>1111</v>
      </c>
      <c r="AG6" s="142" t="s">
        <v>1111</v>
      </c>
      <c r="AH6" s="168"/>
      <c r="AI6" s="161"/>
      <c r="AJ6" s="142" t="s">
        <v>1111</v>
      </c>
      <c r="AK6" s="142" t="s">
        <v>1111</v>
      </c>
      <c r="AL6" s="168"/>
      <c r="AM6" s="161"/>
      <c r="AN6" s="142" t="s">
        <v>1111</v>
      </c>
      <c r="AO6" s="142" t="s">
        <v>1111</v>
      </c>
      <c r="AP6" s="168"/>
      <c r="AQ6" s="161"/>
      <c r="AR6" s="142" t="s">
        <v>1111</v>
      </c>
      <c r="AS6" s="142" t="s">
        <v>1111</v>
      </c>
      <c r="AT6" s="168"/>
      <c r="AU6" s="161"/>
      <c r="AV6" s="142" t="s">
        <v>1111</v>
      </c>
      <c r="AW6" s="142" t="s">
        <v>1111</v>
      </c>
      <c r="AX6" s="168"/>
      <c r="AY6" s="161"/>
      <c r="AZ6" s="142" t="s">
        <v>1111</v>
      </c>
      <c r="BA6" s="142" t="s">
        <v>1111</v>
      </c>
      <c r="BB6" s="168"/>
      <c r="BC6" s="161"/>
      <c r="BD6" s="142" t="s">
        <v>1111</v>
      </c>
      <c r="BE6" s="142" t="s">
        <v>1111</v>
      </c>
      <c r="BF6" s="168"/>
      <c r="BG6" s="161"/>
      <c r="BH6" s="142" t="s">
        <v>1111</v>
      </c>
      <c r="BI6" s="142" t="s">
        <v>1111</v>
      </c>
      <c r="BJ6" s="168"/>
      <c r="BK6" s="161"/>
      <c r="BL6" s="142" t="s">
        <v>1111</v>
      </c>
      <c r="BM6" s="142" t="s">
        <v>1111</v>
      </c>
      <c r="BN6" s="168"/>
      <c r="BO6" s="161"/>
      <c r="BP6" s="142" t="s">
        <v>1111</v>
      </c>
      <c r="BQ6" s="142" t="s">
        <v>1111</v>
      </c>
      <c r="BR6" s="168"/>
      <c r="BS6" s="161"/>
      <c r="BT6" s="142" t="s">
        <v>1111</v>
      </c>
      <c r="BU6" s="142" t="s">
        <v>1111</v>
      </c>
      <c r="BV6" s="168"/>
      <c r="BW6" s="161"/>
      <c r="BX6" s="142" t="s">
        <v>1111</v>
      </c>
      <c r="BY6" s="142" t="s">
        <v>1111</v>
      </c>
      <c r="BZ6" s="168"/>
      <c r="CA6" s="161"/>
      <c r="CB6" s="142" t="s">
        <v>1111</v>
      </c>
      <c r="CC6" s="142" t="s">
        <v>1111</v>
      </c>
      <c r="CD6" s="168"/>
      <c r="CE6" s="161"/>
      <c r="CF6" s="142" t="s">
        <v>1111</v>
      </c>
      <c r="CG6" s="142" t="s">
        <v>1111</v>
      </c>
      <c r="CH6" s="168"/>
      <c r="CI6" s="161"/>
      <c r="CJ6" s="142" t="s">
        <v>1111</v>
      </c>
      <c r="CK6" s="142" t="s">
        <v>1111</v>
      </c>
      <c r="CL6" s="168"/>
      <c r="CM6" s="161"/>
      <c r="CN6" s="142" t="s">
        <v>1111</v>
      </c>
      <c r="CO6" s="142" t="s">
        <v>1111</v>
      </c>
      <c r="CP6" s="168"/>
      <c r="CQ6" s="161"/>
      <c r="CR6" s="142" t="s">
        <v>1111</v>
      </c>
      <c r="CS6" s="142" t="s">
        <v>1111</v>
      </c>
      <c r="CT6" s="168"/>
      <c r="CU6" s="161"/>
      <c r="CV6" s="142" t="s">
        <v>1111</v>
      </c>
      <c r="CW6" s="142" t="s">
        <v>1111</v>
      </c>
      <c r="CX6" s="168"/>
      <c r="CY6" s="161"/>
      <c r="CZ6" s="142" t="s">
        <v>1111</v>
      </c>
      <c r="DA6" s="142" t="s">
        <v>1111</v>
      </c>
      <c r="DB6" s="168"/>
      <c r="DC6" s="161"/>
      <c r="DD6" s="142" t="s">
        <v>1111</v>
      </c>
      <c r="DE6" s="142" t="s">
        <v>1111</v>
      </c>
      <c r="DF6" s="168"/>
      <c r="DG6" s="161"/>
      <c r="DH6" s="142" t="s">
        <v>1111</v>
      </c>
      <c r="DI6" s="142" t="s">
        <v>1111</v>
      </c>
      <c r="DJ6" s="168"/>
      <c r="DK6" s="161"/>
      <c r="DL6" s="142" t="s">
        <v>1111</v>
      </c>
      <c r="DM6" s="142" t="s">
        <v>1111</v>
      </c>
      <c r="DN6" s="168"/>
      <c r="DO6" s="161"/>
      <c r="DP6" s="142" t="s">
        <v>1111</v>
      </c>
      <c r="DQ6" s="142" t="s">
        <v>1111</v>
      </c>
      <c r="DR6" s="168"/>
      <c r="DS6" s="161"/>
      <c r="DT6" s="142" t="s">
        <v>1111</v>
      </c>
      <c r="DU6" s="142" t="s">
        <v>1111</v>
      </c>
    </row>
    <row r="7" spans="1:125" s="61" customFormat="1" ht="12" customHeight="1">
      <c r="A7" s="48" t="s">
        <v>1112</v>
      </c>
      <c r="B7" s="48">
        <v>20000</v>
      </c>
      <c r="C7" s="48" t="s">
        <v>1113</v>
      </c>
      <c r="D7" s="70">
        <f>SUM(D8:D38)</f>
        <v>5625213</v>
      </c>
      <c r="E7" s="70">
        <f>SUM(E8:E38)</f>
        <v>3780465</v>
      </c>
      <c r="F7" s="49">
        <f>COUNTIF(F8:F38,"&lt;&gt;")</f>
        <v>31</v>
      </c>
      <c r="G7" s="49">
        <f>COUNTIF(G8:G38,"&lt;&gt;")</f>
        <v>31</v>
      </c>
      <c r="H7" s="70">
        <f>SUM(H8:H38)</f>
        <v>3576432</v>
      </c>
      <c r="I7" s="70">
        <f>SUM(I8:I38)</f>
        <v>2338113</v>
      </c>
      <c r="J7" s="49">
        <f>COUNTIF(J8:J38,"&lt;&gt;")</f>
        <v>30</v>
      </c>
      <c r="K7" s="49">
        <f>COUNTIF(K8:K38,"&lt;&gt;")</f>
        <v>30</v>
      </c>
      <c r="L7" s="70">
        <f>SUM(L8:L38)</f>
        <v>1141137</v>
      </c>
      <c r="M7" s="70">
        <f>SUM(M8:M38)</f>
        <v>783534</v>
      </c>
      <c r="N7" s="49">
        <f>COUNTIF(N8:N38,"&lt;&gt;")</f>
        <v>18</v>
      </c>
      <c r="O7" s="49">
        <f>COUNTIF(O8:O38,"&lt;&gt;")</f>
        <v>18</v>
      </c>
      <c r="P7" s="70">
        <f>SUM(P8:P38)</f>
        <v>395692</v>
      </c>
      <c r="Q7" s="70">
        <f>SUM(Q8:Q38)</f>
        <v>424695</v>
      </c>
      <c r="R7" s="49">
        <f>COUNTIF(R8:R38,"&lt;&gt;")</f>
        <v>11</v>
      </c>
      <c r="S7" s="49">
        <f>COUNTIF(S8:S38,"&lt;&gt;")</f>
        <v>11</v>
      </c>
      <c r="T7" s="70">
        <f>SUM(T8:T38)</f>
        <v>181054</v>
      </c>
      <c r="U7" s="70">
        <f>SUM(U8:U38)</f>
        <v>135050</v>
      </c>
      <c r="V7" s="49">
        <f>COUNTIF(V8:V38,"&lt;&gt;")</f>
        <v>8</v>
      </c>
      <c r="W7" s="49">
        <f>COUNTIF(W8:W38,"&lt;&gt;")</f>
        <v>8</v>
      </c>
      <c r="X7" s="70">
        <f>SUM(X8:X38)</f>
        <v>138875</v>
      </c>
      <c r="Y7" s="70">
        <f>SUM(Y8:Y38)</f>
        <v>23445</v>
      </c>
      <c r="Z7" s="49">
        <f>COUNTIF(Z8:Z38,"&lt;&gt;")</f>
        <v>5</v>
      </c>
      <c r="AA7" s="49">
        <f>COUNTIF(AA8:AA38,"&lt;&gt;")</f>
        <v>5</v>
      </c>
      <c r="AB7" s="70">
        <f>SUM(AB8:AB38)</f>
        <v>85528</v>
      </c>
      <c r="AC7" s="70">
        <f>SUM(AC8:AC38)</f>
        <v>23278</v>
      </c>
      <c r="AD7" s="49">
        <f>COUNTIF(AD8:AD38,"&lt;&gt;")</f>
        <v>3</v>
      </c>
      <c r="AE7" s="49">
        <f>COUNTIF(AE8:AE38,"&lt;&gt;")</f>
        <v>3</v>
      </c>
      <c r="AF7" s="70">
        <f>SUM(AF8:AF38)</f>
        <v>24034</v>
      </c>
      <c r="AG7" s="70">
        <f>SUM(AG8:AG38)</f>
        <v>0</v>
      </c>
      <c r="AH7" s="49">
        <f>COUNTIF(AH8:AH38,"&lt;&gt;")</f>
        <v>2</v>
      </c>
      <c r="AI7" s="49">
        <f>COUNTIF(AI8:AI38,"&lt;&gt;")</f>
        <v>2</v>
      </c>
      <c r="AJ7" s="70">
        <f>SUM(AJ8:AJ38)</f>
        <v>27100</v>
      </c>
      <c r="AK7" s="70">
        <f>SUM(AK8:AK38)</f>
        <v>0</v>
      </c>
      <c r="AL7" s="49">
        <f>COUNTIF(AL8:AL38,"&lt;&gt;")</f>
        <v>1</v>
      </c>
      <c r="AM7" s="49">
        <f>COUNTIF(AM8:AM38,"&lt;&gt;")</f>
        <v>1</v>
      </c>
      <c r="AN7" s="70">
        <f>SUM(AN8:AN38)</f>
        <v>9045</v>
      </c>
      <c r="AO7" s="70">
        <f>SUM(AO8:AO38)</f>
        <v>0</v>
      </c>
      <c r="AP7" s="49">
        <f>COUNTIF(AP8:AP38,"&lt;&gt;")</f>
        <v>1</v>
      </c>
      <c r="AQ7" s="49">
        <f>COUNTIF(AQ8:AQ38,"&lt;&gt;")</f>
        <v>1</v>
      </c>
      <c r="AR7" s="70">
        <f>SUM(AR8:AR38)</f>
        <v>7124</v>
      </c>
      <c r="AS7" s="70">
        <f>SUM(AS8:AS38)</f>
        <v>0</v>
      </c>
      <c r="AT7" s="49">
        <f>COUNTIF(AT8:AT38,"&lt;&gt;")</f>
        <v>1</v>
      </c>
      <c r="AU7" s="49">
        <f>COUNTIF(AU8:AU38,"&lt;&gt;")</f>
        <v>1</v>
      </c>
      <c r="AV7" s="70">
        <f>SUM(AV8:AV38)</f>
        <v>16529</v>
      </c>
      <c r="AW7" s="70">
        <f>SUM(AW8:AW38)</f>
        <v>20301</v>
      </c>
      <c r="AX7" s="49">
        <f>COUNTIF(AX8:AX38,"&lt;&gt;")</f>
        <v>1</v>
      </c>
      <c r="AY7" s="49">
        <f>COUNTIF(AY8:AY38,"&lt;&gt;")</f>
        <v>1</v>
      </c>
      <c r="AZ7" s="70">
        <f>SUM(AZ8:AZ38)</f>
        <v>15823</v>
      </c>
      <c r="BA7" s="70">
        <f>SUM(BA8:BA38)</f>
        <v>18889</v>
      </c>
      <c r="BB7" s="49">
        <f>COUNTIF(BB8:BB38,"&lt;&gt;")</f>
        <v>1</v>
      </c>
      <c r="BC7" s="49">
        <f>COUNTIF(BC8:BC38,"&lt;&gt;")</f>
        <v>1</v>
      </c>
      <c r="BD7" s="70">
        <f>SUM(BD8:BD38)</f>
        <v>6840</v>
      </c>
      <c r="BE7" s="70">
        <f>SUM(BE8:BE38)</f>
        <v>13160</v>
      </c>
      <c r="BF7" s="49">
        <f>COUNTIF(BF8:BF38,"&lt;&gt;")</f>
        <v>0</v>
      </c>
      <c r="BG7" s="49">
        <f>COUNTIF(BG8:BG38,"&lt;&gt;")</f>
        <v>0</v>
      </c>
      <c r="BH7" s="70">
        <f>SUM(BH8:BH38)</f>
        <v>0</v>
      </c>
      <c r="BI7" s="70">
        <f>SUM(BI8:BI38)</f>
        <v>0</v>
      </c>
      <c r="BJ7" s="49">
        <f>COUNTIF(BJ8:BJ38,"&lt;&gt;")</f>
        <v>0</v>
      </c>
      <c r="BK7" s="49">
        <f>COUNTIF(BK8:BK38,"&lt;&gt;")</f>
        <v>0</v>
      </c>
      <c r="BL7" s="70">
        <f>SUM(BL8:BL38)</f>
        <v>0</v>
      </c>
      <c r="BM7" s="70">
        <f>SUM(BM8:BM38)</f>
        <v>0</v>
      </c>
      <c r="BN7" s="49">
        <f>COUNTIF(BN8:BN38,"&lt;&gt;")</f>
        <v>0</v>
      </c>
      <c r="BO7" s="49">
        <f>COUNTIF(BO8:BO38,"&lt;&gt;")</f>
        <v>0</v>
      </c>
      <c r="BP7" s="70">
        <f>SUM(BP8:BP38)</f>
        <v>0</v>
      </c>
      <c r="BQ7" s="70">
        <f>SUM(BQ8:BQ38)</f>
        <v>0</v>
      </c>
      <c r="BR7" s="49">
        <f>COUNTIF(BR8:BR38,"&lt;&gt;")</f>
        <v>0</v>
      </c>
      <c r="BS7" s="49">
        <f>COUNTIF(BS8:BS38,"&lt;&gt;")</f>
        <v>0</v>
      </c>
      <c r="BT7" s="70">
        <f>SUM(BT8:BT38)</f>
        <v>0</v>
      </c>
      <c r="BU7" s="70">
        <f>SUM(BU8:BU38)</f>
        <v>0</v>
      </c>
      <c r="BV7" s="49">
        <f>COUNTIF(BV8:BV38,"&lt;&gt;")</f>
        <v>0</v>
      </c>
      <c r="BW7" s="49">
        <f>COUNTIF(BW8:BW38,"&lt;&gt;")</f>
        <v>0</v>
      </c>
      <c r="BX7" s="70">
        <f>SUM(BX8:BX38)</f>
        <v>0</v>
      </c>
      <c r="BY7" s="70">
        <f>SUM(BY8:BY38)</f>
        <v>0</v>
      </c>
      <c r="BZ7" s="49">
        <f>COUNTIF(BZ8:BZ38,"&lt;&gt;")</f>
        <v>0</v>
      </c>
      <c r="CA7" s="49">
        <f>COUNTIF(CA8:CA38,"&lt;&gt;")</f>
        <v>0</v>
      </c>
      <c r="CB7" s="70">
        <f>SUM(CB8:CB38)</f>
        <v>0</v>
      </c>
      <c r="CC7" s="70">
        <f>SUM(CC8:CC38)</f>
        <v>0</v>
      </c>
      <c r="CD7" s="49">
        <f>COUNTIF(CD8:CD38,"&lt;&gt;")</f>
        <v>0</v>
      </c>
      <c r="CE7" s="49">
        <f>COUNTIF(CE8:CE38,"&lt;&gt;")</f>
        <v>0</v>
      </c>
      <c r="CF7" s="70">
        <f>SUM(CF8:CF38)</f>
        <v>0</v>
      </c>
      <c r="CG7" s="70">
        <f>SUM(CG8:CG38)</f>
        <v>0</v>
      </c>
      <c r="CH7" s="49">
        <f>COUNTIF(CH8:CH38,"&lt;&gt;")</f>
        <v>0</v>
      </c>
      <c r="CI7" s="49">
        <f>COUNTIF(CI8:CI38,"&lt;&gt;")</f>
        <v>0</v>
      </c>
      <c r="CJ7" s="70">
        <f>SUM(CJ8:CJ38)</f>
        <v>0</v>
      </c>
      <c r="CK7" s="70">
        <f>SUM(CK8:CK38)</f>
        <v>0</v>
      </c>
      <c r="CL7" s="49">
        <f>COUNTIF(CL8:CL38,"&lt;&gt;")</f>
        <v>0</v>
      </c>
      <c r="CM7" s="49">
        <f>COUNTIF(CM8:CM38,"&lt;&gt;")</f>
        <v>0</v>
      </c>
      <c r="CN7" s="70">
        <f>SUM(CN8:CN38)</f>
        <v>0</v>
      </c>
      <c r="CO7" s="70">
        <f>SUM(CO8:CO38)</f>
        <v>0</v>
      </c>
      <c r="CP7" s="49">
        <f>COUNTIF(CP8:CP38,"&lt;&gt;")</f>
        <v>0</v>
      </c>
      <c r="CQ7" s="49">
        <f>COUNTIF(CQ8:CQ38,"&lt;&gt;")</f>
        <v>0</v>
      </c>
      <c r="CR7" s="70">
        <f>SUM(CR8:CR38)</f>
        <v>0</v>
      </c>
      <c r="CS7" s="70">
        <f>SUM(CS8:CS38)</f>
        <v>0</v>
      </c>
      <c r="CT7" s="49">
        <f>COUNTIF(CT8:CT38,"&lt;&gt;")</f>
        <v>0</v>
      </c>
      <c r="CU7" s="49">
        <f>COUNTIF(CU8:CU38,"&lt;&gt;")</f>
        <v>0</v>
      </c>
      <c r="CV7" s="70">
        <f>SUM(CV8:CV38)</f>
        <v>0</v>
      </c>
      <c r="CW7" s="70">
        <f>SUM(CW8:CW38)</f>
        <v>0</v>
      </c>
      <c r="CX7" s="49">
        <f>COUNTIF(CX8:CX38,"&lt;&gt;")</f>
        <v>0</v>
      </c>
      <c r="CY7" s="49">
        <f>COUNTIF(CY8:CY38,"&lt;&gt;")</f>
        <v>0</v>
      </c>
      <c r="CZ7" s="70">
        <f>SUM(CZ8:CZ38)</f>
        <v>0</v>
      </c>
      <c r="DA7" s="70">
        <f>SUM(DA8:DA38)</f>
        <v>0</v>
      </c>
      <c r="DB7" s="49">
        <f>COUNTIF(DB8:DB38,"&lt;&gt;")</f>
        <v>0</v>
      </c>
      <c r="DC7" s="49">
        <f>COUNTIF(DC8:DC38,"&lt;&gt;")</f>
        <v>0</v>
      </c>
      <c r="DD7" s="70">
        <f>SUM(DD8:DD38)</f>
        <v>0</v>
      </c>
      <c r="DE7" s="70">
        <f>SUM(DE8:DE38)</f>
        <v>0</v>
      </c>
      <c r="DF7" s="49">
        <f>COUNTIF(DF8:DF38,"&lt;&gt;")</f>
        <v>0</v>
      </c>
      <c r="DG7" s="49">
        <f>COUNTIF(DG8:DG38,"&lt;&gt;")</f>
        <v>0</v>
      </c>
      <c r="DH7" s="70">
        <f>SUM(DH8:DH38)</f>
        <v>0</v>
      </c>
      <c r="DI7" s="70">
        <f>SUM(DI8:DI38)</f>
        <v>0</v>
      </c>
      <c r="DJ7" s="49">
        <f>COUNTIF(DJ8:DJ38,"&lt;&gt;")</f>
        <v>0</v>
      </c>
      <c r="DK7" s="49">
        <f>COUNTIF(DK8:DK38,"&lt;&gt;")</f>
        <v>0</v>
      </c>
      <c r="DL7" s="70">
        <f>SUM(DL8:DL38)</f>
        <v>0</v>
      </c>
      <c r="DM7" s="70">
        <f>SUM(DM8:DM38)</f>
        <v>0</v>
      </c>
      <c r="DN7" s="49">
        <f>COUNTIF(DN8:DN38,"&lt;&gt;")</f>
        <v>0</v>
      </c>
      <c r="DO7" s="49">
        <f>COUNTIF(DO8:DO38,"&lt;&gt;")</f>
        <v>0</v>
      </c>
      <c r="DP7" s="70">
        <f>SUM(DP8:DP38)</f>
        <v>0</v>
      </c>
      <c r="DQ7" s="70">
        <f>SUM(DQ8:DQ38)</f>
        <v>0</v>
      </c>
      <c r="DR7" s="49">
        <f>COUNTIF(DR8:DR38,"&lt;&gt;")</f>
        <v>0</v>
      </c>
      <c r="DS7" s="49">
        <f>COUNTIF(DS8:DS38,"&lt;&gt;")</f>
        <v>0</v>
      </c>
      <c r="DT7" s="70">
        <f>SUM(DT8:DT38)</f>
        <v>0</v>
      </c>
      <c r="DU7" s="70">
        <f>SUM(DU8:DU38)</f>
        <v>0</v>
      </c>
    </row>
    <row r="8" spans="1:125" s="50" customFormat="1" ht="12" customHeight="1">
      <c r="A8" s="51" t="s">
        <v>1112</v>
      </c>
      <c r="B8" s="64" t="s">
        <v>1114</v>
      </c>
      <c r="C8" s="51" t="s">
        <v>1115</v>
      </c>
      <c r="D8" s="72">
        <f aca="true" t="shared" si="0" ref="D8:D38">SUM(H8,L8,P8,T8,X8,AB8,AF8,AJ8,AN8,AR8,AV8,AZ8,BD8,BH8,BL8,BP8,BT8,BX8,CB8,CF8,CJ8,CN8,CR8,CV8,CZ8,DD8,DH8,DL8,DP8,DT8)</f>
        <v>156989</v>
      </c>
      <c r="E8" s="72">
        <f aca="true" t="shared" si="1" ref="E8:E38">SUM(I8,M8,Q8,U8,Y8,AC8,AG8,AK8,AO8,AS8,AW8,BA8,BE8,BI8,BM8,BQ8,BU8,BY8,CC8,CG8,CK8,CO8,CS8,CW8,DA8,DE8,DI8,DM8,DQ8,DU8)</f>
        <v>46790</v>
      </c>
      <c r="F8" s="66" t="s">
        <v>1350</v>
      </c>
      <c r="G8" s="52" t="s">
        <v>1351</v>
      </c>
      <c r="H8" s="72">
        <v>81371</v>
      </c>
      <c r="I8" s="72">
        <v>23187</v>
      </c>
      <c r="J8" s="66" t="s">
        <v>1352</v>
      </c>
      <c r="K8" s="52" t="s">
        <v>1353</v>
      </c>
      <c r="L8" s="72">
        <v>26224</v>
      </c>
      <c r="M8" s="72">
        <v>10357</v>
      </c>
      <c r="N8" s="66" t="s">
        <v>1354</v>
      </c>
      <c r="O8" s="52" t="s">
        <v>1355</v>
      </c>
      <c r="P8" s="72">
        <v>49394</v>
      </c>
      <c r="Q8" s="72">
        <v>13246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1112</v>
      </c>
      <c r="B9" s="64" t="s">
        <v>1116</v>
      </c>
      <c r="C9" s="51" t="s">
        <v>1117</v>
      </c>
      <c r="D9" s="72">
        <f t="shared" si="0"/>
        <v>334253</v>
      </c>
      <c r="E9" s="72">
        <f t="shared" si="1"/>
        <v>0</v>
      </c>
      <c r="F9" s="66" t="s">
        <v>1356</v>
      </c>
      <c r="G9" s="52" t="s">
        <v>1357</v>
      </c>
      <c r="H9" s="72">
        <v>254084</v>
      </c>
      <c r="I9" s="72">
        <v>0</v>
      </c>
      <c r="J9" s="66" t="s">
        <v>1358</v>
      </c>
      <c r="K9" s="52" t="s">
        <v>1359</v>
      </c>
      <c r="L9" s="72">
        <v>80169</v>
      </c>
      <c r="M9" s="72">
        <v>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1112</v>
      </c>
      <c r="B10" s="64" t="s">
        <v>1118</v>
      </c>
      <c r="C10" s="51" t="s">
        <v>1119</v>
      </c>
      <c r="D10" s="72">
        <f t="shared" si="0"/>
        <v>183803</v>
      </c>
      <c r="E10" s="72">
        <f t="shared" si="1"/>
        <v>0</v>
      </c>
      <c r="F10" s="66" t="s">
        <v>1360</v>
      </c>
      <c r="G10" s="52" t="s">
        <v>1361</v>
      </c>
      <c r="H10" s="72">
        <v>64540</v>
      </c>
      <c r="I10" s="72">
        <v>0</v>
      </c>
      <c r="J10" s="66" t="s">
        <v>1362</v>
      </c>
      <c r="K10" s="52" t="s">
        <v>1363</v>
      </c>
      <c r="L10" s="72">
        <v>77087</v>
      </c>
      <c r="M10" s="72">
        <v>0</v>
      </c>
      <c r="N10" s="66" t="s">
        <v>1364</v>
      </c>
      <c r="O10" s="52" t="s">
        <v>1365</v>
      </c>
      <c r="P10" s="72">
        <v>42176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1112</v>
      </c>
      <c r="B11" s="64" t="s">
        <v>1120</v>
      </c>
      <c r="C11" s="51" t="s">
        <v>1121</v>
      </c>
      <c r="D11" s="72">
        <f t="shared" si="0"/>
        <v>0</v>
      </c>
      <c r="E11" s="72">
        <f t="shared" si="1"/>
        <v>531714</v>
      </c>
      <c r="F11" s="66" t="s">
        <v>1366</v>
      </c>
      <c r="G11" s="52" t="s">
        <v>1367</v>
      </c>
      <c r="H11" s="72">
        <v>0</v>
      </c>
      <c r="I11" s="72">
        <v>290933</v>
      </c>
      <c r="J11" s="66" t="s">
        <v>1350</v>
      </c>
      <c r="K11" s="52" t="s">
        <v>1351</v>
      </c>
      <c r="L11" s="72">
        <v>0</v>
      </c>
      <c r="M11" s="72">
        <v>17550</v>
      </c>
      <c r="N11" s="66" t="s">
        <v>1368</v>
      </c>
      <c r="O11" s="52" t="s">
        <v>1369</v>
      </c>
      <c r="P11" s="72">
        <v>0</v>
      </c>
      <c r="Q11" s="72">
        <v>156663</v>
      </c>
      <c r="R11" s="66" t="s">
        <v>1370</v>
      </c>
      <c r="S11" s="52" t="s">
        <v>1371</v>
      </c>
      <c r="T11" s="72">
        <v>0</v>
      </c>
      <c r="U11" s="72">
        <v>66568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1112</v>
      </c>
      <c r="B12" s="54" t="s">
        <v>1122</v>
      </c>
      <c r="C12" s="53" t="s">
        <v>1123</v>
      </c>
      <c r="D12" s="74">
        <f t="shared" si="0"/>
        <v>0</v>
      </c>
      <c r="E12" s="74">
        <f t="shared" si="1"/>
        <v>327356</v>
      </c>
      <c r="F12" s="54" t="s">
        <v>1372</v>
      </c>
      <c r="G12" s="53" t="s">
        <v>1373</v>
      </c>
      <c r="H12" s="74">
        <v>0</v>
      </c>
      <c r="I12" s="74">
        <v>171958</v>
      </c>
      <c r="J12" s="54" t="s">
        <v>1356</v>
      </c>
      <c r="K12" s="53" t="s">
        <v>1357</v>
      </c>
      <c r="L12" s="74">
        <v>0</v>
      </c>
      <c r="M12" s="74">
        <v>123556</v>
      </c>
      <c r="N12" s="54" t="s">
        <v>1358</v>
      </c>
      <c r="O12" s="53" t="s">
        <v>1359</v>
      </c>
      <c r="P12" s="74">
        <v>0</v>
      </c>
      <c r="Q12" s="74">
        <v>31842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1112</v>
      </c>
      <c r="B13" s="54" t="s">
        <v>1124</v>
      </c>
      <c r="C13" s="53" t="s">
        <v>1125</v>
      </c>
      <c r="D13" s="74">
        <f t="shared" si="0"/>
        <v>0</v>
      </c>
      <c r="E13" s="74">
        <f t="shared" si="1"/>
        <v>152793</v>
      </c>
      <c r="F13" s="54" t="s">
        <v>1350</v>
      </c>
      <c r="G13" s="53" t="s">
        <v>1351</v>
      </c>
      <c r="H13" s="74">
        <v>0</v>
      </c>
      <c r="I13" s="74">
        <v>128094</v>
      </c>
      <c r="J13" s="54" t="s">
        <v>1374</v>
      </c>
      <c r="K13" s="53" t="s">
        <v>1375</v>
      </c>
      <c r="L13" s="74">
        <v>0</v>
      </c>
      <c r="M13" s="74">
        <v>24699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1112</v>
      </c>
      <c r="B14" s="54" t="s">
        <v>1126</v>
      </c>
      <c r="C14" s="53" t="s">
        <v>1127</v>
      </c>
      <c r="D14" s="74">
        <f t="shared" si="0"/>
        <v>0</v>
      </c>
      <c r="E14" s="74">
        <f t="shared" si="1"/>
        <v>45073</v>
      </c>
      <c r="F14" s="54" t="s">
        <v>1376</v>
      </c>
      <c r="G14" s="53" t="s">
        <v>1377</v>
      </c>
      <c r="H14" s="74">
        <v>0</v>
      </c>
      <c r="I14" s="74">
        <v>30557</v>
      </c>
      <c r="J14" s="54" t="s">
        <v>1378</v>
      </c>
      <c r="K14" s="53" t="s">
        <v>1379</v>
      </c>
      <c r="L14" s="74">
        <v>0</v>
      </c>
      <c r="M14" s="74">
        <v>14516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1112</v>
      </c>
      <c r="B15" s="54" t="s">
        <v>1128</v>
      </c>
      <c r="C15" s="53" t="s">
        <v>1129</v>
      </c>
      <c r="D15" s="74">
        <f t="shared" si="0"/>
        <v>524121</v>
      </c>
      <c r="E15" s="74">
        <f t="shared" si="1"/>
        <v>233416</v>
      </c>
      <c r="F15" s="54" t="s">
        <v>1380</v>
      </c>
      <c r="G15" s="53" t="s">
        <v>1381</v>
      </c>
      <c r="H15" s="74">
        <v>365257</v>
      </c>
      <c r="I15" s="74">
        <v>181061</v>
      </c>
      <c r="J15" s="54" t="s">
        <v>1382</v>
      </c>
      <c r="K15" s="53" t="s">
        <v>1383</v>
      </c>
      <c r="L15" s="74">
        <v>46381</v>
      </c>
      <c r="M15" s="74">
        <v>22991</v>
      </c>
      <c r="N15" s="54" t="s">
        <v>1384</v>
      </c>
      <c r="O15" s="53" t="s">
        <v>1385</v>
      </c>
      <c r="P15" s="74">
        <v>42425</v>
      </c>
      <c r="Q15" s="74">
        <v>21031</v>
      </c>
      <c r="R15" s="54" t="s">
        <v>1386</v>
      </c>
      <c r="S15" s="53" t="s">
        <v>1387</v>
      </c>
      <c r="T15" s="74">
        <v>16810</v>
      </c>
      <c r="U15" s="74">
        <v>8333</v>
      </c>
      <c r="V15" s="54" t="s">
        <v>1376</v>
      </c>
      <c r="W15" s="53" t="s">
        <v>1377</v>
      </c>
      <c r="X15" s="74">
        <v>31421</v>
      </c>
      <c r="Y15" s="74">
        <v>0</v>
      </c>
      <c r="Z15" s="54" t="s">
        <v>1378</v>
      </c>
      <c r="AA15" s="53" t="s">
        <v>1379</v>
      </c>
      <c r="AB15" s="74">
        <v>21827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1112</v>
      </c>
      <c r="B16" s="54" t="s">
        <v>1130</v>
      </c>
      <c r="C16" s="53" t="s">
        <v>1131</v>
      </c>
      <c r="D16" s="74">
        <f t="shared" si="0"/>
        <v>0</v>
      </c>
      <c r="E16" s="74">
        <f t="shared" si="1"/>
        <v>101113</v>
      </c>
      <c r="F16" s="54" t="s">
        <v>1388</v>
      </c>
      <c r="G16" s="53" t="s">
        <v>1389</v>
      </c>
      <c r="H16" s="74">
        <v>0</v>
      </c>
      <c r="I16" s="74">
        <v>36466</v>
      </c>
      <c r="J16" s="54" t="s">
        <v>1390</v>
      </c>
      <c r="K16" s="53" t="s">
        <v>1391</v>
      </c>
      <c r="L16" s="74">
        <v>0</v>
      </c>
      <c r="M16" s="74">
        <v>13198</v>
      </c>
      <c r="N16" s="54" t="s">
        <v>1360</v>
      </c>
      <c r="O16" s="53" t="s">
        <v>1361</v>
      </c>
      <c r="P16" s="74">
        <v>0</v>
      </c>
      <c r="Q16" s="74">
        <v>51449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1112</v>
      </c>
      <c r="B17" s="54" t="s">
        <v>1132</v>
      </c>
      <c r="C17" s="53" t="s">
        <v>1133</v>
      </c>
      <c r="D17" s="74">
        <f t="shared" si="0"/>
        <v>0</v>
      </c>
      <c r="E17" s="74">
        <f t="shared" si="1"/>
        <v>318401</v>
      </c>
      <c r="F17" s="54" t="s">
        <v>1392</v>
      </c>
      <c r="G17" s="53" t="s">
        <v>1393</v>
      </c>
      <c r="H17" s="74">
        <v>0</v>
      </c>
      <c r="I17" s="74">
        <v>178577</v>
      </c>
      <c r="J17" s="54" t="s">
        <v>1394</v>
      </c>
      <c r="K17" s="53" t="s">
        <v>1395</v>
      </c>
      <c r="L17" s="74">
        <v>0</v>
      </c>
      <c r="M17" s="74">
        <v>139824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1112</v>
      </c>
      <c r="B18" s="54" t="s">
        <v>1134</v>
      </c>
      <c r="C18" s="53" t="s">
        <v>1135</v>
      </c>
      <c r="D18" s="74">
        <f t="shared" si="0"/>
        <v>0</v>
      </c>
      <c r="E18" s="74">
        <f t="shared" si="1"/>
        <v>224187</v>
      </c>
      <c r="F18" s="54" t="s">
        <v>1396</v>
      </c>
      <c r="G18" s="53" t="s">
        <v>1397</v>
      </c>
      <c r="H18" s="74">
        <v>0</v>
      </c>
      <c r="I18" s="74">
        <v>145660</v>
      </c>
      <c r="J18" s="54" t="s">
        <v>1362</v>
      </c>
      <c r="K18" s="53" t="s">
        <v>1363</v>
      </c>
      <c r="L18" s="74">
        <v>0</v>
      </c>
      <c r="M18" s="74">
        <v>51523</v>
      </c>
      <c r="N18" s="54" t="s">
        <v>1364</v>
      </c>
      <c r="O18" s="53" t="s">
        <v>1365</v>
      </c>
      <c r="P18" s="74">
        <v>0</v>
      </c>
      <c r="Q18" s="74">
        <v>27004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1112</v>
      </c>
      <c r="B19" s="54" t="s">
        <v>1136</v>
      </c>
      <c r="C19" s="53" t="s">
        <v>1137</v>
      </c>
      <c r="D19" s="74">
        <f t="shared" si="0"/>
        <v>107425</v>
      </c>
      <c r="E19" s="74">
        <f t="shared" si="1"/>
        <v>85967</v>
      </c>
      <c r="F19" s="54" t="s">
        <v>1398</v>
      </c>
      <c r="G19" s="53" t="s">
        <v>1399</v>
      </c>
      <c r="H19" s="74">
        <v>61758</v>
      </c>
      <c r="I19" s="74">
        <v>52954</v>
      </c>
      <c r="J19" s="54" t="s">
        <v>1400</v>
      </c>
      <c r="K19" s="53" t="s">
        <v>1401</v>
      </c>
      <c r="L19" s="74">
        <v>19455</v>
      </c>
      <c r="M19" s="74">
        <v>20379</v>
      </c>
      <c r="N19" s="54" t="s">
        <v>1402</v>
      </c>
      <c r="O19" s="53" t="s">
        <v>1403</v>
      </c>
      <c r="P19" s="74">
        <v>8582</v>
      </c>
      <c r="Q19" s="74">
        <v>8508</v>
      </c>
      <c r="R19" s="54" t="s">
        <v>1404</v>
      </c>
      <c r="S19" s="53" t="s">
        <v>1405</v>
      </c>
      <c r="T19" s="74">
        <v>17630</v>
      </c>
      <c r="U19" s="74">
        <v>4126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1112</v>
      </c>
      <c r="B20" s="54" t="s">
        <v>1138</v>
      </c>
      <c r="C20" s="53" t="s">
        <v>1139</v>
      </c>
      <c r="D20" s="74">
        <f t="shared" si="0"/>
        <v>336431</v>
      </c>
      <c r="E20" s="74">
        <f t="shared" si="1"/>
        <v>0</v>
      </c>
      <c r="F20" s="54" t="s">
        <v>1350</v>
      </c>
      <c r="G20" s="53" t="s">
        <v>1351</v>
      </c>
      <c r="H20" s="74">
        <v>231633</v>
      </c>
      <c r="I20" s="74">
        <v>0</v>
      </c>
      <c r="J20" s="54" t="s">
        <v>1368</v>
      </c>
      <c r="K20" s="53" t="s">
        <v>1369</v>
      </c>
      <c r="L20" s="74">
        <v>104798</v>
      </c>
      <c r="M20" s="74">
        <v>0</v>
      </c>
      <c r="N20" s="54"/>
      <c r="O20" s="53"/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54"/>
      <c r="W20" s="53"/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1112</v>
      </c>
      <c r="B21" s="54" t="s">
        <v>1140</v>
      </c>
      <c r="C21" s="53" t="s">
        <v>1141</v>
      </c>
      <c r="D21" s="74">
        <f t="shared" si="0"/>
        <v>6042</v>
      </c>
      <c r="E21" s="74">
        <f t="shared" si="1"/>
        <v>75651</v>
      </c>
      <c r="F21" s="54" t="s">
        <v>1350</v>
      </c>
      <c r="G21" s="53" t="s">
        <v>1351</v>
      </c>
      <c r="H21" s="74">
        <v>0</v>
      </c>
      <c r="I21" s="74">
        <v>0</v>
      </c>
      <c r="J21" s="54" t="s">
        <v>1406</v>
      </c>
      <c r="K21" s="53" t="s">
        <v>1407</v>
      </c>
      <c r="L21" s="74">
        <v>1150</v>
      </c>
      <c r="M21" s="74">
        <v>25982</v>
      </c>
      <c r="N21" s="54" t="s">
        <v>1408</v>
      </c>
      <c r="O21" s="53" t="s">
        <v>1409</v>
      </c>
      <c r="P21" s="74">
        <v>995</v>
      </c>
      <c r="Q21" s="74">
        <v>19544</v>
      </c>
      <c r="R21" s="54" t="s">
        <v>1410</v>
      </c>
      <c r="S21" s="53" t="s">
        <v>1411</v>
      </c>
      <c r="T21" s="74">
        <v>769</v>
      </c>
      <c r="U21" s="74">
        <v>17192</v>
      </c>
      <c r="V21" s="54" t="s">
        <v>1412</v>
      </c>
      <c r="W21" s="53" t="s">
        <v>1413</v>
      </c>
      <c r="X21" s="74">
        <v>311</v>
      </c>
      <c r="Y21" s="74">
        <v>7512</v>
      </c>
      <c r="Z21" s="54" t="s">
        <v>1414</v>
      </c>
      <c r="AA21" s="53" t="s">
        <v>1415</v>
      </c>
      <c r="AB21" s="74">
        <v>266</v>
      </c>
      <c r="AC21" s="74">
        <v>5421</v>
      </c>
      <c r="AD21" s="54" t="s">
        <v>1374</v>
      </c>
      <c r="AE21" s="53" t="s">
        <v>1375</v>
      </c>
      <c r="AF21" s="74">
        <v>2551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1112</v>
      </c>
      <c r="B22" s="54" t="s">
        <v>1142</v>
      </c>
      <c r="C22" s="53" t="s">
        <v>1143</v>
      </c>
      <c r="D22" s="74">
        <f t="shared" si="0"/>
        <v>6408</v>
      </c>
      <c r="E22" s="74">
        <f t="shared" si="1"/>
        <v>160514</v>
      </c>
      <c r="F22" s="54" t="s">
        <v>1372</v>
      </c>
      <c r="G22" s="53" t="s">
        <v>1373</v>
      </c>
      <c r="H22" s="74">
        <v>6408</v>
      </c>
      <c r="I22" s="74">
        <v>160514</v>
      </c>
      <c r="J22" s="54"/>
      <c r="K22" s="53"/>
      <c r="L22" s="74">
        <v>0</v>
      </c>
      <c r="M22" s="74">
        <v>0</v>
      </c>
      <c r="N22" s="54"/>
      <c r="O22" s="53"/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  <row r="23" spans="1:125" s="50" customFormat="1" ht="12" customHeight="1">
      <c r="A23" s="53" t="s">
        <v>1112</v>
      </c>
      <c r="B23" s="54" t="s">
        <v>1144</v>
      </c>
      <c r="C23" s="53" t="s">
        <v>1145</v>
      </c>
      <c r="D23" s="74">
        <f t="shared" si="0"/>
        <v>0</v>
      </c>
      <c r="E23" s="74">
        <f t="shared" si="1"/>
        <v>44648</v>
      </c>
      <c r="F23" s="54" t="s">
        <v>1416</v>
      </c>
      <c r="G23" s="53" t="s">
        <v>1417</v>
      </c>
      <c r="H23" s="74">
        <v>0</v>
      </c>
      <c r="I23" s="74">
        <v>26012</v>
      </c>
      <c r="J23" s="54" t="s">
        <v>1372</v>
      </c>
      <c r="K23" s="53" t="s">
        <v>1373</v>
      </c>
      <c r="L23" s="74">
        <v>0</v>
      </c>
      <c r="M23" s="74">
        <v>18636</v>
      </c>
      <c r="N23" s="54"/>
      <c r="O23" s="53"/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54"/>
      <c r="W23" s="53"/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54"/>
      <c r="AE23" s="53"/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54"/>
      <c r="AM23" s="53"/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54"/>
      <c r="AU23" s="53"/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54"/>
      <c r="BC23" s="53"/>
      <c r="BD23" s="74">
        <v>0</v>
      </c>
      <c r="BE23" s="74">
        <v>0</v>
      </c>
      <c r="BF23" s="54"/>
      <c r="BG23" s="53"/>
      <c r="BH23" s="74">
        <v>0</v>
      </c>
      <c r="BI23" s="74">
        <v>0</v>
      </c>
      <c r="BJ23" s="54"/>
      <c r="BK23" s="53"/>
      <c r="BL23" s="74">
        <v>0</v>
      </c>
      <c r="BM23" s="74">
        <v>0</v>
      </c>
      <c r="BN23" s="54"/>
      <c r="BO23" s="53"/>
      <c r="BP23" s="74">
        <v>0</v>
      </c>
      <c r="BQ23" s="74">
        <v>0</v>
      </c>
      <c r="BR23" s="54"/>
      <c r="BS23" s="53"/>
      <c r="BT23" s="74">
        <v>0</v>
      </c>
      <c r="BU23" s="74">
        <v>0</v>
      </c>
      <c r="BV23" s="54"/>
      <c r="BW23" s="53"/>
      <c r="BX23" s="74">
        <v>0</v>
      </c>
      <c r="BY23" s="74">
        <v>0</v>
      </c>
      <c r="BZ23" s="54"/>
      <c r="CA23" s="53"/>
      <c r="CB23" s="74">
        <v>0</v>
      </c>
      <c r="CC23" s="74">
        <v>0</v>
      </c>
      <c r="CD23" s="54"/>
      <c r="CE23" s="53"/>
      <c r="CF23" s="74">
        <v>0</v>
      </c>
      <c r="CG23" s="74">
        <v>0</v>
      </c>
      <c r="CH23" s="54"/>
      <c r="CI23" s="53"/>
      <c r="CJ23" s="74">
        <v>0</v>
      </c>
      <c r="CK23" s="74">
        <v>0</v>
      </c>
      <c r="CL23" s="54"/>
      <c r="CM23" s="53"/>
      <c r="CN23" s="74">
        <v>0</v>
      </c>
      <c r="CO23" s="74">
        <v>0</v>
      </c>
      <c r="CP23" s="54"/>
      <c r="CQ23" s="53"/>
      <c r="CR23" s="74">
        <v>0</v>
      </c>
      <c r="CS23" s="74">
        <v>0</v>
      </c>
      <c r="CT23" s="54"/>
      <c r="CU23" s="53"/>
      <c r="CV23" s="74">
        <v>0</v>
      </c>
      <c r="CW23" s="74">
        <v>0</v>
      </c>
      <c r="CX23" s="54"/>
      <c r="CY23" s="53"/>
      <c r="CZ23" s="74">
        <v>0</v>
      </c>
      <c r="DA23" s="74">
        <v>0</v>
      </c>
      <c r="DB23" s="54"/>
      <c r="DC23" s="53"/>
      <c r="DD23" s="74">
        <v>0</v>
      </c>
      <c r="DE23" s="74">
        <v>0</v>
      </c>
      <c r="DF23" s="54"/>
      <c r="DG23" s="53"/>
      <c r="DH23" s="74">
        <v>0</v>
      </c>
      <c r="DI23" s="74">
        <v>0</v>
      </c>
      <c r="DJ23" s="54"/>
      <c r="DK23" s="53"/>
      <c r="DL23" s="74">
        <v>0</v>
      </c>
      <c r="DM23" s="74">
        <v>0</v>
      </c>
      <c r="DN23" s="54"/>
      <c r="DO23" s="53"/>
      <c r="DP23" s="74">
        <v>0</v>
      </c>
      <c r="DQ23" s="74">
        <v>0</v>
      </c>
      <c r="DR23" s="54"/>
      <c r="DS23" s="53"/>
      <c r="DT23" s="74">
        <v>0</v>
      </c>
      <c r="DU23" s="74">
        <v>0</v>
      </c>
    </row>
    <row r="24" spans="1:125" s="50" customFormat="1" ht="12" customHeight="1">
      <c r="A24" s="53" t="s">
        <v>1112</v>
      </c>
      <c r="B24" s="54" t="s">
        <v>1146</v>
      </c>
      <c r="C24" s="53" t="s">
        <v>1147</v>
      </c>
      <c r="D24" s="74">
        <f t="shared" si="0"/>
        <v>100370</v>
      </c>
      <c r="E24" s="74">
        <f t="shared" si="1"/>
        <v>69298</v>
      </c>
      <c r="F24" s="54" t="s">
        <v>1418</v>
      </c>
      <c r="G24" s="53" t="s">
        <v>1419</v>
      </c>
      <c r="H24" s="74">
        <v>41892</v>
      </c>
      <c r="I24" s="74">
        <v>30024</v>
      </c>
      <c r="J24" s="54" t="s">
        <v>1420</v>
      </c>
      <c r="K24" s="53" t="s">
        <v>1421</v>
      </c>
      <c r="L24" s="74">
        <v>58478</v>
      </c>
      <c r="M24" s="74">
        <v>39274</v>
      </c>
      <c r="N24" s="54"/>
      <c r="O24" s="53"/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54"/>
      <c r="W24" s="53"/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54"/>
      <c r="AE24" s="53"/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54"/>
      <c r="AM24" s="53"/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54"/>
      <c r="AU24" s="53"/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54"/>
      <c r="BC24" s="53"/>
      <c r="BD24" s="74">
        <v>0</v>
      </c>
      <c r="BE24" s="74">
        <v>0</v>
      </c>
      <c r="BF24" s="54"/>
      <c r="BG24" s="53"/>
      <c r="BH24" s="74">
        <v>0</v>
      </c>
      <c r="BI24" s="74">
        <v>0</v>
      </c>
      <c r="BJ24" s="54"/>
      <c r="BK24" s="53"/>
      <c r="BL24" s="74">
        <v>0</v>
      </c>
      <c r="BM24" s="74">
        <v>0</v>
      </c>
      <c r="BN24" s="54"/>
      <c r="BO24" s="53"/>
      <c r="BP24" s="74">
        <v>0</v>
      </c>
      <c r="BQ24" s="74">
        <v>0</v>
      </c>
      <c r="BR24" s="54"/>
      <c r="BS24" s="53"/>
      <c r="BT24" s="74">
        <v>0</v>
      </c>
      <c r="BU24" s="74">
        <v>0</v>
      </c>
      <c r="BV24" s="54"/>
      <c r="BW24" s="53"/>
      <c r="BX24" s="74">
        <v>0</v>
      </c>
      <c r="BY24" s="74">
        <v>0</v>
      </c>
      <c r="BZ24" s="54"/>
      <c r="CA24" s="53"/>
      <c r="CB24" s="74">
        <v>0</v>
      </c>
      <c r="CC24" s="74">
        <v>0</v>
      </c>
      <c r="CD24" s="54"/>
      <c r="CE24" s="53"/>
      <c r="CF24" s="74">
        <v>0</v>
      </c>
      <c r="CG24" s="74">
        <v>0</v>
      </c>
      <c r="CH24" s="54"/>
      <c r="CI24" s="53"/>
      <c r="CJ24" s="74">
        <v>0</v>
      </c>
      <c r="CK24" s="74">
        <v>0</v>
      </c>
      <c r="CL24" s="54"/>
      <c r="CM24" s="53"/>
      <c r="CN24" s="74">
        <v>0</v>
      </c>
      <c r="CO24" s="74">
        <v>0</v>
      </c>
      <c r="CP24" s="54"/>
      <c r="CQ24" s="53"/>
      <c r="CR24" s="74">
        <v>0</v>
      </c>
      <c r="CS24" s="74">
        <v>0</v>
      </c>
      <c r="CT24" s="54"/>
      <c r="CU24" s="53"/>
      <c r="CV24" s="74">
        <v>0</v>
      </c>
      <c r="CW24" s="74">
        <v>0</v>
      </c>
      <c r="CX24" s="54"/>
      <c r="CY24" s="53"/>
      <c r="CZ24" s="74">
        <v>0</v>
      </c>
      <c r="DA24" s="74">
        <v>0</v>
      </c>
      <c r="DB24" s="54"/>
      <c r="DC24" s="53"/>
      <c r="DD24" s="74">
        <v>0</v>
      </c>
      <c r="DE24" s="74">
        <v>0</v>
      </c>
      <c r="DF24" s="54"/>
      <c r="DG24" s="53"/>
      <c r="DH24" s="74">
        <v>0</v>
      </c>
      <c r="DI24" s="74">
        <v>0</v>
      </c>
      <c r="DJ24" s="54"/>
      <c r="DK24" s="53"/>
      <c r="DL24" s="74">
        <v>0</v>
      </c>
      <c r="DM24" s="74">
        <v>0</v>
      </c>
      <c r="DN24" s="54"/>
      <c r="DO24" s="53"/>
      <c r="DP24" s="74">
        <v>0</v>
      </c>
      <c r="DQ24" s="74">
        <v>0</v>
      </c>
      <c r="DR24" s="54"/>
      <c r="DS24" s="53"/>
      <c r="DT24" s="74">
        <v>0</v>
      </c>
      <c r="DU24" s="74">
        <v>0</v>
      </c>
    </row>
    <row r="25" spans="1:125" s="50" customFormat="1" ht="12" customHeight="1">
      <c r="A25" s="53" t="s">
        <v>1112</v>
      </c>
      <c r="B25" s="54" t="s">
        <v>1148</v>
      </c>
      <c r="C25" s="53" t="s">
        <v>1149</v>
      </c>
      <c r="D25" s="74">
        <f t="shared" si="0"/>
        <v>354688</v>
      </c>
      <c r="E25" s="74">
        <f t="shared" si="1"/>
        <v>127153</v>
      </c>
      <c r="F25" s="54" t="s">
        <v>1422</v>
      </c>
      <c r="G25" s="53" t="s">
        <v>1423</v>
      </c>
      <c r="H25" s="74">
        <v>209968</v>
      </c>
      <c r="I25" s="74">
        <v>44040</v>
      </c>
      <c r="J25" s="54" t="s">
        <v>1424</v>
      </c>
      <c r="K25" s="53" t="s">
        <v>1425</v>
      </c>
      <c r="L25" s="74">
        <v>29400</v>
      </c>
      <c r="M25" s="74">
        <v>24301</v>
      </c>
      <c r="N25" s="54" t="s">
        <v>1426</v>
      </c>
      <c r="O25" s="53" t="s">
        <v>1427</v>
      </c>
      <c r="P25" s="74">
        <v>24882</v>
      </c>
      <c r="Q25" s="74">
        <v>23353</v>
      </c>
      <c r="R25" s="54" t="s">
        <v>1428</v>
      </c>
      <c r="S25" s="53" t="s">
        <v>1429</v>
      </c>
      <c r="T25" s="74">
        <v>41609</v>
      </c>
      <c r="U25" s="74">
        <v>10731</v>
      </c>
      <c r="V25" s="54" t="s">
        <v>1430</v>
      </c>
      <c r="W25" s="53" t="s">
        <v>1431</v>
      </c>
      <c r="X25" s="74">
        <v>24877</v>
      </c>
      <c r="Y25" s="74">
        <v>6871</v>
      </c>
      <c r="Z25" s="54" t="s">
        <v>1432</v>
      </c>
      <c r="AA25" s="53" t="s">
        <v>1433</v>
      </c>
      <c r="AB25" s="74">
        <v>23952</v>
      </c>
      <c r="AC25" s="74">
        <v>17857</v>
      </c>
      <c r="AD25" s="54"/>
      <c r="AE25" s="53"/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54"/>
      <c r="AM25" s="53"/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54"/>
      <c r="AU25" s="53"/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54"/>
      <c r="BC25" s="53"/>
      <c r="BD25" s="74">
        <v>0</v>
      </c>
      <c r="BE25" s="74">
        <v>0</v>
      </c>
      <c r="BF25" s="54"/>
      <c r="BG25" s="53"/>
      <c r="BH25" s="74">
        <v>0</v>
      </c>
      <c r="BI25" s="74">
        <v>0</v>
      </c>
      <c r="BJ25" s="54"/>
      <c r="BK25" s="53"/>
      <c r="BL25" s="74">
        <v>0</v>
      </c>
      <c r="BM25" s="74">
        <v>0</v>
      </c>
      <c r="BN25" s="54"/>
      <c r="BO25" s="53"/>
      <c r="BP25" s="74">
        <v>0</v>
      </c>
      <c r="BQ25" s="74">
        <v>0</v>
      </c>
      <c r="BR25" s="54"/>
      <c r="BS25" s="53"/>
      <c r="BT25" s="74">
        <v>0</v>
      </c>
      <c r="BU25" s="74">
        <v>0</v>
      </c>
      <c r="BV25" s="54"/>
      <c r="BW25" s="53"/>
      <c r="BX25" s="74">
        <v>0</v>
      </c>
      <c r="BY25" s="74">
        <v>0</v>
      </c>
      <c r="BZ25" s="54"/>
      <c r="CA25" s="53"/>
      <c r="CB25" s="74">
        <v>0</v>
      </c>
      <c r="CC25" s="74">
        <v>0</v>
      </c>
      <c r="CD25" s="54"/>
      <c r="CE25" s="53"/>
      <c r="CF25" s="74">
        <v>0</v>
      </c>
      <c r="CG25" s="74">
        <v>0</v>
      </c>
      <c r="CH25" s="54"/>
      <c r="CI25" s="53"/>
      <c r="CJ25" s="74">
        <v>0</v>
      </c>
      <c r="CK25" s="74">
        <v>0</v>
      </c>
      <c r="CL25" s="54"/>
      <c r="CM25" s="53"/>
      <c r="CN25" s="74">
        <v>0</v>
      </c>
      <c r="CO25" s="74">
        <v>0</v>
      </c>
      <c r="CP25" s="54"/>
      <c r="CQ25" s="53"/>
      <c r="CR25" s="74">
        <v>0</v>
      </c>
      <c r="CS25" s="74">
        <v>0</v>
      </c>
      <c r="CT25" s="54"/>
      <c r="CU25" s="53"/>
      <c r="CV25" s="74">
        <v>0</v>
      </c>
      <c r="CW25" s="74">
        <v>0</v>
      </c>
      <c r="CX25" s="54"/>
      <c r="CY25" s="53"/>
      <c r="CZ25" s="74">
        <v>0</v>
      </c>
      <c r="DA25" s="74">
        <v>0</v>
      </c>
      <c r="DB25" s="54"/>
      <c r="DC25" s="53"/>
      <c r="DD25" s="74">
        <v>0</v>
      </c>
      <c r="DE25" s="74">
        <v>0</v>
      </c>
      <c r="DF25" s="54"/>
      <c r="DG25" s="53"/>
      <c r="DH25" s="74">
        <v>0</v>
      </c>
      <c r="DI25" s="74">
        <v>0</v>
      </c>
      <c r="DJ25" s="54"/>
      <c r="DK25" s="53"/>
      <c r="DL25" s="74">
        <v>0</v>
      </c>
      <c r="DM25" s="74">
        <v>0</v>
      </c>
      <c r="DN25" s="54"/>
      <c r="DO25" s="53"/>
      <c r="DP25" s="74">
        <v>0</v>
      </c>
      <c r="DQ25" s="74">
        <v>0</v>
      </c>
      <c r="DR25" s="54"/>
      <c r="DS25" s="53"/>
      <c r="DT25" s="74">
        <v>0</v>
      </c>
      <c r="DU25" s="74">
        <v>0</v>
      </c>
    </row>
    <row r="26" spans="1:125" s="50" customFormat="1" ht="12" customHeight="1">
      <c r="A26" s="53" t="s">
        <v>1112</v>
      </c>
      <c r="B26" s="54" t="s">
        <v>1150</v>
      </c>
      <c r="C26" s="53" t="s">
        <v>1151</v>
      </c>
      <c r="D26" s="74">
        <f t="shared" si="0"/>
        <v>444328</v>
      </c>
      <c r="E26" s="74">
        <f t="shared" si="1"/>
        <v>358223</v>
      </c>
      <c r="F26" s="54" t="s">
        <v>1434</v>
      </c>
      <c r="G26" s="53" t="s">
        <v>1435</v>
      </c>
      <c r="H26" s="74">
        <v>276828</v>
      </c>
      <c r="I26" s="74">
        <v>205633</v>
      </c>
      <c r="J26" s="54" t="s">
        <v>1436</v>
      </c>
      <c r="K26" s="53" t="s">
        <v>1437</v>
      </c>
      <c r="L26" s="74">
        <v>38508</v>
      </c>
      <c r="M26" s="74">
        <v>53041</v>
      </c>
      <c r="N26" s="54" t="s">
        <v>1438</v>
      </c>
      <c r="O26" s="53" t="s">
        <v>1439</v>
      </c>
      <c r="P26" s="74">
        <v>26718</v>
      </c>
      <c r="Q26" s="74">
        <v>47199</v>
      </c>
      <c r="R26" s="54" t="s">
        <v>1440</v>
      </c>
      <c r="S26" s="53" t="s">
        <v>1441</v>
      </c>
      <c r="T26" s="74">
        <v>12964</v>
      </c>
      <c r="U26" s="74">
        <v>0</v>
      </c>
      <c r="V26" s="54" t="s">
        <v>1442</v>
      </c>
      <c r="W26" s="53" t="s">
        <v>1443</v>
      </c>
      <c r="X26" s="74">
        <v>10616</v>
      </c>
      <c r="Y26" s="74">
        <v>0</v>
      </c>
      <c r="Z26" s="54" t="s">
        <v>1444</v>
      </c>
      <c r="AA26" s="53" t="s">
        <v>1445</v>
      </c>
      <c r="AB26" s="74">
        <v>5714</v>
      </c>
      <c r="AC26" s="74">
        <v>0</v>
      </c>
      <c r="AD26" s="54" t="s">
        <v>1446</v>
      </c>
      <c r="AE26" s="53" t="s">
        <v>1447</v>
      </c>
      <c r="AF26" s="74">
        <v>11356</v>
      </c>
      <c r="AG26" s="74">
        <v>0</v>
      </c>
      <c r="AH26" s="54" t="s">
        <v>1448</v>
      </c>
      <c r="AI26" s="53" t="s">
        <v>1449</v>
      </c>
      <c r="AJ26" s="74">
        <v>6263</v>
      </c>
      <c r="AK26" s="74">
        <v>0</v>
      </c>
      <c r="AL26" s="54" t="s">
        <v>1450</v>
      </c>
      <c r="AM26" s="53" t="s">
        <v>1451</v>
      </c>
      <c r="AN26" s="74">
        <v>9045</v>
      </c>
      <c r="AO26" s="74">
        <v>0</v>
      </c>
      <c r="AP26" s="54" t="s">
        <v>1452</v>
      </c>
      <c r="AQ26" s="53" t="s">
        <v>1453</v>
      </c>
      <c r="AR26" s="74">
        <v>7124</v>
      </c>
      <c r="AS26" s="74">
        <v>0</v>
      </c>
      <c r="AT26" s="54" t="s">
        <v>1454</v>
      </c>
      <c r="AU26" s="53" t="s">
        <v>1455</v>
      </c>
      <c r="AV26" s="74">
        <v>16529</v>
      </c>
      <c r="AW26" s="74">
        <v>20301</v>
      </c>
      <c r="AX26" s="54" t="s">
        <v>1456</v>
      </c>
      <c r="AY26" s="53" t="s">
        <v>1457</v>
      </c>
      <c r="AZ26" s="74">
        <v>15823</v>
      </c>
      <c r="BA26" s="74">
        <v>18889</v>
      </c>
      <c r="BB26" s="54" t="s">
        <v>1458</v>
      </c>
      <c r="BC26" s="53" t="s">
        <v>1459</v>
      </c>
      <c r="BD26" s="74">
        <v>6840</v>
      </c>
      <c r="BE26" s="74">
        <v>13160</v>
      </c>
      <c r="BF26" s="54"/>
      <c r="BG26" s="53"/>
      <c r="BH26" s="74">
        <v>0</v>
      </c>
      <c r="BI26" s="74">
        <v>0</v>
      </c>
      <c r="BJ26" s="54"/>
      <c r="BK26" s="53"/>
      <c r="BL26" s="74">
        <v>0</v>
      </c>
      <c r="BM26" s="74">
        <v>0</v>
      </c>
      <c r="BN26" s="54"/>
      <c r="BO26" s="53"/>
      <c r="BP26" s="74">
        <v>0</v>
      </c>
      <c r="BQ26" s="74">
        <v>0</v>
      </c>
      <c r="BR26" s="54"/>
      <c r="BS26" s="53"/>
      <c r="BT26" s="74">
        <v>0</v>
      </c>
      <c r="BU26" s="74">
        <v>0</v>
      </c>
      <c r="BV26" s="54"/>
      <c r="BW26" s="53"/>
      <c r="BX26" s="74">
        <v>0</v>
      </c>
      <c r="BY26" s="74">
        <v>0</v>
      </c>
      <c r="BZ26" s="54"/>
      <c r="CA26" s="53"/>
      <c r="CB26" s="74">
        <v>0</v>
      </c>
      <c r="CC26" s="74">
        <v>0</v>
      </c>
      <c r="CD26" s="54"/>
      <c r="CE26" s="53"/>
      <c r="CF26" s="74">
        <v>0</v>
      </c>
      <c r="CG26" s="74">
        <v>0</v>
      </c>
      <c r="CH26" s="54"/>
      <c r="CI26" s="53"/>
      <c r="CJ26" s="74">
        <v>0</v>
      </c>
      <c r="CK26" s="74">
        <v>0</v>
      </c>
      <c r="CL26" s="54"/>
      <c r="CM26" s="53"/>
      <c r="CN26" s="74">
        <v>0</v>
      </c>
      <c r="CO26" s="74">
        <v>0</v>
      </c>
      <c r="CP26" s="54"/>
      <c r="CQ26" s="53"/>
      <c r="CR26" s="74">
        <v>0</v>
      </c>
      <c r="CS26" s="74">
        <v>0</v>
      </c>
      <c r="CT26" s="54"/>
      <c r="CU26" s="53"/>
      <c r="CV26" s="74">
        <v>0</v>
      </c>
      <c r="CW26" s="74">
        <v>0</v>
      </c>
      <c r="CX26" s="54"/>
      <c r="CY26" s="53"/>
      <c r="CZ26" s="74">
        <v>0</v>
      </c>
      <c r="DA26" s="74">
        <v>0</v>
      </c>
      <c r="DB26" s="54"/>
      <c r="DC26" s="53"/>
      <c r="DD26" s="74">
        <v>0</v>
      </c>
      <c r="DE26" s="74">
        <v>0</v>
      </c>
      <c r="DF26" s="54"/>
      <c r="DG26" s="53"/>
      <c r="DH26" s="74">
        <v>0</v>
      </c>
      <c r="DI26" s="74">
        <v>0</v>
      </c>
      <c r="DJ26" s="54"/>
      <c r="DK26" s="53"/>
      <c r="DL26" s="74">
        <v>0</v>
      </c>
      <c r="DM26" s="74">
        <v>0</v>
      </c>
      <c r="DN26" s="54"/>
      <c r="DO26" s="53"/>
      <c r="DP26" s="74">
        <v>0</v>
      </c>
      <c r="DQ26" s="74">
        <v>0</v>
      </c>
      <c r="DR26" s="54"/>
      <c r="DS26" s="53"/>
      <c r="DT26" s="74">
        <v>0</v>
      </c>
      <c r="DU26" s="74">
        <v>0</v>
      </c>
    </row>
    <row r="27" spans="1:125" s="50" customFormat="1" ht="12" customHeight="1">
      <c r="A27" s="53" t="s">
        <v>1112</v>
      </c>
      <c r="B27" s="54" t="s">
        <v>1152</v>
      </c>
      <c r="C27" s="53" t="s">
        <v>1153</v>
      </c>
      <c r="D27" s="74">
        <f t="shared" si="0"/>
        <v>454130</v>
      </c>
      <c r="E27" s="74">
        <f t="shared" si="1"/>
        <v>0</v>
      </c>
      <c r="F27" s="54" t="s">
        <v>1396</v>
      </c>
      <c r="G27" s="53" t="s">
        <v>1397</v>
      </c>
      <c r="H27" s="74">
        <v>174933</v>
      </c>
      <c r="I27" s="74">
        <v>0</v>
      </c>
      <c r="J27" s="54" t="s">
        <v>1398</v>
      </c>
      <c r="K27" s="53" t="s">
        <v>1399</v>
      </c>
      <c r="L27" s="74">
        <v>74627</v>
      </c>
      <c r="M27" s="74">
        <v>0</v>
      </c>
      <c r="N27" s="54" t="s">
        <v>1360</v>
      </c>
      <c r="O27" s="53" t="s">
        <v>1361</v>
      </c>
      <c r="P27" s="74">
        <v>54815</v>
      </c>
      <c r="Q27" s="74">
        <v>0</v>
      </c>
      <c r="R27" s="54" t="s">
        <v>1362</v>
      </c>
      <c r="S27" s="53" t="s">
        <v>1363</v>
      </c>
      <c r="T27" s="74">
        <v>64880</v>
      </c>
      <c r="U27" s="74">
        <v>0</v>
      </c>
      <c r="V27" s="54" t="s">
        <v>1400</v>
      </c>
      <c r="W27" s="53" t="s">
        <v>1401</v>
      </c>
      <c r="X27" s="74">
        <v>20142</v>
      </c>
      <c r="Y27" s="74">
        <v>0</v>
      </c>
      <c r="Z27" s="54" t="s">
        <v>1364</v>
      </c>
      <c r="AA27" s="53" t="s">
        <v>1365</v>
      </c>
      <c r="AB27" s="74">
        <v>33769</v>
      </c>
      <c r="AC27" s="74">
        <v>0</v>
      </c>
      <c r="AD27" s="54" t="s">
        <v>1402</v>
      </c>
      <c r="AE27" s="53" t="s">
        <v>1403</v>
      </c>
      <c r="AF27" s="74">
        <v>10127</v>
      </c>
      <c r="AG27" s="74">
        <v>0</v>
      </c>
      <c r="AH27" s="54" t="s">
        <v>1404</v>
      </c>
      <c r="AI27" s="53" t="s">
        <v>1405</v>
      </c>
      <c r="AJ27" s="74">
        <v>20837</v>
      </c>
      <c r="AK27" s="74">
        <v>0</v>
      </c>
      <c r="AL27" s="54"/>
      <c r="AM27" s="53"/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54"/>
      <c r="AU27" s="53"/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54"/>
      <c r="BC27" s="53"/>
      <c r="BD27" s="74">
        <v>0</v>
      </c>
      <c r="BE27" s="74">
        <v>0</v>
      </c>
      <c r="BF27" s="54"/>
      <c r="BG27" s="53"/>
      <c r="BH27" s="74">
        <v>0</v>
      </c>
      <c r="BI27" s="74">
        <v>0</v>
      </c>
      <c r="BJ27" s="54"/>
      <c r="BK27" s="53"/>
      <c r="BL27" s="74">
        <v>0</v>
      </c>
      <c r="BM27" s="74">
        <v>0</v>
      </c>
      <c r="BN27" s="54"/>
      <c r="BO27" s="53"/>
      <c r="BP27" s="74">
        <v>0</v>
      </c>
      <c r="BQ27" s="74">
        <v>0</v>
      </c>
      <c r="BR27" s="54"/>
      <c r="BS27" s="53"/>
      <c r="BT27" s="74">
        <v>0</v>
      </c>
      <c r="BU27" s="74">
        <v>0</v>
      </c>
      <c r="BV27" s="54"/>
      <c r="BW27" s="53"/>
      <c r="BX27" s="74">
        <v>0</v>
      </c>
      <c r="BY27" s="74">
        <v>0</v>
      </c>
      <c r="BZ27" s="54"/>
      <c r="CA27" s="53"/>
      <c r="CB27" s="74">
        <v>0</v>
      </c>
      <c r="CC27" s="74">
        <v>0</v>
      </c>
      <c r="CD27" s="54"/>
      <c r="CE27" s="53"/>
      <c r="CF27" s="74">
        <v>0</v>
      </c>
      <c r="CG27" s="74">
        <v>0</v>
      </c>
      <c r="CH27" s="54"/>
      <c r="CI27" s="53"/>
      <c r="CJ27" s="74">
        <v>0</v>
      </c>
      <c r="CK27" s="74">
        <v>0</v>
      </c>
      <c r="CL27" s="54"/>
      <c r="CM27" s="53"/>
      <c r="CN27" s="74">
        <v>0</v>
      </c>
      <c r="CO27" s="74">
        <v>0</v>
      </c>
      <c r="CP27" s="54"/>
      <c r="CQ27" s="53"/>
      <c r="CR27" s="74">
        <v>0</v>
      </c>
      <c r="CS27" s="74">
        <v>0</v>
      </c>
      <c r="CT27" s="54"/>
      <c r="CU27" s="53"/>
      <c r="CV27" s="74">
        <v>0</v>
      </c>
      <c r="CW27" s="74">
        <v>0</v>
      </c>
      <c r="CX27" s="54"/>
      <c r="CY27" s="53"/>
      <c r="CZ27" s="74">
        <v>0</v>
      </c>
      <c r="DA27" s="74">
        <v>0</v>
      </c>
      <c r="DB27" s="54"/>
      <c r="DC27" s="53"/>
      <c r="DD27" s="74">
        <v>0</v>
      </c>
      <c r="DE27" s="74">
        <v>0</v>
      </c>
      <c r="DF27" s="54"/>
      <c r="DG27" s="53"/>
      <c r="DH27" s="74">
        <v>0</v>
      </c>
      <c r="DI27" s="74">
        <v>0</v>
      </c>
      <c r="DJ27" s="54"/>
      <c r="DK27" s="53"/>
      <c r="DL27" s="74">
        <v>0</v>
      </c>
      <c r="DM27" s="74">
        <v>0</v>
      </c>
      <c r="DN27" s="54"/>
      <c r="DO27" s="53"/>
      <c r="DP27" s="74">
        <v>0</v>
      </c>
      <c r="DQ27" s="74">
        <v>0</v>
      </c>
      <c r="DR27" s="54"/>
      <c r="DS27" s="53"/>
      <c r="DT27" s="74">
        <v>0</v>
      </c>
      <c r="DU27" s="74">
        <v>0</v>
      </c>
    </row>
    <row r="28" spans="1:125" s="50" customFormat="1" ht="12" customHeight="1">
      <c r="A28" s="53" t="s">
        <v>1112</v>
      </c>
      <c r="B28" s="54" t="s">
        <v>1154</v>
      </c>
      <c r="C28" s="53" t="s">
        <v>1155</v>
      </c>
      <c r="D28" s="74">
        <f t="shared" si="0"/>
        <v>0</v>
      </c>
      <c r="E28" s="74">
        <f t="shared" si="1"/>
        <v>93334</v>
      </c>
      <c r="F28" s="54" t="s">
        <v>1460</v>
      </c>
      <c r="G28" s="53" t="s">
        <v>1461</v>
      </c>
      <c r="H28" s="74">
        <v>0</v>
      </c>
      <c r="I28" s="74">
        <v>54600</v>
      </c>
      <c r="J28" s="54" t="s">
        <v>1372</v>
      </c>
      <c r="K28" s="53" t="s">
        <v>1373</v>
      </c>
      <c r="L28" s="74">
        <v>0</v>
      </c>
      <c r="M28" s="74">
        <v>22867</v>
      </c>
      <c r="N28" s="54" t="s">
        <v>1462</v>
      </c>
      <c r="O28" s="53" t="s">
        <v>1463</v>
      </c>
      <c r="P28" s="74">
        <v>0</v>
      </c>
      <c r="Q28" s="74">
        <v>8214</v>
      </c>
      <c r="R28" s="54" t="s">
        <v>1464</v>
      </c>
      <c r="S28" s="53" t="s">
        <v>1465</v>
      </c>
      <c r="T28" s="74">
        <v>0</v>
      </c>
      <c r="U28" s="74">
        <v>7653</v>
      </c>
      <c r="V28" s="54"/>
      <c r="W28" s="53"/>
      <c r="X28" s="74">
        <v>0</v>
      </c>
      <c r="Y28" s="74">
        <v>0</v>
      </c>
      <c r="Z28" s="54"/>
      <c r="AA28" s="53"/>
      <c r="AB28" s="74">
        <v>0</v>
      </c>
      <c r="AC28" s="74">
        <v>0</v>
      </c>
      <c r="AD28" s="54"/>
      <c r="AE28" s="53"/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54"/>
      <c r="AM28" s="53"/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54"/>
      <c r="AU28" s="53"/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54"/>
      <c r="BC28" s="53"/>
      <c r="BD28" s="74">
        <v>0</v>
      </c>
      <c r="BE28" s="74">
        <v>0</v>
      </c>
      <c r="BF28" s="54"/>
      <c r="BG28" s="53"/>
      <c r="BH28" s="74">
        <v>0</v>
      </c>
      <c r="BI28" s="74">
        <v>0</v>
      </c>
      <c r="BJ28" s="54"/>
      <c r="BK28" s="53"/>
      <c r="BL28" s="74">
        <v>0</v>
      </c>
      <c r="BM28" s="74">
        <v>0</v>
      </c>
      <c r="BN28" s="54"/>
      <c r="BO28" s="53"/>
      <c r="BP28" s="74">
        <v>0</v>
      </c>
      <c r="BQ28" s="74">
        <v>0</v>
      </c>
      <c r="BR28" s="54"/>
      <c r="BS28" s="53"/>
      <c r="BT28" s="74">
        <v>0</v>
      </c>
      <c r="BU28" s="74">
        <v>0</v>
      </c>
      <c r="BV28" s="54"/>
      <c r="BW28" s="53"/>
      <c r="BX28" s="74">
        <v>0</v>
      </c>
      <c r="BY28" s="74">
        <v>0</v>
      </c>
      <c r="BZ28" s="54"/>
      <c r="CA28" s="53"/>
      <c r="CB28" s="74">
        <v>0</v>
      </c>
      <c r="CC28" s="74">
        <v>0</v>
      </c>
      <c r="CD28" s="54"/>
      <c r="CE28" s="53"/>
      <c r="CF28" s="74">
        <v>0</v>
      </c>
      <c r="CG28" s="74">
        <v>0</v>
      </c>
      <c r="CH28" s="54"/>
      <c r="CI28" s="53"/>
      <c r="CJ28" s="74">
        <v>0</v>
      </c>
      <c r="CK28" s="74">
        <v>0</v>
      </c>
      <c r="CL28" s="54"/>
      <c r="CM28" s="53"/>
      <c r="CN28" s="74">
        <v>0</v>
      </c>
      <c r="CO28" s="74">
        <v>0</v>
      </c>
      <c r="CP28" s="54"/>
      <c r="CQ28" s="53"/>
      <c r="CR28" s="74">
        <v>0</v>
      </c>
      <c r="CS28" s="74">
        <v>0</v>
      </c>
      <c r="CT28" s="54"/>
      <c r="CU28" s="53"/>
      <c r="CV28" s="74">
        <v>0</v>
      </c>
      <c r="CW28" s="74">
        <v>0</v>
      </c>
      <c r="CX28" s="54"/>
      <c r="CY28" s="53"/>
      <c r="CZ28" s="74">
        <v>0</v>
      </c>
      <c r="DA28" s="74">
        <v>0</v>
      </c>
      <c r="DB28" s="54"/>
      <c r="DC28" s="53"/>
      <c r="DD28" s="74">
        <v>0</v>
      </c>
      <c r="DE28" s="74">
        <v>0</v>
      </c>
      <c r="DF28" s="54"/>
      <c r="DG28" s="53"/>
      <c r="DH28" s="74">
        <v>0</v>
      </c>
      <c r="DI28" s="74">
        <v>0</v>
      </c>
      <c r="DJ28" s="54"/>
      <c r="DK28" s="53"/>
      <c r="DL28" s="74">
        <v>0</v>
      </c>
      <c r="DM28" s="74">
        <v>0</v>
      </c>
      <c r="DN28" s="54"/>
      <c r="DO28" s="53"/>
      <c r="DP28" s="74">
        <v>0</v>
      </c>
      <c r="DQ28" s="74">
        <v>0</v>
      </c>
      <c r="DR28" s="54"/>
      <c r="DS28" s="53"/>
      <c r="DT28" s="74">
        <v>0</v>
      </c>
      <c r="DU28" s="74">
        <v>0</v>
      </c>
    </row>
    <row r="29" spans="1:125" s="50" customFormat="1" ht="12" customHeight="1">
      <c r="A29" s="53" t="s">
        <v>1112</v>
      </c>
      <c r="B29" s="54" t="s">
        <v>1156</v>
      </c>
      <c r="C29" s="53" t="s">
        <v>1157</v>
      </c>
      <c r="D29" s="74">
        <f t="shared" si="0"/>
        <v>428906</v>
      </c>
      <c r="E29" s="74">
        <f t="shared" si="1"/>
        <v>252204</v>
      </c>
      <c r="F29" s="54" t="s">
        <v>1466</v>
      </c>
      <c r="G29" s="53" t="s">
        <v>1467</v>
      </c>
      <c r="H29" s="74">
        <v>210076</v>
      </c>
      <c r="I29" s="74">
        <v>203554</v>
      </c>
      <c r="J29" s="54" t="s">
        <v>1352</v>
      </c>
      <c r="K29" s="53" t="s">
        <v>1353</v>
      </c>
      <c r="L29" s="74">
        <v>199594</v>
      </c>
      <c r="M29" s="74">
        <v>28985</v>
      </c>
      <c r="N29" s="54" t="s">
        <v>1468</v>
      </c>
      <c r="O29" s="53" t="s">
        <v>1469</v>
      </c>
      <c r="P29" s="74">
        <v>3912</v>
      </c>
      <c r="Q29" s="74">
        <v>4885</v>
      </c>
      <c r="R29" s="54" t="s">
        <v>1470</v>
      </c>
      <c r="S29" s="53" t="s">
        <v>1471</v>
      </c>
      <c r="T29" s="74">
        <v>15324</v>
      </c>
      <c r="U29" s="74">
        <v>14780</v>
      </c>
      <c r="V29" s="54" t="s">
        <v>1358</v>
      </c>
      <c r="W29" s="53" t="s">
        <v>1359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54"/>
      <c r="AE29" s="53"/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54"/>
      <c r="AM29" s="53"/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54"/>
      <c r="AU29" s="53"/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54"/>
      <c r="BC29" s="53"/>
      <c r="BD29" s="74">
        <v>0</v>
      </c>
      <c r="BE29" s="74">
        <v>0</v>
      </c>
      <c r="BF29" s="54"/>
      <c r="BG29" s="53"/>
      <c r="BH29" s="74">
        <v>0</v>
      </c>
      <c r="BI29" s="74">
        <v>0</v>
      </c>
      <c r="BJ29" s="54"/>
      <c r="BK29" s="53"/>
      <c r="BL29" s="74">
        <v>0</v>
      </c>
      <c r="BM29" s="74">
        <v>0</v>
      </c>
      <c r="BN29" s="54"/>
      <c r="BO29" s="53"/>
      <c r="BP29" s="74">
        <v>0</v>
      </c>
      <c r="BQ29" s="74">
        <v>0</v>
      </c>
      <c r="BR29" s="54"/>
      <c r="BS29" s="53"/>
      <c r="BT29" s="74">
        <v>0</v>
      </c>
      <c r="BU29" s="74">
        <v>0</v>
      </c>
      <c r="BV29" s="54"/>
      <c r="BW29" s="53"/>
      <c r="BX29" s="74">
        <v>0</v>
      </c>
      <c r="BY29" s="74">
        <v>0</v>
      </c>
      <c r="BZ29" s="54"/>
      <c r="CA29" s="53"/>
      <c r="CB29" s="74">
        <v>0</v>
      </c>
      <c r="CC29" s="74">
        <v>0</v>
      </c>
      <c r="CD29" s="54"/>
      <c r="CE29" s="53"/>
      <c r="CF29" s="74">
        <v>0</v>
      </c>
      <c r="CG29" s="74">
        <v>0</v>
      </c>
      <c r="CH29" s="54"/>
      <c r="CI29" s="53"/>
      <c r="CJ29" s="74">
        <v>0</v>
      </c>
      <c r="CK29" s="74">
        <v>0</v>
      </c>
      <c r="CL29" s="54"/>
      <c r="CM29" s="53"/>
      <c r="CN29" s="74">
        <v>0</v>
      </c>
      <c r="CO29" s="74">
        <v>0</v>
      </c>
      <c r="CP29" s="54"/>
      <c r="CQ29" s="53"/>
      <c r="CR29" s="74">
        <v>0</v>
      </c>
      <c r="CS29" s="74">
        <v>0</v>
      </c>
      <c r="CT29" s="54"/>
      <c r="CU29" s="53"/>
      <c r="CV29" s="74">
        <v>0</v>
      </c>
      <c r="CW29" s="74">
        <v>0</v>
      </c>
      <c r="CX29" s="54"/>
      <c r="CY29" s="53"/>
      <c r="CZ29" s="74">
        <v>0</v>
      </c>
      <c r="DA29" s="74">
        <v>0</v>
      </c>
      <c r="DB29" s="54"/>
      <c r="DC29" s="53"/>
      <c r="DD29" s="74">
        <v>0</v>
      </c>
      <c r="DE29" s="74">
        <v>0</v>
      </c>
      <c r="DF29" s="54"/>
      <c r="DG29" s="53"/>
      <c r="DH29" s="74">
        <v>0</v>
      </c>
      <c r="DI29" s="74">
        <v>0</v>
      </c>
      <c r="DJ29" s="54"/>
      <c r="DK29" s="53"/>
      <c r="DL29" s="74">
        <v>0</v>
      </c>
      <c r="DM29" s="74">
        <v>0</v>
      </c>
      <c r="DN29" s="54"/>
      <c r="DO29" s="53"/>
      <c r="DP29" s="74">
        <v>0</v>
      </c>
      <c r="DQ29" s="74">
        <v>0</v>
      </c>
      <c r="DR29" s="54"/>
      <c r="DS29" s="53"/>
      <c r="DT29" s="74">
        <v>0</v>
      </c>
      <c r="DU29" s="74">
        <v>0</v>
      </c>
    </row>
    <row r="30" spans="1:125" s="50" customFormat="1" ht="12" customHeight="1">
      <c r="A30" s="53" t="s">
        <v>1112</v>
      </c>
      <c r="B30" s="54" t="s">
        <v>1158</v>
      </c>
      <c r="C30" s="53" t="s">
        <v>1159</v>
      </c>
      <c r="D30" s="74">
        <f t="shared" si="0"/>
        <v>304042</v>
      </c>
      <c r="E30" s="74">
        <f t="shared" si="1"/>
        <v>58794</v>
      </c>
      <c r="F30" s="54" t="s">
        <v>1472</v>
      </c>
      <c r="G30" s="53" t="s">
        <v>1473</v>
      </c>
      <c r="H30" s="74">
        <v>210181</v>
      </c>
      <c r="I30" s="74">
        <v>48916</v>
      </c>
      <c r="J30" s="54" t="s">
        <v>1474</v>
      </c>
      <c r="K30" s="53" t="s">
        <v>1475</v>
      </c>
      <c r="L30" s="74">
        <v>36510</v>
      </c>
      <c r="M30" s="74">
        <v>7232</v>
      </c>
      <c r="N30" s="54" t="s">
        <v>1476</v>
      </c>
      <c r="O30" s="53" t="s">
        <v>1477</v>
      </c>
      <c r="P30" s="74">
        <v>57351</v>
      </c>
      <c r="Q30" s="74">
        <v>2646</v>
      </c>
      <c r="R30" s="54"/>
      <c r="S30" s="53"/>
      <c r="T30" s="74">
        <v>0</v>
      </c>
      <c r="U30" s="74">
        <v>0</v>
      </c>
      <c r="V30" s="54"/>
      <c r="W30" s="53"/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54"/>
      <c r="AE30" s="53"/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54"/>
      <c r="AM30" s="53"/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54"/>
      <c r="AU30" s="53"/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54"/>
      <c r="BC30" s="53"/>
      <c r="BD30" s="74">
        <v>0</v>
      </c>
      <c r="BE30" s="74">
        <v>0</v>
      </c>
      <c r="BF30" s="54"/>
      <c r="BG30" s="53"/>
      <c r="BH30" s="74">
        <v>0</v>
      </c>
      <c r="BI30" s="74">
        <v>0</v>
      </c>
      <c r="BJ30" s="54"/>
      <c r="BK30" s="53"/>
      <c r="BL30" s="74">
        <v>0</v>
      </c>
      <c r="BM30" s="74">
        <v>0</v>
      </c>
      <c r="BN30" s="54"/>
      <c r="BO30" s="53"/>
      <c r="BP30" s="74">
        <v>0</v>
      </c>
      <c r="BQ30" s="74">
        <v>0</v>
      </c>
      <c r="BR30" s="54"/>
      <c r="BS30" s="53"/>
      <c r="BT30" s="74">
        <v>0</v>
      </c>
      <c r="BU30" s="74">
        <v>0</v>
      </c>
      <c r="BV30" s="54"/>
      <c r="BW30" s="53"/>
      <c r="BX30" s="74">
        <v>0</v>
      </c>
      <c r="BY30" s="74">
        <v>0</v>
      </c>
      <c r="BZ30" s="54"/>
      <c r="CA30" s="53"/>
      <c r="CB30" s="74">
        <v>0</v>
      </c>
      <c r="CC30" s="74">
        <v>0</v>
      </c>
      <c r="CD30" s="54"/>
      <c r="CE30" s="53"/>
      <c r="CF30" s="74">
        <v>0</v>
      </c>
      <c r="CG30" s="74">
        <v>0</v>
      </c>
      <c r="CH30" s="54"/>
      <c r="CI30" s="53"/>
      <c r="CJ30" s="74">
        <v>0</v>
      </c>
      <c r="CK30" s="74">
        <v>0</v>
      </c>
      <c r="CL30" s="54"/>
      <c r="CM30" s="53"/>
      <c r="CN30" s="74">
        <v>0</v>
      </c>
      <c r="CO30" s="74">
        <v>0</v>
      </c>
      <c r="CP30" s="54"/>
      <c r="CQ30" s="53"/>
      <c r="CR30" s="74">
        <v>0</v>
      </c>
      <c r="CS30" s="74">
        <v>0</v>
      </c>
      <c r="CT30" s="54"/>
      <c r="CU30" s="53"/>
      <c r="CV30" s="74">
        <v>0</v>
      </c>
      <c r="CW30" s="74">
        <v>0</v>
      </c>
      <c r="CX30" s="54"/>
      <c r="CY30" s="53"/>
      <c r="CZ30" s="74">
        <v>0</v>
      </c>
      <c r="DA30" s="74">
        <v>0</v>
      </c>
      <c r="DB30" s="54"/>
      <c r="DC30" s="53"/>
      <c r="DD30" s="74">
        <v>0</v>
      </c>
      <c r="DE30" s="74">
        <v>0</v>
      </c>
      <c r="DF30" s="54"/>
      <c r="DG30" s="53"/>
      <c r="DH30" s="74">
        <v>0</v>
      </c>
      <c r="DI30" s="74">
        <v>0</v>
      </c>
      <c r="DJ30" s="54"/>
      <c r="DK30" s="53"/>
      <c r="DL30" s="74">
        <v>0</v>
      </c>
      <c r="DM30" s="74">
        <v>0</v>
      </c>
      <c r="DN30" s="54"/>
      <c r="DO30" s="53"/>
      <c r="DP30" s="74">
        <v>0</v>
      </c>
      <c r="DQ30" s="74">
        <v>0</v>
      </c>
      <c r="DR30" s="54"/>
      <c r="DS30" s="53"/>
      <c r="DT30" s="74">
        <v>0</v>
      </c>
      <c r="DU30" s="74">
        <v>0</v>
      </c>
    </row>
    <row r="31" spans="1:125" s="50" customFormat="1" ht="12" customHeight="1">
      <c r="A31" s="53" t="s">
        <v>1112</v>
      </c>
      <c r="B31" s="54" t="s">
        <v>1160</v>
      </c>
      <c r="C31" s="53" t="s">
        <v>1161</v>
      </c>
      <c r="D31" s="74">
        <f t="shared" si="0"/>
        <v>482503</v>
      </c>
      <c r="E31" s="74">
        <f t="shared" si="1"/>
        <v>93192</v>
      </c>
      <c r="F31" s="54" t="s">
        <v>1478</v>
      </c>
      <c r="G31" s="53" t="s">
        <v>1479</v>
      </c>
      <c r="H31" s="74">
        <v>233233</v>
      </c>
      <c r="I31" s="74">
        <v>61237</v>
      </c>
      <c r="J31" s="54" t="s">
        <v>1480</v>
      </c>
      <c r="K31" s="53" t="s">
        <v>1481</v>
      </c>
      <c r="L31" s="74">
        <v>144504</v>
      </c>
      <c r="M31" s="74">
        <v>27221</v>
      </c>
      <c r="N31" s="54" t="s">
        <v>1372</v>
      </c>
      <c r="O31" s="53" t="s">
        <v>1373</v>
      </c>
      <c r="P31" s="74">
        <v>47584</v>
      </c>
      <c r="Q31" s="74">
        <v>4734</v>
      </c>
      <c r="R31" s="54" t="s">
        <v>1420</v>
      </c>
      <c r="S31" s="53" t="s">
        <v>1421</v>
      </c>
      <c r="T31" s="74">
        <v>7418</v>
      </c>
      <c r="U31" s="74">
        <v>0</v>
      </c>
      <c r="V31" s="54" t="s">
        <v>1462</v>
      </c>
      <c r="W31" s="53" t="s">
        <v>1463</v>
      </c>
      <c r="X31" s="74">
        <v>49764</v>
      </c>
      <c r="Y31" s="74">
        <v>0</v>
      </c>
      <c r="Z31" s="54"/>
      <c r="AA31" s="53"/>
      <c r="AB31" s="74">
        <v>0</v>
      </c>
      <c r="AC31" s="74">
        <v>0</v>
      </c>
      <c r="AD31" s="54"/>
      <c r="AE31" s="53"/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54"/>
      <c r="AM31" s="53"/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54"/>
      <c r="AU31" s="53"/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54"/>
      <c r="BC31" s="53"/>
      <c r="BD31" s="74">
        <v>0</v>
      </c>
      <c r="BE31" s="74">
        <v>0</v>
      </c>
      <c r="BF31" s="54"/>
      <c r="BG31" s="53"/>
      <c r="BH31" s="74">
        <v>0</v>
      </c>
      <c r="BI31" s="74">
        <v>0</v>
      </c>
      <c r="BJ31" s="54"/>
      <c r="BK31" s="53"/>
      <c r="BL31" s="74">
        <v>0</v>
      </c>
      <c r="BM31" s="74">
        <v>0</v>
      </c>
      <c r="BN31" s="54"/>
      <c r="BO31" s="53"/>
      <c r="BP31" s="74">
        <v>0</v>
      </c>
      <c r="BQ31" s="74">
        <v>0</v>
      </c>
      <c r="BR31" s="54"/>
      <c r="BS31" s="53"/>
      <c r="BT31" s="74">
        <v>0</v>
      </c>
      <c r="BU31" s="74">
        <v>0</v>
      </c>
      <c r="BV31" s="54"/>
      <c r="BW31" s="53"/>
      <c r="BX31" s="74">
        <v>0</v>
      </c>
      <c r="BY31" s="74">
        <v>0</v>
      </c>
      <c r="BZ31" s="54"/>
      <c r="CA31" s="53"/>
      <c r="CB31" s="74">
        <v>0</v>
      </c>
      <c r="CC31" s="74">
        <v>0</v>
      </c>
      <c r="CD31" s="54"/>
      <c r="CE31" s="53"/>
      <c r="CF31" s="74">
        <v>0</v>
      </c>
      <c r="CG31" s="74">
        <v>0</v>
      </c>
      <c r="CH31" s="54"/>
      <c r="CI31" s="53"/>
      <c r="CJ31" s="74">
        <v>0</v>
      </c>
      <c r="CK31" s="74">
        <v>0</v>
      </c>
      <c r="CL31" s="54"/>
      <c r="CM31" s="53"/>
      <c r="CN31" s="74">
        <v>0</v>
      </c>
      <c r="CO31" s="74">
        <v>0</v>
      </c>
      <c r="CP31" s="54"/>
      <c r="CQ31" s="53"/>
      <c r="CR31" s="74">
        <v>0</v>
      </c>
      <c r="CS31" s="74">
        <v>0</v>
      </c>
      <c r="CT31" s="54"/>
      <c r="CU31" s="53"/>
      <c r="CV31" s="74">
        <v>0</v>
      </c>
      <c r="CW31" s="74">
        <v>0</v>
      </c>
      <c r="CX31" s="54"/>
      <c r="CY31" s="53"/>
      <c r="CZ31" s="74">
        <v>0</v>
      </c>
      <c r="DA31" s="74">
        <v>0</v>
      </c>
      <c r="DB31" s="54"/>
      <c r="DC31" s="53"/>
      <c r="DD31" s="74">
        <v>0</v>
      </c>
      <c r="DE31" s="74">
        <v>0</v>
      </c>
      <c r="DF31" s="54"/>
      <c r="DG31" s="53"/>
      <c r="DH31" s="74">
        <v>0</v>
      </c>
      <c r="DI31" s="74">
        <v>0</v>
      </c>
      <c r="DJ31" s="54"/>
      <c r="DK31" s="53"/>
      <c r="DL31" s="74">
        <v>0</v>
      </c>
      <c r="DM31" s="74">
        <v>0</v>
      </c>
      <c r="DN31" s="54"/>
      <c r="DO31" s="53"/>
      <c r="DP31" s="74">
        <v>0</v>
      </c>
      <c r="DQ31" s="74">
        <v>0</v>
      </c>
      <c r="DR31" s="54"/>
      <c r="DS31" s="53"/>
      <c r="DT31" s="74">
        <v>0</v>
      </c>
      <c r="DU31" s="74">
        <v>0</v>
      </c>
    </row>
    <row r="32" spans="1:125" s="50" customFormat="1" ht="12" customHeight="1">
      <c r="A32" s="53" t="s">
        <v>1112</v>
      </c>
      <c r="B32" s="54" t="s">
        <v>1162</v>
      </c>
      <c r="C32" s="53" t="s">
        <v>1163</v>
      </c>
      <c r="D32" s="74">
        <f t="shared" si="0"/>
        <v>422542</v>
      </c>
      <c r="E32" s="74">
        <f t="shared" si="1"/>
        <v>113913</v>
      </c>
      <c r="F32" s="54" t="s">
        <v>1482</v>
      </c>
      <c r="G32" s="53" t="s">
        <v>1483</v>
      </c>
      <c r="H32" s="74">
        <v>397570</v>
      </c>
      <c r="I32" s="74">
        <v>104663</v>
      </c>
      <c r="J32" s="54" t="s">
        <v>1484</v>
      </c>
      <c r="K32" s="53" t="s">
        <v>1485</v>
      </c>
      <c r="L32" s="74">
        <v>24972</v>
      </c>
      <c r="M32" s="74">
        <v>9250</v>
      </c>
      <c r="N32" s="54"/>
      <c r="O32" s="53"/>
      <c r="P32" s="74">
        <v>0</v>
      </c>
      <c r="Q32" s="74">
        <v>0</v>
      </c>
      <c r="R32" s="54"/>
      <c r="S32" s="53"/>
      <c r="T32" s="74">
        <v>0</v>
      </c>
      <c r="U32" s="74">
        <v>0</v>
      </c>
      <c r="V32" s="54"/>
      <c r="W32" s="53"/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54"/>
      <c r="AE32" s="53"/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54"/>
      <c r="AM32" s="53"/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54"/>
      <c r="AU32" s="53"/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54"/>
      <c r="BC32" s="53"/>
      <c r="BD32" s="74">
        <v>0</v>
      </c>
      <c r="BE32" s="74">
        <v>0</v>
      </c>
      <c r="BF32" s="54"/>
      <c r="BG32" s="53"/>
      <c r="BH32" s="74">
        <v>0</v>
      </c>
      <c r="BI32" s="74">
        <v>0</v>
      </c>
      <c r="BJ32" s="54"/>
      <c r="BK32" s="53"/>
      <c r="BL32" s="74">
        <v>0</v>
      </c>
      <c r="BM32" s="74">
        <v>0</v>
      </c>
      <c r="BN32" s="54"/>
      <c r="BO32" s="53"/>
      <c r="BP32" s="74">
        <v>0</v>
      </c>
      <c r="BQ32" s="74">
        <v>0</v>
      </c>
      <c r="BR32" s="54"/>
      <c r="BS32" s="53"/>
      <c r="BT32" s="74">
        <v>0</v>
      </c>
      <c r="BU32" s="74">
        <v>0</v>
      </c>
      <c r="BV32" s="54"/>
      <c r="BW32" s="53"/>
      <c r="BX32" s="74">
        <v>0</v>
      </c>
      <c r="BY32" s="74">
        <v>0</v>
      </c>
      <c r="BZ32" s="54"/>
      <c r="CA32" s="53"/>
      <c r="CB32" s="74">
        <v>0</v>
      </c>
      <c r="CC32" s="74">
        <v>0</v>
      </c>
      <c r="CD32" s="54"/>
      <c r="CE32" s="53"/>
      <c r="CF32" s="74">
        <v>0</v>
      </c>
      <c r="CG32" s="74">
        <v>0</v>
      </c>
      <c r="CH32" s="54"/>
      <c r="CI32" s="53"/>
      <c r="CJ32" s="74">
        <v>0</v>
      </c>
      <c r="CK32" s="74">
        <v>0</v>
      </c>
      <c r="CL32" s="54"/>
      <c r="CM32" s="53"/>
      <c r="CN32" s="74">
        <v>0</v>
      </c>
      <c r="CO32" s="74">
        <v>0</v>
      </c>
      <c r="CP32" s="54"/>
      <c r="CQ32" s="53"/>
      <c r="CR32" s="74">
        <v>0</v>
      </c>
      <c r="CS32" s="74">
        <v>0</v>
      </c>
      <c r="CT32" s="54"/>
      <c r="CU32" s="53"/>
      <c r="CV32" s="74">
        <v>0</v>
      </c>
      <c r="CW32" s="74">
        <v>0</v>
      </c>
      <c r="CX32" s="54"/>
      <c r="CY32" s="53"/>
      <c r="CZ32" s="74">
        <v>0</v>
      </c>
      <c r="DA32" s="74">
        <v>0</v>
      </c>
      <c r="DB32" s="54"/>
      <c r="DC32" s="53"/>
      <c r="DD32" s="74">
        <v>0</v>
      </c>
      <c r="DE32" s="74">
        <v>0</v>
      </c>
      <c r="DF32" s="54"/>
      <c r="DG32" s="53"/>
      <c r="DH32" s="74">
        <v>0</v>
      </c>
      <c r="DI32" s="74">
        <v>0</v>
      </c>
      <c r="DJ32" s="54"/>
      <c r="DK32" s="53"/>
      <c r="DL32" s="74">
        <v>0</v>
      </c>
      <c r="DM32" s="74">
        <v>0</v>
      </c>
      <c r="DN32" s="54"/>
      <c r="DO32" s="53"/>
      <c r="DP32" s="74">
        <v>0</v>
      </c>
      <c r="DQ32" s="74">
        <v>0</v>
      </c>
      <c r="DR32" s="54"/>
      <c r="DS32" s="53"/>
      <c r="DT32" s="74">
        <v>0</v>
      </c>
      <c r="DU32" s="74">
        <v>0</v>
      </c>
    </row>
    <row r="33" spans="1:125" s="50" customFormat="1" ht="12" customHeight="1">
      <c r="A33" s="53" t="s">
        <v>1112</v>
      </c>
      <c r="B33" s="54" t="s">
        <v>1164</v>
      </c>
      <c r="C33" s="53" t="s">
        <v>1165</v>
      </c>
      <c r="D33" s="74">
        <f t="shared" si="0"/>
        <v>98542</v>
      </c>
      <c r="E33" s="74">
        <f t="shared" si="1"/>
        <v>50854</v>
      </c>
      <c r="F33" s="54" t="s">
        <v>1486</v>
      </c>
      <c r="G33" s="53" t="s">
        <v>1487</v>
      </c>
      <c r="H33" s="74">
        <v>65629</v>
      </c>
      <c r="I33" s="74">
        <v>33869</v>
      </c>
      <c r="J33" s="54" t="s">
        <v>1488</v>
      </c>
      <c r="K33" s="53" t="s">
        <v>1489</v>
      </c>
      <c r="L33" s="74">
        <v>32913</v>
      </c>
      <c r="M33" s="74">
        <v>16985</v>
      </c>
      <c r="N33" s="54"/>
      <c r="O33" s="53"/>
      <c r="P33" s="74">
        <v>0</v>
      </c>
      <c r="Q33" s="74">
        <v>0</v>
      </c>
      <c r="R33" s="54"/>
      <c r="S33" s="53"/>
      <c r="T33" s="74">
        <v>0</v>
      </c>
      <c r="U33" s="74">
        <v>0</v>
      </c>
      <c r="V33" s="54"/>
      <c r="W33" s="53"/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54"/>
      <c r="AE33" s="53"/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54"/>
      <c r="AM33" s="53"/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54"/>
      <c r="AU33" s="53"/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54"/>
      <c r="BC33" s="53"/>
      <c r="BD33" s="74">
        <v>0</v>
      </c>
      <c r="BE33" s="74">
        <v>0</v>
      </c>
      <c r="BF33" s="54"/>
      <c r="BG33" s="53"/>
      <c r="BH33" s="74">
        <v>0</v>
      </c>
      <c r="BI33" s="74">
        <v>0</v>
      </c>
      <c r="BJ33" s="54"/>
      <c r="BK33" s="53"/>
      <c r="BL33" s="74">
        <v>0</v>
      </c>
      <c r="BM33" s="74">
        <v>0</v>
      </c>
      <c r="BN33" s="54"/>
      <c r="BO33" s="53"/>
      <c r="BP33" s="74">
        <v>0</v>
      </c>
      <c r="BQ33" s="74">
        <v>0</v>
      </c>
      <c r="BR33" s="54"/>
      <c r="BS33" s="53"/>
      <c r="BT33" s="74">
        <v>0</v>
      </c>
      <c r="BU33" s="74">
        <v>0</v>
      </c>
      <c r="BV33" s="54"/>
      <c r="BW33" s="53"/>
      <c r="BX33" s="74">
        <v>0</v>
      </c>
      <c r="BY33" s="74">
        <v>0</v>
      </c>
      <c r="BZ33" s="54"/>
      <c r="CA33" s="53"/>
      <c r="CB33" s="74">
        <v>0</v>
      </c>
      <c r="CC33" s="74">
        <v>0</v>
      </c>
      <c r="CD33" s="54"/>
      <c r="CE33" s="53"/>
      <c r="CF33" s="74">
        <v>0</v>
      </c>
      <c r="CG33" s="74">
        <v>0</v>
      </c>
      <c r="CH33" s="54"/>
      <c r="CI33" s="53"/>
      <c r="CJ33" s="74">
        <v>0</v>
      </c>
      <c r="CK33" s="74">
        <v>0</v>
      </c>
      <c r="CL33" s="54"/>
      <c r="CM33" s="53"/>
      <c r="CN33" s="74">
        <v>0</v>
      </c>
      <c r="CO33" s="74">
        <v>0</v>
      </c>
      <c r="CP33" s="54"/>
      <c r="CQ33" s="53"/>
      <c r="CR33" s="74">
        <v>0</v>
      </c>
      <c r="CS33" s="74">
        <v>0</v>
      </c>
      <c r="CT33" s="54"/>
      <c r="CU33" s="53"/>
      <c r="CV33" s="74">
        <v>0</v>
      </c>
      <c r="CW33" s="74">
        <v>0</v>
      </c>
      <c r="CX33" s="54"/>
      <c r="CY33" s="53"/>
      <c r="CZ33" s="74">
        <v>0</v>
      </c>
      <c r="DA33" s="74">
        <v>0</v>
      </c>
      <c r="DB33" s="54"/>
      <c r="DC33" s="53"/>
      <c r="DD33" s="74">
        <v>0</v>
      </c>
      <c r="DE33" s="74">
        <v>0</v>
      </c>
      <c r="DF33" s="54"/>
      <c r="DG33" s="53"/>
      <c r="DH33" s="74">
        <v>0</v>
      </c>
      <c r="DI33" s="74">
        <v>0</v>
      </c>
      <c r="DJ33" s="54"/>
      <c r="DK33" s="53"/>
      <c r="DL33" s="74">
        <v>0</v>
      </c>
      <c r="DM33" s="74">
        <v>0</v>
      </c>
      <c r="DN33" s="54"/>
      <c r="DO33" s="53"/>
      <c r="DP33" s="74">
        <v>0</v>
      </c>
      <c r="DQ33" s="74">
        <v>0</v>
      </c>
      <c r="DR33" s="54"/>
      <c r="DS33" s="53"/>
      <c r="DT33" s="74">
        <v>0</v>
      </c>
      <c r="DU33" s="74">
        <v>0</v>
      </c>
    </row>
    <row r="34" spans="1:125" s="50" customFormat="1" ht="12" customHeight="1">
      <c r="A34" s="53" t="s">
        <v>1112</v>
      </c>
      <c r="B34" s="54" t="s">
        <v>1166</v>
      </c>
      <c r="C34" s="53" t="s">
        <v>1167</v>
      </c>
      <c r="D34" s="74">
        <f t="shared" si="0"/>
        <v>45028</v>
      </c>
      <c r="E34" s="74">
        <f t="shared" si="1"/>
        <v>36943</v>
      </c>
      <c r="F34" s="54" t="s">
        <v>1442</v>
      </c>
      <c r="G34" s="53" t="s">
        <v>1443</v>
      </c>
      <c r="H34" s="74">
        <v>40478</v>
      </c>
      <c r="I34" s="74">
        <v>33210</v>
      </c>
      <c r="J34" s="54" t="s">
        <v>1444</v>
      </c>
      <c r="K34" s="53" t="s">
        <v>1445</v>
      </c>
      <c r="L34" s="74">
        <v>4550</v>
      </c>
      <c r="M34" s="74">
        <v>3733</v>
      </c>
      <c r="N34" s="54"/>
      <c r="O34" s="53"/>
      <c r="P34" s="74">
        <v>0</v>
      </c>
      <c r="Q34" s="74">
        <v>0</v>
      </c>
      <c r="R34" s="54"/>
      <c r="S34" s="53"/>
      <c r="T34" s="74">
        <v>0</v>
      </c>
      <c r="U34" s="74">
        <v>0</v>
      </c>
      <c r="V34" s="54"/>
      <c r="W34" s="53"/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54"/>
      <c r="AE34" s="53"/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54"/>
      <c r="AM34" s="53"/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54"/>
      <c r="AU34" s="53"/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54"/>
      <c r="BC34" s="53"/>
      <c r="BD34" s="74">
        <v>0</v>
      </c>
      <c r="BE34" s="74">
        <v>0</v>
      </c>
      <c r="BF34" s="54"/>
      <c r="BG34" s="53"/>
      <c r="BH34" s="74">
        <v>0</v>
      </c>
      <c r="BI34" s="74">
        <v>0</v>
      </c>
      <c r="BJ34" s="54"/>
      <c r="BK34" s="53"/>
      <c r="BL34" s="74">
        <v>0</v>
      </c>
      <c r="BM34" s="74">
        <v>0</v>
      </c>
      <c r="BN34" s="54"/>
      <c r="BO34" s="53"/>
      <c r="BP34" s="74">
        <v>0</v>
      </c>
      <c r="BQ34" s="74">
        <v>0</v>
      </c>
      <c r="BR34" s="54"/>
      <c r="BS34" s="53"/>
      <c r="BT34" s="74">
        <v>0</v>
      </c>
      <c r="BU34" s="74">
        <v>0</v>
      </c>
      <c r="BV34" s="54"/>
      <c r="BW34" s="53"/>
      <c r="BX34" s="74">
        <v>0</v>
      </c>
      <c r="BY34" s="74">
        <v>0</v>
      </c>
      <c r="BZ34" s="54"/>
      <c r="CA34" s="53"/>
      <c r="CB34" s="74">
        <v>0</v>
      </c>
      <c r="CC34" s="74">
        <v>0</v>
      </c>
      <c r="CD34" s="54"/>
      <c r="CE34" s="53"/>
      <c r="CF34" s="74">
        <v>0</v>
      </c>
      <c r="CG34" s="74">
        <v>0</v>
      </c>
      <c r="CH34" s="54"/>
      <c r="CI34" s="53"/>
      <c r="CJ34" s="74">
        <v>0</v>
      </c>
      <c r="CK34" s="74">
        <v>0</v>
      </c>
      <c r="CL34" s="54"/>
      <c r="CM34" s="53"/>
      <c r="CN34" s="74">
        <v>0</v>
      </c>
      <c r="CO34" s="74">
        <v>0</v>
      </c>
      <c r="CP34" s="54"/>
      <c r="CQ34" s="53"/>
      <c r="CR34" s="74">
        <v>0</v>
      </c>
      <c r="CS34" s="74">
        <v>0</v>
      </c>
      <c r="CT34" s="54"/>
      <c r="CU34" s="53"/>
      <c r="CV34" s="74">
        <v>0</v>
      </c>
      <c r="CW34" s="74">
        <v>0</v>
      </c>
      <c r="CX34" s="54"/>
      <c r="CY34" s="53"/>
      <c r="CZ34" s="74">
        <v>0</v>
      </c>
      <c r="DA34" s="74">
        <v>0</v>
      </c>
      <c r="DB34" s="54"/>
      <c r="DC34" s="53"/>
      <c r="DD34" s="74">
        <v>0</v>
      </c>
      <c r="DE34" s="74">
        <v>0</v>
      </c>
      <c r="DF34" s="54"/>
      <c r="DG34" s="53"/>
      <c r="DH34" s="74">
        <v>0</v>
      </c>
      <c r="DI34" s="74">
        <v>0</v>
      </c>
      <c r="DJ34" s="54"/>
      <c r="DK34" s="53"/>
      <c r="DL34" s="74">
        <v>0</v>
      </c>
      <c r="DM34" s="74">
        <v>0</v>
      </c>
      <c r="DN34" s="54"/>
      <c r="DO34" s="53"/>
      <c r="DP34" s="74">
        <v>0</v>
      </c>
      <c r="DQ34" s="74">
        <v>0</v>
      </c>
      <c r="DR34" s="54"/>
      <c r="DS34" s="53"/>
      <c r="DT34" s="74">
        <v>0</v>
      </c>
      <c r="DU34" s="74">
        <v>0</v>
      </c>
    </row>
    <row r="35" spans="1:125" s="50" customFormat="1" ht="12" customHeight="1">
      <c r="A35" s="53" t="s">
        <v>1112</v>
      </c>
      <c r="B35" s="54" t="s">
        <v>1168</v>
      </c>
      <c r="C35" s="53" t="s">
        <v>1169</v>
      </c>
      <c r="D35" s="74">
        <f t="shared" si="0"/>
        <v>375500</v>
      </c>
      <c r="E35" s="74">
        <f t="shared" si="1"/>
        <v>0</v>
      </c>
      <c r="F35" s="54" t="s">
        <v>1490</v>
      </c>
      <c r="G35" s="53" t="s">
        <v>1491</v>
      </c>
      <c r="H35" s="74">
        <v>356725</v>
      </c>
      <c r="I35" s="74">
        <v>0</v>
      </c>
      <c r="J35" s="54" t="s">
        <v>1492</v>
      </c>
      <c r="K35" s="53" t="s">
        <v>1493</v>
      </c>
      <c r="L35" s="74">
        <v>18775</v>
      </c>
      <c r="M35" s="74">
        <v>0</v>
      </c>
      <c r="N35" s="54"/>
      <c r="O35" s="53"/>
      <c r="P35" s="74">
        <v>0</v>
      </c>
      <c r="Q35" s="74">
        <v>0</v>
      </c>
      <c r="R35" s="54"/>
      <c r="S35" s="53"/>
      <c r="T35" s="74">
        <v>0</v>
      </c>
      <c r="U35" s="74">
        <v>0</v>
      </c>
      <c r="V35" s="54"/>
      <c r="W35" s="53"/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54"/>
      <c r="AE35" s="53"/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54"/>
      <c r="AM35" s="53"/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54"/>
      <c r="AU35" s="53"/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54"/>
      <c r="BC35" s="53"/>
      <c r="BD35" s="74">
        <v>0</v>
      </c>
      <c r="BE35" s="74">
        <v>0</v>
      </c>
      <c r="BF35" s="54"/>
      <c r="BG35" s="53"/>
      <c r="BH35" s="74">
        <v>0</v>
      </c>
      <c r="BI35" s="74">
        <v>0</v>
      </c>
      <c r="BJ35" s="54"/>
      <c r="BK35" s="53"/>
      <c r="BL35" s="74">
        <v>0</v>
      </c>
      <c r="BM35" s="74">
        <v>0</v>
      </c>
      <c r="BN35" s="54"/>
      <c r="BO35" s="53"/>
      <c r="BP35" s="74">
        <v>0</v>
      </c>
      <c r="BQ35" s="74">
        <v>0</v>
      </c>
      <c r="BR35" s="54"/>
      <c r="BS35" s="53"/>
      <c r="BT35" s="74">
        <v>0</v>
      </c>
      <c r="BU35" s="74">
        <v>0</v>
      </c>
      <c r="BV35" s="54"/>
      <c r="BW35" s="53"/>
      <c r="BX35" s="74">
        <v>0</v>
      </c>
      <c r="BY35" s="74">
        <v>0</v>
      </c>
      <c r="BZ35" s="54"/>
      <c r="CA35" s="53"/>
      <c r="CB35" s="74">
        <v>0</v>
      </c>
      <c r="CC35" s="74">
        <v>0</v>
      </c>
      <c r="CD35" s="54"/>
      <c r="CE35" s="53"/>
      <c r="CF35" s="74">
        <v>0</v>
      </c>
      <c r="CG35" s="74">
        <v>0</v>
      </c>
      <c r="CH35" s="54"/>
      <c r="CI35" s="53"/>
      <c r="CJ35" s="74">
        <v>0</v>
      </c>
      <c r="CK35" s="74">
        <v>0</v>
      </c>
      <c r="CL35" s="54"/>
      <c r="CM35" s="53"/>
      <c r="CN35" s="74">
        <v>0</v>
      </c>
      <c r="CO35" s="74">
        <v>0</v>
      </c>
      <c r="CP35" s="54"/>
      <c r="CQ35" s="53"/>
      <c r="CR35" s="74">
        <v>0</v>
      </c>
      <c r="CS35" s="74">
        <v>0</v>
      </c>
      <c r="CT35" s="54"/>
      <c r="CU35" s="53"/>
      <c r="CV35" s="74">
        <v>0</v>
      </c>
      <c r="CW35" s="74">
        <v>0</v>
      </c>
      <c r="CX35" s="54"/>
      <c r="CY35" s="53"/>
      <c r="CZ35" s="74">
        <v>0</v>
      </c>
      <c r="DA35" s="74">
        <v>0</v>
      </c>
      <c r="DB35" s="54"/>
      <c r="DC35" s="53"/>
      <c r="DD35" s="74">
        <v>0</v>
      </c>
      <c r="DE35" s="74">
        <v>0</v>
      </c>
      <c r="DF35" s="54"/>
      <c r="DG35" s="53"/>
      <c r="DH35" s="74">
        <v>0</v>
      </c>
      <c r="DI35" s="74">
        <v>0</v>
      </c>
      <c r="DJ35" s="54"/>
      <c r="DK35" s="53"/>
      <c r="DL35" s="74">
        <v>0</v>
      </c>
      <c r="DM35" s="74">
        <v>0</v>
      </c>
      <c r="DN35" s="54"/>
      <c r="DO35" s="53"/>
      <c r="DP35" s="74">
        <v>0</v>
      </c>
      <c r="DQ35" s="74">
        <v>0</v>
      </c>
      <c r="DR35" s="54"/>
      <c r="DS35" s="53"/>
      <c r="DT35" s="74">
        <v>0</v>
      </c>
      <c r="DU35" s="74">
        <v>0</v>
      </c>
    </row>
    <row r="36" spans="1:125" s="50" customFormat="1" ht="12" customHeight="1">
      <c r="A36" s="53" t="s">
        <v>1112</v>
      </c>
      <c r="B36" s="54" t="s">
        <v>1170</v>
      </c>
      <c r="C36" s="53" t="s">
        <v>1171</v>
      </c>
      <c r="D36" s="74">
        <f t="shared" si="0"/>
        <v>201609</v>
      </c>
      <c r="E36" s="74">
        <f t="shared" si="1"/>
        <v>125505</v>
      </c>
      <c r="F36" s="54" t="s">
        <v>1494</v>
      </c>
      <c r="G36" s="53" t="s">
        <v>1495</v>
      </c>
      <c r="H36" s="74">
        <v>134802</v>
      </c>
      <c r="I36" s="74">
        <v>74305</v>
      </c>
      <c r="J36" s="54" t="s">
        <v>1496</v>
      </c>
      <c r="K36" s="53" t="s">
        <v>1497</v>
      </c>
      <c r="L36" s="74">
        <v>66807</v>
      </c>
      <c r="M36" s="74">
        <v>51200</v>
      </c>
      <c r="N36" s="54"/>
      <c r="O36" s="53"/>
      <c r="P36" s="74">
        <v>0</v>
      </c>
      <c r="Q36" s="74">
        <v>0</v>
      </c>
      <c r="R36" s="54"/>
      <c r="S36" s="53"/>
      <c r="T36" s="74">
        <v>0</v>
      </c>
      <c r="U36" s="74">
        <v>0</v>
      </c>
      <c r="V36" s="54"/>
      <c r="W36" s="53"/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54"/>
      <c r="AE36" s="53"/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54"/>
      <c r="AM36" s="53"/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54"/>
      <c r="AU36" s="53"/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54"/>
      <c r="BC36" s="53"/>
      <c r="BD36" s="74">
        <v>0</v>
      </c>
      <c r="BE36" s="74">
        <v>0</v>
      </c>
      <c r="BF36" s="54"/>
      <c r="BG36" s="53"/>
      <c r="BH36" s="74">
        <v>0</v>
      </c>
      <c r="BI36" s="74">
        <v>0</v>
      </c>
      <c r="BJ36" s="54"/>
      <c r="BK36" s="53"/>
      <c r="BL36" s="74">
        <v>0</v>
      </c>
      <c r="BM36" s="74">
        <v>0</v>
      </c>
      <c r="BN36" s="54"/>
      <c r="BO36" s="53"/>
      <c r="BP36" s="74">
        <v>0</v>
      </c>
      <c r="BQ36" s="74">
        <v>0</v>
      </c>
      <c r="BR36" s="54"/>
      <c r="BS36" s="53"/>
      <c r="BT36" s="74">
        <v>0</v>
      </c>
      <c r="BU36" s="74">
        <v>0</v>
      </c>
      <c r="BV36" s="54"/>
      <c r="BW36" s="53"/>
      <c r="BX36" s="74">
        <v>0</v>
      </c>
      <c r="BY36" s="74">
        <v>0</v>
      </c>
      <c r="BZ36" s="54"/>
      <c r="CA36" s="53"/>
      <c r="CB36" s="74">
        <v>0</v>
      </c>
      <c r="CC36" s="74">
        <v>0</v>
      </c>
      <c r="CD36" s="54"/>
      <c r="CE36" s="53"/>
      <c r="CF36" s="74">
        <v>0</v>
      </c>
      <c r="CG36" s="74">
        <v>0</v>
      </c>
      <c r="CH36" s="54"/>
      <c r="CI36" s="53"/>
      <c r="CJ36" s="74">
        <v>0</v>
      </c>
      <c r="CK36" s="74">
        <v>0</v>
      </c>
      <c r="CL36" s="54"/>
      <c r="CM36" s="53"/>
      <c r="CN36" s="74">
        <v>0</v>
      </c>
      <c r="CO36" s="74">
        <v>0</v>
      </c>
      <c r="CP36" s="54"/>
      <c r="CQ36" s="53"/>
      <c r="CR36" s="74">
        <v>0</v>
      </c>
      <c r="CS36" s="74">
        <v>0</v>
      </c>
      <c r="CT36" s="54"/>
      <c r="CU36" s="53"/>
      <c r="CV36" s="74">
        <v>0</v>
      </c>
      <c r="CW36" s="74">
        <v>0</v>
      </c>
      <c r="CX36" s="54"/>
      <c r="CY36" s="53"/>
      <c r="CZ36" s="74">
        <v>0</v>
      </c>
      <c r="DA36" s="74">
        <v>0</v>
      </c>
      <c r="DB36" s="54"/>
      <c r="DC36" s="53"/>
      <c r="DD36" s="74">
        <v>0</v>
      </c>
      <c r="DE36" s="74">
        <v>0</v>
      </c>
      <c r="DF36" s="54"/>
      <c r="DG36" s="53"/>
      <c r="DH36" s="74">
        <v>0</v>
      </c>
      <c r="DI36" s="74">
        <v>0</v>
      </c>
      <c r="DJ36" s="54"/>
      <c r="DK36" s="53"/>
      <c r="DL36" s="74">
        <v>0</v>
      </c>
      <c r="DM36" s="74">
        <v>0</v>
      </c>
      <c r="DN36" s="54"/>
      <c r="DO36" s="53"/>
      <c r="DP36" s="74">
        <v>0</v>
      </c>
      <c r="DQ36" s="74">
        <v>0</v>
      </c>
      <c r="DR36" s="54"/>
      <c r="DS36" s="53"/>
      <c r="DT36" s="74">
        <v>0</v>
      </c>
      <c r="DU36" s="74">
        <v>0</v>
      </c>
    </row>
    <row r="37" spans="1:125" s="50" customFormat="1" ht="12" customHeight="1">
      <c r="A37" s="53" t="s">
        <v>1112</v>
      </c>
      <c r="B37" s="54" t="s">
        <v>1172</v>
      </c>
      <c r="C37" s="53" t="s">
        <v>1173</v>
      </c>
      <c r="D37" s="74">
        <f t="shared" si="0"/>
        <v>245440</v>
      </c>
      <c r="E37" s="74">
        <f t="shared" si="1"/>
        <v>0</v>
      </c>
      <c r="F37" s="54" t="s">
        <v>1394</v>
      </c>
      <c r="G37" s="53" t="s">
        <v>1395</v>
      </c>
      <c r="H37" s="74">
        <v>155619</v>
      </c>
      <c r="I37" s="74">
        <v>0</v>
      </c>
      <c r="J37" s="54" t="s">
        <v>1486</v>
      </c>
      <c r="K37" s="53" t="s">
        <v>1487</v>
      </c>
      <c r="L37" s="74">
        <v>54505</v>
      </c>
      <c r="M37" s="74">
        <v>0</v>
      </c>
      <c r="N37" s="54" t="s">
        <v>1488</v>
      </c>
      <c r="O37" s="53" t="s">
        <v>1489</v>
      </c>
      <c r="P37" s="74">
        <v>35316</v>
      </c>
      <c r="Q37" s="74">
        <v>0</v>
      </c>
      <c r="R37" s="54"/>
      <c r="S37" s="53"/>
      <c r="T37" s="74">
        <v>0</v>
      </c>
      <c r="U37" s="74">
        <v>0</v>
      </c>
      <c r="V37" s="54"/>
      <c r="W37" s="53"/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54"/>
      <c r="AE37" s="53"/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54"/>
      <c r="AM37" s="53"/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54"/>
      <c r="AU37" s="53"/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54"/>
      <c r="BC37" s="53"/>
      <c r="BD37" s="74">
        <v>0</v>
      </c>
      <c r="BE37" s="74">
        <v>0</v>
      </c>
      <c r="BF37" s="54"/>
      <c r="BG37" s="53"/>
      <c r="BH37" s="74">
        <v>0</v>
      </c>
      <c r="BI37" s="74">
        <v>0</v>
      </c>
      <c r="BJ37" s="54"/>
      <c r="BK37" s="53"/>
      <c r="BL37" s="74">
        <v>0</v>
      </c>
      <c r="BM37" s="74">
        <v>0</v>
      </c>
      <c r="BN37" s="54"/>
      <c r="BO37" s="53"/>
      <c r="BP37" s="74">
        <v>0</v>
      </c>
      <c r="BQ37" s="74">
        <v>0</v>
      </c>
      <c r="BR37" s="54"/>
      <c r="BS37" s="53"/>
      <c r="BT37" s="74">
        <v>0</v>
      </c>
      <c r="BU37" s="74">
        <v>0</v>
      </c>
      <c r="BV37" s="54"/>
      <c r="BW37" s="53"/>
      <c r="BX37" s="74">
        <v>0</v>
      </c>
      <c r="BY37" s="74">
        <v>0</v>
      </c>
      <c r="BZ37" s="54"/>
      <c r="CA37" s="53"/>
      <c r="CB37" s="74">
        <v>0</v>
      </c>
      <c r="CC37" s="74">
        <v>0</v>
      </c>
      <c r="CD37" s="54"/>
      <c r="CE37" s="53"/>
      <c r="CF37" s="74">
        <v>0</v>
      </c>
      <c r="CG37" s="74">
        <v>0</v>
      </c>
      <c r="CH37" s="54"/>
      <c r="CI37" s="53"/>
      <c r="CJ37" s="74">
        <v>0</v>
      </c>
      <c r="CK37" s="74">
        <v>0</v>
      </c>
      <c r="CL37" s="54"/>
      <c r="CM37" s="53"/>
      <c r="CN37" s="74">
        <v>0</v>
      </c>
      <c r="CO37" s="74">
        <v>0</v>
      </c>
      <c r="CP37" s="54"/>
      <c r="CQ37" s="53"/>
      <c r="CR37" s="74">
        <v>0</v>
      </c>
      <c r="CS37" s="74">
        <v>0</v>
      </c>
      <c r="CT37" s="54"/>
      <c r="CU37" s="53"/>
      <c r="CV37" s="74">
        <v>0</v>
      </c>
      <c r="CW37" s="74">
        <v>0</v>
      </c>
      <c r="CX37" s="54"/>
      <c r="CY37" s="53"/>
      <c r="CZ37" s="74">
        <v>0</v>
      </c>
      <c r="DA37" s="74">
        <v>0</v>
      </c>
      <c r="DB37" s="54"/>
      <c r="DC37" s="53"/>
      <c r="DD37" s="74">
        <v>0</v>
      </c>
      <c r="DE37" s="74">
        <v>0</v>
      </c>
      <c r="DF37" s="54"/>
      <c r="DG37" s="53"/>
      <c r="DH37" s="74">
        <v>0</v>
      </c>
      <c r="DI37" s="74">
        <v>0</v>
      </c>
      <c r="DJ37" s="54"/>
      <c r="DK37" s="53"/>
      <c r="DL37" s="74">
        <v>0</v>
      </c>
      <c r="DM37" s="74">
        <v>0</v>
      </c>
      <c r="DN37" s="54"/>
      <c r="DO37" s="53"/>
      <c r="DP37" s="74">
        <v>0</v>
      </c>
      <c r="DQ37" s="74">
        <v>0</v>
      </c>
      <c r="DR37" s="54"/>
      <c r="DS37" s="53"/>
      <c r="DT37" s="74">
        <v>0</v>
      </c>
      <c r="DU37" s="74">
        <v>0</v>
      </c>
    </row>
    <row r="38" spans="1:125" s="50" customFormat="1" ht="12" customHeight="1">
      <c r="A38" s="53" t="s">
        <v>1112</v>
      </c>
      <c r="B38" s="54" t="s">
        <v>1174</v>
      </c>
      <c r="C38" s="53" t="s">
        <v>1175</v>
      </c>
      <c r="D38" s="74">
        <f t="shared" si="0"/>
        <v>12113</v>
      </c>
      <c r="E38" s="74">
        <f t="shared" si="1"/>
        <v>53429</v>
      </c>
      <c r="F38" s="54" t="s">
        <v>1440</v>
      </c>
      <c r="G38" s="53" t="s">
        <v>1441</v>
      </c>
      <c r="H38" s="74">
        <v>3447</v>
      </c>
      <c r="I38" s="74">
        <v>18089</v>
      </c>
      <c r="J38" s="54" t="s">
        <v>1446</v>
      </c>
      <c r="K38" s="53" t="s">
        <v>1447</v>
      </c>
      <c r="L38" s="74">
        <v>1730</v>
      </c>
      <c r="M38" s="74">
        <v>16234</v>
      </c>
      <c r="N38" s="54" t="s">
        <v>1448</v>
      </c>
      <c r="O38" s="53" t="s">
        <v>1449</v>
      </c>
      <c r="P38" s="74">
        <v>1542</v>
      </c>
      <c r="Q38" s="74">
        <v>4377</v>
      </c>
      <c r="R38" s="54" t="s">
        <v>1450</v>
      </c>
      <c r="S38" s="53" t="s">
        <v>1451</v>
      </c>
      <c r="T38" s="74">
        <v>3650</v>
      </c>
      <c r="U38" s="74">
        <v>5667</v>
      </c>
      <c r="V38" s="54" t="s">
        <v>1452</v>
      </c>
      <c r="W38" s="53" t="s">
        <v>1453</v>
      </c>
      <c r="X38" s="74">
        <v>1744</v>
      </c>
      <c r="Y38" s="74">
        <v>9062</v>
      </c>
      <c r="Z38" s="54"/>
      <c r="AA38" s="53"/>
      <c r="AB38" s="74">
        <v>0</v>
      </c>
      <c r="AC38" s="74">
        <v>0</v>
      </c>
      <c r="AD38" s="54"/>
      <c r="AE38" s="53"/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54"/>
      <c r="AM38" s="53"/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54"/>
      <c r="AU38" s="53"/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54"/>
      <c r="BC38" s="53"/>
      <c r="BD38" s="74">
        <v>0</v>
      </c>
      <c r="BE38" s="74">
        <v>0</v>
      </c>
      <c r="BF38" s="54"/>
      <c r="BG38" s="53"/>
      <c r="BH38" s="74">
        <v>0</v>
      </c>
      <c r="BI38" s="74">
        <v>0</v>
      </c>
      <c r="BJ38" s="54"/>
      <c r="BK38" s="53"/>
      <c r="BL38" s="74">
        <v>0</v>
      </c>
      <c r="BM38" s="74">
        <v>0</v>
      </c>
      <c r="BN38" s="54"/>
      <c r="BO38" s="53"/>
      <c r="BP38" s="74">
        <v>0</v>
      </c>
      <c r="BQ38" s="74">
        <v>0</v>
      </c>
      <c r="BR38" s="54"/>
      <c r="BS38" s="53"/>
      <c r="BT38" s="74">
        <v>0</v>
      </c>
      <c r="BU38" s="74">
        <v>0</v>
      </c>
      <c r="BV38" s="54"/>
      <c r="BW38" s="53"/>
      <c r="BX38" s="74">
        <v>0</v>
      </c>
      <c r="BY38" s="74">
        <v>0</v>
      </c>
      <c r="BZ38" s="54"/>
      <c r="CA38" s="53"/>
      <c r="CB38" s="74">
        <v>0</v>
      </c>
      <c r="CC38" s="74">
        <v>0</v>
      </c>
      <c r="CD38" s="54"/>
      <c r="CE38" s="53"/>
      <c r="CF38" s="74">
        <v>0</v>
      </c>
      <c r="CG38" s="74">
        <v>0</v>
      </c>
      <c r="CH38" s="54"/>
      <c r="CI38" s="53"/>
      <c r="CJ38" s="74">
        <v>0</v>
      </c>
      <c r="CK38" s="74">
        <v>0</v>
      </c>
      <c r="CL38" s="54"/>
      <c r="CM38" s="53"/>
      <c r="CN38" s="74">
        <v>0</v>
      </c>
      <c r="CO38" s="74">
        <v>0</v>
      </c>
      <c r="CP38" s="54"/>
      <c r="CQ38" s="53"/>
      <c r="CR38" s="74">
        <v>0</v>
      </c>
      <c r="CS38" s="74">
        <v>0</v>
      </c>
      <c r="CT38" s="54"/>
      <c r="CU38" s="53"/>
      <c r="CV38" s="74">
        <v>0</v>
      </c>
      <c r="CW38" s="74">
        <v>0</v>
      </c>
      <c r="CX38" s="54"/>
      <c r="CY38" s="53"/>
      <c r="CZ38" s="74">
        <v>0</v>
      </c>
      <c r="DA38" s="74">
        <v>0</v>
      </c>
      <c r="DB38" s="54"/>
      <c r="DC38" s="53"/>
      <c r="DD38" s="74">
        <v>0</v>
      </c>
      <c r="DE38" s="74">
        <v>0</v>
      </c>
      <c r="DF38" s="54"/>
      <c r="DG38" s="53"/>
      <c r="DH38" s="74">
        <v>0</v>
      </c>
      <c r="DI38" s="74">
        <v>0</v>
      </c>
      <c r="DJ38" s="54"/>
      <c r="DK38" s="53"/>
      <c r="DL38" s="74">
        <v>0</v>
      </c>
      <c r="DM38" s="74">
        <v>0</v>
      </c>
      <c r="DN38" s="54"/>
      <c r="DO38" s="53"/>
      <c r="DP38" s="74">
        <v>0</v>
      </c>
      <c r="DQ38" s="74">
        <v>0</v>
      </c>
      <c r="DR38" s="54"/>
      <c r="DS38" s="53"/>
      <c r="DT38" s="74">
        <v>0</v>
      </c>
      <c r="DU38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1176</v>
      </c>
      <c r="D2" s="25" t="s">
        <v>108</v>
      </c>
      <c r="E2" s="144" t="s">
        <v>1177</v>
      </c>
      <c r="F2" s="3"/>
      <c r="G2" s="3"/>
      <c r="H2" s="3"/>
      <c r="I2" s="3"/>
      <c r="J2" s="3"/>
      <c r="K2" s="3"/>
      <c r="L2" s="3" t="str">
        <f>LEFT(D2,2)</f>
        <v>20</v>
      </c>
      <c r="M2" s="3" t="str">
        <f>IF(L2&lt;&gt;"",VLOOKUP(L2,$AK$6:$AL$34,2,FALSE),"-")</f>
        <v>長野県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1178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69" t="s">
        <v>1179</v>
      </c>
      <c r="C6" s="170"/>
      <c r="D6" s="171"/>
      <c r="E6" s="13" t="s">
        <v>42</v>
      </c>
      <c r="F6" s="14" t="s">
        <v>44</v>
      </c>
      <c r="H6" s="172" t="s">
        <v>1180</v>
      </c>
      <c r="I6" s="173"/>
      <c r="J6" s="173"/>
      <c r="K6" s="174"/>
      <c r="L6" s="13" t="s">
        <v>42</v>
      </c>
      <c r="M6" s="13" t="s">
        <v>44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1181</v>
      </c>
      <c r="AL6" s="28" t="s">
        <v>6</v>
      </c>
    </row>
    <row r="7" spans="2:38" ht="19.5" customHeight="1">
      <c r="B7" s="175" t="s">
        <v>78</v>
      </c>
      <c r="C7" s="176"/>
      <c r="D7" s="176"/>
      <c r="E7" s="17">
        <f aca="true" t="shared" si="0" ref="E7:E12">AF7</f>
        <v>405459</v>
      </c>
      <c r="F7" s="17">
        <f aca="true" t="shared" si="1" ref="F7:F12">AF14</f>
        <v>35389</v>
      </c>
      <c r="H7" s="177" t="s">
        <v>910</v>
      </c>
      <c r="I7" s="177" t="s">
        <v>1182</v>
      </c>
      <c r="J7" s="172" t="s">
        <v>86</v>
      </c>
      <c r="K7" s="189"/>
      <c r="L7" s="17">
        <f aca="true" t="shared" si="2" ref="L7:L12">AF21</f>
        <v>17077</v>
      </c>
      <c r="M7" s="17">
        <f aca="true" t="shared" si="3" ref="M7:M12">AF42</f>
        <v>20157</v>
      </c>
      <c r="AC7" s="15" t="s">
        <v>78</v>
      </c>
      <c r="AD7" s="41" t="s">
        <v>1183</v>
      </c>
      <c r="AE7" s="40" t="s">
        <v>1184</v>
      </c>
      <c r="AF7" s="36">
        <f aca="true" ca="1" t="shared" si="4" ref="AF7:AF38">IF(AF$2=0,INDIRECT("'"&amp;AD7&amp;"'!"&amp;AE7&amp;$AI$2),0)</f>
        <v>405459</v>
      </c>
      <c r="AG7" s="40"/>
      <c r="AH7" s="122" t="str">
        <f>+'廃棄物事業経費（歳入）'!B7</f>
        <v>20000</v>
      </c>
      <c r="AI7" s="2">
        <v>7</v>
      </c>
      <c r="AK7" s="26" t="s">
        <v>1185</v>
      </c>
      <c r="AL7" s="28" t="s">
        <v>7</v>
      </c>
    </row>
    <row r="8" spans="2:38" ht="19.5" customHeight="1">
      <c r="B8" s="175" t="s">
        <v>1186</v>
      </c>
      <c r="C8" s="176"/>
      <c r="D8" s="176"/>
      <c r="E8" s="17">
        <f t="shared" si="0"/>
        <v>12989</v>
      </c>
      <c r="F8" s="17">
        <f t="shared" si="1"/>
        <v>7551</v>
      </c>
      <c r="H8" s="178"/>
      <c r="I8" s="178"/>
      <c r="J8" s="172" t="s">
        <v>88</v>
      </c>
      <c r="K8" s="174"/>
      <c r="L8" s="17">
        <f t="shared" si="2"/>
        <v>1845211</v>
      </c>
      <c r="M8" s="17">
        <f t="shared" si="3"/>
        <v>1024581</v>
      </c>
      <c r="AC8" s="15" t="s">
        <v>1186</v>
      </c>
      <c r="AD8" s="41" t="s">
        <v>1183</v>
      </c>
      <c r="AE8" s="40" t="s">
        <v>1187</v>
      </c>
      <c r="AF8" s="36">
        <f ca="1" t="shared" si="4"/>
        <v>12989</v>
      </c>
      <c r="AG8" s="40"/>
      <c r="AH8" s="122" t="str">
        <f>+'廃棄物事業経費（歳入）'!B8</f>
        <v>20201</v>
      </c>
      <c r="AI8" s="2">
        <v>8</v>
      </c>
      <c r="AK8" s="26" t="s">
        <v>1188</v>
      </c>
      <c r="AL8" s="28" t="s">
        <v>8</v>
      </c>
    </row>
    <row r="9" spans="2:38" ht="19.5" customHeight="1">
      <c r="B9" s="175" t="s">
        <v>81</v>
      </c>
      <c r="C9" s="176"/>
      <c r="D9" s="176"/>
      <c r="E9" s="17">
        <f t="shared" si="0"/>
        <v>1314800</v>
      </c>
      <c r="F9" s="17">
        <f t="shared" si="1"/>
        <v>496500</v>
      </c>
      <c r="H9" s="178"/>
      <c r="I9" s="178"/>
      <c r="J9" s="172" t="s">
        <v>90</v>
      </c>
      <c r="K9" s="189"/>
      <c r="L9" s="17">
        <f t="shared" si="2"/>
        <v>665347</v>
      </c>
      <c r="M9" s="17">
        <f t="shared" si="3"/>
        <v>0</v>
      </c>
      <c r="AC9" s="15" t="s">
        <v>81</v>
      </c>
      <c r="AD9" s="41" t="s">
        <v>1183</v>
      </c>
      <c r="AE9" s="40" t="s">
        <v>1189</v>
      </c>
      <c r="AF9" s="36">
        <f ca="1" t="shared" si="4"/>
        <v>1314800</v>
      </c>
      <c r="AG9" s="40"/>
      <c r="AH9" s="122" t="str">
        <f>+'廃棄物事業経費（歳入）'!B9</f>
        <v>20202</v>
      </c>
      <c r="AI9" s="2">
        <v>9</v>
      </c>
      <c r="AK9" s="26" t="s">
        <v>1190</v>
      </c>
      <c r="AL9" s="28" t="s">
        <v>9</v>
      </c>
    </row>
    <row r="10" spans="2:38" ht="19.5" customHeight="1">
      <c r="B10" s="175" t="s">
        <v>1191</v>
      </c>
      <c r="C10" s="176"/>
      <c r="D10" s="176"/>
      <c r="E10" s="17">
        <f t="shared" si="0"/>
        <v>4215954</v>
      </c>
      <c r="F10" s="17">
        <f t="shared" si="1"/>
        <v>1160031</v>
      </c>
      <c r="H10" s="178"/>
      <c r="I10" s="179"/>
      <c r="J10" s="172" t="s">
        <v>0</v>
      </c>
      <c r="K10" s="189"/>
      <c r="L10" s="17">
        <f t="shared" si="2"/>
        <v>10570</v>
      </c>
      <c r="M10" s="17">
        <f t="shared" si="3"/>
        <v>431008</v>
      </c>
      <c r="AC10" s="15" t="s">
        <v>1191</v>
      </c>
      <c r="AD10" s="41" t="s">
        <v>1183</v>
      </c>
      <c r="AE10" s="40" t="s">
        <v>1192</v>
      </c>
      <c r="AF10" s="36">
        <f ca="1" t="shared" si="4"/>
        <v>4215954</v>
      </c>
      <c r="AG10" s="40"/>
      <c r="AH10" s="122" t="str">
        <f>+'廃棄物事業経費（歳入）'!B10</f>
        <v>20203</v>
      </c>
      <c r="AI10" s="2">
        <v>10</v>
      </c>
      <c r="AK10" s="26" t="s">
        <v>1193</v>
      </c>
      <c r="AL10" s="28" t="s">
        <v>10</v>
      </c>
    </row>
    <row r="11" spans="2:38" ht="19.5" customHeight="1">
      <c r="B11" s="175" t="s">
        <v>1194</v>
      </c>
      <c r="C11" s="176"/>
      <c r="D11" s="176"/>
      <c r="E11" s="17">
        <f t="shared" si="0"/>
        <v>5625213</v>
      </c>
      <c r="F11" s="17">
        <f t="shared" si="1"/>
        <v>3780465</v>
      </c>
      <c r="H11" s="178"/>
      <c r="I11" s="180" t="s">
        <v>58</v>
      </c>
      <c r="J11" s="180"/>
      <c r="K11" s="180"/>
      <c r="L11" s="17">
        <f t="shared" si="2"/>
        <v>19264</v>
      </c>
      <c r="M11" s="17">
        <f t="shared" si="3"/>
        <v>11991</v>
      </c>
      <c r="AC11" s="15" t="s">
        <v>1194</v>
      </c>
      <c r="AD11" s="41" t="s">
        <v>1183</v>
      </c>
      <c r="AE11" s="40" t="s">
        <v>1195</v>
      </c>
      <c r="AF11" s="36">
        <f ca="1" t="shared" si="4"/>
        <v>5625213</v>
      </c>
      <c r="AG11" s="40"/>
      <c r="AH11" s="122" t="str">
        <f>+'廃棄物事業経費（歳入）'!B11</f>
        <v>20204</v>
      </c>
      <c r="AI11" s="2">
        <v>11</v>
      </c>
      <c r="AK11" s="26" t="s">
        <v>1196</v>
      </c>
      <c r="AL11" s="28" t="s">
        <v>11</v>
      </c>
    </row>
    <row r="12" spans="2:38" ht="19.5" customHeight="1">
      <c r="B12" s="175" t="s">
        <v>0</v>
      </c>
      <c r="C12" s="176"/>
      <c r="D12" s="176"/>
      <c r="E12" s="17">
        <f t="shared" si="0"/>
        <v>1686093</v>
      </c>
      <c r="F12" s="17">
        <f t="shared" si="1"/>
        <v>379122</v>
      </c>
      <c r="H12" s="178"/>
      <c r="I12" s="180" t="s">
        <v>1197</v>
      </c>
      <c r="J12" s="180"/>
      <c r="K12" s="180"/>
      <c r="L12" s="17">
        <f t="shared" si="2"/>
        <v>314462</v>
      </c>
      <c r="M12" s="17">
        <f t="shared" si="3"/>
        <v>527066</v>
      </c>
      <c r="AC12" s="15" t="s">
        <v>0</v>
      </c>
      <c r="AD12" s="41" t="s">
        <v>1183</v>
      </c>
      <c r="AE12" s="40" t="s">
        <v>1198</v>
      </c>
      <c r="AF12" s="36">
        <f ca="1" t="shared" si="4"/>
        <v>1686093</v>
      </c>
      <c r="AG12" s="40"/>
      <c r="AH12" s="122" t="str">
        <f>+'廃棄物事業経費（歳入）'!B12</f>
        <v>20205</v>
      </c>
      <c r="AI12" s="2">
        <v>12</v>
      </c>
      <c r="AK12" s="26" t="s">
        <v>1199</v>
      </c>
      <c r="AL12" s="28" t="s">
        <v>12</v>
      </c>
    </row>
    <row r="13" spans="2:38" ht="19.5" customHeight="1">
      <c r="B13" s="181" t="s">
        <v>1200</v>
      </c>
      <c r="C13" s="182"/>
      <c r="D13" s="182"/>
      <c r="E13" s="18">
        <f>SUM(E7:E12)</f>
        <v>13260508</v>
      </c>
      <c r="F13" s="18">
        <f>SUM(F7:F12)</f>
        <v>5859058</v>
      </c>
      <c r="H13" s="178"/>
      <c r="I13" s="169" t="s">
        <v>914</v>
      </c>
      <c r="J13" s="183"/>
      <c r="K13" s="184"/>
      <c r="L13" s="19">
        <f>SUM(L7:L12)</f>
        <v>2871931</v>
      </c>
      <c r="M13" s="19">
        <f>SUM(M7:M12)</f>
        <v>2014803</v>
      </c>
      <c r="AC13" s="15" t="s">
        <v>55</v>
      </c>
      <c r="AD13" s="41" t="s">
        <v>1183</v>
      </c>
      <c r="AE13" s="40" t="s">
        <v>1201</v>
      </c>
      <c r="AF13" s="36">
        <f ca="1" t="shared" si="4"/>
        <v>14976529</v>
      </c>
      <c r="AG13" s="40"/>
      <c r="AH13" s="122" t="str">
        <f>+'廃棄物事業経費（歳入）'!B13</f>
        <v>20206</v>
      </c>
      <c r="AI13" s="2">
        <v>13</v>
      </c>
      <c r="AK13" s="26" t="s">
        <v>1202</v>
      </c>
      <c r="AL13" s="28" t="s">
        <v>13</v>
      </c>
    </row>
    <row r="14" spans="2:38" ht="19.5" customHeight="1">
      <c r="B14" s="20"/>
      <c r="C14" s="185" t="s">
        <v>1203</v>
      </c>
      <c r="D14" s="186"/>
      <c r="E14" s="22">
        <f>E13-E11</f>
        <v>7635295</v>
      </c>
      <c r="F14" s="22">
        <f>F13-F11</f>
        <v>2078593</v>
      </c>
      <c r="H14" s="179"/>
      <c r="I14" s="20"/>
      <c r="J14" s="24"/>
      <c r="K14" s="21" t="s">
        <v>1203</v>
      </c>
      <c r="L14" s="23">
        <f>L13-L12</f>
        <v>2557469</v>
      </c>
      <c r="M14" s="23">
        <f>M13-M12</f>
        <v>1487737</v>
      </c>
      <c r="AC14" s="15" t="s">
        <v>78</v>
      </c>
      <c r="AD14" s="41" t="s">
        <v>1183</v>
      </c>
      <c r="AE14" s="40" t="s">
        <v>1204</v>
      </c>
      <c r="AF14" s="36">
        <f ca="1" t="shared" si="4"/>
        <v>35389</v>
      </c>
      <c r="AG14" s="40"/>
      <c r="AH14" s="122" t="str">
        <f>+'廃棄物事業経費（歳入）'!B14</f>
        <v>20207</v>
      </c>
      <c r="AI14" s="2">
        <v>14</v>
      </c>
      <c r="AK14" s="26" t="s">
        <v>1205</v>
      </c>
      <c r="AL14" s="28" t="s">
        <v>14</v>
      </c>
    </row>
    <row r="15" spans="2:38" ht="19.5" customHeight="1">
      <c r="B15" s="175" t="s">
        <v>55</v>
      </c>
      <c r="C15" s="176"/>
      <c r="D15" s="176"/>
      <c r="E15" s="17">
        <f>AF13</f>
        <v>14976529</v>
      </c>
      <c r="F15" s="17">
        <f>AF20</f>
        <v>4666488</v>
      </c>
      <c r="H15" s="177" t="s">
        <v>1206</v>
      </c>
      <c r="I15" s="177" t="s">
        <v>1207</v>
      </c>
      <c r="J15" s="16" t="s">
        <v>92</v>
      </c>
      <c r="K15" s="27"/>
      <c r="L15" s="17">
        <f aca="true" t="shared" si="5" ref="L15:L28">AF27</f>
        <v>2355490</v>
      </c>
      <c r="M15" s="17">
        <f aca="true" t="shared" si="6" ref="M15:M28">AF48</f>
        <v>877801</v>
      </c>
      <c r="AC15" s="15" t="s">
        <v>1186</v>
      </c>
      <c r="AD15" s="41" t="s">
        <v>1183</v>
      </c>
      <c r="AE15" s="40" t="s">
        <v>1208</v>
      </c>
      <c r="AF15" s="36">
        <f ca="1" t="shared" si="4"/>
        <v>7551</v>
      </c>
      <c r="AG15" s="40"/>
      <c r="AH15" s="122" t="str">
        <f>+'廃棄物事業経費（歳入）'!B15</f>
        <v>20208</v>
      </c>
      <c r="AI15" s="2">
        <v>15</v>
      </c>
      <c r="AK15" s="26" t="s">
        <v>1209</v>
      </c>
      <c r="AL15" s="28" t="s">
        <v>15</v>
      </c>
    </row>
    <row r="16" spans="2:38" ht="19.5" customHeight="1">
      <c r="B16" s="181" t="s">
        <v>1</v>
      </c>
      <c r="C16" s="187"/>
      <c r="D16" s="187"/>
      <c r="E16" s="18">
        <f>SUM(E13,E15)</f>
        <v>28237037</v>
      </c>
      <c r="F16" s="18">
        <f>SUM(F13,F15)</f>
        <v>10525546</v>
      </c>
      <c r="H16" s="191"/>
      <c r="I16" s="178"/>
      <c r="J16" s="178" t="s">
        <v>1210</v>
      </c>
      <c r="K16" s="13" t="s">
        <v>94</v>
      </c>
      <c r="L16" s="17">
        <f t="shared" si="5"/>
        <v>250514</v>
      </c>
      <c r="M16" s="17">
        <f t="shared" si="6"/>
        <v>33016</v>
      </c>
      <c r="AC16" s="15" t="s">
        <v>81</v>
      </c>
      <c r="AD16" s="41" t="s">
        <v>1183</v>
      </c>
      <c r="AE16" s="40" t="s">
        <v>1211</v>
      </c>
      <c r="AF16" s="36">
        <f ca="1" t="shared" si="4"/>
        <v>496500</v>
      </c>
      <c r="AG16" s="40"/>
      <c r="AH16" s="122" t="str">
        <f>+'廃棄物事業経費（歳入）'!B16</f>
        <v>20209</v>
      </c>
      <c r="AI16" s="2">
        <v>16</v>
      </c>
      <c r="AK16" s="26" t="s">
        <v>1212</v>
      </c>
      <c r="AL16" s="28" t="s">
        <v>16</v>
      </c>
    </row>
    <row r="17" spans="2:38" ht="19.5" customHeight="1">
      <c r="B17" s="20"/>
      <c r="C17" s="185" t="s">
        <v>1203</v>
      </c>
      <c r="D17" s="186"/>
      <c r="E17" s="22">
        <f>SUM(E14:E15)</f>
        <v>22611824</v>
      </c>
      <c r="F17" s="22">
        <f>SUM(F14:F15)</f>
        <v>6745081</v>
      </c>
      <c r="H17" s="191"/>
      <c r="I17" s="178"/>
      <c r="J17" s="178"/>
      <c r="K17" s="13" t="s">
        <v>96</v>
      </c>
      <c r="L17" s="17">
        <f t="shared" si="5"/>
        <v>913495</v>
      </c>
      <c r="M17" s="17">
        <f t="shared" si="6"/>
        <v>275017</v>
      </c>
      <c r="AC17" s="15" t="s">
        <v>1191</v>
      </c>
      <c r="AD17" s="41" t="s">
        <v>1183</v>
      </c>
      <c r="AE17" s="40" t="s">
        <v>1213</v>
      </c>
      <c r="AF17" s="36">
        <f ca="1" t="shared" si="4"/>
        <v>1160031</v>
      </c>
      <c r="AG17" s="40"/>
      <c r="AH17" s="122" t="str">
        <f>+'廃棄物事業経費（歳入）'!B17</f>
        <v>20210</v>
      </c>
      <c r="AI17" s="2">
        <v>17</v>
      </c>
      <c r="AK17" s="26" t="s">
        <v>1214</v>
      </c>
      <c r="AL17" s="28" t="s">
        <v>17</v>
      </c>
    </row>
    <row r="18" spans="8:38" ht="19.5" customHeight="1">
      <c r="H18" s="191"/>
      <c r="I18" s="179"/>
      <c r="J18" s="179"/>
      <c r="K18" s="13" t="s">
        <v>98</v>
      </c>
      <c r="L18" s="17">
        <f t="shared" si="5"/>
        <v>119392</v>
      </c>
      <c r="M18" s="17">
        <f t="shared" si="6"/>
        <v>12957</v>
      </c>
      <c r="AC18" s="15" t="s">
        <v>1194</v>
      </c>
      <c r="AD18" s="41" t="s">
        <v>1183</v>
      </c>
      <c r="AE18" s="40" t="s">
        <v>1215</v>
      </c>
      <c r="AF18" s="36">
        <f ca="1" t="shared" si="4"/>
        <v>3780465</v>
      </c>
      <c r="AG18" s="40"/>
      <c r="AH18" s="122" t="str">
        <f>+'廃棄物事業経費（歳入）'!B18</f>
        <v>20211</v>
      </c>
      <c r="AI18" s="2">
        <v>18</v>
      </c>
      <c r="AK18" s="26" t="s">
        <v>1216</v>
      </c>
      <c r="AL18" s="28" t="s">
        <v>18</v>
      </c>
    </row>
    <row r="19" spans="8:38" ht="19.5" customHeight="1">
      <c r="H19" s="191"/>
      <c r="I19" s="177" t="s">
        <v>1217</v>
      </c>
      <c r="J19" s="172" t="s">
        <v>100</v>
      </c>
      <c r="K19" s="189"/>
      <c r="L19" s="17">
        <f t="shared" si="5"/>
        <v>192007</v>
      </c>
      <c r="M19" s="17">
        <f t="shared" si="6"/>
        <v>21579</v>
      </c>
      <c r="AC19" s="15" t="s">
        <v>0</v>
      </c>
      <c r="AD19" s="41" t="s">
        <v>1183</v>
      </c>
      <c r="AE19" s="40" t="s">
        <v>1218</v>
      </c>
      <c r="AF19" s="36">
        <f ca="1" t="shared" si="4"/>
        <v>379122</v>
      </c>
      <c r="AG19" s="40"/>
      <c r="AH19" s="122" t="str">
        <f>+'廃棄物事業経費（歳入）'!B19</f>
        <v>20212</v>
      </c>
      <c r="AI19" s="2">
        <v>19</v>
      </c>
      <c r="AK19" s="26" t="s">
        <v>1219</v>
      </c>
      <c r="AL19" s="28" t="s">
        <v>19</v>
      </c>
    </row>
    <row r="20" spans="2:38" ht="19.5" customHeight="1">
      <c r="B20" s="175" t="s">
        <v>1220</v>
      </c>
      <c r="C20" s="190"/>
      <c r="D20" s="190"/>
      <c r="E20" s="29">
        <f>E11</f>
        <v>5625213</v>
      </c>
      <c r="F20" s="29">
        <f>F11</f>
        <v>3780465</v>
      </c>
      <c r="H20" s="191"/>
      <c r="I20" s="178"/>
      <c r="J20" s="172" t="s">
        <v>102</v>
      </c>
      <c r="K20" s="189"/>
      <c r="L20" s="17">
        <f t="shared" si="5"/>
        <v>3850193</v>
      </c>
      <c r="M20" s="17">
        <f t="shared" si="6"/>
        <v>2346481</v>
      </c>
      <c r="AC20" s="15" t="s">
        <v>55</v>
      </c>
      <c r="AD20" s="41" t="s">
        <v>1183</v>
      </c>
      <c r="AE20" s="40" t="s">
        <v>1221</v>
      </c>
      <c r="AF20" s="36">
        <f ca="1" t="shared" si="4"/>
        <v>4666488</v>
      </c>
      <c r="AG20" s="40"/>
      <c r="AH20" s="122" t="str">
        <f>+'廃棄物事業経費（歳入）'!B20</f>
        <v>20213</v>
      </c>
      <c r="AI20" s="2">
        <v>20</v>
      </c>
      <c r="AK20" s="26" t="s">
        <v>1222</v>
      </c>
      <c r="AL20" s="28" t="s">
        <v>20</v>
      </c>
    </row>
    <row r="21" spans="2:38" ht="19.5" customHeight="1">
      <c r="B21" s="175" t="s">
        <v>1223</v>
      </c>
      <c r="C21" s="175"/>
      <c r="D21" s="175"/>
      <c r="E21" s="29">
        <f>L12+L27</f>
        <v>5661606</v>
      </c>
      <c r="F21" s="29">
        <f>M12+M27</f>
        <v>3802753</v>
      </c>
      <c r="H21" s="191"/>
      <c r="I21" s="179"/>
      <c r="J21" s="172" t="s">
        <v>104</v>
      </c>
      <c r="K21" s="189"/>
      <c r="L21" s="17">
        <f t="shared" si="5"/>
        <v>241138</v>
      </c>
      <c r="M21" s="17">
        <f t="shared" si="6"/>
        <v>23686</v>
      </c>
      <c r="AB21" s="28" t="s">
        <v>42</v>
      </c>
      <c r="AC21" s="15" t="s">
        <v>1224</v>
      </c>
      <c r="AD21" s="41" t="s">
        <v>1225</v>
      </c>
      <c r="AE21" s="40" t="s">
        <v>1184</v>
      </c>
      <c r="AF21" s="36">
        <f ca="1" t="shared" si="4"/>
        <v>17077</v>
      </c>
      <c r="AG21" s="40"/>
      <c r="AH21" s="122" t="str">
        <f>+'廃棄物事業経費（歳入）'!B21</f>
        <v>20214</v>
      </c>
      <c r="AI21" s="2">
        <v>21</v>
      </c>
      <c r="AK21" s="26" t="s">
        <v>1226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91"/>
      <c r="I22" s="172" t="s">
        <v>63</v>
      </c>
      <c r="J22" s="188"/>
      <c r="K22" s="189"/>
      <c r="L22" s="17">
        <f t="shared" si="5"/>
        <v>25626</v>
      </c>
      <c r="M22" s="17">
        <f t="shared" si="6"/>
        <v>0</v>
      </c>
      <c r="AB22" s="28" t="s">
        <v>42</v>
      </c>
      <c r="AC22" s="15" t="s">
        <v>1227</v>
      </c>
      <c r="AD22" s="41" t="s">
        <v>1225</v>
      </c>
      <c r="AE22" s="40" t="s">
        <v>1187</v>
      </c>
      <c r="AF22" s="36">
        <f ca="1" t="shared" si="4"/>
        <v>1845211</v>
      </c>
      <c r="AH22" s="122" t="str">
        <f>+'廃棄物事業経費（歳入）'!B22</f>
        <v>20215</v>
      </c>
      <c r="AI22" s="2">
        <v>22</v>
      </c>
      <c r="AK22" s="26" t="s">
        <v>1228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91"/>
      <c r="I23" s="177" t="s">
        <v>1229</v>
      </c>
      <c r="J23" s="169" t="s">
        <v>100</v>
      </c>
      <c r="K23" s="184"/>
      <c r="L23" s="17">
        <f t="shared" si="5"/>
        <v>4583794</v>
      </c>
      <c r="M23" s="17">
        <f t="shared" si="6"/>
        <v>635818</v>
      </c>
      <c r="AB23" s="28" t="s">
        <v>42</v>
      </c>
      <c r="AC23" s="1" t="s">
        <v>1230</v>
      </c>
      <c r="AD23" s="41" t="s">
        <v>1225</v>
      </c>
      <c r="AE23" s="35" t="s">
        <v>1189</v>
      </c>
      <c r="AF23" s="36">
        <f ca="1" t="shared" si="4"/>
        <v>665347</v>
      </c>
      <c r="AH23" s="122" t="str">
        <f>+'廃棄物事業経費（歳入）'!B23</f>
        <v>20217</v>
      </c>
      <c r="AI23" s="2">
        <v>23</v>
      </c>
      <c r="AK23" s="26" t="s">
        <v>1231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91"/>
      <c r="I24" s="178"/>
      <c r="J24" s="172" t="s">
        <v>102</v>
      </c>
      <c r="K24" s="189"/>
      <c r="L24" s="17">
        <f t="shared" si="5"/>
        <v>4396190</v>
      </c>
      <c r="M24" s="17">
        <f t="shared" si="6"/>
        <v>401775</v>
      </c>
      <c r="AB24" s="28" t="s">
        <v>42</v>
      </c>
      <c r="AC24" s="15" t="s">
        <v>0</v>
      </c>
      <c r="AD24" s="41" t="s">
        <v>1225</v>
      </c>
      <c r="AE24" s="40" t="s">
        <v>1192</v>
      </c>
      <c r="AF24" s="36">
        <f ca="1" t="shared" si="4"/>
        <v>10570</v>
      </c>
      <c r="AH24" s="122" t="str">
        <f>+'廃棄物事業経費（歳入）'!B24</f>
        <v>20218</v>
      </c>
      <c r="AI24" s="2">
        <v>24</v>
      </c>
      <c r="AK24" s="26" t="s">
        <v>1232</v>
      </c>
      <c r="AL24" s="28" t="s">
        <v>24</v>
      </c>
    </row>
    <row r="25" spans="8:38" ht="19.5" customHeight="1">
      <c r="H25" s="191"/>
      <c r="I25" s="178"/>
      <c r="J25" s="172" t="s">
        <v>104</v>
      </c>
      <c r="K25" s="189"/>
      <c r="L25" s="17">
        <f t="shared" si="5"/>
        <v>953036</v>
      </c>
      <c r="M25" s="17">
        <f t="shared" si="6"/>
        <v>39960</v>
      </c>
      <c r="AB25" s="28" t="s">
        <v>42</v>
      </c>
      <c r="AC25" s="15" t="s">
        <v>58</v>
      </c>
      <c r="AD25" s="41" t="s">
        <v>1225</v>
      </c>
      <c r="AE25" s="40" t="s">
        <v>1195</v>
      </c>
      <c r="AF25" s="36">
        <f ca="1" t="shared" si="4"/>
        <v>19264</v>
      </c>
      <c r="AH25" s="122" t="str">
        <f>+'廃棄物事業経費（歳入）'!B25</f>
        <v>20219</v>
      </c>
      <c r="AI25" s="2">
        <v>25</v>
      </c>
      <c r="AK25" s="26" t="s">
        <v>1233</v>
      </c>
      <c r="AL25" s="28" t="s">
        <v>25</v>
      </c>
    </row>
    <row r="26" spans="8:38" ht="19.5" customHeight="1">
      <c r="H26" s="191"/>
      <c r="I26" s="179"/>
      <c r="J26" s="193" t="s">
        <v>0</v>
      </c>
      <c r="K26" s="194"/>
      <c r="L26" s="17">
        <f t="shared" si="5"/>
        <v>165266</v>
      </c>
      <c r="M26" s="17">
        <f t="shared" si="6"/>
        <v>131068</v>
      </c>
      <c r="AB26" s="28" t="s">
        <v>42</v>
      </c>
      <c r="AC26" s="1" t="s">
        <v>1197</v>
      </c>
      <c r="AD26" s="41" t="s">
        <v>1225</v>
      </c>
      <c r="AE26" s="35" t="s">
        <v>1198</v>
      </c>
      <c r="AF26" s="36">
        <f ca="1" t="shared" si="4"/>
        <v>314462</v>
      </c>
      <c r="AH26" s="122" t="str">
        <f>+'廃棄物事業経費（歳入）'!B26</f>
        <v>20220</v>
      </c>
      <c r="AI26" s="2">
        <v>26</v>
      </c>
      <c r="AK26" s="26" t="s">
        <v>1234</v>
      </c>
      <c r="AL26" s="28" t="s">
        <v>26</v>
      </c>
    </row>
    <row r="27" spans="8:38" ht="19.5" customHeight="1">
      <c r="H27" s="191"/>
      <c r="I27" s="172" t="s">
        <v>1197</v>
      </c>
      <c r="J27" s="188"/>
      <c r="K27" s="189"/>
      <c r="L27" s="17">
        <f t="shared" si="5"/>
        <v>5347144</v>
      </c>
      <c r="M27" s="17">
        <f t="shared" si="6"/>
        <v>3275687</v>
      </c>
      <c r="AB27" s="28" t="s">
        <v>42</v>
      </c>
      <c r="AC27" s="1" t="s">
        <v>1235</v>
      </c>
      <c r="AD27" s="41" t="s">
        <v>1225</v>
      </c>
      <c r="AE27" s="35" t="s">
        <v>1236</v>
      </c>
      <c r="AF27" s="36">
        <f ca="1" t="shared" si="4"/>
        <v>2355490</v>
      </c>
      <c r="AH27" s="122" t="str">
        <f>+'廃棄物事業経費（歳入）'!B27</f>
        <v>20303</v>
      </c>
      <c r="AI27" s="2">
        <v>27</v>
      </c>
      <c r="AK27" s="26" t="s">
        <v>1237</v>
      </c>
      <c r="AL27" s="28" t="s">
        <v>27</v>
      </c>
    </row>
    <row r="28" spans="8:38" ht="19.5" customHeight="1">
      <c r="H28" s="191"/>
      <c r="I28" s="172" t="s">
        <v>37</v>
      </c>
      <c r="J28" s="188"/>
      <c r="K28" s="189"/>
      <c r="L28" s="17">
        <f t="shared" si="5"/>
        <v>123764</v>
      </c>
      <c r="M28" s="17">
        <f t="shared" si="6"/>
        <v>10973</v>
      </c>
      <c r="AB28" s="28" t="s">
        <v>42</v>
      </c>
      <c r="AC28" s="1" t="s">
        <v>1238</v>
      </c>
      <c r="AD28" s="41" t="s">
        <v>1225</v>
      </c>
      <c r="AE28" s="35" t="s">
        <v>1204</v>
      </c>
      <c r="AF28" s="36">
        <f ca="1" t="shared" si="4"/>
        <v>250514</v>
      </c>
      <c r="AH28" s="122" t="str">
        <f>+'廃棄物事業経費（歳入）'!B28</f>
        <v>20304</v>
      </c>
      <c r="AI28" s="2">
        <v>28</v>
      </c>
      <c r="AK28" s="26" t="s">
        <v>1239</v>
      </c>
      <c r="AL28" s="28" t="s">
        <v>28</v>
      </c>
    </row>
    <row r="29" spans="8:38" ht="19.5" customHeight="1">
      <c r="H29" s="191"/>
      <c r="I29" s="169" t="s">
        <v>914</v>
      </c>
      <c r="J29" s="183"/>
      <c r="K29" s="184"/>
      <c r="L29" s="19">
        <f>SUM(L15:L28)</f>
        <v>23517049</v>
      </c>
      <c r="M29" s="19">
        <f>SUM(M15:M28)</f>
        <v>8085818</v>
      </c>
      <c r="AB29" s="28" t="s">
        <v>42</v>
      </c>
      <c r="AC29" s="1" t="s">
        <v>1240</v>
      </c>
      <c r="AD29" s="41" t="s">
        <v>1225</v>
      </c>
      <c r="AE29" s="35" t="s">
        <v>1208</v>
      </c>
      <c r="AF29" s="36">
        <f ca="1" t="shared" si="4"/>
        <v>913495</v>
      </c>
      <c r="AH29" s="122" t="str">
        <f>+'廃棄物事業経費（歳入）'!B29</f>
        <v>20305</v>
      </c>
      <c r="AI29" s="2">
        <v>29</v>
      </c>
      <c r="AK29" s="26" t="s">
        <v>1241</v>
      </c>
      <c r="AL29" s="28" t="s">
        <v>29</v>
      </c>
    </row>
    <row r="30" spans="8:38" ht="19.5" customHeight="1">
      <c r="H30" s="192"/>
      <c r="I30" s="20"/>
      <c r="J30" s="24"/>
      <c r="K30" s="21" t="s">
        <v>1203</v>
      </c>
      <c r="L30" s="23">
        <f>L29-L27</f>
        <v>18169905</v>
      </c>
      <c r="M30" s="23">
        <f>M29-M27</f>
        <v>4810131</v>
      </c>
      <c r="AB30" s="28" t="s">
        <v>42</v>
      </c>
      <c r="AC30" s="1" t="s">
        <v>1242</v>
      </c>
      <c r="AD30" s="41" t="s">
        <v>1225</v>
      </c>
      <c r="AE30" s="35" t="s">
        <v>1211</v>
      </c>
      <c r="AF30" s="36">
        <f ca="1" t="shared" si="4"/>
        <v>119392</v>
      </c>
      <c r="AH30" s="122" t="str">
        <f>+'廃棄物事業経費（歳入）'!B30</f>
        <v>20306</v>
      </c>
      <c r="AI30" s="2">
        <v>30</v>
      </c>
      <c r="AK30" s="26" t="s">
        <v>1243</v>
      </c>
      <c r="AL30" s="28" t="s">
        <v>30</v>
      </c>
    </row>
    <row r="31" spans="8:38" ht="19.5" customHeight="1">
      <c r="H31" s="172" t="s">
        <v>0</v>
      </c>
      <c r="I31" s="188"/>
      <c r="J31" s="188"/>
      <c r="K31" s="189"/>
      <c r="L31" s="17">
        <f>AF41</f>
        <v>1848057</v>
      </c>
      <c r="M31" s="17">
        <f>AF62</f>
        <v>424925</v>
      </c>
      <c r="AB31" s="28" t="s">
        <v>42</v>
      </c>
      <c r="AC31" s="1" t="s">
        <v>1244</v>
      </c>
      <c r="AD31" s="41" t="s">
        <v>1225</v>
      </c>
      <c r="AE31" s="35" t="s">
        <v>1215</v>
      </c>
      <c r="AF31" s="36">
        <f ca="1" t="shared" si="4"/>
        <v>192007</v>
      </c>
      <c r="AH31" s="122" t="str">
        <f>+'廃棄物事業経費（歳入）'!B31</f>
        <v>20307</v>
      </c>
      <c r="AI31" s="2">
        <v>31</v>
      </c>
      <c r="AK31" s="26" t="s">
        <v>1245</v>
      </c>
      <c r="AL31" s="28" t="s">
        <v>31</v>
      </c>
    </row>
    <row r="32" spans="8:38" ht="19.5" customHeight="1">
      <c r="H32" s="169" t="s">
        <v>1</v>
      </c>
      <c r="I32" s="183"/>
      <c r="J32" s="183"/>
      <c r="K32" s="184"/>
      <c r="L32" s="19">
        <f>SUM(L13,L29,L31)</f>
        <v>28237037</v>
      </c>
      <c r="M32" s="19">
        <f>SUM(M13,M29,M31)</f>
        <v>10525546</v>
      </c>
      <c r="AB32" s="28" t="s">
        <v>42</v>
      </c>
      <c r="AC32" s="1" t="s">
        <v>1246</v>
      </c>
      <c r="AD32" s="41" t="s">
        <v>1225</v>
      </c>
      <c r="AE32" s="35" t="s">
        <v>1218</v>
      </c>
      <c r="AF32" s="36">
        <f ca="1" t="shared" si="4"/>
        <v>3850193</v>
      </c>
      <c r="AH32" s="122" t="str">
        <f>+'廃棄物事業経費（歳入）'!B32</f>
        <v>20309</v>
      </c>
      <c r="AI32" s="2">
        <v>32</v>
      </c>
      <c r="AK32" s="26" t="s">
        <v>1247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1203</v>
      </c>
      <c r="L33" s="23">
        <f>SUM(L14,L30,L31)</f>
        <v>22575431</v>
      </c>
      <c r="M33" s="23">
        <f>SUM(M14,M30,M31)</f>
        <v>6722793</v>
      </c>
      <c r="AB33" s="28" t="s">
        <v>42</v>
      </c>
      <c r="AC33" s="1" t="s">
        <v>1248</v>
      </c>
      <c r="AD33" s="41" t="s">
        <v>1225</v>
      </c>
      <c r="AE33" s="35" t="s">
        <v>1221</v>
      </c>
      <c r="AF33" s="36">
        <f ca="1" t="shared" si="4"/>
        <v>241138</v>
      </c>
      <c r="AH33" s="122" t="str">
        <f>+'廃棄物事業経費（歳入）'!B33</f>
        <v>20321</v>
      </c>
      <c r="AI33" s="2">
        <v>33</v>
      </c>
      <c r="AK33" s="26" t="s">
        <v>1249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42</v>
      </c>
      <c r="AC34" s="15" t="s">
        <v>63</v>
      </c>
      <c r="AD34" s="41" t="s">
        <v>1225</v>
      </c>
      <c r="AE34" s="35" t="s">
        <v>1250</v>
      </c>
      <c r="AF34" s="36">
        <f ca="1" t="shared" si="4"/>
        <v>25626</v>
      </c>
      <c r="AH34" s="122" t="str">
        <f>+'廃棄物事業経費（歳入）'!B34</f>
        <v>20323</v>
      </c>
      <c r="AI34" s="2">
        <v>34</v>
      </c>
      <c r="AK34" s="26" t="s">
        <v>1251</v>
      </c>
      <c r="AL34" s="28" t="s">
        <v>34</v>
      </c>
    </row>
    <row r="35" spans="28:35" ht="14.25" hidden="1">
      <c r="AB35" s="28" t="s">
        <v>42</v>
      </c>
      <c r="AC35" s="1" t="s">
        <v>1252</v>
      </c>
      <c r="AD35" s="41" t="s">
        <v>1225</v>
      </c>
      <c r="AE35" s="35" t="s">
        <v>1253</v>
      </c>
      <c r="AF35" s="36">
        <f ca="1" t="shared" si="4"/>
        <v>4583794</v>
      </c>
      <c r="AH35" s="122" t="str">
        <f>+'廃棄物事業経費（歳入）'!B35</f>
        <v>20324</v>
      </c>
      <c r="AI35" s="2">
        <v>35</v>
      </c>
    </row>
    <row r="36" spans="28:35" ht="14.25" hidden="1">
      <c r="AB36" s="28" t="s">
        <v>42</v>
      </c>
      <c r="AC36" s="1" t="s">
        <v>1254</v>
      </c>
      <c r="AD36" s="41" t="s">
        <v>1225</v>
      </c>
      <c r="AE36" s="35" t="s">
        <v>1255</v>
      </c>
      <c r="AF36" s="36">
        <f ca="1" t="shared" si="4"/>
        <v>4396190</v>
      </c>
      <c r="AH36" s="122" t="str">
        <f>+'廃棄物事業経費（歳入）'!B36</f>
        <v>20349</v>
      </c>
      <c r="AI36" s="2">
        <v>36</v>
      </c>
    </row>
    <row r="37" spans="28:35" ht="14.25" hidden="1">
      <c r="AB37" s="28" t="s">
        <v>42</v>
      </c>
      <c r="AC37" s="1" t="s">
        <v>1256</v>
      </c>
      <c r="AD37" s="41" t="s">
        <v>1225</v>
      </c>
      <c r="AE37" s="35" t="s">
        <v>1257</v>
      </c>
      <c r="AF37" s="36">
        <f ca="1" t="shared" si="4"/>
        <v>953036</v>
      </c>
      <c r="AH37" s="122" t="str">
        <f>+'廃棄物事業経費（歳入）'!B37</f>
        <v>20350</v>
      </c>
      <c r="AI37" s="2">
        <v>37</v>
      </c>
    </row>
    <row r="38" spans="28:35" ht="14.25" hidden="1">
      <c r="AB38" s="28" t="s">
        <v>42</v>
      </c>
      <c r="AC38" s="1" t="s">
        <v>0</v>
      </c>
      <c r="AD38" s="41" t="s">
        <v>1225</v>
      </c>
      <c r="AE38" s="35" t="s">
        <v>1258</v>
      </c>
      <c r="AF38" s="35">
        <f ca="1" t="shared" si="4"/>
        <v>165266</v>
      </c>
      <c r="AH38" s="122" t="str">
        <f>+'廃棄物事業経費（歳入）'!B38</f>
        <v>20361</v>
      </c>
      <c r="AI38" s="2">
        <v>38</v>
      </c>
    </row>
    <row r="39" spans="28:35" ht="14.25" hidden="1">
      <c r="AB39" s="28" t="s">
        <v>42</v>
      </c>
      <c r="AC39" s="1" t="s">
        <v>1197</v>
      </c>
      <c r="AD39" s="41" t="s">
        <v>1225</v>
      </c>
      <c r="AE39" s="35" t="s">
        <v>1259</v>
      </c>
      <c r="AF39" s="35">
        <f aca="true" ca="1" t="shared" si="7" ref="AF39:AF62">IF(AF$2=0,INDIRECT("'"&amp;AD39&amp;"'!"&amp;AE39&amp;$AI$2),0)</f>
        <v>5347144</v>
      </c>
      <c r="AH39" s="122" t="str">
        <f>+'廃棄物事業経費（歳入）'!B39</f>
        <v>20362</v>
      </c>
      <c r="AI39" s="2">
        <v>39</v>
      </c>
    </row>
    <row r="40" spans="28:35" ht="14.25" hidden="1">
      <c r="AB40" s="28" t="s">
        <v>42</v>
      </c>
      <c r="AC40" s="1" t="s">
        <v>37</v>
      </c>
      <c r="AD40" s="41" t="s">
        <v>1225</v>
      </c>
      <c r="AE40" s="35" t="s">
        <v>1260</v>
      </c>
      <c r="AF40" s="35">
        <f ca="1" t="shared" si="7"/>
        <v>123764</v>
      </c>
      <c r="AH40" s="122" t="str">
        <f>+'廃棄物事業経費（歳入）'!B40</f>
        <v>20363</v>
      </c>
      <c r="AI40" s="2">
        <v>40</v>
      </c>
    </row>
    <row r="41" spans="28:35" ht="14.25" hidden="1">
      <c r="AB41" s="28" t="s">
        <v>42</v>
      </c>
      <c r="AC41" s="1" t="s">
        <v>0</v>
      </c>
      <c r="AD41" s="41" t="s">
        <v>1225</v>
      </c>
      <c r="AE41" s="35" t="s">
        <v>1261</v>
      </c>
      <c r="AF41" s="35">
        <f ca="1" t="shared" si="7"/>
        <v>1848057</v>
      </c>
      <c r="AH41" s="122" t="str">
        <f>+'廃棄物事業経費（歳入）'!B41</f>
        <v>20382</v>
      </c>
      <c r="AI41" s="2">
        <v>41</v>
      </c>
    </row>
    <row r="42" spans="28:35" ht="14.25" hidden="1">
      <c r="AB42" s="28" t="s">
        <v>44</v>
      </c>
      <c r="AC42" s="15" t="s">
        <v>1224</v>
      </c>
      <c r="AD42" s="41" t="s">
        <v>1225</v>
      </c>
      <c r="AE42" s="35" t="s">
        <v>1262</v>
      </c>
      <c r="AF42" s="35">
        <f ca="1" t="shared" si="7"/>
        <v>20157</v>
      </c>
      <c r="AH42" s="122" t="str">
        <f>+'廃棄物事業経費（歳入）'!B42</f>
        <v>20383</v>
      </c>
      <c r="AI42" s="2">
        <v>42</v>
      </c>
    </row>
    <row r="43" spans="28:35" ht="14.25" hidden="1">
      <c r="AB43" s="28" t="s">
        <v>44</v>
      </c>
      <c r="AC43" s="15" t="s">
        <v>1227</v>
      </c>
      <c r="AD43" s="41" t="s">
        <v>1225</v>
      </c>
      <c r="AE43" s="35" t="s">
        <v>1263</v>
      </c>
      <c r="AF43" s="35">
        <f ca="1" t="shared" si="7"/>
        <v>1024581</v>
      </c>
      <c r="AH43" s="122" t="str">
        <f>+'廃棄物事業経費（歳入）'!B43</f>
        <v>20384</v>
      </c>
      <c r="AI43" s="2">
        <v>43</v>
      </c>
    </row>
    <row r="44" spans="28:35" ht="14.25" hidden="1">
      <c r="AB44" s="28" t="s">
        <v>44</v>
      </c>
      <c r="AC44" s="1" t="s">
        <v>1230</v>
      </c>
      <c r="AD44" s="41" t="s">
        <v>1225</v>
      </c>
      <c r="AE44" s="35" t="s">
        <v>1264</v>
      </c>
      <c r="AF44" s="35">
        <f ca="1" t="shared" si="7"/>
        <v>0</v>
      </c>
      <c r="AH44" s="122" t="str">
        <f>+'廃棄物事業経費（歳入）'!B44</f>
        <v>20385</v>
      </c>
      <c r="AI44" s="2">
        <v>44</v>
      </c>
    </row>
    <row r="45" spans="28:35" ht="14.25" hidden="1">
      <c r="AB45" s="28" t="s">
        <v>44</v>
      </c>
      <c r="AC45" s="15" t="s">
        <v>0</v>
      </c>
      <c r="AD45" s="41" t="s">
        <v>1225</v>
      </c>
      <c r="AE45" s="35" t="s">
        <v>1265</v>
      </c>
      <c r="AF45" s="35">
        <f ca="1" t="shared" si="7"/>
        <v>431008</v>
      </c>
      <c r="AH45" s="122" t="str">
        <f>+'廃棄物事業経費（歳入）'!B45</f>
        <v>20386</v>
      </c>
      <c r="AI45" s="2">
        <v>45</v>
      </c>
    </row>
    <row r="46" spans="28:35" ht="14.25" hidden="1">
      <c r="AB46" s="28" t="s">
        <v>44</v>
      </c>
      <c r="AC46" s="15" t="s">
        <v>58</v>
      </c>
      <c r="AD46" s="41" t="s">
        <v>1225</v>
      </c>
      <c r="AE46" s="35" t="s">
        <v>1266</v>
      </c>
      <c r="AF46" s="35">
        <f ca="1" t="shared" si="7"/>
        <v>11991</v>
      </c>
      <c r="AH46" s="122" t="str">
        <f>+'廃棄物事業経費（歳入）'!B46</f>
        <v>20388</v>
      </c>
      <c r="AI46" s="2">
        <v>46</v>
      </c>
    </row>
    <row r="47" spans="28:35" ht="14.25" hidden="1">
      <c r="AB47" s="28" t="s">
        <v>44</v>
      </c>
      <c r="AC47" s="1" t="s">
        <v>1197</v>
      </c>
      <c r="AD47" s="41" t="s">
        <v>1225</v>
      </c>
      <c r="AE47" s="35" t="s">
        <v>1267</v>
      </c>
      <c r="AF47" s="35">
        <f ca="1" t="shared" si="7"/>
        <v>527066</v>
      </c>
      <c r="AH47" s="122" t="str">
        <f>+'廃棄物事業経費（歳入）'!B47</f>
        <v>20402</v>
      </c>
      <c r="AI47" s="2">
        <v>47</v>
      </c>
    </row>
    <row r="48" spans="28:35" ht="14.25" hidden="1">
      <c r="AB48" s="28" t="s">
        <v>44</v>
      </c>
      <c r="AC48" s="1" t="s">
        <v>1235</v>
      </c>
      <c r="AD48" s="41" t="s">
        <v>1225</v>
      </c>
      <c r="AE48" s="35" t="s">
        <v>1268</v>
      </c>
      <c r="AF48" s="35">
        <f ca="1" t="shared" si="7"/>
        <v>877801</v>
      </c>
      <c r="AH48" s="122" t="str">
        <f>+'廃棄物事業経費（歳入）'!B48</f>
        <v>20403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44</v>
      </c>
      <c r="AC49" s="1" t="s">
        <v>1238</v>
      </c>
      <c r="AD49" s="41" t="s">
        <v>1225</v>
      </c>
      <c r="AE49" s="35" t="s">
        <v>1269</v>
      </c>
      <c r="AF49" s="35">
        <f ca="1" t="shared" si="7"/>
        <v>33016</v>
      </c>
      <c r="AG49" s="28"/>
      <c r="AH49" s="122" t="str">
        <f>+'廃棄物事業経費（歳入）'!B49</f>
        <v>20404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44</v>
      </c>
      <c r="AC50" s="1" t="s">
        <v>1240</v>
      </c>
      <c r="AD50" s="41" t="s">
        <v>1225</v>
      </c>
      <c r="AE50" s="35" t="s">
        <v>1270</v>
      </c>
      <c r="AF50" s="35">
        <f ca="1" t="shared" si="7"/>
        <v>275017</v>
      </c>
      <c r="AG50" s="28"/>
      <c r="AH50" s="122" t="str">
        <f>+'廃棄物事業経費（歳入）'!B50</f>
        <v>20407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44</v>
      </c>
      <c r="AC51" s="1" t="s">
        <v>1242</v>
      </c>
      <c r="AD51" s="41" t="s">
        <v>1225</v>
      </c>
      <c r="AE51" s="35" t="s">
        <v>1271</v>
      </c>
      <c r="AF51" s="35">
        <f ca="1" t="shared" si="7"/>
        <v>12957</v>
      </c>
      <c r="AG51" s="28"/>
      <c r="AH51" s="122" t="str">
        <f>+'廃棄物事業経費（歳入）'!B51</f>
        <v>20409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44</v>
      </c>
      <c r="AC52" s="1" t="s">
        <v>1244</v>
      </c>
      <c r="AD52" s="41" t="s">
        <v>1225</v>
      </c>
      <c r="AE52" s="35" t="s">
        <v>1272</v>
      </c>
      <c r="AF52" s="35">
        <f ca="1" t="shared" si="7"/>
        <v>21579</v>
      </c>
      <c r="AG52" s="28"/>
      <c r="AH52" s="122" t="str">
        <f>+'廃棄物事業経費（歳入）'!B52</f>
        <v>20410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44</v>
      </c>
      <c r="AC53" s="1" t="s">
        <v>1246</v>
      </c>
      <c r="AD53" s="41" t="s">
        <v>1225</v>
      </c>
      <c r="AE53" s="35" t="s">
        <v>1273</v>
      </c>
      <c r="AF53" s="35">
        <f ca="1" t="shared" si="7"/>
        <v>2346481</v>
      </c>
      <c r="AG53" s="28"/>
      <c r="AH53" s="122" t="str">
        <f>+'廃棄物事業経費（歳入）'!B53</f>
        <v>20411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44</v>
      </c>
      <c r="AC54" s="1" t="s">
        <v>1248</v>
      </c>
      <c r="AD54" s="41" t="s">
        <v>1225</v>
      </c>
      <c r="AE54" s="35" t="s">
        <v>1274</v>
      </c>
      <c r="AF54" s="35">
        <f ca="1" t="shared" si="7"/>
        <v>23686</v>
      </c>
      <c r="AG54" s="28"/>
      <c r="AH54" s="122" t="str">
        <f>+'廃棄物事業経費（歳入）'!B54</f>
        <v>20412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44</v>
      </c>
      <c r="AC55" s="15" t="s">
        <v>63</v>
      </c>
      <c r="AD55" s="41" t="s">
        <v>1225</v>
      </c>
      <c r="AE55" s="35" t="s">
        <v>1275</v>
      </c>
      <c r="AF55" s="35">
        <f ca="1" t="shared" si="7"/>
        <v>0</v>
      </c>
      <c r="AG55" s="28"/>
      <c r="AH55" s="122" t="str">
        <f>+'廃棄物事業経費（歳入）'!B55</f>
        <v>20413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44</v>
      </c>
      <c r="AC56" s="1" t="s">
        <v>1252</v>
      </c>
      <c r="AD56" s="41" t="s">
        <v>1225</v>
      </c>
      <c r="AE56" s="35" t="s">
        <v>1276</v>
      </c>
      <c r="AF56" s="35">
        <f ca="1" t="shared" si="7"/>
        <v>635818</v>
      </c>
      <c r="AG56" s="28"/>
      <c r="AH56" s="122" t="str">
        <f>+'廃棄物事業経費（歳入）'!B56</f>
        <v>20414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44</v>
      </c>
      <c r="AC57" s="1" t="s">
        <v>1254</v>
      </c>
      <c r="AD57" s="41" t="s">
        <v>1225</v>
      </c>
      <c r="AE57" s="35" t="s">
        <v>1277</v>
      </c>
      <c r="AF57" s="35">
        <f ca="1" t="shared" si="7"/>
        <v>401775</v>
      </c>
      <c r="AG57" s="28"/>
      <c r="AH57" s="122" t="str">
        <f>+'廃棄物事業経費（歳入）'!B57</f>
        <v>20415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44</v>
      </c>
      <c r="AC58" s="1" t="s">
        <v>1256</v>
      </c>
      <c r="AD58" s="41" t="s">
        <v>1225</v>
      </c>
      <c r="AE58" s="35" t="s">
        <v>1278</v>
      </c>
      <c r="AF58" s="35">
        <f ca="1" t="shared" si="7"/>
        <v>39960</v>
      </c>
      <c r="AG58" s="28"/>
      <c r="AH58" s="122" t="str">
        <f>+'廃棄物事業経費（歳入）'!B58</f>
        <v>20416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44</v>
      </c>
      <c r="AC59" s="1" t="s">
        <v>0</v>
      </c>
      <c r="AD59" s="41" t="s">
        <v>1225</v>
      </c>
      <c r="AE59" s="35" t="s">
        <v>1279</v>
      </c>
      <c r="AF59" s="35">
        <f ca="1" t="shared" si="7"/>
        <v>131068</v>
      </c>
      <c r="AG59" s="28"/>
      <c r="AH59" s="122" t="str">
        <f>+'廃棄物事業経費（歳入）'!B59</f>
        <v>20417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44</v>
      </c>
      <c r="AC60" s="1" t="s">
        <v>1197</v>
      </c>
      <c r="AD60" s="41" t="s">
        <v>1225</v>
      </c>
      <c r="AE60" s="35" t="s">
        <v>1280</v>
      </c>
      <c r="AF60" s="35">
        <f ca="1" t="shared" si="7"/>
        <v>3275687</v>
      </c>
      <c r="AG60" s="28"/>
      <c r="AH60" s="122" t="str">
        <f>+'廃棄物事業経費（歳入）'!B60</f>
        <v>20422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44</v>
      </c>
      <c r="AC61" s="1" t="s">
        <v>37</v>
      </c>
      <c r="AD61" s="41" t="s">
        <v>1225</v>
      </c>
      <c r="AE61" s="35" t="s">
        <v>1281</v>
      </c>
      <c r="AF61" s="35">
        <f ca="1" t="shared" si="7"/>
        <v>10973</v>
      </c>
      <c r="AG61" s="28"/>
      <c r="AH61" s="122" t="str">
        <f>+'廃棄物事業経費（歳入）'!B61</f>
        <v>20423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44</v>
      </c>
      <c r="AC62" s="1" t="s">
        <v>0</v>
      </c>
      <c r="AD62" s="41" t="s">
        <v>1225</v>
      </c>
      <c r="AE62" s="35" t="s">
        <v>1282</v>
      </c>
      <c r="AF62" s="35">
        <f ca="1" t="shared" si="7"/>
        <v>424925</v>
      </c>
      <c r="AG62" s="28"/>
      <c r="AH62" s="122" t="str">
        <f>+'廃棄物事業経費（歳入）'!B62</f>
        <v>20425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 t="str">
        <f>+'廃棄物事業経費（歳入）'!B63</f>
        <v>20429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 t="str">
        <f>+'廃棄物事業経費（歳入）'!B64</f>
        <v>20430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 t="str">
        <f>+'廃棄物事業経費（歳入）'!B65</f>
        <v>20432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 t="str">
        <f>+'廃棄物事業経費（歳入）'!B66</f>
        <v>20446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 t="str">
        <f>+'廃棄物事業経費（歳入）'!B67</f>
        <v>20448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 t="str">
        <f>+'廃棄物事業経費（歳入）'!B68</f>
        <v>20450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 t="str">
        <f>+'廃棄物事業経費（歳入）'!B69</f>
        <v>20451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 t="str">
        <f>+'廃棄物事業経費（歳入）'!B70</f>
        <v>20452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 t="str">
        <f>+'廃棄物事業経費（歳入）'!B71</f>
        <v>20481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 t="str">
        <f>+'廃棄物事業経費（歳入）'!B72</f>
        <v>20482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 t="str">
        <f>+'廃棄物事業経費（歳入）'!B73</f>
        <v>20485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 t="str">
        <f>+'廃棄物事業経費（歳入）'!B74</f>
        <v>20486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 t="str">
        <f>+'廃棄物事業経費（歳入）'!B75</f>
        <v>20521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 t="str">
        <f>+'廃棄物事業経費（歳入）'!B76</f>
        <v>20541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 t="str">
        <f>+'廃棄物事業経費（歳入）'!B77</f>
        <v>20543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 t="str">
        <f>+'廃棄物事業経費（歳入）'!B78</f>
        <v>20561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 t="str">
        <f>+'廃棄物事業経費（歳入）'!B79</f>
        <v>20562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 t="str">
        <f>+'廃棄物事業経費（歳入）'!B80</f>
        <v>20563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 t="str">
        <f>+'廃棄物事業経費（歳入）'!B81</f>
        <v>20583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 t="str">
        <f>+'廃棄物事業経費（歳入）'!B82</f>
        <v>20588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 t="str">
        <f>+'廃棄物事業経費（歳入）'!B83</f>
        <v>20590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 t="str">
        <f>+'廃棄物事業経費（歳入）'!B84</f>
        <v>20602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 t="str">
        <f>+'廃棄物事業経費（歳入）'!B85</f>
        <v>20813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 t="str">
        <f>+'廃棄物事業経費（歳入）'!B86</f>
        <v>20821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 t="str">
        <f>+'廃棄物事業経費（歳入）'!B87</f>
        <v>20825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 t="str">
        <f>+'廃棄物事業経費（歳入）'!B88</f>
        <v>20830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 t="str">
        <f>+'廃棄物事業経費（歳入）'!B89</f>
        <v>20831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 t="str">
        <f>+'廃棄物事業経費（歳入）'!B90</f>
        <v>20838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 t="str">
        <f>+'廃棄物事業経費（歳入）'!B91</f>
        <v>20851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 t="str">
        <f>+'廃棄物事業経費（歳入）'!B92</f>
        <v>20860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 t="str">
        <f>+'廃棄物事業経費（歳入）'!B93</f>
        <v>20875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 t="str">
        <f>+'廃棄物事業経費（歳入）'!B94</f>
        <v>20878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 t="str">
        <f>+'廃棄物事業経費（歳入）'!B95</f>
        <v>20880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 t="str">
        <f>+'廃棄物事業経費（歳入）'!B96</f>
        <v>20882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 t="str">
        <f>+'廃棄物事業経費（歳入）'!B97</f>
        <v>20905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 t="str">
        <f>+'廃棄物事業経費（歳入）'!B98</f>
        <v>20906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 t="str">
        <f>+'廃棄物事業経費（歳入）'!B99</f>
        <v>20918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 t="str">
        <f>+'廃棄物事業経費（歳入）'!B100</f>
        <v>20919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 t="str">
        <f>+'廃棄物事業経費（歳入）'!B101</f>
        <v>20920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 t="str">
        <f>+'廃棄物事業経費（歳入）'!B102</f>
        <v>20927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 t="str">
        <f>+'廃棄物事業経費（歳入）'!B103</f>
        <v>20928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 t="str">
        <f>+'廃棄物事業経費（歳入）'!B104</f>
        <v>20933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 t="str">
        <f>+'廃棄物事業経費（歳入）'!B105</f>
        <v>20936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 t="str">
        <f>+'廃棄物事業経費（歳入）'!B106</f>
        <v>20940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 t="str">
        <f>+'廃棄物事業経費（歳入）'!B107</f>
        <v>20942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 t="str">
        <f>+'廃棄物事業経費（歳入）'!B108</f>
        <v>20949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 t="str">
        <f>+'廃棄物事業経費（歳入）'!B109</f>
        <v>20960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 t="str">
        <f>+'廃棄物事業経費（歳入）'!B110</f>
        <v>20965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 t="str">
        <f>+'廃棄物事業経費（歳入）'!B111</f>
        <v>20971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 t="str">
        <f>+'廃棄物事業経費（歳入）'!B112</f>
        <v>20985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 t="str">
        <f>+'廃棄物事業経費（歳入）'!B113</f>
        <v>20988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 t="str">
        <f>+'廃棄物事業経費（歳入）'!B114</f>
        <v>20990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 t="str">
        <f>+'廃棄物事業経費（歳入）'!B115</f>
        <v>20997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2011-03-29T15:04:51Z</dcterms:modified>
  <cp:category/>
  <cp:version/>
  <cp:contentType/>
  <cp:contentStatus/>
</cp:coreProperties>
</file>