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<sst xmlns="http://schemas.openxmlformats.org/spreadsheetml/2006/main" count="703" uniqueCount="371">
  <si>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</si>
  <si>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</si>
  <si>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</si>
  <si>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</si>
  <si>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</si>
  <si>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</si>
  <si>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</si>
  <si>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</si>
  <si>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</si>
  <si>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</si>
  <si>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</si>
  <si>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</si>
  <si>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</si>
  <si>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</si>
  <si>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</si>
  <si>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</si>
  <si>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</si>
  <si>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</si>
  <si>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</si>
  <si>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</si>
  <si>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</si>
  <si>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</si>
  <si>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</si>
  <si>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</si>
  <si>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</si>
  <si>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</si>
  <si>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</si>
  <si>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</si>
  <si>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</si>
  <si>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</si>
  <si>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</si>
  <si>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</si>
  <si>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</si>
  <si>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</si>
  <si>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</si>
  <si>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</si>
  <si>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</si>
  <si>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</si>
  <si>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</si>
  <si>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</si>
  <si>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</si>
  <si>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</si>
  <si>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</si>
  <si>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</si>
  <si>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</si>
  <si>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</si>
  <si>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</si>
  <si>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</si>
  <si>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</si>
  <si>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</si>
  <si>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</si>
  <si>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</si>
  <si>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</si>
  <si>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</si>
  <si>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</si>
  <si>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</si>
  <si>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</si>
  <si>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</si>
  <si>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</si>
  <si>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</si>
  <si>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</si>
  <si>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</si>
  <si>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</si>
  <si>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</si>
  <si>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</si>
  <si>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</si>
  <si>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</si>
  <si>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</si>
  <si>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</si>
  <si>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</si>
  <si>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</si>
  <si>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</si>
  <si>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</si>
  <si>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</si>
  <si>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</si>
  <si>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</si>
  <si>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</si>
  <si>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</si>
  <si>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</si>
  <si>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</si>
  <si>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</si>
  <si>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</si>
  <si>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</si>
  <si>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</si>
  <si>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</si>
  <si>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山梨県</t>
  </si>
  <si>
    <t>19000</t>
  </si>
  <si>
    <t>19000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</si>
  <si>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</si>
  <si>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</si>
  <si>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</si>
  <si>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</si>
  <si>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</si>
  <si>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</si>
  <si>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</si>
  <si>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</si>
  <si>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</si>
  <si>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</si>
  <si>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</si>
  <si>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</si>
  <si>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</si>
  <si>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</si>
  <si>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</si>
  <si>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</si>
  <si>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</si>
  <si>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</si>
  <si>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</si>
  <si>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</si>
  <si>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</si>
  <si>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</si>
  <si>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</si>
  <si>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</si>
  <si>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</si>
  <si>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</si>
  <si>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</si>
  <si>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</si>
  <si>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</si>
  <si>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</si>
  <si>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</si>
  <si>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</si>
  <si>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</si>
  <si>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</si>
  <si>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</si>
  <si>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</si>
  <si>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</si>
  <si>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</si>
  <si>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</si>
  <si>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</si>
  <si>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</si>
  <si>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</si>
  <si>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</si>
  <si>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</si>
  <si>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</si>
  <si>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</si>
  <si>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</si>
  <si>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</si>
  <si>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</si>
  <si>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</si>
  <si>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</si>
  <si>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</si>
  <si>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</si>
  <si>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</si>
  <si>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</si>
  <si>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</si>
  <si>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</si>
  <si>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</si>
  <si>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</si>
  <si>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</si>
  <si>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</si>
  <si>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</si>
  <si>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</si>
  <si>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</si>
  <si>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</si>
  <si>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</si>
  <si>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</si>
  <si>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</si>
  <si>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</si>
  <si>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</si>
  <si>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</si>
  <si>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</si>
  <si>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</si>
  <si>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</si>
  <si>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</si>
  <si>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</si>
  <si>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</si>
  <si>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</si>
  <si>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</si>
  <si>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</si>
  <si>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</si>
  <si>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</si>
  <si>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</si>
  <si>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</si>
  <si>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</si>
  <si>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</si>
  <si>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</si>
  <si>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</si>
  <si>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</si>
  <si>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</si>
  <si>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</si>
  <si>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</si>
  <si>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</si>
  <si>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</si>
  <si>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</si>
  <si>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山梨県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</si>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</sst>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SUM(D8:D34)</f>
        <v>866516</v>
      </c>
      <c r="E7" s="74">
        <f>SUM(E8:E34)</f>
        <v>66530</v>
      </c>
      <c r="F7" s="78">
        <f>IF(D7&gt;0,E7/D7*100,"-")</f>
        <v>7.677873230269262</v>
      </c>
      <c r="G7" s="74">
        <f>SUM(G8:G34)</f>
        <v>66524</v>
      </c>
      <c r="H7" s="74">
        <f>SUM(H8:H34)</f>
        <v>6</v>
      </c>
      <c r="I7" s="74">
        <f>SUM(I8:I34)</f>
        <v>799986</v>
      </c>
      <c r="J7" s="78">
        <f>IF($D7&gt;0,I7/$D7*100,"-")</f>
        <v>92.32212676973074</v>
      </c>
      <c r="K7" s="74">
        <f>SUM(K8:K34)</f>
        <v>445227</v>
      </c>
      <c r="L7" s="78">
        <f>IF($D7&gt;0,K7/$D7*100,"-")</f>
        <v>51.38127859150898</v>
      </c>
      <c r="M7" s="74">
        <f>SUM(M8:M34)</f>
        <v>7746</v>
      </c>
      <c r="N7" s="78">
        <f>IF($D7&gt;0,M7/$D7*100,"-")</f>
        <v>0.89392463612905</v>
      </c>
      <c r="O7" s="74">
        <f>SUM(O8:O34)</f>
        <v>347013</v>
      </c>
      <c r="P7" s="74">
        <f>SUM(P8:P34)</f>
        <v>119844</v>
      </c>
      <c r="Q7" s="78">
        <f>IF($D7&gt;0,O7/$D7*100,"-")</f>
        <v>40.046923542092706</v>
      </c>
      <c r="R7" s="74">
        <f>SUM(R8:R34)</f>
        <v>16641</v>
      </c>
      <c r="S7" s="112">
        <f>COUNTIF(S8:S34,"○")</f>
        <v>21</v>
      </c>
      <c r="T7" s="112">
        <f>COUNTIF(T8:T34,"○")</f>
        <v>2</v>
      </c>
      <c r="U7" s="112">
        <f>COUNTIF(U8:U34,"○")</f>
        <v>0</v>
      </c>
      <c r="V7" s="112">
        <f>COUNTIF(V8:V34,"○")</f>
        <v>4</v>
      </c>
      <c r="W7" s="112">
        <f>COUNTIF(W8:W34,"○")</f>
        <v>20</v>
      </c>
      <c r="X7" s="112">
        <f>COUNTIF(X8:X34,"○")</f>
        <v>1</v>
      </c>
      <c r="Y7" s="112">
        <f>COUNTIF(Y8:Y34,"○")</f>
        <v>1</v>
      </c>
      <c r="Z7" s="112">
        <f>COUNTIF(Z8:Z34,"○")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193070</v>
      </c>
      <c r="E8" s="75">
        <f>+SUM(G8,+H8)</f>
        <v>2841</v>
      </c>
      <c r="F8" s="79">
        <f>IF(D8&gt;0,E8/D8*100,"-")</f>
        <v>1.4714870254311907</v>
      </c>
      <c r="G8" s="75">
        <v>2841</v>
      </c>
      <c r="H8" s="75">
        <v>0</v>
      </c>
      <c r="I8" s="75">
        <f>+SUM(K8,+M8,+O8)</f>
        <v>190229</v>
      </c>
      <c r="J8" s="79">
        <f>IF($D8&gt;0,I8/$D8*100,"-")</f>
        <v>98.5285129745688</v>
      </c>
      <c r="K8" s="75">
        <v>171278</v>
      </c>
      <c r="L8" s="79">
        <f>IF($D8&gt;0,K8/$D8*100,"-")</f>
        <v>88.71290205624904</v>
      </c>
      <c r="M8" s="75">
        <v>0</v>
      </c>
      <c r="N8" s="79">
        <f>IF($D8&gt;0,M8/$D8*100,"-")</f>
        <v>0</v>
      </c>
      <c r="O8" s="75">
        <v>18951</v>
      </c>
      <c r="P8" s="75">
        <v>8598</v>
      </c>
      <c r="Q8" s="79">
        <f>IF($D8&gt;0,O8/$D8*100,"-")</f>
        <v>9.81561091831978</v>
      </c>
      <c r="R8" s="75">
        <v>5706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52529</v>
      </c>
      <c r="E9" s="75">
        <f>+SUM(G9,+H9)</f>
        <v>13609</v>
      </c>
      <c r="F9" s="79">
        <f>IF(D9&gt;0,E9/D9*100,"-")</f>
        <v>25.9075939005121</v>
      </c>
      <c r="G9" s="75">
        <v>13609</v>
      </c>
      <c r="H9" s="75">
        <v>0</v>
      </c>
      <c r="I9" s="75">
        <f>+SUM(K9,+M9,+O9)</f>
        <v>38920</v>
      </c>
      <c r="J9" s="79">
        <f>IF($D9&gt;0,I9/$D9*100,"-")</f>
        <v>74.0924060994879</v>
      </c>
      <c r="K9" s="75">
        <v>16816</v>
      </c>
      <c r="L9" s="79">
        <f>IF($D9&gt;0,K9/$D9*100,"-")</f>
        <v>32.01279293342725</v>
      </c>
      <c r="M9" s="75">
        <v>0</v>
      </c>
      <c r="N9" s="79">
        <f>IF($D9&gt;0,M9/$D9*100,"-")</f>
        <v>0</v>
      </c>
      <c r="O9" s="75">
        <v>22104</v>
      </c>
      <c r="P9" s="75">
        <v>9779</v>
      </c>
      <c r="Q9" s="79">
        <f>IF($D9&gt;0,O9/$D9*100,"-")</f>
        <v>42.07961316606065</v>
      </c>
      <c r="R9" s="75">
        <v>699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32182</v>
      </c>
      <c r="E10" s="75">
        <f>+SUM(G10,+H10)</f>
        <v>1635</v>
      </c>
      <c r="F10" s="79">
        <f>IF(D10&gt;0,E10/D10*100,"-")</f>
        <v>5.080479771300727</v>
      </c>
      <c r="G10" s="75">
        <v>1635</v>
      </c>
      <c r="H10" s="75">
        <v>0</v>
      </c>
      <c r="I10" s="75">
        <f>+SUM(K10,+M10,+O10)</f>
        <v>30547</v>
      </c>
      <c r="J10" s="79">
        <f>IF($D10&gt;0,I10/$D10*100,"-")</f>
        <v>94.91952022869927</v>
      </c>
      <c r="K10" s="75">
        <v>4269</v>
      </c>
      <c r="L10" s="79">
        <f>IF($D10&gt;0,K10/$D10*100,"-")</f>
        <v>13.265179292772359</v>
      </c>
      <c r="M10" s="75">
        <v>0</v>
      </c>
      <c r="N10" s="79">
        <f>IF($D10&gt;0,M10/$D10*100,"-")</f>
        <v>0</v>
      </c>
      <c r="O10" s="75">
        <v>26278</v>
      </c>
      <c r="P10" s="75">
        <v>10264</v>
      </c>
      <c r="Q10" s="79">
        <f>IF($D10&gt;0,O10/$D10*100,"-")</f>
        <v>81.65434093592691</v>
      </c>
      <c r="R10" s="75">
        <v>511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38260</v>
      </c>
      <c r="E11" s="75">
        <f>+SUM(G11,+H11)</f>
        <v>8532</v>
      </c>
      <c r="F11" s="79">
        <f>IF(D11&gt;0,E11/D11*100,"-")</f>
        <v>22.300052273915316</v>
      </c>
      <c r="G11" s="75">
        <v>8532</v>
      </c>
      <c r="H11" s="75">
        <v>0</v>
      </c>
      <c r="I11" s="75">
        <f>+SUM(K11,+M11,+O11)</f>
        <v>29728</v>
      </c>
      <c r="J11" s="79">
        <f>IF($D11&gt;0,I11/$D11*100,"-")</f>
        <v>77.69994772608469</v>
      </c>
      <c r="K11" s="75">
        <v>11911</v>
      </c>
      <c r="L11" s="79">
        <f>IF($D11&gt;0,K11/$D11*100,"-")</f>
        <v>31.131730266596968</v>
      </c>
      <c r="M11" s="75">
        <v>0</v>
      </c>
      <c r="N11" s="79">
        <f>IF($D11&gt;0,M11/$D11*100,"-")</f>
        <v>0</v>
      </c>
      <c r="O11" s="75">
        <v>17817</v>
      </c>
      <c r="P11" s="75">
        <v>5022</v>
      </c>
      <c r="Q11" s="79">
        <f>IF($D11&gt;0,O11/$D11*100,"-")</f>
        <v>46.56821745948771</v>
      </c>
      <c r="R11" s="75">
        <v>205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29276</v>
      </c>
      <c r="E12" s="76">
        <f>+SUM(G12,+H12)</f>
        <v>2605</v>
      </c>
      <c r="F12" s="96">
        <f>IF(D12&gt;0,E12/D12*100,"-")</f>
        <v>8.898073507309743</v>
      </c>
      <c r="G12" s="76">
        <v>2605</v>
      </c>
      <c r="H12" s="76">
        <v>0</v>
      </c>
      <c r="I12" s="76">
        <f>+SUM(K12,+M12,+O12)</f>
        <v>26671</v>
      </c>
      <c r="J12" s="96">
        <f>IF($D12&gt;0,I12/$D12*100,"-")</f>
        <v>91.10192649269025</v>
      </c>
      <c r="K12" s="76">
        <v>2509</v>
      </c>
      <c r="L12" s="96">
        <f>IF($D12&gt;0,K12/$D12*100,"-")</f>
        <v>8.570159857904084</v>
      </c>
      <c r="M12" s="76">
        <v>0</v>
      </c>
      <c r="N12" s="96">
        <f>IF($D12&gt;0,M12/$D12*100,"-")</f>
        <v>0</v>
      </c>
      <c r="O12" s="76">
        <v>24162</v>
      </c>
      <c r="P12" s="76">
        <v>5189</v>
      </c>
      <c r="Q12" s="96">
        <f>IF($D12&gt;0,O12/$D12*100,"-")</f>
        <v>82.53176663478618</v>
      </c>
      <c r="R12" s="76">
        <v>163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31645</v>
      </c>
      <c r="E13" s="76">
        <f>+SUM(G13,+H13)</f>
        <v>998</v>
      </c>
      <c r="F13" s="96">
        <f>IF(D13&gt;0,E13/D13*100,"-")</f>
        <v>3.1537367672618104</v>
      </c>
      <c r="G13" s="76">
        <v>998</v>
      </c>
      <c r="H13" s="76">
        <v>0</v>
      </c>
      <c r="I13" s="76">
        <f>+SUM(K13,+M13,+O13)</f>
        <v>30647</v>
      </c>
      <c r="J13" s="96">
        <f>IF($D13&gt;0,I13/$D13*100,"-")</f>
        <v>96.8462632327382</v>
      </c>
      <c r="K13" s="76">
        <v>17187</v>
      </c>
      <c r="L13" s="96">
        <f>IF($D13&gt;0,K13/$D13*100,"-")</f>
        <v>54.311897614157054</v>
      </c>
      <c r="M13" s="76">
        <v>270</v>
      </c>
      <c r="N13" s="96">
        <f>IF($D13&gt;0,M13/$D13*100,"-")</f>
        <v>0.8532153578764418</v>
      </c>
      <c r="O13" s="76">
        <v>13190</v>
      </c>
      <c r="P13" s="76">
        <v>5833</v>
      </c>
      <c r="Q13" s="96">
        <f>IF($D13&gt;0,O13/$D13*100,"-")</f>
        <v>41.68115026070469</v>
      </c>
      <c r="R13" s="76">
        <v>638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72484</v>
      </c>
      <c r="E14" s="76">
        <f>+SUM(G14,+H14)</f>
        <v>4114</v>
      </c>
      <c r="F14" s="96">
        <f>IF(D14&gt;0,E14/D14*100,"-")</f>
        <v>5.675735334694553</v>
      </c>
      <c r="G14" s="76">
        <v>4114</v>
      </c>
      <c r="H14" s="76">
        <v>0</v>
      </c>
      <c r="I14" s="76">
        <f>+SUM(K14,+M14,+O14)</f>
        <v>68370</v>
      </c>
      <c r="J14" s="96">
        <f>IF($D14&gt;0,I14/$D14*100,"-")</f>
        <v>94.32426466530545</v>
      </c>
      <c r="K14" s="76">
        <v>19465</v>
      </c>
      <c r="L14" s="96">
        <f>IF($D14&gt;0,K14/$D14*100,"-")</f>
        <v>26.854202306715962</v>
      </c>
      <c r="M14" s="76">
        <v>1555</v>
      </c>
      <c r="N14" s="96">
        <f>IF($D14&gt;0,M14/$D14*100,"-")</f>
        <v>2.1453010319518793</v>
      </c>
      <c r="O14" s="76">
        <v>47350</v>
      </c>
      <c r="P14" s="76">
        <v>16227</v>
      </c>
      <c r="Q14" s="96">
        <f>IF($D14&gt;0,O14/$D14*100,"-")</f>
        <v>65.3247613266376</v>
      </c>
      <c r="R14" s="76">
        <v>1243</v>
      </c>
      <c r="S14" s="70"/>
      <c r="T14" s="70"/>
      <c r="U14" s="70"/>
      <c r="V14" s="70" t="s">
        <v>90</v>
      </c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49334</v>
      </c>
      <c r="E15" s="76">
        <f>+SUM(G15,+H15)</f>
        <v>12643</v>
      </c>
      <c r="F15" s="96">
        <f>IF(D15&gt;0,E15/D15*100,"-")</f>
        <v>25.62735638707585</v>
      </c>
      <c r="G15" s="76">
        <v>12643</v>
      </c>
      <c r="H15" s="76">
        <v>0</v>
      </c>
      <c r="I15" s="76">
        <f>+SUM(K15,+M15,+O15)</f>
        <v>36691</v>
      </c>
      <c r="J15" s="96">
        <f>IF($D15&gt;0,I15/$D15*100,"-")</f>
        <v>74.37264361292415</v>
      </c>
      <c r="K15" s="76">
        <v>23703</v>
      </c>
      <c r="L15" s="96">
        <f>IF($D15&gt;0,K15/$D15*100,"-")</f>
        <v>48.04597235172498</v>
      </c>
      <c r="M15" s="76">
        <v>0</v>
      </c>
      <c r="N15" s="96">
        <f>IF($D15&gt;0,M15/$D15*100,"-")</f>
        <v>0</v>
      </c>
      <c r="O15" s="76">
        <v>12988</v>
      </c>
      <c r="P15" s="76">
        <v>4726</v>
      </c>
      <c r="Q15" s="96">
        <f>IF($D15&gt;0,O15/$D15*100,"-")</f>
        <v>26.326671261199174</v>
      </c>
      <c r="R15" s="76">
        <v>609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73146</v>
      </c>
      <c r="E16" s="76">
        <f>+SUM(G16,+H16)</f>
        <v>1396</v>
      </c>
      <c r="F16" s="96">
        <f>IF(D16&gt;0,E16/D16*100,"-")</f>
        <v>1.9085117436360155</v>
      </c>
      <c r="G16" s="76">
        <v>1396</v>
      </c>
      <c r="H16" s="76">
        <v>0</v>
      </c>
      <c r="I16" s="76">
        <f>+SUM(K16,+M16,+O16)</f>
        <v>71750</v>
      </c>
      <c r="J16" s="96">
        <f>IF($D16&gt;0,I16/$D16*100,"-")</f>
        <v>98.09148825636397</v>
      </c>
      <c r="K16" s="76">
        <v>44729</v>
      </c>
      <c r="L16" s="96">
        <f>IF($D16&gt;0,K16/$D16*100,"-")</f>
        <v>61.150302135455114</v>
      </c>
      <c r="M16" s="76">
        <v>2495</v>
      </c>
      <c r="N16" s="96">
        <f>IF($D16&gt;0,M16/$D16*100,"-")</f>
        <v>3.410986246684713</v>
      </c>
      <c r="O16" s="76">
        <v>24526</v>
      </c>
      <c r="P16" s="76">
        <v>8561</v>
      </c>
      <c r="Q16" s="96">
        <f>IF($D16&gt;0,O16/$D16*100,"-")</f>
        <v>33.53019987422415</v>
      </c>
      <c r="R16" s="76">
        <v>1406</v>
      </c>
      <c r="S16" s="70"/>
      <c r="T16" s="70"/>
      <c r="U16" s="70"/>
      <c r="V16" s="70" t="s">
        <v>90</v>
      </c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71444</v>
      </c>
      <c r="E17" s="76">
        <f>+SUM(G17,+H17)</f>
        <v>320</v>
      </c>
      <c r="F17" s="96">
        <f>IF(D17&gt;0,E17/D17*100,"-")</f>
        <v>0.44790325289737415</v>
      </c>
      <c r="G17" s="76">
        <v>320</v>
      </c>
      <c r="H17" s="76">
        <v>0</v>
      </c>
      <c r="I17" s="76">
        <f>+SUM(K17,+M17,+O17)</f>
        <v>71124</v>
      </c>
      <c r="J17" s="96">
        <f>IF($D17&gt;0,I17/$D17*100,"-")</f>
        <v>99.55209674710262</v>
      </c>
      <c r="K17" s="76">
        <v>31843</v>
      </c>
      <c r="L17" s="96">
        <f>IF($D17&gt;0,K17/$D17*100,"-")</f>
        <v>44.57057275628464</v>
      </c>
      <c r="M17" s="76">
        <v>0</v>
      </c>
      <c r="N17" s="96">
        <f>IF($D17&gt;0,M17/$D17*100,"-")</f>
        <v>0</v>
      </c>
      <c r="O17" s="76">
        <v>39281</v>
      </c>
      <c r="P17" s="76">
        <v>9090</v>
      </c>
      <c r="Q17" s="96">
        <f>IF($D17&gt;0,O17/$D17*100,"-")</f>
        <v>54.98152399081798</v>
      </c>
      <c r="R17" s="76">
        <v>919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27169</v>
      </c>
      <c r="E18" s="76">
        <f>+SUM(G18,+H18)</f>
        <v>4555</v>
      </c>
      <c r="F18" s="96">
        <f>IF(D18&gt;0,E18/D18*100,"-")</f>
        <v>16.765431189959145</v>
      </c>
      <c r="G18" s="76">
        <v>4555</v>
      </c>
      <c r="H18" s="76">
        <v>0</v>
      </c>
      <c r="I18" s="76">
        <f>+SUM(K18,+M18,+O18)</f>
        <v>22614</v>
      </c>
      <c r="J18" s="96">
        <f>IF($D18&gt;0,I18/$D18*100,"-")</f>
        <v>83.23456881004086</v>
      </c>
      <c r="K18" s="76">
        <v>10038</v>
      </c>
      <c r="L18" s="96">
        <f>IF($D18&gt;0,K18/$D18*100,"-")</f>
        <v>36.94651993080349</v>
      </c>
      <c r="M18" s="76"/>
      <c r="N18" s="96">
        <f>IF($D18&gt;0,M18/$D18*100,"-")</f>
        <v>0</v>
      </c>
      <c r="O18" s="76">
        <v>12576</v>
      </c>
      <c r="P18" s="76">
        <v>3967</v>
      </c>
      <c r="Q18" s="96">
        <f>IF($D18&gt;0,O18/$D18*100,"-")</f>
        <v>46.288048879237365</v>
      </c>
      <c r="R18" s="76">
        <v>169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35416</v>
      </c>
      <c r="E19" s="76">
        <f>+SUM(G19,+H19)</f>
        <v>830</v>
      </c>
      <c r="F19" s="96">
        <f>IF(D19&gt;0,E19/D19*100,"-")</f>
        <v>2.343573526089903</v>
      </c>
      <c r="G19" s="76">
        <v>830</v>
      </c>
      <c r="H19" s="76">
        <v>0</v>
      </c>
      <c r="I19" s="76">
        <f>+SUM(K19,+M19,+O19)</f>
        <v>34586</v>
      </c>
      <c r="J19" s="96">
        <f>IF($D19&gt;0,I19/$D19*100,"-")</f>
        <v>97.6564264739101</v>
      </c>
      <c r="K19" s="76">
        <v>14481</v>
      </c>
      <c r="L19" s="96">
        <f>IF($D19&gt;0,K19/$D19*100,"-")</f>
        <v>40.88829907386492</v>
      </c>
      <c r="M19" s="76">
        <v>0</v>
      </c>
      <c r="N19" s="96">
        <f>IF($D19&gt;0,M19/$D19*100,"-")</f>
        <v>0</v>
      </c>
      <c r="O19" s="76">
        <v>20105</v>
      </c>
      <c r="P19" s="76">
        <v>2900</v>
      </c>
      <c r="Q19" s="96">
        <f>IF($D19&gt;0,O19/$D19*100,"-")</f>
        <v>56.768127400045174</v>
      </c>
      <c r="R19" s="76">
        <v>143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29947</v>
      </c>
      <c r="E20" s="76">
        <f>+SUM(G20,+H20)</f>
        <v>820</v>
      </c>
      <c r="F20" s="96">
        <f>IF(D20&gt;0,E20/D20*100,"-")</f>
        <v>2.7381707683574312</v>
      </c>
      <c r="G20" s="76">
        <v>820</v>
      </c>
      <c r="H20" s="76">
        <v>0</v>
      </c>
      <c r="I20" s="76">
        <f>+SUM(K20,+M20,+O20)</f>
        <v>29127</v>
      </c>
      <c r="J20" s="96">
        <f>IF($D20&gt;0,I20/$D20*100,"-")</f>
        <v>97.26182923164257</v>
      </c>
      <c r="K20" s="76">
        <v>15636</v>
      </c>
      <c r="L20" s="96">
        <f>IF($D20&gt;0,K20/$D20*100,"-")</f>
        <v>52.212241626874146</v>
      </c>
      <c r="M20" s="76">
        <v>3313</v>
      </c>
      <c r="N20" s="96">
        <f>IF($D20&gt;0,M20/$D20*100,"-")</f>
        <v>11.062877750692891</v>
      </c>
      <c r="O20" s="76">
        <v>10178</v>
      </c>
      <c r="P20" s="76">
        <v>4071</v>
      </c>
      <c r="Q20" s="96">
        <f>IF($D20&gt;0,O20/$D20*100,"-")</f>
        <v>33.98670985407553</v>
      </c>
      <c r="R20" s="76">
        <v>2100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17833</v>
      </c>
      <c r="E21" s="76">
        <f>+SUM(G21,+H21)</f>
        <v>1034</v>
      </c>
      <c r="F21" s="96">
        <f>IF(D21&gt;0,E21/D21*100,"-")</f>
        <v>5.798239219424662</v>
      </c>
      <c r="G21" s="76">
        <v>1034</v>
      </c>
      <c r="H21" s="76">
        <v>0</v>
      </c>
      <c r="I21" s="76">
        <f>+SUM(K21,+M21,+O21)</f>
        <v>16799</v>
      </c>
      <c r="J21" s="96">
        <f>IF($D21&gt;0,I21/$D21*100,"-")</f>
        <v>94.20176078057534</v>
      </c>
      <c r="K21" s="76">
        <v>10933</v>
      </c>
      <c r="L21" s="96">
        <f>IF($D21&gt;0,K21/$D21*100,"-")</f>
        <v>61.30768799416811</v>
      </c>
      <c r="M21" s="76">
        <v>0</v>
      </c>
      <c r="N21" s="96">
        <f>IF($D21&gt;0,M21/$D21*100,"-")</f>
        <v>0</v>
      </c>
      <c r="O21" s="76">
        <v>5866</v>
      </c>
      <c r="P21" s="76">
        <v>1378</v>
      </c>
      <c r="Q21" s="96">
        <f>IF($D21&gt;0,O21/$D21*100,"-")</f>
        <v>32.89407278640722</v>
      </c>
      <c r="R21" s="76">
        <v>291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1382</v>
      </c>
      <c r="E22" s="76">
        <f>+SUM(G22,+H22)</f>
        <v>392</v>
      </c>
      <c r="F22" s="96">
        <f>IF(D22&gt;0,E22/D22*100,"-")</f>
        <v>28.364688856729376</v>
      </c>
      <c r="G22" s="76">
        <v>392</v>
      </c>
      <c r="H22" s="76">
        <v>0</v>
      </c>
      <c r="I22" s="76">
        <f>+SUM(K22,+M22,+O22)</f>
        <v>990</v>
      </c>
      <c r="J22" s="96">
        <f>IF($D22&gt;0,I22/$D22*100,"-")</f>
        <v>71.63531114327061</v>
      </c>
      <c r="K22" s="76">
        <v>70</v>
      </c>
      <c r="L22" s="96">
        <f>IF($D22&gt;0,K22/$D22*100,"-")</f>
        <v>5.065123010130246</v>
      </c>
      <c r="M22" s="76">
        <v>0</v>
      </c>
      <c r="N22" s="96">
        <f>IF($D22&gt;0,M22/$D22*100,"-")</f>
        <v>0</v>
      </c>
      <c r="O22" s="76">
        <v>920</v>
      </c>
      <c r="P22" s="76">
        <v>759</v>
      </c>
      <c r="Q22" s="96">
        <f>IF($D22&gt;0,O22/$D22*100,"-")</f>
        <v>66.57018813314038</v>
      </c>
      <c r="R22" s="76">
        <v>1</v>
      </c>
      <c r="S22" s="70" t="s">
        <v>90</v>
      </c>
      <c r="T22" s="70"/>
      <c r="U22" s="70"/>
      <c r="V22" s="70"/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15649</v>
      </c>
      <c r="E23" s="76">
        <f>+SUM(G23,+H23)</f>
        <v>3652</v>
      </c>
      <c r="F23" s="96">
        <f>IF(D23&gt;0,E23/D23*100,"-")</f>
        <v>23.336954437983255</v>
      </c>
      <c r="G23" s="76">
        <v>3652</v>
      </c>
      <c r="H23" s="76">
        <v>0</v>
      </c>
      <c r="I23" s="76">
        <f>+SUM(K23,+M23,+O23)</f>
        <v>11997</v>
      </c>
      <c r="J23" s="96">
        <f>IF($D23&gt;0,I23/$D23*100,"-")</f>
        <v>76.66304556201673</v>
      </c>
      <c r="K23" s="76">
        <v>3651</v>
      </c>
      <c r="L23" s="96">
        <f>IF($D23&gt;0,K23/$D23*100,"-")</f>
        <v>23.33056425330692</v>
      </c>
      <c r="M23" s="76">
        <v>0</v>
      </c>
      <c r="N23" s="96">
        <f>IF($D23&gt;0,M23/$D23*100,"-")</f>
        <v>0</v>
      </c>
      <c r="O23" s="76">
        <v>8346</v>
      </c>
      <c r="P23" s="76">
        <v>4270</v>
      </c>
      <c r="Q23" s="96">
        <f>IF($D23&gt;0,O23/$D23*100,"-")</f>
        <v>53.33248130870982</v>
      </c>
      <c r="R23" s="76">
        <v>143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9579</v>
      </c>
      <c r="E24" s="76">
        <f>+SUM(G24,+H24)</f>
        <v>2910</v>
      </c>
      <c r="F24" s="96">
        <f>IF(D24&gt;0,E24/D24*100,"-")</f>
        <v>30.378953961791417</v>
      </c>
      <c r="G24" s="76">
        <v>2910</v>
      </c>
      <c r="H24" s="76">
        <v>0</v>
      </c>
      <c r="I24" s="76">
        <f>+SUM(K24,+M24,+O24)</f>
        <v>6669</v>
      </c>
      <c r="J24" s="96">
        <f>IF($D24&gt;0,I24/$D24*100,"-")</f>
        <v>69.62104603820858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6669</v>
      </c>
      <c r="P24" s="76">
        <v>4227</v>
      </c>
      <c r="Q24" s="96">
        <f>IF($D24&gt;0,O24/$D24*100,"-")</f>
        <v>69.62104603820858</v>
      </c>
      <c r="R24" s="76">
        <v>54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16931</v>
      </c>
      <c r="E25" s="76">
        <f>+SUM(G25,+H25)</f>
        <v>926</v>
      </c>
      <c r="F25" s="96">
        <f>IF(D25&gt;0,E25/D25*100,"-")</f>
        <v>5.469257574862678</v>
      </c>
      <c r="G25" s="76">
        <v>926</v>
      </c>
      <c r="H25" s="76">
        <v>0</v>
      </c>
      <c r="I25" s="76">
        <f>+SUM(K25,+M25,+O25)</f>
        <v>16005</v>
      </c>
      <c r="J25" s="96">
        <f>IF($D25&gt;0,I25/$D25*100,"-")</f>
        <v>94.53074242513733</v>
      </c>
      <c r="K25" s="76">
        <v>9208</v>
      </c>
      <c r="L25" s="96">
        <f>IF($D25&gt;0,K25/$D25*100,"-")</f>
        <v>54.3854468135373</v>
      </c>
      <c r="M25" s="76">
        <v>0</v>
      </c>
      <c r="N25" s="96">
        <f>IF($D25&gt;0,M25/$D25*100,"-")</f>
        <v>0</v>
      </c>
      <c r="O25" s="76">
        <v>6797</v>
      </c>
      <c r="P25" s="76">
        <v>1370</v>
      </c>
      <c r="Q25" s="96">
        <f>IF($D25&gt;0,O25/$D25*100,"-")</f>
        <v>40.14529561160003</v>
      </c>
      <c r="R25" s="76">
        <v>263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17010</v>
      </c>
      <c r="E26" s="76">
        <f>+SUM(G26,+H26)</f>
        <v>364</v>
      </c>
      <c r="F26" s="96">
        <f>IF(D26&gt;0,E26/D26*100,"-")</f>
        <v>2.139917695473251</v>
      </c>
      <c r="G26" s="76">
        <v>364</v>
      </c>
      <c r="H26" s="76">
        <v>0</v>
      </c>
      <c r="I26" s="76">
        <f>+SUM(K26,+M26,+O26)</f>
        <v>16646</v>
      </c>
      <c r="J26" s="96">
        <f>IF($D26&gt;0,I26/$D26*100,"-")</f>
        <v>97.86008230452676</v>
      </c>
      <c r="K26" s="76">
        <v>12363</v>
      </c>
      <c r="L26" s="96">
        <f>IF($D26&gt;0,K26/$D26*100,"-")</f>
        <v>72.68077601410936</v>
      </c>
      <c r="M26" s="76">
        <v>0</v>
      </c>
      <c r="N26" s="96">
        <f>IF($D26&gt;0,M26/$D26*100,"-")</f>
        <v>0</v>
      </c>
      <c r="O26" s="76">
        <v>4283</v>
      </c>
      <c r="P26" s="76">
        <v>1345</v>
      </c>
      <c r="Q26" s="96">
        <f>IF($D26&gt;0,O26/$D26*100,"-")</f>
        <v>25.1793062904174</v>
      </c>
      <c r="R26" s="76">
        <v>822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1981</v>
      </c>
      <c r="E27" s="76">
        <f>+SUM(G27,+H27)</f>
        <v>80</v>
      </c>
      <c r="F27" s="96">
        <f>IF(D27&gt;0,E27/D27*100,"-")</f>
        <v>4.038364462392731</v>
      </c>
      <c r="G27" s="76">
        <v>80</v>
      </c>
      <c r="H27" s="76">
        <v>0</v>
      </c>
      <c r="I27" s="76">
        <f>+SUM(K27,+M27,+O27)</f>
        <v>1901</v>
      </c>
      <c r="J27" s="96">
        <f>IF($D27&gt;0,I27/$D27*100,"-")</f>
        <v>95.96163553760726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1901</v>
      </c>
      <c r="P27" s="76">
        <v>1595</v>
      </c>
      <c r="Q27" s="96">
        <f>IF($D27&gt;0,O27/$D27*100,"-")</f>
        <v>95.96163553760726</v>
      </c>
      <c r="R27" s="76">
        <v>10</v>
      </c>
      <c r="S27" s="70"/>
      <c r="T27" s="70" t="s">
        <v>90</v>
      </c>
      <c r="U27" s="70"/>
      <c r="V27" s="70"/>
      <c r="W27" s="70"/>
      <c r="X27" s="70" t="s">
        <v>90</v>
      </c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4770</v>
      </c>
      <c r="E28" s="76">
        <f>+SUM(G28,+H28)</f>
        <v>439</v>
      </c>
      <c r="F28" s="96">
        <f>IF(D28&gt;0,E28/D28*100,"-")</f>
        <v>9.20335429769392</v>
      </c>
      <c r="G28" s="76">
        <v>439</v>
      </c>
      <c r="H28" s="76">
        <v>0</v>
      </c>
      <c r="I28" s="76">
        <f>+SUM(K28,+M28,+O28)</f>
        <v>4331</v>
      </c>
      <c r="J28" s="96">
        <f>IF($D28&gt;0,I28/$D28*100,"-")</f>
        <v>90.79664570230608</v>
      </c>
      <c r="K28" s="76">
        <v>1120</v>
      </c>
      <c r="L28" s="96">
        <f>IF($D28&gt;0,K28/$D28*100,"-")</f>
        <v>23.48008385744235</v>
      </c>
      <c r="M28" s="76">
        <v>0</v>
      </c>
      <c r="N28" s="96">
        <f>IF($D28&gt;0,M28/$D28*100,"-")</f>
        <v>0</v>
      </c>
      <c r="O28" s="76">
        <v>3211</v>
      </c>
      <c r="P28" s="76">
        <v>903</v>
      </c>
      <c r="Q28" s="96">
        <f>IF($D28&gt;0,O28/$D28*100,"-")</f>
        <v>67.31656184486373</v>
      </c>
      <c r="R28" s="76">
        <v>49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8890</v>
      </c>
      <c r="E29" s="76">
        <f>+SUM(G29,+H29)</f>
        <v>409</v>
      </c>
      <c r="F29" s="96">
        <f>IF(D29&gt;0,E29/D29*100,"-")</f>
        <v>4.600674915635546</v>
      </c>
      <c r="G29" s="76">
        <v>409</v>
      </c>
      <c r="H29" s="76">
        <v>0</v>
      </c>
      <c r="I29" s="76">
        <f>+SUM(K29,+M29,+O29)</f>
        <v>8481</v>
      </c>
      <c r="J29" s="96">
        <f>IF($D29&gt;0,I29/$D29*100,"-")</f>
        <v>95.39932508436445</v>
      </c>
      <c r="K29" s="76">
        <v>4298</v>
      </c>
      <c r="L29" s="96">
        <f>IF($D29&gt;0,K29/$D29*100,"-")</f>
        <v>48.346456692913385</v>
      </c>
      <c r="M29" s="76">
        <v>0</v>
      </c>
      <c r="N29" s="96">
        <f>IF($D29&gt;0,M29/$D29*100,"-")</f>
        <v>0</v>
      </c>
      <c r="O29" s="76">
        <v>4183</v>
      </c>
      <c r="P29" s="76">
        <v>3404</v>
      </c>
      <c r="Q29" s="96">
        <f>IF($D29&gt;0,O29/$D29*100,"-")</f>
        <v>47.05286839145107</v>
      </c>
      <c r="R29" s="76">
        <v>119</v>
      </c>
      <c r="S29" s="70"/>
      <c r="T29" s="70"/>
      <c r="U29" s="70"/>
      <c r="V29" s="70" t="s">
        <v>90</v>
      </c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5931</v>
      </c>
      <c r="E30" s="76">
        <f>+SUM(G30,+H30)</f>
        <v>0</v>
      </c>
      <c r="F30" s="96">
        <f>IF(D30&gt;0,E30/D30*100,"-")</f>
        <v>0</v>
      </c>
      <c r="G30" s="76">
        <v>0</v>
      </c>
      <c r="H30" s="76">
        <v>0</v>
      </c>
      <c r="I30" s="76">
        <f>+SUM(K30,+M30,+O30)</f>
        <v>5931</v>
      </c>
      <c r="J30" s="96">
        <f>IF($D30&gt;0,I30/$D30*100,"-")</f>
        <v>100</v>
      </c>
      <c r="K30" s="76">
        <v>3432</v>
      </c>
      <c r="L30" s="96">
        <f>IF($D30&gt;0,K30/$D30*100,"-")</f>
        <v>57.86545270612038</v>
      </c>
      <c r="M30" s="76">
        <v>0</v>
      </c>
      <c r="N30" s="96">
        <f>IF($D30&gt;0,M30/$D30*100,"-")</f>
        <v>0</v>
      </c>
      <c r="O30" s="76">
        <v>2499</v>
      </c>
      <c r="P30" s="76">
        <v>974</v>
      </c>
      <c r="Q30" s="96">
        <f>IF($D30&gt;0,O30/$D30*100,"-")</f>
        <v>42.13454729387961</v>
      </c>
      <c r="R30" s="76">
        <v>125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3164</v>
      </c>
      <c r="E31" s="76">
        <f>+SUM(G31,+H31)</f>
        <v>75</v>
      </c>
      <c r="F31" s="96">
        <f>IF(D31&gt;0,E31/D31*100,"-")</f>
        <v>2.370417193426043</v>
      </c>
      <c r="G31" s="76">
        <v>75</v>
      </c>
      <c r="H31" s="76">
        <v>0</v>
      </c>
      <c r="I31" s="76">
        <f>+SUM(K31,+M31,+O31)</f>
        <v>3089</v>
      </c>
      <c r="J31" s="96">
        <f>IF($D31&gt;0,I31/$D31*100,"-")</f>
        <v>97.62958280657395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3089</v>
      </c>
      <c r="P31" s="76">
        <v>1436</v>
      </c>
      <c r="Q31" s="96">
        <f>IF($D31&gt;0,O31/$D31*100,"-")</f>
        <v>97.62958280657395</v>
      </c>
      <c r="R31" s="76">
        <v>32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25928</v>
      </c>
      <c r="E32" s="76">
        <f>+SUM(G32,+H32)</f>
        <v>1345</v>
      </c>
      <c r="F32" s="96">
        <f>IF(D32&gt;0,E32/D32*100,"-")</f>
        <v>5.187442147485344</v>
      </c>
      <c r="G32" s="76">
        <v>1345</v>
      </c>
      <c r="H32" s="76">
        <v>0</v>
      </c>
      <c r="I32" s="76">
        <f>+SUM(K32,+M32,+O32)</f>
        <v>24583</v>
      </c>
      <c r="J32" s="96">
        <f>IF($D32&gt;0,I32/$D32*100,"-")</f>
        <v>94.81255785251466</v>
      </c>
      <c r="K32" s="76">
        <v>14754</v>
      </c>
      <c r="L32" s="96">
        <f>IF($D32&gt;0,K32/$D32*100,"-")</f>
        <v>56.903733415612464</v>
      </c>
      <c r="M32" s="76">
        <v>113</v>
      </c>
      <c r="N32" s="96">
        <f>IF($D32&gt;0,M32/$D32*100,"-")</f>
        <v>0.4358222770749769</v>
      </c>
      <c r="O32" s="76">
        <v>9716</v>
      </c>
      <c r="P32" s="76">
        <v>3933</v>
      </c>
      <c r="Q32" s="96">
        <f>IF($D32&gt;0,O32/$D32*100,"-")</f>
        <v>37.47300215982721</v>
      </c>
      <c r="R32" s="76">
        <v>219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837</v>
      </c>
      <c r="E33" s="76">
        <f>+SUM(G33,+H33)</f>
        <v>0</v>
      </c>
      <c r="F33" s="96">
        <f>IF(D33&gt;0,E33/D33*100,"-")</f>
        <v>0</v>
      </c>
      <c r="G33" s="76">
        <v>0</v>
      </c>
      <c r="H33" s="76">
        <v>0</v>
      </c>
      <c r="I33" s="76">
        <f>+SUM(K33,+M33,+O33)</f>
        <v>837</v>
      </c>
      <c r="J33" s="96">
        <f>IF($D33&gt;0,I33/$D33*100,"-")</f>
        <v>100</v>
      </c>
      <c r="K33" s="76">
        <v>837</v>
      </c>
      <c r="L33" s="96">
        <f>IF($D33&gt;0,K33/$D33*100,"-")</f>
        <v>100</v>
      </c>
      <c r="M33" s="76">
        <v>0</v>
      </c>
      <c r="N33" s="96">
        <f>IF($D33&gt;0,M33/$D33*100,"-")</f>
        <v>0</v>
      </c>
      <c r="O33" s="76">
        <v>0</v>
      </c>
      <c r="P33" s="76">
        <v>0</v>
      </c>
      <c r="Q33" s="96">
        <f>IF($D33&gt;0,O33/$D33*100,"-")</f>
        <v>0</v>
      </c>
      <c r="R33" s="76">
        <v>1</v>
      </c>
      <c r="S33" s="70"/>
      <c r="T33" s="70"/>
      <c r="U33" s="70"/>
      <c r="V33" s="70" t="s">
        <v>90</v>
      </c>
      <c r="W33" s="70"/>
      <c r="X33" s="70"/>
      <c r="Y33" s="70"/>
      <c r="Z33" s="70" t="s">
        <v>90</v>
      </c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729</v>
      </c>
      <c r="E34" s="76">
        <f>+SUM(G34,+H34)</f>
        <v>6</v>
      </c>
      <c r="F34" s="96">
        <f>IF(D34&gt;0,E34/D34*100,"-")</f>
        <v>0.823045267489712</v>
      </c>
      <c r="G34" s="76">
        <v>0</v>
      </c>
      <c r="H34" s="76">
        <v>6</v>
      </c>
      <c r="I34" s="76">
        <f>+SUM(K34,+M34,+O34)</f>
        <v>723</v>
      </c>
      <c r="J34" s="96">
        <f>IF($D34&gt;0,I34/$D34*100,"-")</f>
        <v>99.1769547325103</v>
      </c>
      <c r="K34" s="76">
        <v>696</v>
      </c>
      <c r="L34" s="96">
        <f>IF($D34&gt;0,K34/$D34*100,"-")</f>
        <v>95.47325102880659</v>
      </c>
      <c r="M34" s="76">
        <v>0</v>
      </c>
      <c r="N34" s="96">
        <f>IF($D34&gt;0,M34/$D34*100,"-")</f>
        <v>0</v>
      </c>
      <c r="O34" s="76">
        <v>27</v>
      </c>
      <c r="P34" s="76">
        <v>23</v>
      </c>
      <c r="Q34" s="96">
        <f>IF($D34&gt;0,O34/$D34*100,"-")</f>
        <v>3.7037037037037033</v>
      </c>
      <c r="R34" s="76">
        <v>1</v>
      </c>
      <c r="S34" s="70" t="s">
        <v>90</v>
      </c>
      <c r="T34" s="70"/>
      <c r="U34" s="70"/>
      <c r="V34" s="70"/>
      <c r="W34" s="70"/>
      <c r="X34" s="70"/>
      <c r="Y34" s="70" t="s">
        <v>90</v>
      </c>
      <c r="Z34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143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144</v>
      </c>
      <c r="B2" s="136" t="s">
        <v>145</v>
      </c>
      <c r="C2" s="136" t="s">
        <v>146</v>
      </c>
      <c r="D2" s="183" t="s">
        <v>147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148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149</v>
      </c>
      <c r="AG2" s="143"/>
      <c r="AH2" s="143"/>
      <c r="AI2" s="144"/>
      <c r="AJ2" s="142" t="s">
        <v>150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151</v>
      </c>
      <c r="AU2" s="136"/>
      <c r="AV2" s="136"/>
      <c r="AW2" s="136"/>
      <c r="AX2" s="136"/>
      <c r="AY2" s="136"/>
      <c r="AZ2" s="142" t="s">
        <v>152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153</v>
      </c>
      <c r="E3" s="184" t="s">
        <v>154</v>
      </c>
      <c r="F3" s="143"/>
      <c r="G3" s="144"/>
      <c r="H3" s="185" t="s">
        <v>155</v>
      </c>
      <c r="I3" s="147"/>
      <c r="J3" s="148"/>
      <c r="K3" s="184" t="s">
        <v>156</v>
      </c>
      <c r="L3" s="147"/>
      <c r="M3" s="148"/>
      <c r="N3" s="89" t="s">
        <v>153</v>
      </c>
      <c r="O3" s="184" t="s">
        <v>157</v>
      </c>
      <c r="P3" s="145"/>
      <c r="Q3" s="145"/>
      <c r="R3" s="145"/>
      <c r="S3" s="145"/>
      <c r="T3" s="145"/>
      <c r="U3" s="146"/>
      <c r="V3" s="184" t="s">
        <v>158</v>
      </c>
      <c r="W3" s="145"/>
      <c r="X3" s="145"/>
      <c r="Y3" s="145"/>
      <c r="Z3" s="145"/>
      <c r="AA3" s="145"/>
      <c r="AB3" s="146"/>
      <c r="AC3" s="186" t="s">
        <v>159</v>
      </c>
      <c r="AD3" s="87"/>
      <c r="AE3" s="88"/>
      <c r="AF3" s="138" t="s">
        <v>153</v>
      </c>
      <c r="AG3" s="136" t="s">
        <v>161</v>
      </c>
      <c r="AH3" s="136" t="s">
        <v>163</v>
      </c>
      <c r="AI3" s="136" t="s">
        <v>164</v>
      </c>
      <c r="AJ3" s="137" t="s">
        <v>153</v>
      </c>
      <c r="AK3" s="136" t="s">
        <v>166</v>
      </c>
      <c r="AL3" s="136" t="s">
        <v>167</v>
      </c>
      <c r="AM3" s="136" t="s">
        <v>168</v>
      </c>
      <c r="AN3" s="136" t="s">
        <v>163</v>
      </c>
      <c r="AO3" s="136" t="s">
        <v>164</v>
      </c>
      <c r="AP3" s="136" t="s">
        <v>169</v>
      </c>
      <c r="AQ3" s="136" t="s">
        <v>170</v>
      </c>
      <c r="AR3" s="136" t="s">
        <v>171</v>
      </c>
      <c r="AS3" s="136" t="s">
        <v>172</v>
      </c>
      <c r="AT3" s="138" t="s">
        <v>153</v>
      </c>
      <c r="AU3" s="136" t="s">
        <v>166</v>
      </c>
      <c r="AV3" s="136" t="s">
        <v>167</v>
      </c>
      <c r="AW3" s="136" t="s">
        <v>168</v>
      </c>
      <c r="AX3" s="136" t="s">
        <v>163</v>
      </c>
      <c r="AY3" s="136" t="s">
        <v>164</v>
      </c>
      <c r="AZ3" s="138" t="s">
        <v>153</v>
      </c>
      <c r="BA3" s="136" t="s">
        <v>161</v>
      </c>
      <c r="BB3" s="136" t="s">
        <v>163</v>
      </c>
      <c r="BC3" s="136" t="s">
        <v>164</v>
      </c>
    </row>
    <row r="4" spans="1:55" s="53" customFormat="1" ht="26.25" customHeight="1">
      <c r="A4" s="137"/>
      <c r="B4" s="137"/>
      <c r="C4" s="137"/>
      <c r="D4" s="89"/>
      <c r="E4" s="89" t="s">
        <v>153</v>
      </c>
      <c r="F4" s="120" t="s">
        <v>173</v>
      </c>
      <c r="G4" s="120" t="s">
        <v>174</v>
      </c>
      <c r="H4" s="89" t="s">
        <v>153</v>
      </c>
      <c r="I4" s="120" t="s">
        <v>173</v>
      </c>
      <c r="J4" s="120" t="s">
        <v>174</v>
      </c>
      <c r="K4" s="89" t="s">
        <v>153</v>
      </c>
      <c r="L4" s="120" t="s">
        <v>173</v>
      </c>
      <c r="M4" s="120" t="s">
        <v>174</v>
      </c>
      <c r="N4" s="89"/>
      <c r="O4" s="89" t="s">
        <v>153</v>
      </c>
      <c r="P4" s="120" t="s">
        <v>161</v>
      </c>
      <c r="Q4" s="120" t="s">
        <v>163</v>
      </c>
      <c r="R4" s="120" t="s">
        <v>164</v>
      </c>
      <c r="S4" s="120" t="s">
        <v>176</v>
      </c>
      <c r="T4" s="120" t="s">
        <v>178</v>
      </c>
      <c r="U4" s="120" t="s">
        <v>180</v>
      </c>
      <c r="V4" s="89" t="s">
        <v>153</v>
      </c>
      <c r="W4" s="120" t="s">
        <v>161</v>
      </c>
      <c r="X4" s="120" t="s">
        <v>163</v>
      </c>
      <c r="Y4" s="120" t="s">
        <v>164</v>
      </c>
      <c r="Z4" s="120" t="s">
        <v>176</v>
      </c>
      <c r="AA4" s="120" t="s">
        <v>178</v>
      </c>
      <c r="AB4" s="120" t="s">
        <v>180</v>
      </c>
      <c r="AC4" s="89" t="s">
        <v>153</v>
      </c>
      <c r="AD4" s="120" t="s">
        <v>173</v>
      </c>
      <c r="AE4" s="120" t="s">
        <v>174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181</v>
      </c>
      <c r="E6" s="94" t="s">
        <v>181</v>
      </c>
      <c r="F6" s="94" t="s">
        <v>181</v>
      </c>
      <c r="G6" s="94" t="s">
        <v>181</v>
      </c>
      <c r="H6" s="94" t="s">
        <v>181</v>
      </c>
      <c r="I6" s="94" t="s">
        <v>181</v>
      </c>
      <c r="J6" s="94" t="s">
        <v>181</v>
      </c>
      <c r="K6" s="94" t="s">
        <v>181</v>
      </c>
      <c r="L6" s="94" t="s">
        <v>181</v>
      </c>
      <c r="M6" s="94" t="s">
        <v>181</v>
      </c>
      <c r="N6" s="94" t="s">
        <v>181</v>
      </c>
      <c r="O6" s="94" t="s">
        <v>181</v>
      </c>
      <c r="P6" s="94" t="s">
        <v>181</v>
      </c>
      <c r="Q6" s="94" t="s">
        <v>181</v>
      </c>
      <c r="R6" s="94" t="s">
        <v>181</v>
      </c>
      <c r="S6" s="94" t="s">
        <v>181</v>
      </c>
      <c r="T6" s="94" t="s">
        <v>181</v>
      </c>
      <c r="U6" s="94" t="s">
        <v>181</v>
      </c>
      <c r="V6" s="94" t="s">
        <v>181</v>
      </c>
      <c r="W6" s="94" t="s">
        <v>181</v>
      </c>
      <c r="X6" s="94" t="s">
        <v>181</v>
      </c>
      <c r="Y6" s="94" t="s">
        <v>181</v>
      </c>
      <c r="Z6" s="94" t="s">
        <v>181</v>
      </c>
      <c r="AA6" s="94" t="s">
        <v>181</v>
      </c>
      <c r="AB6" s="94" t="s">
        <v>181</v>
      </c>
      <c r="AC6" s="94" t="s">
        <v>181</v>
      </c>
      <c r="AD6" s="94" t="s">
        <v>181</v>
      </c>
      <c r="AE6" s="94" t="s">
        <v>181</v>
      </c>
      <c r="AF6" s="95" t="s">
        <v>182</v>
      </c>
      <c r="AG6" s="95" t="s">
        <v>182</v>
      </c>
      <c r="AH6" s="95" t="s">
        <v>182</v>
      </c>
      <c r="AI6" s="95" t="s">
        <v>182</v>
      </c>
      <c r="AJ6" s="95" t="s">
        <v>182</v>
      </c>
      <c r="AK6" s="95" t="s">
        <v>182</v>
      </c>
      <c r="AL6" s="95" t="s">
        <v>182</v>
      </c>
      <c r="AM6" s="95" t="s">
        <v>182</v>
      </c>
      <c r="AN6" s="95" t="s">
        <v>182</v>
      </c>
      <c r="AO6" s="95" t="s">
        <v>182</v>
      </c>
      <c r="AP6" s="95" t="s">
        <v>182</v>
      </c>
      <c r="AQ6" s="95" t="s">
        <v>182</v>
      </c>
      <c r="AR6" s="95" t="s">
        <v>182</v>
      </c>
      <c r="AS6" s="95" t="s">
        <v>182</v>
      </c>
      <c r="AT6" s="95" t="s">
        <v>182</v>
      </c>
      <c r="AU6" s="95" t="s">
        <v>182</v>
      </c>
      <c r="AV6" s="95" t="s">
        <v>182</v>
      </c>
      <c r="AW6" s="95" t="s">
        <v>182</v>
      </c>
      <c r="AX6" s="95" t="s">
        <v>182</v>
      </c>
      <c r="AY6" s="95" t="s">
        <v>182</v>
      </c>
      <c r="AZ6" s="95" t="s">
        <v>182</v>
      </c>
      <c r="BA6" s="95" t="s">
        <v>182</v>
      </c>
      <c r="BB6" s="95" t="s">
        <v>182</v>
      </c>
      <c r="BC6" s="95" t="s">
        <v>182</v>
      </c>
    </row>
    <row r="7" spans="1:55" s="59" customFormat="1" ht="12" customHeight="1">
      <c r="A7" s="113" t="s">
        <v>183</v>
      </c>
      <c r="B7" s="114" t="s">
        <v>184</v>
      </c>
      <c r="C7" s="113" t="s">
        <v>153</v>
      </c>
      <c r="D7" s="81">
        <f>SUM(D8:D34)</f>
        <v>167209</v>
      </c>
      <c r="E7" s="81">
        <f>SUM(E8:E34)</f>
        <v>4144</v>
      </c>
      <c r="F7" s="81">
        <f>SUM(F8:F34)</f>
        <v>326</v>
      </c>
      <c r="G7" s="81">
        <f>SUM(G8:G34)</f>
        <v>3818</v>
      </c>
      <c r="H7" s="81">
        <f>SUM(H8:H34)</f>
        <v>0</v>
      </c>
      <c r="I7" s="81">
        <f>SUM(I8:I34)</f>
        <v>0</v>
      </c>
      <c r="J7" s="81">
        <f>SUM(J8:J34)</f>
        <v>0</v>
      </c>
      <c r="K7" s="81">
        <f>SUM(K8:K34)</f>
        <v>163065</v>
      </c>
      <c r="L7" s="81">
        <f>SUM(L8:L34)</f>
        <v>20279</v>
      </c>
      <c r="M7" s="81">
        <f>SUM(M8:M34)</f>
        <v>142786</v>
      </c>
      <c r="N7" s="81">
        <f>SUM(N8:N34)</f>
        <v>167212</v>
      </c>
      <c r="O7" s="81">
        <f>SUM(O8:O34)</f>
        <v>20605</v>
      </c>
      <c r="P7" s="81">
        <f>SUM(P8:P34)</f>
        <v>20605</v>
      </c>
      <c r="Q7" s="81">
        <f>SUM(Q8:Q34)</f>
        <v>0</v>
      </c>
      <c r="R7" s="81">
        <f>SUM(R8:R34)</f>
        <v>0</v>
      </c>
      <c r="S7" s="81">
        <f>SUM(S8:S34)</f>
        <v>0</v>
      </c>
      <c r="T7" s="81">
        <f>SUM(T8:T34)</f>
        <v>0</v>
      </c>
      <c r="U7" s="81">
        <f>SUM(U8:U34)</f>
        <v>0</v>
      </c>
      <c r="V7" s="81">
        <f>SUM(V8:V34)</f>
        <v>146604</v>
      </c>
      <c r="W7" s="81">
        <f>SUM(W8:W34)</f>
        <v>144537</v>
      </c>
      <c r="X7" s="81">
        <f>SUM(X8:X34)</f>
        <v>0</v>
      </c>
      <c r="Y7" s="81">
        <f>SUM(Y8:Y34)</f>
        <v>0</v>
      </c>
      <c r="Z7" s="81">
        <f>SUM(Z8:Z34)</f>
        <v>0</v>
      </c>
      <c r="AA7" s="81">
        <f>SUM(AA8:AA34)</f>
        <v>2067</v>
      </c>
      <c r="AB7" s="81">
        <f>SUM(AB8:AB34)</f>
        <v>0</v>
      </c>
      <c r="AC7" s="81">
        <f>SUM(AC8:AC34)</f>
        <v>3</v>
      </c>
      <c r="AD7" s="81">
        <f>SUM(AD8:AD34)</f>
        <v>3</v>
      </c>
      <c r="AE7" s="81">
        <f>SUM(AE8:AE34)</f>
        <v>0</v>
      </c>
      <c r="AF7" s="81">
        <f>SUM(AF8:AF34)</f>
        <v>10500</v>
      </c>
      <c r="AG7" s="81">
        <f>SUM(AG8:AG34)</f>
        <v>10500</v>
      </c>
      <c r="AH7" s="81">
        <f>SUM(AH8:AH34)</f>
        <v>0</v>
      </c>
      <c r="AI7" s="81">
        <f>SUM(AI8:AI34)</f>
        <v>0</v>
      </c>
      <c r="AJ7" s="81">
        <f>SUM(AJ8:AJ34)</f>
        <v>12637</v>
      </c>
      <c r="AK7" s="81">
        <f>SUM(AK8:AK34)</f>
        <v>2232</v>
      </c>
      <c r="AL7" s="81">
        <f>SUM(AL8:AL34)</f>
        <v>30</v>
      </c>
      <c r="AM7" s="81">
        <f>SUM(AM8:AM34)</f>
        <v>8428</v>
      </c>
      <c r="AN7" s="81">
        <f>SUM(AN8:AN34)</f>
        <v>427</v>
      </c>
      <c r="AO7" s="81">
        <f>SUM(AO8:AO34)</f>
        <v>0</v>
      </c>
      <c r="AP7" s="81">
        <f>SUM(AP8:AP34)</f>
        <v>0</v>
      </c>
      <c r="AQ7" s="81">
        <f>SUM(AQ8:AQ34)</f>
        <v>853</v>
      </c>
      <c r="AR7" s="81">
        <f>SUM(AR8:AR34)</f>
        <v>25</v>
      </c>
      <c r="AS7" s="81">
        <f>SUM(AS8:AS34)</f>
        <v>642</v>
      </c>
      <c r="AT7" s="81">
        <f>SUM(AT8:AT34)</f>
        <v>213</v>
      </c>
      <c r="AU7" s="81">
        <f>SUM(AU8:AU34)</f>
        <v>125</v>
      </c>
      <c r="AV7" s="81">
        <f>SUM(AV8:AV34)</f>
        <v>0</v>
      </c>
      <c r="AW7" s="81">
        <f>SUM(AW8:AW34)</f>
        <v>88</v>
      </c>
      <c r="AX7" s="81">
        <f>SUM(AX8:AX34)</f>
        <v>0</v>
      </c>
      <c r="AY7" s="81">
        <f>SUM(AY8:AY34)</f>
        <v>0</v>
      </c>
      <c r="AZ7" s="81">
        <f>SUM(AZ8:AZ34)</f>
        <v>123</v>
      </c>
      <c r="BA7" s="81">
        <f>SUM(BA8:BA34)</f>
        <v>123</v>
      </c>
      <c r="BB7" s="81">
        <f>SUM(BB8:BB34)</f>
        <v>0</v>
      </c>
      <c r="BC7" s="81">
        <f>SUM(BC8:BC34)</f>
        <v>0</v>
      </c>
    </row>
    <row r="8" spans="1:55" s="61" customFormat="1" ht="12" customHeight="1">
      <c r="A8" s="115" t="s">
        <v>185</v>
      </c>
      <c r="B8" s="116" t="s">
        <v>186</v>
      </c>
      <c r="C8" s="115" t="s">
        <v>187</v>
      </c>
      <c r="D8" s="75">
        <f>SUM(E8,+H8,+K8)</f>
        <v>6532</v>
      </c>
      <c r="E8" s="75">
        <f>SUM(F8:G8)</f>
        <v>26</v>
      </c>
      <c r="F8" s="75">
        <v>0</v>
      </c>
      <c r="G8" s="75">
        <v>26</v>
      </c>
      <c r="H8" s="75">
        <f>SUM(I8:J8)</f>
        <v>0</v>
      </c>
      <c r="I8" s="75">
        <v>0</v>
      </c>
      <c r="J8" s="75">
        <v>0</v>
      </c>
      <c r="K8" s="75">
        <f>SUM(L8:M8)</f>
        <v>6506</v>
      </c>
      <c r="L8" s="75">
        <v>660</v>
      </c>
      <c r="M8" s="75">
        <v>5846</v>
      </c>
      <c r="N8" s="75">
        <f>SUM(O8,+V8,+AC8)</f>
        <v>6532</v>
      </c>
      <c r="O8" s="75">
        <f>SUM(P8:U8)</f>
        <v>660</v>
      </c>
      <c r="P8" s="75">
        <v>660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5872</v>
      </c>
      <c r="W8" s="75">
        <v>5872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44</v>
      </c>
      <c r="AG8" s="75">
        <v>44</v>
      </c>
      <c r="AH8" s="75">
        <v>0</v>
      </c>
      <c r="AI8" s="75">
        <v>0</v>
      </c>
      <c r="AJ8" s="75">
        <f>SUM(AK8:AS8)</f>
        <v>44</v>
      </c>
      <c r="AK8" s="75">
        <v>0</v>
      </c>
      <c r="AL8" s="75">
        <v>0</v>
      </c>
      <c r="AM8" s="75">
        <v>44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5</v>
      </c>
      <c r="AU8" s="75">
        <v>0</v>
      </c>
      <c r="AV8" s="75">
        <v>0</v>
      </c>
      <c r="AW8" s="75">
        <v>5</v>
      </c>
      <c r="AX8" s="75">
        <v>0</v>
      </c>
      <c r="AY8" s="75">
        <v>0</v>
      </c>
      <c r="AZ8" s="75">
        <f>SUM(BA8:BC8)</f>
        <v>57</v>
      </c>
      <c r="BA8" s="75">
        <v>57</v>
      </c>
      <c r="BB8" s="75">
        <v>0</v>
      </c>
      <c r="BC8" s="75">
        <v>0</v>
      </c>
    </row>
    <row r="9" spans="1:55" s="61" customFormat="1" ht="12" customHeight="1">
      <c r="A9" s="115" t="s">
        <v>185</v>
      </c>
      <c r="B9" s="116" t="s">
        <v>188</v>
      </c>
      <c r="C9" s="115" t="s">
        <v>189</v>
      </c>
      <c r="D9" s="75">
        <f>SUM(E9,+H9,+K9)</f>
        <v>12537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12537</v>
      </c>
      <c r="L9" s="75">
        <v>1584</v>
      </c>
      <c r="M9" s="75">
        <v>10953</v>
      </c>
      <c r="N9" s="75">
        <f>SUM(O9,+V9,+AC9)</f>
        <v>12537</v>
      </c>
      <c r="O9" s="75">
        <f>SUM(P9:U9)</f>
        <v>1584</v>
      </c>
      <c r="P9" s="75">
        <v>1584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10953</v>
      </c>
      <c r="W9" s="75">
        <v>10953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35</v>
      </c>
      <c r="AG9" s="75">
        <v>35</v>
      </c>
      <c r="AH9" s="75">
        <v>0</v>
      </c>
      <c r="AI9" s="75">
        <v>0</v>
      </c>
      <c r="AJ9" s="75">
        <f>SUM(AK9:AS9)</f>
        <v>562</v>
      </c>
      <c r="AK9" s="75">
        <v>562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35</v>
      </c>
      <c r="AU9" s="75">
        <v>35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185</v>
      </c>
      <c r="B10" s="116" t="s">
        <v>190</v>
      </c>
      <c r="C10" s="115" t="s">
        <v>191</v>
      </c>
      <c r="D10" s="75">
        <f>SUM(E10,+H10,+K10)</f>
        <v>12198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12198</v>
      </c>
      <c r="L10" s="75">
        <v>488</v>
      </c>
      <c r="M10" s="75">
        <v>11710</v>
      </c>
      <c r="N10" s="75">
        <f>SUM(O10,+V10,+AC10)</f>
        <v>12198</v>
      </c>
      <c r="O10" s="75">
        <f>SUM(P10:U10)</f>
        <v>488</v>
      </c>
      <c r="P10" s="75">
        <v>488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11710</v>
      </c>
      <c r="W10" s="75">
        <v>11710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636</v>
      </c>
      <c r="AG10" s="75">
        <v>636</v>
      </c>
      <c r="AH10" s="75">
        <v>0</v>
      </c>
      <c r="AI10" s="75">
        <v>0</v>
      </c>
      <c r="AJ10" s="75">
        <f>SUM(AK10:AS10)</f>
        <v>636</v>
      </c>
      <c r="AK10" s="75">
        <v>0</v>
      </c>
      <c r="AL10" s="75">
        <v>0</v>
      </c>
      <c r="AM10" s="75">
        <v>636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27</v>
      </c>
      <c r="AU10" s="75">
        <v>0</v>
      </c>
      <c r="AV10" s="75">
        <v>0</v>
      </c>
      <c r="AW10" s="75">
        <v>27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185</v>
      </c>
      <c r="B11" s="116" t="s">
        <v>192</v>
      </c>
      <c r="C11" s="115" t="s">
        <v>193</v>
      </c>
      <c r="D11" s="75">
        <f>SUM(E11,+H11,+K11)</f>
        <v>9919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9919</v>
      </c>
      <c r="L11" s="75">
        <v>996</v>
      </c>
      <c r="M11" s="75">
        <v>8923</v>
      </c>
      <c r="N11" s="75">
        <f>SUM(O11,+V11,+AC11)</f>
        <v>9919</v>
      </c>
      <c r="O11" s="75">
        <f>SUM(P11:U11)</f>
        <v>996</v>
      </c>
      <c r="P11" s="75">
        <v>996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8923</v>
      </c>
      <c r="W11" s="75">
        <v>8923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484</v>
      </c>
      <c r="AG11" s="75">
        <v>484</v>
      </c>
      <c r="AH11" s="75">
        <v>0</v>
      </c>
      <c r="AI11" s="75">
        <v>0</v>
      </c>
      <c r="AJ11" s="75">
        <f>SUM(AK11:AS11)</f>
        <v>484</v>
      </c>
      <c r="AK11" s="75">
        <v>0</v>
      </c>
      <c r="AL11" s="75">
        <v>0</v>
      </c>
      <c r="AM11" s="75">
        <v>484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30</v>
      </c>
      <c r="AU11" s="75">
        <v>0</v>
      </c>
      <c r="AV11" s="75">
        <v>0</v>
      </c>
      <c r="AW11" s="75">
        <v>30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185</v>
      </c>
      <c r="B12" s="117" t="s">
        <v>194</v>
      </c>
      <c r="C12" s="70" t="s">
        <v>195</v>
      </c>
      <c r="D12" s="76">
        <f>SUM(E12,+H12,+K12)</f>
        <v>11675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11675</v>
      </c>
      <c r="L12" s="76">
        <v>220</v>
      </c>
      <c r="M12" s="76">
        <v>11455</v>
      </c>
      <c r="N12" s="76">
        <f>SUM(O12,+V12,+AC12)</f>
        <v>11675</v>
      </c>
      <c r="O12" s="76">
        <f>SUM(P12:U12)</f>
        <v>220</v>
      </c>
      <c r="P12" s="76">
        <v>220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11455</v>
      </c>
      <c r="W12" s="76">
        <v>11455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609</v>
      </c>
      <c r="AG12" s="76">
        <v>609</v>
      </c>
      <c r="AH12" s="76">
        <v>0</v>
      </c>
      <c r="AI12" s="76">
        <v>0</v>
      </c>
      <c r="AJ12" s="76">
        <f>SUM(AK12:AS12)</f>
        <v>609</v>
      </c>
      <c r="AK12" s="76">
        <v>0</v>
      </c>
      <c r="AL12" s="76">
        <v>0</v>
      </c>
      <c r="AM12" s="76">
        <v>609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26</v>
      </c>
      <c r="AU12" s="76">
        <v>0</v>
      </c>
      <c r="AV12" s="76">
        <v>0</v>
      </c>
      <c r="AW12" s="76">
        <v>26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185</v>
      </c>
      <c r="B13" s="117" t="s">
        <v>196</v>
      </c>
      <c r="C13" s="70" t="s">
        <v>197</v>
      </c>
      <c r="D13" s="76">
        <f>SUM(E13,+H13,+K13)</f>
        <v>6736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6736</v>
      </c>
      <c r="L13" s="76">
        <v>1475</v>
      </c>
      <c r="M13" s="76">
        <v>5261</v>
      </c>
      <c r="N13" s="76">
        <f>SUM(O13,+V13,+AC13)</f>
        <v>6736</v>
      </c>
      <c r="O13" s="76">
        <f>SUM(P13:U13)</f>
        <v>1475</v>
      </c>
      <c r="P13" s="76">
        <v>1475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5261</v>
      </c>
      <c r="W13" s="76">
        <v>5261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442</v>
      </c>
      <c r="AG13" s="76">
        <v>442</v>
      </c>
      <c r="AH13" s="76">
        <v>0</v>
      </c>
      <c r="AI13" s="76">
        <v>0</v>
      </c>
      <c r="AJ13" s="76">
        <f>SUM(AK13:AS13)</f>
        <v>442</v>
      </c>
      <c r="AK13" s="76">
        <v>0</v>
      </c>
      <c r="AL13" s="76">
        <v>0</v>
      </c>
      <c r="AM13" s="76">
        <v>15</v>
      </c>
      <c r="AN13" s="76">
        <v>427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185</v>
      </c>
      <c r="B14" s="117" t="s">
        <v>198</v>
      </c>
      <c r="C14" s="70" t="s">
        <v>199</v>
      </c>
      <c r="D14" s="76">
        <f>SUM(E14,+H14,+K14)</f>
        <v>18381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18381</v>
      </c>
      <c r="L14" s="76">
        <v>1009</v>
      </c>
      <c r="M14" s="76">
        <v>17372</v>
      </c>
      <c r="N14" s="76">
        <f>SUM(O14,+V14,+AC14)</f>
        <v>18381</v>
      </c>
      <c r="O14" s="76">
        <f>SUM(P14:U14)</f>
        <v>1009</v>
      </c>
      <c r="P14" s="76">
        <v>1009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17372</v>
      </c>
      <c r="W14" s="76">
        <v>17372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131</v>
      </c>
      <c r="AG14" s="76">
        <v>131</v>
      </c>
      <c r="AH14" s="76">
        <v>0</v>
      </c>
      <c r="AI14" s="76">
        <v>0</v>
      </c>
      <c r="AJ14" s="76">
        <f>SUM(AK14:AS14)</f>
        <v>507</v>
      </c>
      <c r="AK14" s="76">
        <v>376</v>
      </c>
      <c r="AL14" s="76">
        <v>0</v>
      </c>
      <c r="AM14" s="76">
        <v>131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185</v>
      </c>
      <c r="B15" s="117" t="s">
        <v>200</v>
      </c>
      <c r="C15" s="70" t="s">
        <v>201</v>
      </c>
      <c r="D15" s="76">
        <f>SUM(E15,+H15,+K15)</f>
        <v>11425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11425</v>
      </c>
      <c r="L15" s="76">
        <v>3711</v>
      </c>
      <c r="M15" s="76">
        <v>7714</v>
      </c>
      <c r="N15" s="76">
        <f>SUM(O15,+V15,+AC15)</f>
        <v>11425</v>
      </c>
      <c r="O15" s="76">
        <f>SUM(P15:U15)</f>
        <v>3711</v>
      </c>
      <c r="P15" s="76">
        <v>3711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7714</v>
      </c>
      <c r="W15" s="76">
        <v>7714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273</v>
      </c>
      <c r="AG15" s="76">
        <v>273</v>
      </c>
      <c r="AH15" s="76">
        <v>0</v>
      </c>
      <c r="AI15" s="76">
        <v>0</v>
      </c>
      <c r="AJ15" s="76">
        <f>SUM(AK15:AS15)</f>
        <v>703</v>
      </c>
      <c r="AK15" s="76">
        <v>450</v>
      </c>
      <c r="AL15" s="76">
        <v>0</v>
      </c>
      <c r="AM15" s="76">
        <v>6</v>
      </c>
      <c r="AN15" s="76">
        <v>0</v>
      </c>
      <c r="AO15" s="76">
        <v>0</v>
      </c>
      <c r="AP15" s="76">
        <v>0</v>
      </c>
      <c r="AQ15" s="76">
        <v>216</v>
      </c>
      <c r="AR15" s="76">
        <v>0</v>
      </c>
      <c r="AS15" s="76">
        <v>31</v>
      </c>
      <c r="AT15" s="76">
        <f>SUM(AU15:AY15)</f>
        <v>20</v>
      </c>
      <c r="AU15" s="76">
        <v>20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185</v>
      </c>
      <c r="B16" s="117" t="s">
        <v>202</v>
      </c>
      <c r="C16" s="70" t="s">
        <v>203</v>
      </c>
      <c r="D16" s="76">
        <f>SUM(E16,+H16,+K16)</f>
        <v>8475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8475</v>
      </c>
      <c r="L16" s="76">
        <v>888</v>
      </c>
      <c r="M16" s="76">
        <v>7587</v>
      </c>
      <c r="N16" s="76">
        <f>SUM(O16,+V16,+AC16)</f>
        <v>8475</v>
      </c>
      <c r="O16" s="76">
        <f>SUM(P16:U16)</f>
        <v>888</v>
      </c>
      <c r="P16" s="76">
        <v>888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7587</v>
      </c>
      <c r="W16" s="76">
        <v>7587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358</v>
      </c>
      <c r="AG16" s="76">
        <v>358</v>
      </c>
      <c r="AH16" s="76">
        <v>0</v>
      </c>
      <c r="AI16" s="76">
        <v>0</v>
      </c>
      <c r="AJ16" s="76">
        <f>SUM(AK16:AS16)</f>
        <v>358</v>
      </c>
      <c r="AK16" s="76">
        <v>0</v>
      </c>
      <c r="AL16" s="76">
        <v>0</v>
      </c>
      <c r="AM16" s="76">
        <v>74</v>
      </c>
      <c r="AN16" s="76">
        <v>0</v>
      </c>
      <c r="AO16" s="76">
        <v>0</v>
      </c>
      <c r="AP16" s="76">
        <v>0</v>
      </c>
      <c r="AQ16" s="76">
        <v>284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185</v>
      </c>
      <c r="B17" s="117" t="s">
        <v>204</v>
      </c>
      <c r="C17" s="70" t="s">
        <v>205</v>
      </c>
      <c r="D17" s="76">
        <f>SUM(E17,+H17,+K17)</f>
        <v>10459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10459</v>
      </c>
      <c r="L17" s="76">
        <v>1587</v>
      </c>
      <c r="M17" s="76">
        <v>8872</v>
      </c>
      <c r="N17" s="76">
        <f>SUM(O17,+V17,+AC17)</f>
        <v>10459</v>
      </c>
      <c r="O17" s="76">
        <f>SUM(P17:U17)</f>
        <v>1587</v>
      </c>
      <c r="P17" s="76">
        <v>1587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8872</v>
      </c>
      <c r="W17" s="76">
        <v>8872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452</v>
      </c>
      <c r="AG17" s="76">
        <v>452</v>
      </c>
      <c r="AH17" s="76">
        <v>0</v>
      </c>
      <c r="AI17" s="76">
        <v>0</v>
      </c>
      <c r="AJ17" s="76">
        <f>SUM(AK17:AS17)</f>
        <v>471</v>
      </c>
      <c r="AK17" s="76">
        <v>23</v>
      </c>
      <c r="AL17" s="76">
        <v>0</v>
      </c>
      <c r="AM17" s="76">
        <v>1</v>
      </c>
      <c r="AN17" s="76">
        <v>0</v>
      </c>
      <c r="AO17" s="76">
        <v>0</v>
      </c>
      <c r="AP17" s="76">
        <v>0</v>
      </c>
      <c r="AQ17" s="76">
        <v>5</v>
      </c>
      <c r="AR17" s="76">
        <v>0</v>
      </c>
      <c r="AS17" s="76">
        <v>442</v>
      </c>
      <c r="AT17" s="76">
        <f>SUM(AU17:AY17)</f>
        <v>4</v>
      </c>
      <c r="AU17" s="76">
        <v>4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185</v>
      </c>
      <c r="B18" s="117" t="s">
        <v>206</v>
      </c>
      <c r="C18" s="70" t="s">
        <v>207</v>
      </c>
      <c r="D18" s="76">
        <f>SUM(E18,+H18,+K18)</f>
        <v>9218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9218</v>
      </c>
      <c r="L18" s="76">
        <v>1343</v>
      </c>
      <c r="M18" s="76">
        <v>7875</v>
      </c>
      <c r="N18" s="76">
        <f>SUM(O18,+V18,+AC18)</f>
        <v>9218</v>
      </c>
      <c r="O18" s="76">
        <f>SUM(P18:U18)</f>
        <v>1343</v>
      </c>
      <c r="P18" s="76">
        <v>1343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7875</v>
      </c>
      <c r="W18" s="76">
        <v>7875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50</v>
      </c>
      <c r="AG18" s="76">
        <v>50</v>
      </c>
      <c r="AH18" s="76">
        <v>0</v>
      </c>
      <c r="AI18" s="76">
        <v>0</v>
      </c>
      <c r="AJ18" s="76">
        <f>SUM(AK18:AS18)</f>
        <v>500</v>
      </c>
      <c r="AK18" s="76">
        <v>500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50</v>
      </c>
      <c r="AU18" s="76">
        <v>50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185</v>
      </c>
      <c r="B19" s="117" t="s">
        <v>208</v>
      </c>
      <c r="C19" s="70" t="s">
        <v>209</v>
      </c>
      <c r="D19" s="76">
        <f>SUM(E19,+H19,+K19)</f>
        <v>7406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7406</v>
      </c>
      <c r="L19" s="76">
        <v>1282</v>
      </c>
      <c r="M19" s="76">
        <v>6124</v>
      </c>
      <c r="N19" s="76">
        <f>SUM(O19,+V19,+AC19)</f>
        <v>7406</v>
      </c>
      <c r="O19" s="76">
        <f>SUM(P19:U19)</f>
        <v>1282</v>
      </c>
      <c r="P19" s="76">
        <v>1282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6124</v>
      </c>
      <c r="W19" s="76">
        <v>6124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57</v>
      </c>
      <c r="AG19" s="76">
        <v>57</v>
      </c>
      <c r="AH19" s="76">
        <v>0</v>
      </c>
      <c r="AI19" s="76">
        <v>0</v>
      </c>
      <c r="AJ19" s="76">
        <f>SUM(AK19:AS19)</f>
        <v>57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51</v>
      </c>
      <c r="AR19" s="76">
        <v>0</v>
      </c>
      <c r="AS19" s="76">
        <v>6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185</v>
      </c>
      <c r="B20" s="117" t="s">
        <v>210</v>
      </c>
      <c r="C20" s="70" t="s">
        <v>211</v>
      </c>
      <c r="D20" s="76">
        <f>SUM(E20,+H20,+K20)</f>
        <v>7845</v>
      </c>
      <c r="E20" s="76">
        <f>SUM(F20:G20)</f>
        <v>2067</v>
      </c>
      <c r="F20" s="76">
        <v>0</v>
      </c>
      <c r="G20" s="76">
        <v>2067</v>
      </c>
      <c r="H20" s="76">
        <f>SUM(I20:J20)</f>
        <v>0</v>
      </c>
      <c r="I20" s="76">
        <v>0</v>
      </c>
      <c r="J20" s="76">
        <v>0</v>
      </c>
      <c r="K20" s="76">
        <f>SUM(L20:M20)</f>
        <v>5778</v>
      </c>
      <c r="L20" s="76">
        <v>141</v>
      </c>
      <c r="M20" s="76">
        <v>5637</v>
      </c>
      <c r="N20" s="76">
        <f>SUM(O20,+V20,+AC20)</f>
        <v>7845</v>
      </c>
      <c r="O20" s="76">
        <f>SUM(P20:U20)</f>
        <v>141</v>
      </c>
      <c r="P20" s="76">
        <v>141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7704</v>
      </c>
      <c r="W20" s="76">
        <v>5637</v>
      </c>
      <c r="X20" s="76">
        <v>0</v>
      </c>
      <c r="Y20" s="76">
        <v>0</v>
      </c>
      <c r="Z20" s="76">
        <v>0</v>
      </c>
      <c r="AA20" s="76">
        <v>2067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96</v>
      </c>
      <c r="AG20" s="76">
        <v>96</v>
      </c>
      <c r="AH20" s="76">
        <v>0</v>
      </c>
      <c r="AI20" s="76">
        <v>0</v>
      </c>
      <c r="AJ20" s="76">
        <f>SUM(AK20:AS20)</f>
        <v>96</v>
      </c>
      <c r="AK20" s="76">
        <v>0</v>
      </c>
      <c r="AL20" s="76">
        <v>0</v>
      </c>
      <c r="AM20" s="76">
        <v>2</v>
      </c>
      <c r="AN20" s="76">
        <v>0</v>
      </c>
      <c r="AO20" s="76">
        <v>0</v>
      </c>
      <c r="AP20" s="76">
        <v>0</v>
      </c>
      <c r="AQ20" s="76">
        <v>3</v>
      </c>
      <c r="AR20" s="76">
        <v>0</v>
      </c>
      <c r="AS20" s="76">
        <v>91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3</v>
      </c>
      <c r="BA20" s="76">
        <v>3</v>
      </c>
      <c r="BB20" s="76">
        <v>0</v>
      </c>
      <c r="BC20" s="76">
        <v>0</v>
      </c>
    </row>
    <row r="21" spans="1:55" s="61" customFormat="1" ht="12" customHeight="1">
      <c r="A21" s="70" t="s">
        <v>185</v>
      </c>
      <c r="B21" s="117" t="s">
        <v>212</v>
      </c>
      <c r="C21" s="70" t="s">
        <v>213</v>
      </c>
      <c r="D21" s="76">
        <f>SUM(E21,+H21,+K21)</f>
        <v>1972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1972</v>
      </c>
      <c r="L21" s="76">
        <v>913</v>
      </c>
      <c r="M21" s="76">
        <v>1059</v>
      </c>
      <c r="N21" s="76">
        <f>SUM(O21,+V21,+AC21)</f>
        <v>1972</v>
      </c>
      <c r="O21" s="76">
        <f>SUM(P21:U21)</f>
        <v>913</v>
      </c>
      <c r="P21" s="76">
        <v>913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1059</v>
      </c>
      <c r="W21" s="76">
        <v>1059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288</v>
      </c>
      <c r="AG21" s="76">
        <v>288</v>
      </c>
      <c r="AH21" s="76">
        <v>0</v>
      </c>
      <c r="AI21" s="76">
        <v>0</v>
      </c>
      <c r="AJ21" s="76">
        <f>SUM(AK21:AS21)</f>
        <v>318</v>
      </c>
      <c r="AK21" s="76">
        <v>0</v>
      </c>
      <c r="AL21" s="76">
        <v>30</v>
      </c>
      <c r="AM21" s="76">
        <v>288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63</v>
      </c>
      <c r="BA21" s="76">
        <v>63</v>
      </c>
      <c r="BB21" s="76">
        <v>0</v>
      </c>
      <c r="BC21" s="76">
        <v>0</v>
      </c>
    </row>
    <row r="22" spans="1:55" s="61" customFormat="1" ht="12" customHeight="1">
      <c r="A22" s="70" t="s">
        <v>185</v>
      </c>
      <c r="B22" s="117" t="s">
        <v>214</v>
      </c>
      <c r="C22" s="70" t="s">
        <v>215</v>
      </c>
      <c r="D22" s="76">
        <f>SUM(E22,+H22,+K22)</f>
        <v>1020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/>
      <c r="J22" s="76"/>
      <c r="K22" s="76">
        <f>SUM(L22:M22)</f>
        <v>1020</v>
      </c>
      <c r="L22" s="76">
        <v>306</v>
      </c>
      <c r="M22" s="76">
        <v>714</v>
      </c>
      <c r="N22" s="76">
        <f>SUM(O22,+V22,+AC22)</f>
        <v>1020</v>
      </c>
      <c r="O22" s="76">
        <f>SUM(P22:U22)</f>
        <v>306</v>
      </c>
      <c r="P22" s="76">
        <v>306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714</v>
      </c>
      <c r="W22" s="76">
        <v>714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41</v>
      </c>
      <c r="AG22" s="76">
        <v>41</v>
      </c>
      <c r="AH22" s="76">
        <v>0</v>
      </c>
      <c r="AI22" s="76">
        <v>0</v>
      </c>
      <c r="AJ22" s="76">
        <f>SUM(AK22:AS22)</f>
        <v>41</v>
      </c>
      <c r="AK22" s="76"/>
      <c r="AL22" s="76">
        <v>0</v>
      </c>
      <c r="AM22" s="76">
        <v>41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185</v>
      </c>
      <c r="B23" s="117" t="s">
        <v>216</v>
      </c>
      <c r="C23" s="70" t="s">
        <v>217</v>
      </c>
      <c r="D23" s="76">
        <f>SUM(E23,+H23,+K23)</f>
        <v>5884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5884</v>
      </c>
      <c r="L23" s="76">
        <v>1523</v>
      </c>
      <c r="M23" s="76">
        <v>4361</v>
      </c>
      <c r="N23" s="76">
        <f>SUM(O23,+V23,+AC23)</f>
        <v>5884</v>
      </c>
      <c r="O23" s="76">
        <f>SUM(P23:U23)</f>
        <v>1523</v>
      </c>
      <c r="P23" s="76">
        <v>1523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4361</v>
      </c>
      <c r="W23" s="76">
        <v>4361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5884</v>
      </c>
      <c r="AG23" s="76">
        <v>5884</v>
      </c>
      <c r="AH23" s="76">
        <v>0</v>
      </c>
      <c r="AI23" s="76">
        <v>0</v>
      </c>
      <c r="AJ23" s="76">
        <f>SUM(AK23:AS23)</f>
        <v>5884</v>
      </c>
      <c r="AK23" s="76">
        <v>0</v>
      </c>
      <c r="AL23" s="76">
        <v>0</v>
      </c>
      <c r="AM23" s="76">
        <v>5884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185</v>
      </c>
      <c r="B24" s="117" t="s">
        <v>218</v>
      </c>
      <c r="C24" s="70" t="s">
        <v>219</v>
      </c>
      <c r="D24" s="76">
        <f>SUM(E24,+H24,+K24)</f>
        <v>5466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5466</v>
      </c>
      <c r="L24" s="76">
        <v>525</v>
      </c>
      <c r="M24" s="76">
        <v>4941</v>
      </c>
      <c r="N24" s="76">
        <f>SUM(O24,+V24,+AC24)</f>
        <v>5466</v>
      </c>
      <c r="O24" s="76">
        <f>SUM(P24:U24)</f>
        <v>525</v>
      </c>
      <c r="P24" s="76">
        <v>525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4941</v>
      </c>
      <c r="W24" s="76">
        <v>4941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72</v>
      </c>
      <c r="AG24" s="76">
        <v>72</v>
      </c>
      <c r="AH24" s="76">
        <v>0</v>
      </c>
      <c r="AI24" s="76">
        <v>0</v>
      </c>
      <c r="AJ24" s="76">
        <f>SUM(AK24:AS24)</f>
        <v>72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72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185</v>
      </c>
      <c r="B25" s="117" t="s">
        <v>220</v>
      </c>
      <c r="C25" s="70" t="s">
        <v>221</v>
      </c>
      <c r="D25" s="76">
        <f>SUM(E25,+H25,+K25)</f>
        <v>2601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2601</v>
      </c>
      <c r="L25" s="76">
        <v>527</v>
      </c>
      <c r="M25" s="76">
        <v>2074</v>
      </c>
      <c r="N25" s="76">
        <f>SUM(O25,+V25,+AC25)</f>
        <v>2601</v>
      </c>
      <c r="O25" s="76">
        <f>SUM(P25:U25)</f>
        <v>527</v>
      </c>
      <c r="P25" s="76">
        <v>527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2074</v>
      </c>
      <c r="W25" s="76">
        <v>2074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0</v>
      </c>
      <c r="AG25" s="76">
        <v>0</v>
      </c>
      <c r="AH25" s="76">
        <v>0</v>
      </c>
      <c r="AI25" s="76">
        <v>0</v>
      </c>
      <c r="AJ25" s="76">
        <f>SUM(AK25:AS25)</f>
        <v>87</v>
      </c>
      <c r="AK25" s="76">
        <v>87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185</v>
      </c>
      <c r="B26" s="117" t="s">
        <v>222</v>
      </c>
      <c r="C26" s="70" t="s">
        <v>223</v>
      </c>
      <c r="D26" s="76">
        <f>SUM(E26,+H26,+K26)</f>
        <v>2090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2090</v>
      </c>
      <c r="L26" s="76">
        <v>41</v>
      </c>
      <c r="M26" s="76">
        <v>2049</v>
      </c>
      <c r="N26" s="76">
        <f>SUM(O26,+V26,+AC26)</f>
        <v>2090</v>
      </c>
      <c r="O26" s="76">
        <f>SUM(P26:U26)</f>
        <v>41</v>
      </c>
      <c r="P26" s="76">
        <v>41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2049</v>
      </c>
      <c r="W26" s="76">
        <v>2049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33</v>
      </c>
      <c r="AG26" s="76">
        <v>33</v>
      </c>
      <c r="AH26" s="76">
        <v>0</v>
      </c>
      <c r="AI26" s="76">
        <v>0</v>
      </c>
      <c r="AJ26" s="76">
        <f>SUM(AK26:AS26)</f>
        <v>33</v>
      </c>
      <c r="AK26" s="76">
        <v>0</v>
      </c>
      <c r="AL26" s="76">
        <v>0</v>
      </c>
      <c r="AM26" s="76">
        <v>33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185</v>
      </c>
      <c r="B27" s="117" t="s">
        <v>224</v>
      </c>
      <c r="C27" s="70" t="s">
        <v>225</v>
      </c>
      <c r="D27" s="76">
        <f>SUM(E27,+H27,+K27)</f>
        <v>1354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1354</v>
      </c>
      <c r="L27" s="76">
        <v>89</v>
      </c>
      <c r="M27" s="76">
        <v>1265</v>
      </c>
      <c r="N27" s="76">
        <f>SUM(O27,+V27,+AC27)</f>
        <v>1354</v>
      </c>
      <c r="O27" s="76">
        <f>SUM(P27:U27)</f>
        <v>89</v>
      </c>
      <c r="P27" s="76">
        <v>89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1265</v>
      </c>
      <c r="W27" s="76">
        <v>1265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59</v>
      </c>
      <c r="AG27" s="76">
        <v>59</v>
      </c>
      <c r="AH27" s="76">
        <v>0</v>
      </c>
      <c r="AI27" s="76">
        <v>0</v>
      </c>
      <c r="AJ27" s="76">
        <f>SUM(AK27:AS27)</f>
        <v>59</v>
      </c>
      <c r="AK27" s="76"/>
      <c r="AL27" s="76">
        <v>0</v>
      </c>
      <c r="AM27" s="76">
        <v>13</v>
      </c>
      <c r="AN27" s="76">
        <v>0</v>
      </c>
      <c r="AO27" s="76">
        <v>0</v>
      </c>
      <c r="AP27" s="76">
        <v>0</v>
      </c>
      <c r="AQ27" s="76">
        <v>21</v>
      </c>
      <c r="AR27" s="76">
        <v>25</v>
      </c>
      <c r="AS27" s="76"/>
      <c r="AT27" s="76">
        <f>SUM(AU27:AY27)</f>
        <v>0</v>
      </c>
      <c r="AU27" s="76">
        <v>0</v>
      </c>
      <c r="AV27" s="76">
        <v>0</v>
      </c>
      <c r="AW27" s="76"/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185</v>
      </c>
      <c r="B28" s="117" t="s">
        <v>226</v>
      </c>
      <c r="C28" s="70" t="s">
        <v>227</v>
      </c>
      <c r="D28" s="76">
        <f>SUM(E28,+H28,+K28)</f>
        <v>1038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1038</v>
      </c>
      <c r="L28" s="76">
        <v>122</v>
      </c>
      <c r="M28" s="76">
        <v>916</v>
      </c>
      <c r="N28" s="76">
        <f>SUM(O28,+V28,+AC28)</f>
        <v>1038</v>
      </c>
      <c r="O28" s="76">
        <f>SUM(P28:U28)</f>
        <v>122</v>
      </c>
      <c r="P28" s="76">
        <v>122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916</v>
      </c>
      <c r="W28" s="76">
        <v>916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3</v>
      </c>
      <c r="AG28" s="76">
        <v>3</v>
      </c>
      <c r="AH28" s="76">
        <v>0</v>
      </c>
      <c r="AI28" s="76">
        <v>0</v>
      </c>
      <c r="AJ28" s="76">
        <f>SUM(AK28:AS28)</f>
        <v>46</v>
      </c>
      <c r="AK28" s="76">
        <v>46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3</v>
      </c>
      <c r="AU28" s="76">
        <v>3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185</v>
      </c>
      <c r="B29" s="117" t="s">
        <v>228</v>
      </c>
      <c r="C29" s="70" t="s">
        <v>229</v>
      </c>
      <c r="D29" s="76">
        <f>SUM(E29,+H29,+K29)</f>
        <v>1528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1528</v>
      </c>
      <c r="L29" s="76">
        <v>30</v>
      </c>
      <c r="M29" s="76">
        <v>1498</v>
      </c>
      <c r="N29" s="76">
        <f>SUM(O29,+V29,+AC29)</f>
        <v>1528</v>
      </c>
      <c r="O29" s="76">
        <f>SUM(P29:U29)</f>
        <v>30</v>
      </c>
      <c r="P29" s="76">
        <v>30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1498</v>
      </c>
      <c r="W29" s="76">
        <v>1498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5</v>
      </c>
      <c r="AG29" s="76">
        <v>5</v>
      </c>
      <c r="AH29" s="76">
        <v>0</v>
      </c>
      <c r="AI29" s="76">
        <v>0</v>
      </c>
      <c r="AJ29" s="76">
        <f>SUM(AK29:AS29)</f>
        <v>68</v>
      </c>
      <c r="AK29" s="76">
        <v>68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5</v>
      </c>
      <c r="AU29" s="76">
        <v>5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185</v>
      </c>
      <c r="B30" s="117" t="s">
        <v>230</v>
      </c>
      <c r="C30" s="70" t="s">
        <v>231</v>
      </c>
      <c r="D30" s="76">
        <f>SUM(E30,+H30,+K30)</f>
        <v>2669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2669</v>
      </c>
      <c r="L30" s="76">
        <v>118</v>
      </c>
      <c r="M30" s="76">
        <v>2551</v>
      </c>
      <c r="N30" s="76">
        <f>SUM(O30,+V30,+AC30)</f>
        <v>2669</v>
      </c>
      <c r="O30" s="76">
        <f>SUM(P30:U30)</f>
        <v>118</v>
      </c>
      <c r="P30" s="76">
        <v>118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2551</v>
      </c>
      <c r="W30" s="76">
        <v>2551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8</v>
      </c>
      <c r="AG30" s="76">
        <v>8</v>
      </c>
      <c r="AH30" s="76">
        <v>0</v>
      </c>
      <c r="AI30" s="76">
        <v>0</v>
      </c>
      <c r="AJ30" s="76">
        <f>SUM(AK30:AS30)</f>
        <v>120</v>
      </c>
      <c r="AK30" s="76">
        <v>120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8</v>
      </c>
      <c r="AU30" s="76">
        <v>8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185</v>
      </c>
      <c r="B31" s="117" t="s">
        <v>232</v>
      </c>
      <c r="C31" s="70" t="s">
        <v>233</v>
      </c>
      <c r="D31" s="76">
        <f>SUM(E31,+H31,+K31)</f>
        <v>2051</v>
      </c>
      <c r="E31" s="76">
        <f>SUM(F31:G31)</f>
        <v>2051</v>
      </c>
      <c r="F31" s="76">
        <v>326</v>
      </c>
      <c r="G31" s="76">
        <v>1725</v>
      </c>
      <c r="H31" s="76">
        <f>SUM(I31:J31)</f>
        <v>0</v>
      </c>
      <c r="I31" s="76">
        <v>0</v>
      </c>
      <c r="J31" s="76">
        <v>0</v>
      </c>
      <c r="K31" s="76">
        <f>SUM(L31:M31)</f>
        <v>0</v>
      </c>
      <c r="L31" s="76">
        <v>0</v>
      </c>
      <c r="M31" s="76">
        <v>0</v>
      </c>
      <c r="N31" s="76">
        <f>SUM(O31,+V31,+AC31)</f>
        <v>2051</v>
      </c>
      <c r="O31" s="76">
        <f>SUM(P31:U31)</f>
        <v>326</v>
      </c>
      <c r="P31" s="76">
        <v>326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1725</v>
      </c>
      <c r="W31" s="76">
        <v>1725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103</v>
      </c>
      <c r="AG31" s="76">
        <v>103</v>
      </c>
      <c r="AH31" s="76">
        <v>0</v>
      </c>
      <c r="AI31" s="76">
        <v>0</v>
      </c>
      <c r="AJ31" s="76">
        <f>SUM(AK31:AS31)</f>
        <v>103</v>
      </c>
      <c r="AK31" s="76">
        <v>0</v>
      </c>
      <c r="AL31" s="76">
        <v>0</v>
      </c>
      <c r="AM31" s="76">
        <v>39</v>
      </c>
      <c r="AN31" s="76">
        <v>0</v>
      </c>
      <c r="AO31" s="76">
        <v>0</v>
      </c>
      <c r="AP31" s="76">
        <v>0</v>
      </c>
      <c r="AQ31" s="76">
        <v>64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185</v>
      </c>
      <c r="B32" s="117" t="s">
        <v>234</v>
      </c>
      <c r="C32" s="70" t="s">
        <v>235</v>
      </c>
      <c r="D32" s="76">
        <f>SUM(E32,+H32,+K32)</f>
        <v>6730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6730</v>
      </c>
      <c r="L32" s="76">
        <v>701</v>
      </c>
      <c r="M32" s="76">
        <v>6029</v>
      </c>
      <c r="N32" s="76">
        <f>SUM(O32,+V32,+AC32)</f>
        <v>6730</v>
      </c>
      <c r="O32" s="76">
        <f>SUM(P32:U32)</f>
        <v>701</v>
      </c>
      <c r="P32" s="76">
        <v>701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6029</v>
      </c>
      <c r="W32" s="76">
        <v>6029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337</v>
      </c>
      <c r="AG32" s="76">
        <v>337</v>
      </c>
      <c r="AH32" s="76">
        <v>0</v>
      </c>
      <c r="AI32" s="76">
        <v>0</v>
      </c>
      <c r="AJ32" s="76">
        <f>SUM(AK32:AS32)</f>
        <v>337</v>
      </c>
      <c r="AK32" s="76">
        <v>0</v>
      </c>
      <c r="AL32" s="76">
        <v>0</v>
      </c>
      <c r="AM32" s="76">
        <v>128</v>
      </c>
      <c r="AN32" s="76">
        <v>0</v>
      </c>
      <c r="AO32" s="76">
        <v>0</v>
      </c>
      <c r="AP32" s="76">
        <v>0</v>
      </c>
      <c r="AQ32" s="76">
        <v>209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185</v>
      </c>
      <c r="B33" s="117" t="s">
        <v>236</v>
      </c>
      <c r="C33" s="70" t="s">
        <v>237</v>
      </c>
      <c r="D33" s="76">
        <f>SUM(E33,+H33,+K33)</f>
        <v>0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0</v>
      </c>
      <c r="L33" s="76">
        <v>0</v>
      </c>
      <c r="M33" s="76">
        <v>0</v>
      </c>
      <c r="N33" s="76">
        <f>SUM(O33,+V33,+AC33)</f>
        <v>0</v>
      </c>
      <c r="O33" s="76">
        <f>SUM(P33:U33)</f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0</v>
      </c>
      <c r="AG33" s="76">
        <v>0</v>
      </c>
      <c r="AH33" s="76">
        <v>0</v>
      </c>
      <c r="AI33" s="76">
        <v>0</v>
      </c>
      <c r="AJ33" s="76">
        <f>SUM(AK33:AS33)</f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185</v>
      </c>
      <c r="B34" s="117" t="s">
        <v>238</v>
      </c>
      <c r="C34" s="70" t="s">
        <v>239</v>
      </c>
      <c r="D34" s="76">
        <f>SUM(E34,+H34,+K34)</f>
        <v>0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0</v>
      </c>
      <c r="L34" s="76">
        <v>0</v>
      </c>
      <c r="M34" s="76">
        <v>0</v>
      </c>
      <c r="N34" s="76">
        <f>SUM(O34,+V34,+AC34)</f>
        <v>3</v>
      </c>
      <c r="O34" s="76">
        <f>SUM(P34:U34)</f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3</v>
      </c>
      <c r="AD34" s="76">
        <v>3</v>
      </c>
      <c r="AE34" s="76">
        <v>0</v>
      </c>
      <c r="AF34" s="76">
        <f>SUM(AG34:AI34)</f>
        <v>0</v>
      </c>
      <c r="AG34" s="76">
        <v>0</v>
      </c>
      <c r="AH34" s="76">
        <v>0</v>
      </c>
      <c r="AI34" s="76">
        <v>0</v>
      </c>
      <c r="AJ34" s="76">
        <f>SUM(AK34:AS34)</f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240</v>
      </c>
      <c r="C2" s="46" t="s">
        <v>86</v>
      </c>
      <c r="D2" s="187" t="s">
        <v>241</v>
      </c>
      <c r="E2" s="3"/>
      <c r="F2" s="3"/>
      <c r="G2" s="3"/>
      <c r="H2" s="3"/>
      <c r="I2" s="3"/>
      <c r="J2" s="3"/>
      <c r="K2" s="3"/>
      <c r="L2" s="3" t="str">
        <f>LEFT(C2,2)</f>
        <v>19</v>
      </c>
      <c r="M2" s="3" t="str">
        <f>IF(L2&lt;&gt;"",VLOOKUP(L2,$AI$6:$AJ$52,2,FALSE),"-")</f>
        <v>山梨県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242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243</v>
      </c>
      <c r="G6" s="150"/>
      <c r="H6" s="39" t="s">
        <v>244</v>
      </c>
      <c r="I6" s="39" t="s">
        <v>245</v>
      </c>
      <c r="J6" s="39" t="s">
        <v>246</v>
      </c>
      <c r="K6" s="5" t="s">
        <v>247</v>
      </c>
      <c r="L6" s="16" t="s">
        <v>248</v>
      </c>
      <c r="M6" s="40" t="s">
        <v>249</v>
      </c>
      <c r="AF6" s="11">
        <f>+'水洗化人口等'!B6</f>
        <v>0</v>
      </c>
      <c r="AG6" s="11">
        <v>6</v>
      </c>
      <c r="AI6" s="43" t="s">
        <v>250</v>
      </c>
      <c r="AJ6" s="3" t="s">
        <v>53</v>
      </c>
    </row>
    <row r="7" spans="2:36" ht="16.5" customHeight="1">
      <c r="B7" s="151" t="s">
        <v>251</v>
      </c>
      <c r="C7" s="6" t="s">
        <v>252</v>
      </c>
      <c r="D7" s="17">
        <f>AD7</f>
        <v>66524</v>
      </c>
      <c r="F7" s="188" t="s">
        <v>253</v>
      </c>
      <c r="G7" s="7" t="s">
        <v>160</v>
      </c>
      <c r="H7" s="18">
        <f>AD14</f>
        <v>20605</v>
      </c>
      <c r="I7" s="18">
        <f>AD24</f>
        <v>144537</v>
      </c>
      <c r="J7" s="18">
        <f>SUM(H7:I7)</f>
        <v>165142</v>
      </c>
      <c r="K7" s="19">
        <f>IF(J$13&gt;0,J7/J$13,0)</f>
        <v>0.9876382252151499</v>
      </c>
      <c r="L7" s="20">
        <f>AD34</f>
        <v>10500</v>
      </c>
      <c r="M7" s="21">
        <f>AD37</f>
        <v>123</v>
      </c>
      <c r="AA7" s="4" t="s">
        <v>252</v>
      </c>
      <c r="AB7" s="47" t="s">
        <v>254</v>
      </c>
      <c r="AC7" s="47" t="s">
        <v>255</v>
      </c>
      <c r="AD7" s="11">
        <f ca="1">IF(AD$2=0,INDIRECT(AB7&amp;"!"&amp;AC7&amp;$AG$2),0)</f>
        <v>66524</v>
      </c>
      <c r="AF7" s="43" t="str">
        <f>+'水洗化人口等'!B7</f>
        <v>19000</v>
      </c>
      <c r="AG7" s="11">
        <v>7</v>
      </c>
      <c r="AI7" s="43" t="s">
        <v>256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6</v>
      </c>
      <c r="F8" s="159"/>
      <c r="G8" s="7" t="s">
        <v>162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254</v>
      </c>
      <c r="AC8" s="47" t="s">
        <v>257</v>
      </c>
      <c r="AD8" s="11">
        <f ca="1">IF(AD$2=0,INDIRECT(AB8&amp;"!"&amp;AC8&amp;$AG$2),0)</f>
        <v>6</v>
      </c>
      <c r="AF8" s="43" t="str">
        <f>+'水洗化人口等'!B8</f>
        <v>19201</v>
      </c>
      <c r="AG8" s="11">
        <v>8</v>
      </c>
      <c r="AI8" s="43" t="s">
        <v>258</v>
      </c>
      <c r="AJ8" s="3" t="s">
        <v>51</v>
      </c>
    </row>
    <row r="9" spans="2:36" ht="16.5" customHeight="1">
      <c r="B9" s="153"/>
      <c r="C9" s="8" t="s">
        <v>259</v>
      </c>
      <c r="D9" s="23">
        <f>SUM(D7:D8)</f>
        <v>66530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260</v>
      </c>
      <c r="AB9" s="47" t="s">
        <v>254</v>
      </c>
      <c r="AC9" s="47" t="s">
        <v>261</v>
      </c>
      <c r="AD9" s="11">
        <f ca="1">IF(AD$2=0,INDIRECT(AB9&amp;"!"&amp;AC9&amp;$AG$2),0)</f>
        <v>445227</v>
      </c>
      <c r="AF9" s="43" t="str">
        <f>+'水洗化人口等'!B9</f>
        <v>19202</v>
      </c>
      <c r="AG9" s="11">
        <v>9</v>
      </c>
      <c r="AI9" s="43" t="s">
        <v>262</v>
      </c>
      <c r="AJ9" s="3" t="s">
        <v>50</v>
      </c>
    </row>
    <row r="10" spans="2:36" ht="16.5" customHeight="1">
      <c r="B10" s="154" t="s">
        <v>263</v>
      </c>
      <c r="C10" s="189" t="s">
        <v>260</v>
      </c>
      <c r="D10" s="22">
        <f>AD9</f>
        <v>445227</v>
      </c>
      <c r="F10" s="159"/>
      <c r="G10" s="7" t="s">
        <v>175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264</v>
      </c>
      <c r="M10" s="25" t="s">
        <v>264</v>
      </c>
      <c r="AA10" s="4" t="s">
        <v>265</v>
      </c>
      <c r="AB10" s="47" t="s">
        <v>254</v>
      </c>
      <c r="AC10" s="47" t="s">
        <v>266</v>
      </c>
      <c r="AD10" s="11">
        <f ca="1">IF(AD$2=0,INDIRECT(AB10&amp;"!"&amp;AC10&amp;$AG$2),0)</f>
        <v>7746</v>
      </c>
      <c r="AF10" s="43" t="str">
        <f>+'水洗化人口等'!B10</f>
        <v>19204</v>
      </c>
      <c r="AG10" s="11">
        <v>10</v>
      </c>
      <c r="AI10" s="43" t="s">
        <v>267</v>
      </c>
      <c r="AJ10" s="3" t="s">
        <v>49</v>
      </c>
    </row>
    <row r="11" spans="2:36" ht="16.5" customHeight="1">
      <c r="B11" s="155"/>
      <c r="C11" s="7" t="s">
        <v>265</v>
      </c>
      <c r="D11" s="22">
        <f>AD10</f>
        <v>7746</v>
      </c>
      <c r="F11" s="159"/>
      <c r="G11" s="7" t="s">
        <v>177</v>
      </c>
      <c r="H11" s="18">
        <f>AD18</f>
        <v>0</v>
      </c>
      <c r="I11" s="18">
        <f>AD28</f>
        <v>2067</v>
      </c>
      <c r="J11" s="18">
        <f>SUM(H11:I11)</f>
        <v>2067</v>
      </c>
      <c r="K11" s="19">
        <f>IF(J$13&gt;0,J11/J$13,0)</f>
        <v>0.012361774784850097</v>
      </c>
      <c r="L11" s="24" t="s">
        <v>264</v>
      </c>
      <c r="M11" s="25" t="s">
        <v>264</v>
      </c>
      <c r="AA11" s="4" t="s">
        <v>268</v>
      </c>
      <c r="AB11" s="47" t="s">
        <v>254</v>
      </c>
      <c r="AC11" s="47" t="s">
        <v>269</v>
      </c>
      <c r="AD11" s="11">
        <f ca="1">IF(AD$2=0,INDIRECT(AB11&amp;"!"&amp;AC11&amp;$AG$2),0)</f>
        <v>347013</v>
      </c>
      <c r="AF11" s="43" t="str">
        <f>+'水洗化人口等'!B11</f>
        <v>19205</v>
      </c>
      <c r="AG11" s="11">
        <v>11</v>
      </c>
      <c r="AI11" s="43" t="s">
        <v>270</v>
      </c>
      <c r="AJ11" s="3" t="s">
        <v>48</v>
      </c>
    </row>
    <row r="12" spans="2:36" ht="16.5" customHeight="1">
      <c r="B12" s="155"/>
      <c r="C12" s="7" t="s">
        <v>268</v>
      </c>
      <c r="D12" s="22">
        <f>AD11</f>
        <v>347013</v>
      </c>
      <c r="F12" s="159"/>
      <c r="G12" s="7" t="s">
        <v>179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264</v>
      </c>
      <c r="M12" s="25" t="s">
        <v>264</v>
      </c>
      <c r="AA12" s="4" t="s">
        <v>271</v>
      </c>
      <c r="AB12" s="47" t="s">
        <v>254</v>
      </c>
      <c r="AC12" s="47" t="s">
        <v>272</v>
      </c>
      <c r="AD12" s="11">
        <f ca="1">IF(AD$2=0,INDIRECT(AB12&amp;"!"&amp;AC12&amp;$AG$2),0)</f>
        <v>119844</v>
      </c>
      <c r="AF12" s="43" t="str">
        <f>+'水洗化人口等'!B12</f>
        <v>19206</v>
      </c>
      <c r="AG12" s="11">
        <v>12</v>
      </c>
      <c r="AI12" s="43" t="s">
        <v>273</v>
      </c>
      <c r="AJ12" s="3" t="s">
        <v>47</v>
      </c>
    </row>
    <row r="13" spans="2:36" ht="16.5" customHeight="1">
      <c r="B13" s="156"/>
      <c r="C13" s="8" t="s">
        <v>259</v>
      </c>
      <c r="D13" s="23">
        <f>SUM(D10:D12)</f>
        <v>799986</v>
      </c>
      <c r="F13" s="160"/>
      <c r="G13" s="7" t="s">
        <v>259</v>
      </c>
      <c r="H13" s="18">
        <f>SUM(H7:H12)</f>
        <v>20605</v>
      </c>
      <c r="I13" s="18">
        <f>SUM(I7:I12)</f>
        <v>146604</v>
      </c>
      <c r="J13" s="18">
        <f>SUM(J7:J12)</f>
        <v>167209</v>
      </c>
      <c r="K13" s="19">
        <v>1</v>
      </c>
      <c r="L13" s="24" t="s">
        <v>264</v>
      </c>
      <c r="M13" s="25" t="s">
        <v>264</v>
      </c>
      <c r="AA13" s="4" t="s">
        <v>60</v>
      </c>
      <c r="AB13" s="47" t="s">
        <v>254</v>
      </c>
      <c r="AC13" s="47" t="s">
        <v>274</v>
      </c>
      <c r="AD13" s="11">
        <f ca="1">IF(AD$2=0,INDIRECT(AB13&amp;"!"&amp;AC13&amp;$AG$2),0)</f>
        <v>16641</v>
      </c>
      <c r="AF13" s="43" t="str">
        <f>+'水洗化人口等'!B13</f>
        <v>19207</v>
      </c>
      <c r="AG13" s="11">
        <v>13</v>
      </c>
      <c r="AI13" s="43" t="s">
        <v>275</v>
      </c>
      <c r="AJ13" s="3" t="s">
        <v>46</v>
      </c>
    </row>
    <row r="14" spans="2:36" ht="16.5" customHeight="1" thickBot="1">
      <c r="B14" s="157" t="s">
        <v>276</v>
      </c>
      <c r="C14" s="158"/>
      <c r="D14" s="26">
        <f>SUM(D9,D13)</f>
        <v>866516</v>
      </c>
      <c r="F14" s="161" t="s">
        <v>277</v>
      </c>
      <c r="G14" s="162"/>
      <c r="H14" s="18">
        <f>AD20</f>
        <v>3</v>
      </c>
      <c r="I14" s="18">
        <f>AD30</f>
        <v>0</v>
      </c>
      <c r="J14" s="18">
        <f>SUM(H14:I14)</f>
        <v>3</v>
      </c>
      <c r="K14" s="27" t="s">
        <v>264</v>
      </c>
      <c r="L14" s="24" t="s">
        <v>264</v>
      </c>
      <c r="M14" s="25" t="s">
        <v>264</v>
      </c>
      <c r="AA14" s="4" t="s">
        <v>160</v>
      </c>
      <c r="AB14" s="47" t="s">
        <v>278</v>
      </c>
      <c r="AC14" s="47" t="s">
        <v>272</v>
      </c>
      <c r="AD14" s="11">
        <f ca="1">IF(AD$2=0,INDIRECT(AB14&amp;"!"&amp;AC14&amp;$AG$2),0)</f>
        <v>20605</v>
      </c>
      <c r="AF14" s="43" t="str">
        <f>+'水洗化人口等'!B14</f>
        <v>19208</v>
      </c>
      <c r="AG14" s="11">
        <v>14</v>
      </c>
      <c r="AI14" s="43" t="s">
        <v>279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16641</v>
      </c>
      <c r="F15" s="157" t="s">
        <v>54</v>
      </c>
      <c r="G15" s="158"/>
      <c r="H15" s="28">
        <f>SUM(H13:H14)</f>
        <v>20608</v>
      </c>
      <c r="I15" s="28">
        <f>SUM(I13:I14)</f>
        <v>146604</v>
      </c>
      <c r="J15" s="28">
        <f>SUM(J13:J14)</f>
        <v>167212</v>
      </c>
      <c r="K15" s="29" t="s">
        <v>264</v>
      </c>
      <c r="L15" s="30">
        <f>SUM(L7:L9)</f>
        <v>10500</v>
      </c>
      <c r="M15" s="31">
        <f>SUM(M7:M9)</f>
        <v>123</v>
      </c>
      <c r="AA15" s="4" t="s">
        <v>162</v>
      </c>
      <c r="AB15" s="47" t="s">
        <v>278</v>
      </c>
      <c r="AC15" s="47" t="s">
        <v>280</v>
      </c>
      <c r="AD15" s="11">
        <f ca="1">IF(AD$2=0,INDIRECT(AB15&amp;"!"&amp;AC15&amp;$AG$2),0)</f>
        <v>0</v>
      </c>
      <c r="AF15" s="43" t="str">
        <f>+'水洗化人口等'!B15</f>
        <v>19209</v>
      </c>
      <c r="AG15" s="11">
        <v>15</v>
      </c>
      <c r="AI15" s="43" t="s">
        <v>281</v>
      </c>
      <c r="AJ15" s="3" t="s">
        <v>44</v>
      </c>
    </row>
    <row r="16" spans="2:36" ht="16.5" customHeight="1" thickBot="1">
      <c r="B16" s="190" t="s">
        <v>282</v>
      </c>
      <c r="AA16" s="4" t="s">
        <v>1</v>
      </c>
      <c r="AB16" s="47" t="s">
        <v>278</v>
      </c>
      <c r="AC16" s="47" t="s">
        <v>274</v>
      </c>
      <c r="AD16" s="11">
        <f ca="1">IF(AD$2=0,INDIRECT(AB16&amp;"!"&amp;AC16&amp;$AG$2),0)</f>
        <v>0</v>
      </c>
      <c r="AF16" s="43" t="str">
        <f>+'水洗化人口等'!B16</f>
        <v>19210</v>
      </c>
      <c r="AG16" s="11">
        <v>16</v>
      </c>
      <c r="AI16" s="43" t="s">
        <v>283</v>
      </c>
      <c r="AJ16" s="3" t="s">
        <v>43</v>
      </c>
    </row>
    <row r="17" spans="3:36" ht="16.5" customHeight="1" thickBot="1">
      <c r="C17" s="32">
        <f>AD12</f>
        <v>119844</v>
      </c>
      <c r="D17" s="4" t="s">
        <v>284</v>
      </c>
      <c r="J17" s="15"/>
      <c r="AA17" s="4" t="s">
        <v>175</v>
      </c>
      <c r="AB17" s="47" t="s">
        <v>278</v>
      </c>
      <c r="AC17" s="47" t="s">
        <v>285</v>
      </c>
      <c r="AD17" s="11">
        <f ca="1">IF(AD$2=0,INDIRECT(AB17&amp;"!"&amp;AC17&amp;$AG$2),0)</f>
        <v>0</v>
      </c>
      <c r="AF17" s="43" t="str">
        <f>+'水洗化人口等'!B17</f>
        <v>19211</v>
      </c>
      <c r="AG17" s="11">
        <v>17</v>
      </c>
      <c r="AI17" s="43" t="s">
        <v>286</v>
      </c>
      <c r="AJ17" s="3" t="s">
        <v>42</v>
      </c>
    </row>
    <row r="18" spans="6:36" ht="30" customHeight="1">
      <c r="F18" s="149" t="s">
        <v>287</v>
      </c>
      <c r="G18" s="150"/>
      <c r="H18" s="39" t="s">
        <v>244</v>
      </c>
      <c r="I18" s="39" t="s">
        <v>245</v>
      </c>
      <c r="J18" s="42" t="s">
        <v>246</v>
      </c>
      <c r="AA18" s="4" t="s">
        <v>177</v>
      </c>
      <c r="AB18" s="47" t="s">
        <v>278</v>
      </c>
      <c r="AC18" s="47" t="s">
        <v>288</v>
      </c>
      <c r="AD18" s="11">
        <f ca="1">IF(AD$2=0,INDIRECT(AB18&amp;"!"&amp;AC18&amp;$AG$2),0)</f>
        <v>0</v>
      </c>
      <c r="AF18" s="43" t="str">
        <f>+'水洗化人口等'!B18</f>
        <v>19212</v>
      </c>
      <c r="AG18" s="11">
        <v>18</v>
      </c>
      <c r="AI18" s="43" t="s">
        <v>289</v>
      </c>
      <c r="AJ18" s="3" t="s">
        <v>41</v>
      </c>
    </row>
    <row r="19" spans="3:36" ht="16.5" customHeight="1">
      <c r="C19" s="41" t="s">
        <v>290</v>
      </c>
      <c r="D19" s="10">
        <f>IF(D$14&gt;0,D13/D$14,0)</f>
        <v>0.9232212676973074</v>
      </c>
      <c r="F19" s="161" t="s">
        <v>291</v>
      </c>
      <c r="G19" s="162"/>
      <c r="H19" s="18">
        <f>AD21</f>
        <v>326</v>
      </c>
      <c r="I19" s="18">
        <f>AD31</f>
        <v>3818</v>
      </c>
      <c r="J19" s="22">
        <f>SUM(H19:I19)</f>
        <v>4144</v>
      </c>
      <c r="AA19" s="4" t="s">
        <v>179</v>
      </c>
      <c r="AB19" s="47" t="s">
        <v>278</v>
      </c>
      <c r="AC19" s="47" t="s">
        <v>292</v>
      </c>
      <c r="AD19" s="11">
        <f ca="1">IF(AD$2=0,INDIRECT(AB19&amp;"!"&amp;AC19&amp;$AG$2),0)</f>
        <v>0</v>
      </c>
      <c r="AF19" s="43" t="str">
        <f>+'水洗化人口等'!B19</f>
        <v>19213</v>
      </c>
      <c r="AG19" s="11">
        <v>19</v>
      </c>
      <c r="AI19" s="43" t="s">
        <v>293</v>
      </c>
      <c r="AJ19" s="3" t="s">
        <v>40</v>
      </c>
    </row>
    <row r="20" spans="3:36" ht="16.5" customHeight="1">
      <c r="C20" s="41" t="s">
        <v>294</v>
      </c>
      <c r="D20" s="10">
        <f>IF(D$14&gt;0,D9/D$14,0)</f>
        <v>0.07677873230269262</v>
      </c>
      <c r="F20" s="161" t="s">
        <v>295</v>
      </c>
      <c r="G20" s="162"/>
      <c r="H20" s="18">
        <f>AD22</f>
        <v>0</v>
      </c>
      <c r="I20" s="18">
        <f>AD32</f>
        <v>0</v>
      </c>
      <c r="J20" s="22">
        <f>SUM(H20:I20)</f>
        <v>0</v>
      </c>
      <c r="AA20" s="4" t="s">
        <v>277</v>
      </c>
      <c r="AB20" s="47" t="s">
        <v>278</v>
      </c>
      <c r="AC20" s="47" t="s">
        <v>296</v>
      </c>
      <c r="AD20" s="11">
        <f ca="1">IF(AD$2=0,INDIRECT(AB20&amp;"!"&amp;AC20&amp;$AG$2),0)</f>
        <v>3</v>
      </c>
      <c r="AF20" s="43" t="str">
        <f>+'水洗化人口等'!B20</f>
        <v>19214</v>
      </c>
      <c r="AG20" s="11">
        <v>20</v>
      </c>
      <c r="AI20" s="43" t="s">
        <v>297</v>
      </c>
      <c r="AJ20" s="3" t="s">
        <v>39</v>
      </c>
    </row>
    <row r="21" spans="3:36" ht="16.5" customHeight="1">
      <c r="C21" s="41" t="s">
        <v>298</v>
      </c>
      <c r="D21" s="10">
        <f>IF(D$14&gt;0,D10/D$14,0)</f>
        <v>0.5138127859150898</v>
      </c>
      <c r="F21" s="161" t="s">
        <v>299</v>
      </c>
      <c r="G21" s="162"/>
      <c r="H21" s="18">
        <f>AD23</f>
        <v>20279</v>
      </c>
      <c r="I21" s="18">
        <f>AD33</f>
        <v>142786</v>
      </c>
      <c r="J21" s="22">
        <f>SUM(H21:I21)</f>
        <v>163065</v>
      </c>
      <c r="AA21" s="4" t="s">
        <v>291</v>
      </c>
      <c r="AB21" s="47" t="s">
        <v>278</v>
      </c>
      <c r="AC21" s="47" t="s">
        <v>300</v>
      </c>
      <c r="AD21" s="11">
        <f ca="1">IF(AD$2=0,INDIRECT(AB21&amp;"!"&amp;AC21&amp;$AG$2),0)</f>
        <v>326</v>
      </c>
      <c r="AF21" s="43" t="str">
        <f>+'水洗化人口等'!B21</f>
        <v>19346</v>
      </c>
      <c r="AG21" s="11">
        <v>21</v>
      </c>
      <c r="AI21" s="43" t="s">
        <v>301</v>
      </c>
      <c r="AJ21" s="3" t="s">
        <v>38</v>
      </c>
    </row>
    <row r="22" spans="3:36" ht="16.5" customHeight="1" thickBot="1">
      <c r="C22" s="41" t="s">
        <v>302</v>
      </c>
      <c r="D22" s="10">
        <f>IF(D$14&gt;0,D12/D$14,0)</f>
        <v>0.40046923542092705</v>
      </c>
      <c r="F22" s="157" t="s">
        <v>54</v>
      </c>
      <c r="G22" s="158"/>
      <c r="H22" s="28">
        <f>SUM(H19:H21)</f>
        <v>20605</v>
      </c>
      <c r="I22" s="28">
        <f>SUM(I19:I21)</f>
        <v>146604</v>
      </c>
      <c r="J22" s="33">
        <f>SUM(J19:J21)</f>
        <v>167209</v>
      </c>
      <c r="AA22" s="4" t="s">
        <v>295</v>
      </c>
      <c r="AB22" s="47" t="s">
        <v>278</v>
      </c>
      <c r="AC22" s="47" t="s">
        <v>303</v>
      </c>
      <c r="AD22" s="11">
        <f ca="1">IF(AD$2=0,INDIRECT(AB22&amp;"!"&amp;AC22&amp;$AG$2),0)</f>
        <v>0</v>
      </c>
      <c r="AF22" s="43" t="str">
        <f>+'水洗化人口等'!B22</f>
        <v>19364</v>
      </c>
      <c r="AG22" s="11">
        <v>22</v>
      </c>
      <c r="AI22" s="43" t="s">
        <v>304</v>
      </c>
      <c r="AJ22" s="3" t="s">
        <v>37</v>
      </c>
    </row>
    <row r="23" spans="3:36" ht="16.5" customHeight="1">
      <c r="C23" s="41" t="s">
        <v>305</v>
      </c>
      <c r="D23" s="10">
        <f>IF(D$14&gt;0,C17/D$14,0)</f>
        <v>0.13830558235508636</v>
      </c>
      <c r="F23" s="9"/>
      <c r="J23" s="34"/>
      <c r="AA23" s="4" t="s">
        <v>299</v>
      </c>
      <c r="AB23" s="47" t="s">
        <v>278</v>
      </c>
      <c r="AC23" s="47" t="s">
        <v>306</v>
      </c>
      <c r="AD23" s="11">
        <f ca="1">IF(AD$2=0,INDIRECT(AB23&amp;"!"&amp;AC23&amp;$AG$2),0)</f>
        <v>20279</v>
      </c>
      <c r="AF23" s="43" t="str">
        <f>+'水洗化人口等'!B23</f>
        <v>19365</v>
      </c>
      <c r="AG23" s="11">
        <v>23</v>
      </c>
      <c r="AI23" s="43" t="s">
        <v>307</v>
      </c>
      <c r="AJ23" s="3" t="s">
        <v>36</v>
      </c>
    </row>
    <row r="24" spans="3:36" ht="16.5" customHeight="1" thickBot="1">
      <c r="C24" s="41" t="s">
        <v>308</v>
      </c>
      <c r="D24" s="10">
        <f>IF(D$9&gt;0,D7/D$9,0)</f>
        <v>0.9999098151209981</v>
      </c>
      <c r="J24" s="35" t="s">
        <v>309</v>
      </c>
      <c r="AA24" s="4" t="s">
        <v>160</v>
      </c>
      <c r="AB24" s="47" t="s">
        <v>278</v>
      </c>
      <c r="AC24" s="47" t="s">
        <v>310</v>
      </c>
      <c r="AD24" s="11">
        <f ca="1">IF(AD$2=0,INDIRECT(AB24&amp;"!"&amp;AC24&amp;$AG$2),0)</f>
        <v>144537</v>
      </c>
      <c r="AF24" s="43" t="str">
        <f>+'水洗化人口等'!B24</f>
        <v>19366</v>
      </c>
      <c r="AG24" s="11">
        <v>24</v>
      </c>
      <c r="AI24" s="43" t="s">
        <v>311</v>
      </c>
      <c r="AJ24" s="3" t="s">
        <v>35</v>
      </c>
    </row>
    <row r="25" spans="3:36" ht="16.5" customHeight="1">
      <c r="C25" s="41" t="s">
        <v>312</v>
      </c>
      <c r="D25" s="10">
        <f>IF(D$9&gt;0,D8/D$9,0)</f>
        <v>9.0184879001954E-05</v>
      </c>
      <c r="F25" s="176" t="s">
        <v>6</v>
      </c>
      <c r="G25" s="177"/>
      <c r="H25" s="177"/>
      <c r="I25" s="169" t="s">
        <v>313</v>
      </c>
      <c r="J25" s="171" t="s">
        <v>314</v>
      </c>
      <c r="AA25" s="4" t="s">
        <v>162</v>
      </c>
      <c r="AB25" s="47" t="s">
        <v>278</v>
      </c>
      <c r="AC25" s="47" t="s">
        <v>315</v>
      </c>
      <c r="AD25" s="11">
        <f ca="1">IF(AD$2=0,INDIRECT(AB25&amp;"!"&amp;AC25&amp;$AG$2),0)</f>
        <v>0</v>
      </c>
      <c r="AF25" s="43" t="str">
        <f>+'水洗化人口等'!B25</f>
        <v>19368</v>
      </c>
      <c r="AG25" s="11">
        <v>25</v>
      </c>
      <c r="AI25" s="43" t="s">
        <v>316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278</v>
      </c>
      <c r="AC26" s="47" t="s">
        <v>317</v>
      </c>
      <c r="AD26" s="11">
        <f ca="1">IF(AD$2=0,INDIRECT(AB26&amp;"!"&amp;AC26&amp;$AG$2),0)</f>
        <v>0</v>
      </c>
      <c r="AF26" s="43" t="str">
        <f>+'水洗化人口等'!B26</f>
        <v>19384</v>
      </c>
      <c r="AG26" s="11">
        <v>26</v>
      </c>
      <c r="AI26" s="43" t="s">
        <v>318</v>
      </c>
      <c r="AJ26" s="3" t="s">
        <v>33</v>
      </c>
    </row>
    <row r="27" spans="6:36" ht="16.5" customHeight="1">
      <c r="F27" s="166" t="s">
        <v>165</v>
      </c>
      <c r="G27" s="167"/>
      <c r="H27" s="168"/>
      <c r="I27" s="20">
        <f>AD40</f>
        <v>2232</v>
      </c>
      <c r="J27" s="36">
        <f>AD49</f>
        <v>125</v>
      </c>
      <c r="AA27" s="4" t="s">
        <v>175</v>
      </c>
      <c r="AB27" s="47" t="s">
        <v>278</v>
      </c>
      <c r="AC27" s="47" t="s">
        <v>319</v>
      </c>
      <c r="AD27" s="11">
        <f ca="1">IF(AD$2=0,INDIRECT(AB27&amp;"!"&amp;AC27&amp;$AG$2),0)</f>
        <v>0</v>
      </c>
      <c r="AF27" s="43" t="str">
        <f>+'水洗化人口等'!B27</f>
        <v>19422</v>
      </c>
      <c r="AG27" s="11">
        <v>27</v>
      </c>
      <c r="AI27" s="43" t="s">
        <v>320</v>
      </c>
      <c r="AJ27" s="3" t="s">
        <v>32</v>
      </c>
    </row>
    <row r="28" spans="6:36" ht="16.5" customHeight="1">
      <c r="F28" s="173" t="s">
        <v>321</v>
      </c>
      <c r="G28" s="174"/>
      <c r="H28" s="175"/>
      <c r="I28" s="20">
        <f>AD41</f>
        <v>30</v>
      </c>
      <c r="J28" s="36">
        <f>AD50</f>
        <v>0</v>
      </c>
      <c r="AA28" s="4" t="s">
        <v>177</v>
      </c>
      <c r="AB28" s="47" t="s">
        <v>278</v>
      </c>
      <c r="AC28" s="47" t="s">
        <v>322</v>
      </c>
      <c r="AD28" s="11">
        <f ca="1">IF(AD$2=0,INDIRECT(AB28&amp;"!"&amp;AC28&amp;$AG$2),0)</f>
        <v>2067</v>
      </c>
      <c r="AF28" s="43" t="str">
        <f>+'水洗化人口等'!B28</f>
        <v>19423</v>
      </c>
      <c r="AG28" s="11">
        <v>28</v>
      </c>
      <c r="AI28" s="43" t="s">
        <v>323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8428</v>
      </c>
      <c r="J29" s="36">
        <f>AD51</f>
        <v>88</v>
      </c>
      <c r="AA29" s="4" t="s">
        <v>179</v>
      </c>
      <c r="AB29" s="47" t="s">
        <v>278</v>
      </c>
      <c r="AC29" s="47" t="s">
        <v>324</v>
      </c>
      <c r="AD29" s="11">
        <f ca="1">IF(AD$2=0,INDIRECT(AB29&amp;"!"&amp;AC29&amp;$AG$2),0)</f>
        <v>0</v>
      </c>
      <c r="AF29" s="43" t="str">
        <f>+'水洗化人口等'!B29</f>
        <v>19424</v>
      </c>
      <c r="AG29" s="11">
        <v>29</v>
      </c>
      <c r="AI29" s="43" t="s">
        <v>325</v>
      </c>
      <c r="AJ29" s="3" t="s">
        <v>30</v>
      </c>
    </row>
    <row r="30" spans="6:36" ht="16.5" customHeight="1">
      <c r="F30" s="166" t="s">
        <v>162</v>
      </c>
      <c r="G30" s="167"/>
      <c r="H30" s="168"/>
      <c r="I30" s="20">
        <f>AD43</f>
        <v>427</v>
      </c>
      <c r="J30" s="36">
        <f>AD52</f>
        <v>0</v>
      </c>
      <c r="AA30" s="4" t="s">
        <v>277</v>
      </c>
      <c r="AB30" s="47" t="s">
        <v>278</v>
      </c>
      <c r="AC30" s="47" t="s">
        <v>326</v>
      </c>
      <c r="AD30" s="11">
        <f ca="1">IF(AD$2=0,INDIRECT(AB30&amp;"!"&amp;AC30&amp;$AG$2),0)</f>
        <v>0</v>
      </c>
      <c r="AF30" s="43" t="str">
        <f>+'水洗化人口等'!B30</f>
        <v>19425</v>
      </c>
      <c r="AG30" s="11">
        <v>30</v>
      </c>
      <c r="AI30" s="43" t="s">
        <v>327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291</v>
      </c>
      <c r="AB31" s="47" t="s">
        <v>278</v>
      </c>
      <c r="AC31" s="47" t="s">
        <v>255</v>
      </c>
      <c r="AD31" s="11">
        <f ca="1">IF(AD$2=0,INDIRECT(AB31&amp;"!"&amp;AC31&amp;$AG$2),0)</f>
        <v>3818</v>
      </c>
      <c r="AF31" s="43" t="str">
        <f>+'水洗化人口等'!B31</f>
        <v>19429</v>
      </c>
      <c r="AG31" s="11">
        <v>31</v>
      </c>
      <c r="AI31" s="43" t="s">
        <v>328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264</v>
      </c>
      <c r="AA32" s="4" t="s">
        <v>295</v>
      </c>
      <c r="AB32" s="47" t="s">
        <v>278</v>
      </c>
      <c r="AC32" s="47" t="s">
        <v>329</v>
      </c>
      <c r="AD32" s="11">
        <f ca="1">IF(AD$2=0,INDIRECT(AB32&amp;"!"&amp;AC32&amp;$AG$2),0)</f>
        <v>0</v>
      </c>
      <c r="AF32" s="43" t="str">
        <f>+'水洗化人口等'!B32</f>
        <v>19430</v>
      </c>
      <c r="AG32" s="11">
        <v>32</v>
      </c>
      <c r="AI32" s="43" t="s">
        <v>330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853</v>
      </c>
      <c r="J33" s="25" t="s">
        <v>264</v>
      </c>
      <c r="AA33" s="4" t="s">
        <v>299</v>
      </c>
      <c r="AB33" s="47" t="s">
        <v>278</v>
      </c>
      <c r="AC33" s="47" t="s">
        <v>266</v>
      </c>
      <c r="AD33" s="11">
        <f ca="1">IF(AD$2=0,INDIRECT(AB33&amp;"!"&amp;AC33&amp;$AG$2),0)</f>
        <v>142786</v>
      </c>
      <c r="AF33" s="43" t="str">
        <f>+'水洗化人口等'!B33</f>
        <v>19442</v>
      </c>
      <c r="AG33" s="11">
        <v>33</v>
      </c>
      <c r="AI33" s="43" t="s">
        <v>331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25</v>
      </c>
      <c r="J34" s="25" t="s">
        <v>264</v>
      </c>
      <c r="AA34" s="4" t="s">
        <v>160</v>
      </c>
      <c r="AB34" s="47" t="s">
        <v>278</v>
      </c>
      <c r="AC34" s="47" t="s">
        <v>332</v>
      </c>
      <c r="AD34" s="47">
        <f ca="1">IF(AD$2=0,INDIRECT(AB34&amp;"!"&amp;AC34&amp;$AG$2),0)</f>
        <v>10500</v>
      </c>
      <c r="AF34" s="43" t="str">
        <f>+'水洗化人口等'!B34</f>
        <v>19443</v>
      </c>
      <c r="AG34" s="11">
        <v>34</v>
      </c>
      <c r="AI34" s="43" t="s">
        <v>333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642</v>
      </c>
      <c r="J35" s="25" t="s">
        <v>264</v>
      </c>
      <c r="AA35" s="4" t="s">
        <v>162</v>
      </c>
      <c r="AB35" s="47" t="s">
        <v>278</v>
      </c>
      <c r="AC35" s="47" t="s">
        <v>334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335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12637</v>
      </c>
      <c r="J36" s="38">
        <f>SUM(J27:J31)</f>
        <v>213</v>
      </c>
      <c r="AA36" s="4" t="s">
        <v>1</v>
      </c>
      <c r="AB36" s="47" t="s">
        <v>278</v>
      </c>
      <c r="AC36" s="47" t="s">
        <v>336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337</v>
      </c>
      <c r="AJ36" s="3" t="s">
        <v>23</v>
      </c>
    </row>
    <row r="37" spans="27:36" ht="13.5">
      <c r="AA37" s="4" t="s">
        <v>160</v>
      </c>
      <c r="AB37" s="47" t="s">
        <v>278</v>
      </c>
      <c r="AC37" s="47" t="s">
        <v>338</v>
      </c>
      <c r="AD37" s="47">
        <f ca="1">IF(AD$2=0,INDIRECT(AB37&amp;"!"&amp;AC37&amp;$AG$2),0)</f>
        <v>123</v>
      </c>
      <c r="AF37" s="43">
        <f>+'水洗化人口等'!B37</f>
        <v>0</v>
      </c>
      <c r="AG37" s="11">
        <v>37</v>
      </c>
      <c r="AI37" s="43" t="s">
        <v>339</v>
      </c>
      <c r="AJ37" s="3" t="s">
        <v>22</v>
      </c>
    </row>
    <row r="38" spans="27:36" ht="13.5" hidden="1">
      <c r="AA38" s="4" t="s">
        <v>162</v>
      </c>
      <c r="AB38" s="47" t="s">
        <v>278</v>
      </c>
      <c r="AC38" s="47" t="s">
        <v>340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341</v>
      </c>
      <c r="AJ38" s="3" t="s">
        <v>21</v>
      </c>
    </row>
    <row r="39" spans="27:36" ht="13.5" hidden="1">
      <c r="AA39" s="4" t="s">
        <v>1</v>
      </c>
      <c r="AB39" s="47" t="s">
        <v>278</v>
      </c>
      <c r="AC39" s="47" t="s">
        <v>342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343</v>
      </c>
      <c r="AJ39" s="3" t="s">
        <v>20</v>
      </c>
    </row>
    <row r="40" spans="27:36" ht="13.5" hidden="1">
      <c r="AA40" s="4" t="s">
        <v>165</v>
      </c>
      <c r="AB40" s="47" t="s">
        <v>278</v>
      </c>
      <c r="AC40" s="47" t="s">
        <v>344</v>
      </c>
      <c r="AD40" s="47">
        <f ca="1">IF(AD$2=0,INDIRECT(AB40&amp;"!"&amp;AC40&amp;$AG$2),0)</f>
        <v>2232</v>
      </c>
      <c r="AF40" s="43">
        <f>+'水洗化人口等'!B40</f>
        <v>0</v>
      </c>
      <c r="AG40" s="11">
        <v>40</v>
      </c>
      <c r="AI40" s="43" t="s">
        <v>345</v>
      </c>
      <c r="AJ40" s="3" t="s">
        <v>19</v>
      </c>
    </row>
    <row r="41" spans="27:36" ht="13.5" hidden="1">
      <c r="AA41" s="4" t="s">
        <v>321</v>
      </c>
      <c r="AB41" s="47" t="s">
        <v>278</v>
      </c>
      <c r="AC41" s="47" t="s">
        <v>346</v>
      </c>
      <c r="AD41" s="47">
        <f ca="1">IF(AD$2=0,INDIRECT(AB41&amp;"!"&amp;AC41&amp;$AG$2),0)</f>
        <v>30</v>
      </c>
      <c r="AF41" s="43">
        <f>+'水洗化人口等'!B41</f>
        <v>0</v>
      </c>
      <c r="AG41" s="11">
        <v>41</v>
      </c>
      <c r="AI41" s="43" t="s">
        <v>347</v>
      </c>
      <c r="AJ41" s="3" t="s">
        <v>18</v>
      </c>
    </row>
    <row r="42" spans="27:36" ht="13.5" hidden="1">
      <c r="AA42" s="4" t="s">
        <v>0</v>
      </c>
      <c r="AB42" s="47" t="s">
        <v>278</v>
      </c>
      <c r="AC42" s="47" t="s">
        <v>348</v>
      </c>
      <c r="AD42" s="47">
        <f ca="1">IF(AD$2=0,INDIRECT(AB42&amp;"!"&amp;AC42&amp;$AG$2),0)</f>
        <v>8428</v>
      </c>
      <c r="AF42" s="43">
        <f>+'水洗化人口等'!B42</f>
        <v>0</v>
      </c>
      <c r="AG42" s="11">
        <v>42</v>
      </c>
      <c r="AI42" s="43" t="s">
        <v>349</v>
      </c>
      <c r="AJ42" s="3" t="s">
        <v>17</v>
      </c>
    </row>
    <row r="43" spans="27:36" ht="13.5" hidden="1">
      <c r="AA43" s="4" t="s">
        <v>162</v>
      </c>
      <c r="AB43" s="47" t="s">
        <v>278</v>
      </c>
      <c r="AC43" s="47" t="s">
        <v>350</v>
      </c>
      <c r="AD43" s="47">
        <f ca="1">IF(AD$2=0,INDIRECT(AB43&amp;"!"&amp;AC43&amp;$AG$2),0)</f>
        <v>427</v>
      </c>
      <c r="AF43" s="43">
        <f>+'水洗化人口等'!B43</f>
        <v>0</v>
      </c>
      <c r="AG43" s="11">
        <v>43</v>
      </c>
      <c r="AI43" s="43" t="s">
        <v>351</v>
      </c>
      <c r="AJ43" s="3" t="s">
        <v>16</v>
      </c>
    </row>
    <row r="44" spans="27:36" ht="13.5" hidden="1">
      <c r="AA44" s="4" t="s">
        <v>1</v>
      </c>
      <c r="AB44" s="47" t="s">
        <v>278</v>
      </c>
      <c r="AC44" s="47" t="s">
        <v>352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353</v>
      </c>
      <c r="AJ44" s="3" t="s">
        <v>15</v>
      </c>
    </row>
    <row r="45" spans="27:36" ht="13.5" hidden="1">
      <c r="AA45" s="4" t="s">
        <v>2</v>
      </c>
      <c r="AB45" s="47" t="s">
        <v>278</v>
      </c>
      <c r="AC45" s="47" t="s">
        <v>354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355</v>
      </c>
      <c r="AJ45" s="3" t="s">
        <v>14</v>
      </c>
    </row>
    <row r="46" spans="27:36" ht="13.5" hidden="1">
      <c r="AA46" s="4" t="s">
        <v>3</v>
      </c>
      <c r="AB46" s="47" t="s">
        <v>278</v>
      </c>
      <c r="AC46" s="47" t="s">
        <v>356</v>
      </c>
      <c r="AD46" s="47">
        <f ca="1">IF(AD$2=0,INDIRECT(AB46&amp;"!"&amp;AC46&amp;$AG$2),0)</f>
        <v>853</v>
      </c>
      <c r="AF46" s="43">
        <f>+'水洗化人口等'!B46</f>
        <v>0</v>
      </c>
      <c r="AG46" s="11">
        <v>46</v>
      </c>
      <c r="AI46" s="43" t="s">
        <v>357</v>
      </c>
      <c r="AJ46" s="3" t="s">
        <v>13</v>
      </c>
    </row>
    <row r="47" spans="27:36" ht="13.5" hidden="1">
      <c r="AA47" s="4" t="s">
        <v>4</v>
      </c>
      <c r="AB47" s="47" t="s">
        <v>278</v>
      </c>
      <c r="AC47" s="47" t="s">
        <v>358</v>
      </c>
      <c r="AD47" s="47">
        <f ca="1">IF(AD$2=0,INDIRECT(AB47&amp;"!"&amp;AC47&amp;$AG$2),0)</f>
        <v>25</v>
      </c>
      <c r="AF47" s="43">
        <f>+'水洗化人口等'!B47</f>
        <v>0</v>
      </c>
      <c r="AG47" s="11">
        <v>47</v>
      </c>
      <c r="AI47" s="43" t="s">
        <v>359</v>
      </c>
      <c r="AJ47" s="3" t="s">
        <v>12</v>
      </c>
    </row>
    <row r="48" spans="27:36" ht="13.5" hidden="1">
      <c r="AA48" s="4" t="s">
        <v>5</v>
      </c>
      <c r="AB48" s="47" t="s">
        <v>278</v>
      </c>
      <c r="AC48" s="47" t="s">
        <v>360</v>
      </c>
      <c r="AD48" s="47">
        <f ca="1">IF(AD$2=0,INDIRECT(AB48&amp;"!"&amp;AC48&amp;$AG$2),0)</f>
        <v>642</v>
      </c>
      <c r="AF48" s="43">
        <f>+'水洗化人口等'!B48</f>
        <v>0</v>
      </c>
      <c r="AG48" s="11">
        <v>48</v>
      </c>
      <c r="AI48" s="43" t="s">
        <v>361</v>
      </c>
      <c r="AJ48" s="3" t="s">
        <v>11</v>
      </c>
    </row>
    <row r="49" spans="27:36" ht="13.5" hidden="1">
      <c r="AA49" s="4" t="s">
        <v>165</v>
      </c>
      <c r="AB49" s="47" t="s">
        <v>278</v>
      </c>
      <c r="AC49" s="47" t="s">
        <v>362</v>
      </c>
      <c r="AD49" s="47">
        <f ca="1">IF(AD$2=0,INDIRECT(AB49&amp;"!"&amp;AC49&amp;$AG$2),0)</f>
        <v>125</v>
      </c>
      <c r="AF49" s="43">
        <f>+'水洗化人口等'!B49</f>
        <v>0</v>
      </c>
      <c r="AG49" s="11">
        <v>49</v>
      </c>
      <c r="AI49" s="43" t="s">
        <v>363</v>
      </c>
      <c r="AJ49" s="3" t="s">
        <v>10</v>
      </c>
    </row>
    <row r="50" spans="27:36" ht="13.5" hidden="1">
      <c r="AA50" s="4" t="s">
        <v>321</v>
      </c>
      <c r="AB50" s="47" t="s">
        <v>278</v>
      </c>
      <c r="AC50" s="47" t="s">
        <v>364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365</v>
      </c>
      <c r="AJ50" s="3" t="s">
        <v>9</v>
      </c>
    </row>
    <row r="51" spans="27:36" ht="13.5" hidden="1">
      <c r="AA51" s="4" t="s">
        <v>0</v>
      </c>
      <c r="AB51" s="47" t="s">
        <v>278</v>
      </c>
      <c r="AC51" s="47" t="s">
        <v>366</v>
      </c>
      <c r="AD51" s="47">
        <f ca="1">IF(AD$2=0,INDIRECT(AB51&amp;"!"&amp;AC51&amp;$AG$2),0)</f>
        <v>88</v>
      </c>
      <c r="AF51" s="43">
        <f>+'水洗化人口等'!B51</f>
        <v>0</v>
      </c>
      <c r="AG51" s="11">
        <v>51</v>
      </c>
      <c r="AI51" s="43" t="s">
        <v>367</v>
      </c>
      <c r="AJ51" s="3" t="s">
        <v>8</v>
      </c>
    </row>
    <row r="52" spans="27:36" ht="13.5" hidden="1">
      <c r="AA52" s="4" t="s">
        <v>162</v>
      </c>
      <c r="AB52" s="47" t="s">
        <v>278</v>
      </c>
      <c r="AC52" s="47" t="s">
        <v>368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369</v>
      </c>
      <c r="AJ52" s="3" t="s">
        <v>7</v>
      </c>
    </row>
    <row r="53" spans="27:33" ht="13.5" hidden="1">
      <c r="AA53" s="4" t="s">
        <v>1</v>
      </c>
      <c r="AB53" s="47" t="s">
        <v>278</v>
      </c>
      <c r="AC53" s="47" t="s">
        <v>370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2011-02-23T10:10:45Z</dcterms:modified>
  <cp:category/>
  <cp:version/>
  <cp:contentType/>
  <cp:contentStatus/>
</cp:coreProperties>
</file>