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'し尿処理状況'!$2:$70</definedName>
    <definedName name="_xlnm.Print_Area" localSheetId="0">'水洗化人口等'!$2:$70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<sst xmlns="http://schemas.openxmlformats.org/spreadsheetml/2006/main" count="989" uniqueCount="515">
  <si>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</si>
  <si>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</si>
  <si>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</si>
  <si>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</si>
  <si>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</si>
  <si>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</si>
  <si>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</si>
  <si>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</si>
  <si>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</si>
  <si>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</si>
  <si>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</si>
  <si>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</si>
  <si>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</si>
  <si>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</si>
  <si>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</si>
  <si>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</si>
  <si>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</si>
  <si>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</si>
  <si>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</si>
  <si>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</si>
  <si>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</si>
  <si>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</si>
  <si>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</si>
  <si>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</si>
  <si>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</si>
  <si>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</si>
  <si>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</si>
  <si>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</si>
  <si>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</si>
  <si>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</si>
  <si>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</si>
  <si>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</si>
  <si>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</si>
  <si>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</si>
  <si>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</si>
  <si>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</si>
  <si>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</si>
  <si>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</si>
  <si>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</si>
  <si>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</si>
  <si>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</si>
  <si>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</si>
  <si>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</si>
  <si>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</si>
  <si>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</si>
  <si>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</si>
  <si>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</si>
  <si>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</si>
  <si>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</si>
  <si>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</si>
  <si>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</si>
  <si>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</si>
  <si>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</si>
  <si>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</si>
  <si>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</si>
  <si>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</si>
  <si>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</si>
  <si>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</si>
  <si>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</si>
  <si>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</si>
  <si>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</si>
  <si>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</si>
  <si>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</si>
  <si>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</si>
  <si>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</si>
  <si>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</si>
  <si>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</si>
  <si>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</si>
  <si>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</si>
  <si>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</si>
  <si>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</si>
  <si>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</si>
  <si>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</si>
  <si>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</si>
  <si>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</si>
  <si>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</si>
  <si>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</si>
  <si>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</si>
  <si>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</si>
  <si>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</si>
  <si>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</si>
  <si>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</si>
  <si>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</si>
  <si>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</si>
  <si>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</si>
  <si>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東京都</t>
  </si>
  <si>
    <t>13000</t>
  </si>
  <si>
    <t>13000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</si>
  <si>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</si>
  <si>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</si>
  <si>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</si>
  <si>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</si>
  <si>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</si>
  <si>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</si>
  <si>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</si>
  <si>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</si>
  <si>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</si>
  <si>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</si>
  <si>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</si>
  <si>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</si>
  <si>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</si>
  <si>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</si>
  <si>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</si>
  <si>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</si>
  <si>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</si>
  <si>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</si>
  <si>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</si>
  <si>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</si>
  <si>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</si>
  <si>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</si>
  <si>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</si>
  <si>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</si>
  <si>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</si>
  <si>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</si>
  <si>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</si>
  <si>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</si>
  <si>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</si>
  <si>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</si>
  <si>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</si>
  <si>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</si>
  <si>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</si>
  <si>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</si>
  <si>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</si>
  <si>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</si>
  <si>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</si>
  <si>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</si>
  <si>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</si>
  <si>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</si>
  <si>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</si>
  <si>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</si>
  <si>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</si>
  <si>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</si>
  <si>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</si>
  <si>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</si>
  <si>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</si>
  <si>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</si>
  <si>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</si>
  <si>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</si>
  <si>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</si>
  <si>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</si>
  <si>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</si>
  <si>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</si>
  <si>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</si>
  <si>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</si>
  <si>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</si>
  <si>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</si>
  <si>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</si>
  <si>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</si>
  <si>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</si>
  <si>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</si>
  <si>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</si>
  <si>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</si>
  <si>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</si>
  <si>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</si>
  <si>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</si>
  <si>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</si>
  <si>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</si>
  <si>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</si>
  <si>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</si>
  <si>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</si>
  <si>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</si>
  <si>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</si>
  <si>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</si>
  <si>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</si>
  <si>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</si>
  <si>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</si>
  <si>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</si>
  <si>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</si>
  <si>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</si>
  <si>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</si>
  <si>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</si>
  <si>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</si>
  <si>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</si>
  <si>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</si>
  <si>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</si>
  <si>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</si>
  <si>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</si>
  <si>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</si>
  <si>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</si>
  <si>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</si>
  <si>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</si>
  <si>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</si>
  <si>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</si>
  <si>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</si>
  <si>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</si>
  <si>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</si>
  <si>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</si>
  <si>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</si>
  <si>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</si>
  <si>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</si>
  <si>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</si>
  <si>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</si>
  <si>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</si>
  <si>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</si>
  <si>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</si>
  <si>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</si>
  <si>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</si>
  <si>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</si>
  <si>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</si>
  <si>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</si>
  <si>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</si>
  <si>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</si>
  <si>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</si>
  <si>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</si>
  <si>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</si>
  <si>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</si>
  <si>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</si>
  <si>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</si>
  <si>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</si>
  <si>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</si>
  <si>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</si>
  <si>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</si>
  <si>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</si>
  <si>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</si>
  <si>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</si>
  <si>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</si>
  <si>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</si>
  <si>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</si>
  <si>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</si>
  <si>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</si>
  <si>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</si>
  <si>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</si>
  <si>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</si>
  <si>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</si>
  <si>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</si>
  <si>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</si>
  <si>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</si>
  <si>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</si>
  <si>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</si>
  <si>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</si>
  <si>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</si>
  <si>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</si>
  <si>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</si>
  <si>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</si>
  <si>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</si>
  <si>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</si>
  <si>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</si>
  <si>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</si>
  <si>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</si>
  <si>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</si>
  <si>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</si>
  <si>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</si>
  <si>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</si>
  <si>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</si>
  <si>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</si>
  <si>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</si>
  <si>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</si>
  <si>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</si>
  <si>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</si>
  <si>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</si>
  <si>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</si>
  <si>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</si>
  <si>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</si>
  <si>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</si>
  <si>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</si>
  <si>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東京都</t>
  </si>
  <si>
    <t>13000</t>
  </si>
  <si>
    <t>東京都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</si>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</sst>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7" fillId="0" borderId="40" xfId="65" applyFont="1" applyFill="1" applyBorder="1" applyAlignment="1" quotePrefix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K7" sqref="K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21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9" t="s">
        <v>56</v>
      </c>
      <c r="B2" s="134" t="s">
        <v>57</v>
      </c>
      <c r="C2" s="134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38" t="s">
        <v>62</v>
      </c>
      <c r="T2" s="139"/>
      <c r="U2" s="139"/>
      <c r="V2" s="140"/>
      <c r="W2" s="138" t="s">
        <v>63</v>
      </c>
      <c r="X2" s="139"/>
      <c r="Y2" s="139"/>
      <c r="Z2" s="140"/>
    </row>
    <row r="3" spans="1:26" s="56" customFormat="1" ht="18.75" customHeight="1">
      <c r="A3" s="132"/>
      <c r="B3" s="132"/>
      <c r="C3" s="135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41"/>
      <c r="T3" s="142"/>
      <c r="U3" s="142"/>
      <c r="V3" s="143"/>
      <c r="W3" s="141"/>
      <c r="X3" s="142"/>
      <c r="Y3" s="142"/>
      <c r="Z3" s="143"/>
    </row>
    <row r="4" spans="1:26" s="56" customFormat="1" ht="26.25" customHeight="1">
      <c r="A4" s="132"/>
      <c r="B4" s="132"/>
      <c r="C4" s="135"/>
      <c r="D4" s="106"/>
      <c r="E4" s="128" t="s">
        <v>64</v>
      </c>
      <c r="F4" s="129" t="s">
        <v>67</v>
      </c>
      <c r="G4" s="129" t="s">
        <v>68</v>
      </c>
      <c r="H4" s="129" t="s">
        <v>70</v>
      </c>
      <c r="I4" s="128" t="s">
        <v>64</v>
      </c>
      <c r="J4" s="129" t="s">
        <v>71</v>
      </c>
      <c r="K4" s="129" t="s">
        <v>72</v>
      </c>
      <c r="L4" s="129" t="s">
        <v>73</v>
      </c>
      <c r="M4" s="129" t="s">
        <v>74</v>
      </c>
      <c r="N4" s="129" t="s">
        <v>75</v>
      </c>
      <c r="O4" s="137" t="s">
        <v>76</v>
      </c>
      <c r="P4" s="108"/>
      <c r="Q4" s="129" t="s">
        <v>77</v>
      </c>
      <c r="R4" s="109"/>
      <c r="S4" s="129" t="s">
        <v>78</v>
      </c>
      <c r="T4" s="129" t="s">
        <v>79</v>
      </c>
      <c r="U4" s="129" t="s">
        <v>80</v>
      </c>
      <c r="V4" s="129" t="s">
        <v>81</v>
      </c>
      <c r="W4" s="129" t="s">
        <v>78</v>
      </c>
      <c r="X4" s="129" t="s">
        <v>79</v>
      </c>
      <c r="Y4" s="129" t="s">
        <v>80</v>
      </c>
      <c r="Z4" s="129" t="s">
        <v>81</v>
      </c>
    </row>
    <row r="5" spans="1:26" s="56" customFormat="1" ht="23.25" customHeight="1">
      <c r="A5" s="132"/>
      <c r="B5" s="132"/>
      <c r="C5" s="135"/>
      <c r="D5" s="106"/>
      <c r="E5" s="128"/>
      <c r="F5" s="131"/>
      <c r="G5" s="131"/>
      <c r="H5" s="131"/>
      <c r="I5" s="128"/>
      <c r="J5" s="131"/>
      <c r="K5" s="131"/>
      <c r="L5" s="131"/>
      <c r="M5" s="131"/>
      <c r="N5" s="131"/>
      <c r="O5" s="131"/>
      <c r="P5" s="118" t="s">
        <v>82</v>
      </c>
      <c r="Q5" s="131"/>
      <c r="R5" s="110"/>
      <c r="S5" s="131"/>
      <c r="T5" s="131"/>
      <c r="U5" s="130"/>
      <c r="V5" s="130"/>
      <c r="W5" s="131"/>
      <c r="X5" s="131"/>
      <c r="Y5" s="130"/>
      <c r="Z5" s="130"/>
    </row>
    <row r="6" spans="1:26" s="111" customFormat="1" ht="18" customHeight="1">
      <c r="A6" s="133"/>
      <c r="B6" s="133"/>
      <c r="C6" s="136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SUM(D8:D70)</f>
        <v>12665949</v>
      </c>
      <c r="E7" s="74">
        <f>SUM(E8:E70)</f>
        <v>47231</v>
      </c>
      <c r="F7" s="78">
        <f aca="true" t="shared" si="0" ref="F7:F38">IF(D7&gt;0,E7/D7*100,"-")</f>
        <v>0.37289744337356795</v>
      </c>
      <c r="G7" s="74">
        <f>SUM(G8:G70)</f>
        <v>47029</v>
      </c>
      <c r="H7" s="74">
        <f>SUM(H8:H70)</f>
        <v>202</v>
      </c>
      <c r="I7" s="74">
        <f>SUM(I8:I70)</f>
        <v>12618718</v>
      </c>
      <c r="J7" s="78">
        <f aca="true" t="shared" si="1" ref="J7:J38">IF($D7&gt;0,I7/$D7*100,"-")</f>
        <v>99.62710255662644</v>
      </c>
      <c r="K7" s="74">
        <f>SUM(K8:K70)</f>
        <v>12478687</v>
      </c>
      <c r="L7" s="78">
        <f aca="true" t="shared" si="2" ref="L7:L38">IF($D7&gt;0,K7/$D7*100,"-")</f>
        <v>98.52153202259065</v>
      </c>
      <c r="M7" s="74">
        <f>SUM(M8:M70)</f>
        <v>3706</v>
      </c>
      <c r="N7" s="78">
        <f aca="true" t="shared" si="3" ref="N7:N38">IF($D7&gt;0,M7/$D7*100,"-")</f>
        <v>0.029259552521488916</v>
      </c>
      <c r="O7" s="74">
        <f>SUM(O8:O70)</f>
        <v>136325</v>
      </c>
      <c r="P7" s="74">
        <f>SUM(P8:P70)</f>
        <v>66678</v>
      </c>
      <c r="Q7" s="78">
        <f aca="true" t="shared" si="4" ref="Q7:Q38">IF($D7&gt;0,O7/$D7*100,"-")</f>
        <v>1.0763109815142948</v>
      </c>
      <c r="R7" s="74">
        <f>SUM(R8:R70)</f>
        <v>416636</v>
      </c>
      <c r="S7" s="112">
        <f aca="true" t="shared" si="5" ref="S7:Z7">COUNTIF(S8:S70,"○")</f>
        <v>20</v>
      </c>
      <c r="T7" s="112">
        <f t="shared" si="5"/>
        <v>11</v>
      </c>
      <c r="U7" s="112">
        <f t="shared" si="5"/>
        <v>25</v>
      </c>
      <c r="V7" s="112">
        <f t="shared" si="5"/>
        <v>6</v>
      </c>
      <c r="W7" s="112">
        <f t="shared" si="5"/>
        <v>24</v>
      </c>
      <c r="X7" s="112">
        <f t="shared" si="5"/>
        <v>2</v>
      </c>
      <c r="Y7" s="112">
        <f t="shared" si="5"/>
        <v>7</v>
      </c>
      <c r="Z7" s="112">
        <f t="shared" si="5"/>
        <v>29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 aca="true" t="shared" si="6" ref="D8:D39">+SUM(E8,+I8)</f>
        <v>0</v>
      </c>
      <c r="E8" s="75">
        <f aca="true" t="shared" si="7" ref="E8:E39">+SUM(G8,+H8)</f>
        <v>0</v>
      </c>
      <c r="F8" s="79" t="str">
        <f t="shared" si="0"/>
        <v>-</v>
      </c>
      <c r="G8" s="75">
        <v>0</v>
      </c>
      <c r="H8" s="75">
        <v>0</v>
      </c>
      <c r="I8" s="75">
        <f aca="true" t="shared" si="8" ref="I8:I39">+SUM(K8,+M8,+O8)</f>
        <v>0</v>
      </c>
      <c r="J8" s="79" t="str">
        <f t="shared" si="1"/>
        <v>-</v>
      </c>
      <c r="K8" s="75">
        <v>0</v>
      </c>
      <c r="L8" s="79" t="str">
        <f t="shared" si="2"/>
        <v>-</v>
      </c>
      <c r="M8" s="75">
        <v>0</v>
      </c>
      <c r="N8" s="79" t="str">
        <f t="shared" si="3"/>
        <v>-</v>
      </c>
      <c r="O8" s="75">
        <v>0</v>
      </c>
      <c r="P8" s="75">
        <v>0</v>
      </c>
      <c r="Q8" s="79" t="str">
        <f t="shared" si="4"/>
        <v>-</v>
      </c>
      <c r="R8" s="75">
        <v>0</v>
      </c>
      <c r="S8" s="68"/>
      <c r="T8" s="68"/>
      <c r="U8" s="68"/>
      <c r="V8" s="68"/>
      <c r="W8" s="69"/>
      <c r="X8" s="69"/>
      <c r="Y8" s="69"/>
      <c r="Z8" s="69"/>
    </row>
    <row r="9" spans="1:26" s="61" customFormat="1" ht="12" customHeight="1">
      <c r="A9" s="60" t="s">
        <v>85</v>
      </c>
      <c r="B9" s="67" t="s">
        <v>90</v>
      </c>
      <c r="C9" s="60" t="s">
        <v>91</v>
      </c>
      <c r="D9" s="75">
        <f t="shared" si="6"/>
        <v>47177</v>
      </c>
      <c r="E9" s="75">
        <f t="shared" si="7"/>
        <v>0</v>
      </c>
      <c r="F9" s="79">
        <f t="shared" si="0"/>
        <v>0</v>
      </c>
      <c r="G9" s="75">
        <v>0</v>
      </c>
      <c r="H9" s="75">
        <v>0</v>
      </c>
      <c r="I9" s="75">
        <f t="shared" si="8"/>
        <v>47177</v>
      </c>
      <c r="J9" s="79">
        <f t="shared" si="1"/>
        <v>100</v>
      </c>
      <c r="K9" s="75">
        <v>47177</v>
      </c>
      <c r="L9" s="79">
        <f t="shared" si="2"/>
        <v>100</v>
      </c>
      <c r="M9" s="75">
        <v>0</v>
      </c>
      <c r="N9" s="79">
        <f t="shared" si="3"/>
        <v>0</v>
      </c>
      <c r="O9" s="75">
        <v>0</v>
      </c>
      <c r="P9" s="75">
        <v>0</v>
      </c>
      <c r="Q9" s="79">
        <f t="shared" si="4"/>
        <v>0</v>
      </c>
      <c r="R9" s="75">
        <v>2731</v>
      </c>
      <c r="S9" s="68"/>
      <c r="T9" s="68"/>
      <c r="U9" s="68"/>
      <c r="V9" s="68" t="s">
        <v>92</v>
      </c>
      <c r="W9" s="68"/>
      <c r="X9" s="68"/>
      <c r="Y9" s="68"/>
      <c r="Z9" s="68" t="s">
        <v>92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 t="shared" si="6"/>
        <v>113326</v>
      </c>
      <c r="E10" s="75">
        <f t="shared" si="7"/>
        <v>0</v>
      </c>
      <c r="F10" s="79">
        <f t="shared" si="0"/>
        <v>0</v>
      </c>
      <c r="G10" s="75">
        <v>0</v>
      </c>
      <c r="H10" s="75">
        <v>0</v>
      </c>
      <c r="I10" s="75">
        <f t="shared" si="8"/>
        <v>113326</v>
      </c>
      <c r="J10" s="79">
        <f t="shared" si="1"/>
        <v>100</v>
      </c>
      <c r="K10" s="75">
        <v>113326</v>
      </c>
      <c r="L10" s="79">
        <f t="shared" si="2"/>
        <v>100</v>
      </c>
      <c r="M10" s="75">
        <v>0</v>
      </c>
      <c r="N10" s="79">
        <f t="shared" si="3"/>
        <v>0</v>
      </c>
      <c r="O10" s="75">
        <v>0</v>
      </c>
      <c r="P10" s="75">
        <v>0</v>
      </c>
      <c r="Q10" s="79">
        <f t="shared" si="4"/>
        <v>0</v>
      </c>
      <c r="R10" s="75">
        <v>4954</v>
      </c>
      <c r="S10" s="68"/>
      <c r="T10" s="68"/>
      <c r="U10" s="68"/>
      <c r="V10" s="68" t="s">
        <v>92</v>
      </c>
      <c r="W10" s="69"/>
      <c r="X10" s="69"/>
      <c r="Y10" s="69"/>
      <c r="Z10" s="69" t="s">
        <v>92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 t="shared" si="6"/>
        <v>222995</v>
      </c>
      <c r="E11" s="75">
        <f t="shared" si="7"/>
        <v>0</v>
      </c>
      <c r="F11" s="79">
        <f t="shared" si="0"/>
        <v>0</v>
      </c>
      <c r="G11" s="75">
        <v>0</v>
      </c>
      <c r="H11" s="75">
        <v>0</v>
      </c>
      <c r="I11" s="75">
        <f t="shared" si="8"/>
        <v>222995</v>
      </c>
      <c r="J11" s="79">
        <f t="shared" si="1"/>
        <v>100</v>
      </c>
      <c r="K11" s="75">
        <v>222995</v>
      </c>
      <c r="L11" s="79">
        <f t="shared" si="2"/>
        <v>100</v>
      </c>
      <c r="M11" s="75">
        <v>0</v>
      </c>
      <c r="N11" s="79">
        <f t="shared" si="3"/>
        <v>0</v>
      </c>
      <c r="O11" s="75">
        <v>0</v>
      </c>
      <c r="P11" s="75">
        <v>0</v>
      </c>
      <c r="Q11" s="79">
        <f t="shared" si="4"/>
        <v>0</v>
      </c>
      <c r="R11" s="75">
        <v>21824</v>
      </c>
      <c r="S11" s="68"/>
      <c r="T11" s="68"/>
      <c r="U11" s="68"/>
      <c r="V11" s="68" t="s">
        <v>92</v>
      </c>
      <c r="W11" s="69"/>
      <c r="X11" s="69"/>
      <c r="Y11" s="69"/>
      <c r="Z11" s="69" t="s">
        <v>92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 t="shared" si="6"/>
        <v>282549</v>
      </c>
      <c r="E12" s="76">
        <f t="shared" si="7"/>
        <v>15</v>
      </c>
      <c r="F12" s="96">
        <f t="shared" si="0"/>
        <v>0.005308813692492276</v>
      </c>
      <c r="G12" s="76">
        <v>15</v>
      </c>
      <c r="H12" s="76">
        <v>0</v>
      </c>
      <c r="I12" s="76">
        <f t="shared" si="8"/>
        <v>282534</v>
      </c>
      <c r="J12" s="96">
        <f t="shared" si="1"/>
        <v>99.9946911863075</v>
      </c>
      <c r="K12" s="76">
        <v>282534</v>
      </c>
      <c r="L12" s="96">
        <f t="shared" si="2"/>
        <v>99.9946911863075</v>
      </c>
      <c r="M12" s="76">
        <v>0</v>
      </c>
      <c r="N12" s="96">
        <f t="shared" si="3"/>
        <v>0</v>
      </c>
      <c r="O12" s="76">
        <v>0</v>
      </c>
      <c r="P12" s="76">
        <v>0</v>
      </c>
      <c r="Q12" s="96">
        <f t="shared" si="4"/>
        <v>0</v>
      </c>
      <c r="R12" s="76">
        <v>34993</v>
      </c>
      <c r="S12" s="70"/>
      <c r="T12" s="70"/>
      <c r="U12" s="70" t="s">
        <v>92</v>
      </c>
      <c r="V12" s="70"/>
      <c r="W12" s="70"/>
      <c r="X12" s="70"/>
      <c r="Y12" s="70"/>
      <c r="Z12" s="70" t="s">
        <v>92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 t="shared" si="6"/>
        <v>189426</v>
      </c>
      <c r="E13" s="76">
        <f t="shared" si="7"/>
        <v>0</v>
      </c>
      <c r="F13" s="96">
        <f t="shared" si="0"/>
        <v>0</v>
      </c>
      <c r="G13" s="76">
        <v>0</v>
      </c>
      <c r="H13" s="76">
        <v>0</v>
      </c>
      <c r="I13" s="76">
        <f t="shared" si="8"/>
        <v>189426</v>
      </c>
      <c r="J13" s="96">
        <f t="shared" si="1"/>
        <v>100</v>
      </c>
      <c r="K13" s="76">
        <v>189426</v>
      </c>
      <c r="L13" s="96">
        <f t="shared" si="2"/>
        <v>100</v>
      </c>
      <c r="M13" s="76">
        <v>0</v>
      </c>
      <c r="N13" s="96">
        <f t="shared" si="3"/>
        <v>0</v>
      </c>
      <c r="O13" s="76">
        <v>0</v>
      </c>
      <c r="P13" s="76">
        <v>0</v>
      </c>
      <c r="Q13" s="96">
        <f t="shared" si="4"/>
        <v>0</v>
      </c>
      <c r="R13" s="76">
        <v>7245</v>
      </c>
      <c r="S13" s="70"/>
      <c r="T13" s="70"/>
      <c r="U13" s="70"/>
      <c r="V13" s="70" t="s">
        <v>92</v>
      </c>
      <c r="W13" s="70"/>
      <c r="X13" s="70"/>
      <c r="Y13" s="70"/>
      <c r="Z13" s="70" t="s">
        <v>92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 t="shared" si="6"/>
        <v>179190</v>
      </c>
      <c r="E14" s="76">
        <f t="shared" si="7"/>
        <v>0</v>
      </c>
      <c r="F14" s="96">
        <f t="shared" si="0"/>
        <v>0</v>
      </c>
      <c r="G14" s="76">
        <v>0</v>
      </c>
      <c r="H14" s="76">
        <v>0</v>
      </c>
      <c r="I14" s="76">
        <f t="shared" si="8"/>
        <v>179190</v>
      </c>
      <c r="J14" s="96">
        <f t="shared" si="1"/>
        <v>100</v>
      </c>
      <c r="K14" s="76">
        <v>179190</v>
      </c>
      <c r="L14" s="96">
        <f t="shared" si="2"/>
        <v>100</v>
      </c>
      <c r="M14" s="76">
        <v>0</v>
      </c>
      <c r="N14" s="96">
        <f t="shared" si="3"/>
        <v>0</v>
      </c>
      <c r="O14" s="76">
        <v>0</v>
      </c>
      <c r="P14" s="76">
        <v>0</v>
      </c>
      <c r="Q14" s="96">
        <f t="shared" si="4"/>
        <v>0</v>
      </c>
      <c r="R14" s="76">
        <v>12287</v>
      </c>
      <c r="S14" s="70"/>
      <c r="T14" s="70"/>
      <c r="U14" s="70" t="s">
        <v>92</v>
      </c>
      <c r="V14" s="70"/>
      <c r="W14" s="70" t="s">
        <v>92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 t="shared" si="6"/>
        <v>237629</v>
      </c>
      <c r="E15" s="76">
        <f t="shared" si="7"/>
        <v>5</v>
      </c>
      <c r="F15" s="96">
        <f t="shared" si="0"/>
        <v>0.002104120288348644</v>
      </c>
      <c r="G15" s="76">
        <v>5</v>
      </c>
      <c r="H15" s="76">
        <v>0</v>
      </c>
      <c r="I15" s="76">
        <f t="shared" si="8"/>
        <v>237624</v>
      </c>
      <c r="J15" s="96">
        <f t="shared" si="1"/>
        <v>99.99789587971165</v>
      </c>
      <c r="K15" s="76">
        <v>237624</v>
      </c>
      <c r="L15" s="96">
        <f t="shared" si="2"/>
        <v>99.99789587971165</v>
      </c>
      <c r="M15" s="76">
        <v>0</v>
      </c>
      <c r="N15" s="96">
        <f t="shared" si="3"/>
        <v>0</v>
      </c>
      <c r="O15" s="76">
        <v>0</v>
      </c>
      <c r="P15" s="76">
        <v>0</v>
      </c>
      <c r="Q15" s="96">
        <f t="shared" si="4"/>
        <v>0</v>
      </c>
      <c r="R15" s="76">
        <v>9531</v>
      </c>
      <c r="S15" s="70"/>
      <c r="T15" s="70"/>
      <c r="U15" s="70" t="s">
        <v>92</v>
      </c>
      <c r="V15" s="70"/>
      <c r="W15" s="70"/>
      <c r="X15" s="70"/>
      <c r="Y15" s="70"/>
      <c r="Z15" s="70" t="s">
        <v>92</v>
      </c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 t="shared" si="6"/>
        <v>445571</v>
      </c>
      <c r="E16" s="76">
        <f t="shared" si="7"/>
        <v>18</v>
      </c>
      <c r="F16" s="96">
        <f t="shared" si="0"/>
        <v>0.004039760217787962</v>
      </c>
      <c r="G16" s="76">
        <v>18</v>
      </c>
      <c r="H16" s="76">
        <v>0</v>
      </c>
      <c r="I16" s="76">
        <f t="shared" si="8"/>
        <v>445553</v>
      </c>
      <c r="J16" s="96">
        <f t="shared" si="1"/>
        <v>99.9959602397822</v>
      </c>
      <c r="K16" s="76">
        <v>444864</v>
      </c>
      <c r="L16" s="96">
        <f t="shared" si="2"/>
        <v>99.84132719589022</v>
      </c>
      <c r="M16" s="76">
        <v>0</v>
      </c>
      <c r="N16" s="96">
        <f t="shared" si="3"/>
        <v>0</v>
      </c>
      <c r="O16" s="76">
        <v>689</v>
      </c>
      <c r="P16" s="76">
        <v>566</v>
      </c>
      <c r="Q16" s="96">
        <f t="shared" si="4"/>
        <v>0.15463304389199478</v>
      </c>
      <c r="R16" s="76">
        <v>19871</v>
      </c>
      <c r="S16" s="70"/>
      <c r="T16" s="70"/>
      <c r="U16" s="70" t="s">
        <v>92</v>
      </c>
      <c r="V16" s="70"/>
      <c r="W16" s="70"/>
      <c r="X16" s="70"/>
      <c r="Y16" s="70"/>
      <c r="Z16" s="70" t="s">
        <v>92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 t="shared" si="6"/>
        <v>347917</v>
      </c>
      <c r="E17" s="76">
        <f t="shared" si="7"/>
        <v>20</v>
      </c>
      <c r="F17" s="96">
        <f t="shared" si="0"/>
        <v>0.005748497486469474</v>
      </c>
      <c r="G17" s="76">
        <v>20</v>
      </c>
      <c r="H17" s="76">
        <v>0</v>
      </c>
      <c r="I17" s="76">
        <f t="shared" si="8"/>
        <v>347897</v>
      </c>
      <c r="J17" s="96">
        <f t="shared" si="1"/>
        <v>99.99425150251354</v>
      </c>
      <c r="K17" s="76">
        <v>347579</v>
      </c>
      <c r="L17" s="96">
        <f t="shared" si="2"/>
        <v>99.90285039247867</v>
      </c>
      <c r="M17" s="76">
        <v>0</v>
      </c>
      <c r="N17" s="96">
        <f t="shared" si="3"/>
        <v>0</v>
      </c>
      <c r="O17" s="76">
        <v>318</v>
      </c>
      <c r="P17" s="76">
        <v>25</v>
      </c>
      <c r="Q17" s="96">
        <f t="shared" si="4"/>
        <v>0.09140111003486463</v>
      </c>
      <c r="R17" s="76">
        <v>11975</v>
      </c>
      <c r="S17" s="70"/>
      <c r="T17" s="70"/>
      <c r="U17" s="70" t="s">
        <v>92</v>
      </c>
      <c r="V17" s="70"/>
      <c r="W17" s="70"/>
      <c r="X17" s="70"/>
      <c r="Y17" s="70"/>
      <c r="Z17" s="70" t="s">
        <v>92</v>
      </c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 t="shared" si="6"/>
        <v>261005</v>
      </c>
      <c r="E18" s="76">
        <f t="shared" si="7"/>
        <v>0</v>
      </c>
      <c r="F18" s="96">
        <f t="shared" si="0"/>
        <v>0</v>
      </c>
      <c r="G18" s="76">
        <v>0</v>
      </c>
      <c r="H18" s="76">
        <v>0</v>
      </c>
      <c r="I18" s="76">
        <f t="shared" si="8"/>
        <v>261005</v>
      </c>
      <c r="J18" s="96">
        <f t="shared" si="1"/>
        <v>100</v>
      </c>
      <c r="K18" s="76">
        <v>261005</v>
      </c>
      <c r="L18" s="96">
        <f t="shared" si="2"/>
        <v>100</v>
      </c>
      <c r="M18" s="76">
        <v>0</v>
      </c>
      <c r="N18" s="96">
        <f t="shared" si="3"/>
        <v>0</v>
      </c>
      <c r="O18" s="76">
        <v>0</v>
      </c>
      <c r="P18" s="76">
        <v>0</v>
      </c>
      <c r="Q18" s="96">
        <f t="shared" si="4"/>
        <v>0</v>
      </c>
      <c r="R18" s="76">
        <v>7810</v>
      </c>
      <c r="S18" s="70"/>
      <c r="T18" s="70"/>
      <c r="U18" s="70" t="s">
        <v>92</v>
      </c>
      <c r="V18" s="70"/>
      <c r="W18" s="70"/>
      <c r="X18" s="70"/>
      <c r="Y18" s="70"/>
      <c r="Z18" s="70" t="s">
        <v>92</v>
      </c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 t="shared" si="6"/>
        <v>674927</v>
      </c>
      <c r="E19" s="76">
        <f t="shared" si="7"/>
        <v>72</v>
      </c>
      <c r="F19" s="96">
        <f t="shared" si="0"/>
        <v>0.010667820371684641</v>
      </c>
      <c r="G19" s="76">
        <v>72</v>
      </c>
      <c r="H19" s="76">
        <v>0</v>
      </c>
      <c r="I19" s="76">
        <f t="shared" si="8"/>
        <v>674855</v>
      </c>
      <c r="J19" s="96">
        <f t="shared" si="1"/>
        <v>99.98933217962832</v>
      </c>
      <c r="K19" s="76">
        <v>674670</v>
      </c>
      <c r="L19" s="96">
        <f t="shared" si="2"/>
        <v>99.96192180783996</v>
      </c>
      <c r="M19" s="76">
        <v>0</v>
      </c>
      <c r="N19" s="96">
        <f t="shared" si="3"/>
        <v>0</v>
      </c>
      <c r="O19" s="76">
        <v>185</v>
      </c>
      <c r="P19" s="76">
        <v>166</v>
      </c>
      <c r="Q19" s="96">
        <f t="shared" si="4"/>
        <v>0.027410371788356373</v>
      </c>
      <c r="R19" s="76">
        <v>18873</v>
      </c>
      <c r="S19" s="70"/>
      <c r="T19" s="70"/>
      <c r="U19" s="70" t="s">
        <v>92</v>
      </c>
      <c r="V19" s="70"/>
      <c r="W19" s="70"/>
      <c r="X19" s="70"/>
      <c r="Y19" s="70" t="s">
        <v>92</v>
      </c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 t="shared" si="6"/>
        <v>832205</v>
      </c>
      <c r="E20" s="76">
        <f t="shared" si="7"/>
        <v>283</v>
      </c>
      <c r="F20" s="96">
        <f t="shared" si="0"/>
        <v>0.0340060441838249</v>
      </c>
      <c r="G20" s="76">
        <v>283</v>
      </c>
      <c r="H20" s="76">
        <v>0</v>
      </c>
      <c r="I20" s="76">
        <f t="shared" si="8"/>
        <v>831922</v>
      </c>
      <c r="J20" s="96">
        <f t="shared" si="1"/>
        <v>99.96599395581617</v>
      </c>
      <c r="K20" s="76">
        <v>830768</v>
      </c>
      <c r="L20" s="96">
        <f t="shared" si="2"/>
        <v>99.82732619967436</v>
      </c>
      <c r="M20" s="76">
        <v>0</v>
      </c>
      <c r="N20" s="96">
        <f t="shared" si="3"/>
        <v>0</v>
      </c>
      <c r="O20" s="76">
        <v>1154</v>
      </c>
      <c r="P20" s="76">
        <v>4</v>
      </c>
      <c r="Q20" s="96">
        <f t="shared" si="4"/>
        <v>0.13866775614181603</v>
      </c>
      <c r="R20" s="76">
        <v>15969</v>
      </c>
      <c r="S20" s="70"/>
      <c r="T20" s="70"/>
      <c r="U20" s="70" t="s">
        <v>92</v>
      </c>
      <c r="V20" s="70"/>
      <c r="W20" s="70"/>
      <c r="X20" s="70"/>
      <c r="Y20" s="70"/>
      <c r="Z20" s="70" t="s">
        <v>92</v>
      </c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 t="shared" si="6"/>
        <v>196084</v>
      </c>
      <c r="E21" s="76">
        <f t="shared" si="7"/>
        <v>4</v>
      </c>
      <c r="F21" s="96">
        <f t="shared" si="0"/>
        <v>0.002039942065645336</v>
      </c>
      <c r="G21" s="76">
        <v>4</v>
      </c>
      <c r="H21" s="76">
        <v>0</v>
      </c>
      <c r="I21" s="76">
        <f t="shared" si="8"/>
        <v>196080</v>
      </c>
      <c r="J21" s="96">
        <f t="shared" si="1"/>
        <v>99.99796005793435</v>
      </c>
      <c r="K21" s="76">
        <v>196060</v>
      </c>
      <c r="L21" s="96">
        <f t="shared" si="2"/>
        <v>99.98776034760613</v>
      </c>
      <c r="M21" s="76">
        <v>0</v>
      </c>
      <c r="N21" s="96">
        <f t="shared" si="3"/>
        <v>0</v>
      </c>
      <c r="O21" s="76">
        <v>20</v>
      </c>
      <c r="P21" s="76">
        <v>0</v>
      </c>
      <c r="Q21" s="96">
        <f t="shared" si="4"/>
        <v>0.010199710328226677</v>
      </c>
      <c r="R21" s="76">
        <v>10307</v>
      </c>
      <c r="S21" s="70"/>
      <c r="T21" s="70"/>
      <c r="U21" s="70" t="s">
        <v>92</v>
      </c>
      <c r="V21" s="70"/>
      <c r="W21" s="70"/>
      <c r="X21" s="70"/>
      <c r="Y21" s="70"/>
      <c r="Z21" s="70" t="s">
        <v>92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 t="shared" si="6"/>
        <v>300293</v>
      </c>
      <c r="E22" s="76">
        <f t="shared" si="7"/>
        <v>10</v>
      </c>
      <c r="F22" s="96">
        <f t="shared" si="0"/>
        <v>0.0033300809542679984</v>
      </c>
      <c r="G22" s="76">
        <v>10</v>
      </c>
      <c r="H22" s="76">
        <v>0</v>
      </c>
      <c r="I22" s="76">
        <f t="shared" si="8"/>
        <v>300283</v>
      </c>
      <c r="J22" s="96">
        <f t="shared" si="1"/>
        <v>99.99666991904573</v>
      </c>
      <c r="K22" s="76">
        <v>300283</v>
      </c>
      <c r="L22" s="96">
        <f t="shared" si="2"/>
        <v>99.99666991904573</v>
      </c>
      <c r="M22" s="76">
        <v>0</v>
      </c>
      <c r="N22" s="96">
        <f t="shared" si="3"/>
        <v>0</v>
      </c>
      <c r="O22" s="76">
        <v>0</v>
      </c>
      <c r="P22" s="76">
        <v>0</v>
      </c>
      <c r="Q22" s="96">
        <f t="shared" si="4"/>
        <v>0</v>
      </c>
      <c r="R22" s="76">
        <v>12190</v>
      </c>
      <c r="S22" s="70"/>
      <c r="T22" s="70"/>
      <c r="U22" s="70" t="s">
        <v>92</v>
      </c>
      <c r="V22" s="70"/>
      <c r="W22" s="70"/>
      <c r="X22" s="70"/>
      <c r="Y22" s="70"/>
      <c r="Z22" s="70" t="s">
        <v>92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 t="shared" si="6"/>
        <v>528112</v>
      </c>
      <c r="E23" s="76">
        <f t="shared" si="7"/>
        <v>88</v>
      </c>
      <c r="F23" s="96">
        <f t="shared" si="0"/>
        <v>0.016663132062895752</v>
      </c>
      <c r="G23" s="76">
        <v>88</v>
      </c>
      <c r="H23" s="76">
        <v>0</v>
      </c>
      <c r="I23" s="76">
        <f t="shared" si="8"/>
        <v>528024</v>
      </c>
      <c r="J23" s="96">
        <f t="shared" si="1"/>
        <v>99.9833368679371</v>
      </c>
      <c r="K23" s="76">
        <v>527905</v>
      </c>
      <c r="L23" s="96">
        <f t="shared" si="2"/>
        <v>99.9608037688975</v>
      </c>
      <c r="M23" s="76">
        <v>0</v>
      </c>
      <c r="N23" s="96">
        <f t="shared" si="3"/>
        <v>0</v>
      </c>
      <c r="O23" s="76">
        <v>119</v>
      </c>
      <c r="P23" s="76">
        <v>0</v>
      </c>
      <c r="Q23" s="96">
        <f t="shared" si="4"/>
        <v>0.022533099039597663</v>
      </c>
      <c r="R23" s="76">
        <v>11545</v>
      </c>
      <c r="S23" s="70"/>
      <c r="T23" s="70"/>
      <c r="U23" s="70" t="s">
        <v>92</v>
      </c>
      <c r="V23" s="70"/>
      <c r="W23" s="70"/>
      <c r="X23" s="70"/>
      <c r="Y23" s="70"/>
      <c r="Z23" s="70" t="s">
        <v>92</v>
      </c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 t="shared" si="6"/>
        <v>244580</v>
      </c>
      <c r="E24" s="76">
        <f t="shared" si="7"/>
        <v>7</v>
      </c>
      <c r="F24" s="96">
        <f t="shared" si="0"/>
        <v>0.0028620492272467086</v>
      </c>
      <c r="G24" s="76">
        <v>7</v>
      </c>
      <c r="H24" s="76">
        <v>0</v>
      </c>
      <c r="I24" s="76">
        <f t="shared" si="8"/>
        <v>244573</v>
      </c>
      <c r="J24" s="96">
        <f t="shared" si="1"/>
        <v>99.99713795077275</v>
      </c>
      <c r="K24" s="76">
        <v>244573</v>
      </c>
      <c r="L24" s="96">
        <f t="shared" si="2"/>
        <v>99.99713795077275</v>
      </c>
      <c r="M24" s="76">
        <v>0</v>
      </c>
      <c r="N24" s="96">
        <f t="shared" si="3"/>
        <v>0</v>
      </c>
      <c r="O24" s="76">
        <v>0</v>
      </c>
      <c r="P24" s="76">
        <v>0</v>
      </c>
      <c r="Q24" s="96">
        <f t="shared" si="4"/>
        <v>0</v>
      </c>
      <c r="R24" s="76">
        <v>18324</v>
      </c>
      <c r="S24" s="70"/>
      <c r="T24" s="70"/>
      <c r="U24" s="70" t="s">
        <v>92</v>
      </c>
      <c r="V24" s="70"/>
      <c r="W24" s="70"/>
      <c r="X24" s="70"/>
      <c r="Y24" s="70"/>
      <c r="Z24" s="70" t="s">
        <v>92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 t="shared" si="6"/>
        <v>319313</v>
      </c>
      <c r="E25" s="76">
        <f t="shared" si="7"/>
        <v>33</v>
      </c>
      <c r="F25" s="96">
        <f t="shared" si="0"/>
        <v>0.010334687281758024</v>
      </c>
      <c r="G25" s="76">
        <v>33</v>
      </c>
      <c r="H25" s="76">
        <v>0</v>
      </c>
      <c r="I25" s="76">
        <f t="shared" si="8"/>
        <v>319280</v>
      </c>
      <c r="J25" s="96">
        <f t="shared" si="1"/>
        <v>99.98966531271824</v>
      </c>
      <c r="K25" s="76">
        <v>319192</v>
      </c>
      <c r="L25" s="96">
        <f t="shared" si="2"/>
        <v>99.96210614663356</v>
      </c>
      <c r="M25" s="76">
        <v>0</v>
      </c>
      <c r="N25" s="96">
        <f t="shared" si="3"/>
        <v>0</v>
      </c>
      <c r="O25" s="76">
        <v>88</v>
      </c>
      <c r="P25" s="76">
        <v>88</v>
      </c>
      <c r="Q25" s="96">
        <f t="shared" si="4"/>
        <v>0.027559166084688065</v>
      </c>
      <c r="R25" s="76">
        <v>16113</v>
      </c>
      <c r="S25" s="70"/>
      <c r="T25" s="70"/>
      <c r="U25" s="70" t="s">
        <v>92</v>
      </c>
      <c r="V25" s="70"/>
      <c r="W25" s="70"/>
      <c r="X25" s="70"/>
      <c r="Y25" s="70"/>
      <c r="Z25" s="70" t="s">
        <v>92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 t="shared" si="6"/>
        <v>202258</v>
      </c>
      <c r="E26" s="76">
        <f t="shared" si="7"/>
        <v>6</v>
      </c>
      <c r="F26" s="96">
        <f t="shared" si="0"/>
        <v>0.0029665081232880773</v>
      </c>
      <c r="G26" s="76">
        <v>6</v>
      </c>
      <c r="H26" s="76">
        <v>0</v>
      </c>
      <c r="I26" s="76">
        <f t="shared" si="8"/>
        <v>202252</v>
      </c>
      <c r="J26" s="96">
        <f t="shared" si="1"/>
        <v>99.9970334918767</v>
      </c>
      <c r="K26" s="76">
        <v>202252</v>
      </c>
      <c r="L26" s="96">
        <f t="shared" si="2"/>
        <v>99.9970334918767</v>
      </c>
      <c r="M26" s="76">
        <v>0</v>
      </c>
      <c r="N26" s="96">
        <f t="shared" si="3"/>
        <v>0</v>
      </c>
      <c r="O26" s="76">
        <v>0</v>
      </c>
      <c r="P26" s="76">
        <v>0</v>
      </c>
      <c r="Q26" s="96">
        <f t="shared" si="4"/>
        <v>0</v>
      </c>
      <c r="R26" s="76">
        <v>15479</v>
      </c>
      <c r="S26" s="70"/>
      <c r="T26" s="70"/>
      <c r="U26" s="70" t="s">
        <v>92</v>
      </c>
      <c r="V26" s="70"/>
      <c r="W26" s="70"/>
      <c r="X26" s="70"/>
      <c r="Y26" s="70"/>
      <c r="Z26" s="70" t="s">
        <v>92</v>
      </c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 t="shared" si="6"/>
        <v>518216</v>
      </c>
      <c r="E27" s="76">
        <f t="shared" si="7"/>
        <v>139</v>
      </c>
      <c r="F27" s="96">
        <f t="shared" si="0"/>
        <v>0.026822792040384704</v>
      </c>
      <c r="G27" s="76">
        <v>139</v>
      </c>
      <c r="H27" s="76">
        <v>0</v>
      </c>
      <c r="I27" s="76">
        <f t="shared" si="8"/>
        <v>518077</v>
      </c>
      <c r="J27" s="96">
        <f t="shared" si="1"/>
        <v>99.97317720795962</v>
      </c>
      <c r="K27" s="76">
        <v>518055</v>
      </c>
      <c r="L27" s="96">
        <f t="shared" si="2"/>
        <v>99.96893187396762</v>
      </c>
      <c r="M27" s="76">
        <v>0</v>
      </c>
      <c r="N27" s="96">
        <f t="shared" si="3"/>
        <v>0</v>
      </c>
      <c r="O27" s="76">
        <v>22</v>
      </c>
      <c r="P27" s="76">
        <v>2</v>
      </c>
      <c r="Q27" s="96">
        <f t="shared" si="4"/>
        <v>0.004245333992003335</v>
      </c>
      <c r="R27" s="76">
        <v>18188</v>
      </c>
      <c r="S27" s="70"/>
      <c r="T27" s="70"/>
      <c r="U27" s="70" t="s">
        <v>92</v>
      </c>
      <c r="V27" s="70"/>
      <c r="W27" s="70"/>
      <c r="X27" s="70"/>
      <c r="Y27" s="70"/>
      <c r="Z27" s="70" t="s">
        <v>92</v>
      </c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 t="shared" si="6"/>
        <v>693078</v>
      </c>
      <c r="E28" s="76">
        <f t="shared" si="7"/>
        <v>433</v>
      </c>
      <c r="F28" s="96">
        <f t="shared" si="0"/>
        <v>0.06247493067158387</v>
      </c>
      <c r="G28" s="76">
        <v>433</v>
      </c>
      <c r="H28" s="76">
        <v>0</v>
      </c>
      <c r="I28" s="76">
        <f t="shared" si="8"/>
        <v>692645</v>
      </c>
      <c r="J28" s="96">
        <f t="shared" si="1"/>
        <v>99.93752506932842</v>
      </c>
      <c r="K28" s="76">
        <v>691749</v>
      </c>
      <c r="L28" s="96">
        <f t="shared" si="2"/>
        <v>99.80824669084865</v>
      </c>
      <c r="M28" s="76">
        <v>0</v>
      </c>
      <c r="N28" s="96">
        <f t="shared" si="3"/>
        <v>0</v>
      </c>
      <c r="O28" s="76">
        <v>896</v>
      </c>
      <c r="P28" s="76">
        <v>0</v>
      </c>
      <c r="Q28" s="96">
        <f t="shared" si="4"/>
        <v>0.12927837847976706</v>
      </c>
      <c r="R28" s="76">
        <v>13863</v>
      </c>
      <c r="S28" s="70"/>
      <c r="T28" s="70"/>
      <c r="U28" s="70" t="s">
        <v>92</v>
      </c>
      <c r="V28" s="70"/>
      <c r="W28" s="70"/>
      <c r="X28" s="70"/>
      <c r="Y28" s="70" t="s">
        <v>92</v>
      </c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 t="shared" si="6"/>
        <v>640762</v>
      </c>
      <c r="E29" s="76">
        <f t="shared" si="7"/>
        <v>1600</v>
      </c>
      <c r="F29" s="96">
        <f t="shared" si="0"/>
        <v>0.24970269772552053</v>
      </c>
      <c r="G29" s="76">
        <v>1600</v>
      </c>
      <c r="H29" s="76">
        <v>0</v>
      </c>
      <c r="I29" s="76">
        <f t="shared" si="8"/>
        <v>639162</v>
      </c>
      <c r="J29" s="96">
        <f t="shared" si="1"/>
        <v>99.75029730227448</v>
      </c>
      <c r="K29" s="76">
        <v>638140</v>
      </c>
      <c r="L29" s="96">
        <f t="shared" si="2"/>
        <v>99.59079970410231</v>
      </c>
      <c r="M29" s="76">
        <v>0</v>
      </c>
      <c r="N29" s="96">
        <f t="shared" si="3"/>
        <v>0</v>
      </c>
      <c r="O29" s="76">
        <v>1022</v>
      </c>
      <c r="P29" s="76">
        <v>469</v>
      </c>
      <c r="Q29" s="96">
        <f t="shared" si="4"/>
        <v>0.15949759817217624</v>
      </c>
      <c r="R29" s="76">
        <v>23398</v>
      </c>
      <c r="S29" s="70"/>
      <c r="T29" s="70"/>
      <c r="U29" s="70" t="s">
        <v>92</v>
      </c>
      <c r="V29" s="70"/>
      <c r="W29" s="70"/>
      <c r="X29" s="70"/>
      <c r="Y29" s="70"/>
      <c r="Z29" s="70" t="s">
        <v>92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 t="shared" si="6"/>
        <v>431987</v>
      </c>
      <c r="E30" s="76">
        <f t="shared" si="7"/>
        <v>1064</v>
      </c>
      <c r="F30" s="96">
        <f t="shared" si="0"/>
        <v>0.2463037082134416</v>
      </c>
      <c r="G30" s="76">
        <v>1064</v>
      </c>
      <c r="H30" s="76">
        <v>0</v>
      </c>
      <c r="I30" s="76">
        <f t="shared" si="8"/>
        <v>430923</v>
      </c>
      <c r="J30" s="96">
        <f t="shared" si="1"/>
        <v>99.75369629178655</v>
      </c>
      <c r="K30" s="76">
        <v>430513</v>
      </c>
      <c r="L30" s="96">
        <f t="shared" si="2"/>
        <v>99.65878602828326</v>
      </c>
      <c r="M30" s="76">
        <v>0</v>
      </c>
      <c r="N30" s="96">
        <f t="shared" si="3"/>
        <v>0</v>
      </c>
      <c r="O30" s="76">
        <v>410</v>
      </c>
      <c r="P30" s="76">
        <v>5</v>
      </c>
      <c r="Q30" s="96">
        <f t="shared" si="4"/>
        <v>0.09491026350329987</v>
      </c>
      <c r="R30" s="76">
        <v>14450</v>
      </c>
      <c r="S30" s="70"/>
      <c r="T30" s="70"/>
      <c r="U30" s="70" t="s">
        <v>92</v>
      </c>
      <c r="V30" s="70"/>
      <c r="W30" s="70"/>
      <c r="X30" s="70"/>
      <c r="Y30" s="70"/>
      <c r="Z30" s="70" t="s">
        <v>92</v>
      </c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 t="shared" si="6"/>
        <v>651733</v>
      </c>
      <c r="E31" s="76">
        <f t="shared" si="7"/>
        <v>673</v>
      </c>
      <c r="F31" s="96">
        <f t="shared" si="0"/>
        <v>0.10326314610430959</v>
      </c>
      <c r="G31" s="76">
        <v>673</v>
      </c>
      <c r="H31" s="76">
        <v>0</v>
      </c>
      <c r="I31" s="76">
        <f t="shared" si="8"/>
        <v>651060</v>
      </c>
      <c r="J31" s="96">
        <f t="shared" si="1"/>
        <v>99.89673685389569</v>
      </c>
      <c r="K31" s="76">
        <v>650440</v>
      </c>
      <c r="L31" s="96">
        <f t="shared" si="2"/>
        <v>99.80160587234343</v>
      </c>
      <c r="M31" s="76">
        <v>0</v>
      </c>
      <c r="N31" s="96">
        <f t="shared" si="3"/>
        <v>0</v>
      </c>
      <c r="O31" s="76">
        <v>620</v>
      </c>
      <c r="P31" s="76">
        <v>0</v>
      </c>
      <c r="Q31" s="96">
        <f t="shared" si="4"/>
        <v>0.09513098155226143</v>
      </c>
      <c r="R31" s="76">
        <v>25416</v>
      </c>
      <c r="S31" s="70"/>
      <c r="T31" s="70"/>
      <c r="U31" s="70" t="s">
        <v>92</v>
      </c>
      <c r="V31" s="70"/>
      <c r="W31" s="70"/>
      <c r="X31" s="70"/>
      <c r="Y31" s="70"/>
      <c r="Z31" s="70" t="s">
        <v>92</v>
      </c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 t="shared" si="6"/>
        <v>551354</v>
      </c>
      <c r="E32" s="76">
        <f t="shared" si="7"/>
        <v>6313</v>
      </c>
      <c r="F32" s="96">
        <f t="shared" si="0"/>
        <v>1.1449994014734635</v>
      </c>
      <c r="G32" s="76">
        <v>6313</v>
      </c>
      <c r="H32" s="76">
        <v>0</v>
      </c>
      <c r="I32" s="76">
        <f t="shared" si="8"/>
        <v>545041</v>
      </c>
      <c r="J32" s="96">
        <f t="shared" si="1"/>
        <v>98.85500059852653</v>
      </c>
      <c r="K32" s="76">
        <v>497293</v>
      </c>
      <c r="L32" s="96">
        <f t="shared" si="2"/>
        <v>90.19486573054698</v>
      </c>
      <c r="M32" s="76">
        <v>0</v>
      </c>
      <c r="N32" s="96">
        <f t="shared" si="3"/>
        <v>0</v>
      </c>
      <c r="O32" s="76">
        <v>47748</v>
      </c>
      <c r="P32" s="76">
        <v>27042</v>
      </c>
      <c r="Q32" s="96">
        <f t="shared" si="4"/>
        <v>8.660134867979556</v>
      </c>
      <c r="R32" s="76">
        <v>9277</v>
      </c>
      <c r="S32" s="70"/>
      <c r="T32" s="70" t="s">
        <v>92</v>
      </c>
      <c r="U32" s="70"/>
      <c r="V32" s="70"/>
      <c r="W32" s="70"/>
      <c r="X32" s="70"/>
      <c r="Y32" s="70" t="s">
        <v>92</v>
      </c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 t="shared" si="6"/>
        <v>178151</v>
      </c>
      <c r="E33" s="76">
        <f t="shared" si="7"/>
        <v>492</v>
      </c>
      <c r="F33" s="96">
        <f t="shared" si="0"/>
        <v>0.2761702151545599</v>
      </c>
      <c r="G33" s="76">
        <v>492</v>
      </c>
      <c r="H33" s="76">
        <v>0</v>
      </c>
      <c r="I33" s="76">
        <f t="shared" si="8"/>
        <v>177659</v>
      </c>
      <c r="J33" s="96">
        <f t="shared" si="1"/>
        <v>99.72382978484544</v>
      </c>
      <c r="K33" s="76">
        <v>177024</v>
      </c>
      <c r="L33" s="96">
        <f t="shared" si="2"/>
        <v>99.36739058439188</v>
      </c>
      <c r="M33" s="76">
        <v>0</v>
      </c>
      <c r="N33" s="96">
        <f t="shared" si="3"/>
        <v>0</v>
      </c>
      <c r="O33" s="76">
        <v>635</v>
      </c>
      <c r="P33" s="76">
        <v>0</v>
      </c>
      <c r="Q33" s="96">
        <f t="shared" si="4"/>
        <v>0.3564392004535478</v>
      </c>
      <c r="R33" s="76">
        <v>3684</v>
      </c>
      <c r="S33" s="70" t="s">
        <v>92</v>
      </c>
      <c r="T33" s="70"/>
      <c r="U33" s="70"/>
      <c r="V33" s="70"/>
      <c r="W33" s="70"/>
      <c r="X33" s="70"/>
      <c r="Y33" s="70"/>
      <c r="Z33" s="70" t="s">
        <v>92</v>
      </c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 t="shared" si="6"/>
        <v>135127</v>
      </c>
      <c r="E34" s="76">
        <f t="shared" si="7"/>
        <v>10</v>
      </c>
      <c r="F34" s="96">
        <f t="shared" si="0"/>
        <v>0.00740044550681951</v>
      </c>
      <c r="G34" s="76">
        <v>10</v>
      </c>
      <c r="H34" s="76">
        <v>0</v>
      </c>
      <c r="I34" s="76">
        <f t="shared" si="8"/>
        <v>135117</v>
      </c>
      <c r="J34" s="96">
        <f t="shared" si="1"/>
        <v>99.99259955449318</v>
      </c>
      <c r="K34" s="76">
        <v>135117</v>
      </c>
      <c r="L34" s="96">
        <f t="shared" si="2"/>
        <v>99.99259955449318</v>
      </c>
      <c r="M34" s="76">
        <v>0</v>
      </c>
      <c r="N34" s="96">
        <f t="shared" si="3"/>
        <v>0</v>
      </c>
      <c r="O34" s="76">
        <v>0</v>
      </c>
      <c r="P34" s="76">
        <v>0</v>
      </c>
      <c r="Q34" s="96">
        <f t="shared" si="4"/>
        <v>0</v>
      </c>
      <c r="R34" s="76">
        <v>2424</v>
      </c>
      <c r="S34" s="70" t="s">
        <v>92</v>
      </c>
      <c r="T34" s="70"/>
      <c r="U34" s="70"/>
      <c r="V34" s="70"/>
      <c r="W34" s="70" t="s">
        <v>92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 t="shared" si="6"/>
        <v>180005</v>
      </c>
      <c r="E35" s="76">
        <f t="shared" si="7"/>
        <v>7</v>
      </c>
      <c r="F35" s="96">
        <f t="shared" si="0"/>
        <v>0.0038887808671981337</v>
      </c>
      <c r="G35" s="76">
        <v>7</v>
      </c>
      <c r="H35" s="76">
        <v>0</v>
      </c>
      <c r="I35" s="76">
        <f t="shared" si="8"/>
        <v>179998</v>
      </c>
      <c r="J35" s="96">
        <f t="shared" si="1"/>
        <v>99.9961112191328</v>
      </c>
      <c r="K35" s="76">
        <v>179984</v>
      </c>
      <c r="L35" s="96">
        <f t="shared" si="2"/>
        <v>99.98833365739841</v>
      </c>
      <c r="M35" s="76">
        <v>0</v>
      </c>
      <c r="N35" s="96">
        <f t="shared" si="3"/>
        <v>0</v>
      </c>
      <c r="O35" s="76">
        <v>14</v>
      </c>
      <c r="P35" s="76">
        <v>0</v>
      </c>
      <c r="Q35" s="96">
        <f t="shared" si="4"/>
        <v>0.007777561734396267</v>
      </c>
      <c r="R35" s="76">
        <v>3104</v>
      </c>
      <c r="S35" s="70" t="s">
        <v>92</v>
      </c>
      <c r="T35" s="70"/>
      <c r="U35" s="70"/>
      <c r="V35" s="70"/>
      <c r="W35" s="70"/>
      <c r="X35" s="70"/>
      <c r="Y35" s="70"/>
      <c r="Z35" s="70" t="s">
        <v>92</v>
      </c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 t="shared" si="6"/>
        <v>138192</v>
      </c>
      <c r="E36" s="76">
        <f t="shared" si="7"/>
        <v>3354</v>
      </c>
      <c r="F36" s="96">
        <f t="shared" si="0"/>
        <v>2.427058006252171</v>
      </c>
      <c r="G36" s="76">
        <v>3354</v>
      </c>
      <c r="H36" s="76">
        <v>0</v>
      </c>
      <c r="I36" s="76">
        <f t="shared" si="8"/>
        <v>134838</v>
      </c>
      <c r="J36" s="96">
        <f t="shared" si="1"/>
        <v>97.57294199374783</v>
      </c>
      <c r="K36" s="76">
        <v>131064</v>
      </c>
      <c r="L36" s="96">
        <f t="shared" si="2"/>
        <v>94.84195901354637</v>
      </c>
      <c r="M36" s="76"/>
      <c r="N36" s="96">
        <f t="shared" si="3"/>
        <v>0</v>
      </c>
      <c r="O36" s="76">
        <v>3774</v>
      </c>
      <c r="P36" s="76">
        <v>1497</v>
      </c>
      <c r="Q36" s="96">
        <f t="shared" si="4"/>
        <v>2.7309829802014587</v>
      </c>
      <c r="R36" s="76">
        <v>1552</v>
      </c>
      <c r="S36" s="70"/>
      <c r="T36" s="70"/>
      <c r="U36" s="70" t="s">
        <v>92</v>
      </c>
      <c r="V36" s="70"/>
      <c r="W36" s="70"/>
      <c r="X36" s="70"/>
      <c r="Y36" s="70"/>
      <c r="Z36" s="70" t="s">
        <v>92</v>
      </c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 t="shared" si="6"/>
        <v>249893</v>
      </c>
      <c r="E37" s="76">
        <f t="shared" si="7"/>
        <v>104</v>
      </c>
      <c r="F37" s="96">
        <f t="shared" si="0"/>
        <v>0.04161781242371735</v>
      </c>
      <c r="G37" s="76">
        <v>104</v>
      </c>
      <c r="H37" s="76">
        <v>0</v>
      </c>
      <c r="I37" s="76">
        <f t="shared" si="8"/>
        <v>249789</v>
      </c>
      <c r="J37" s="96">
        <f t="shared" si="1"/>
        <v>99.95838218757628</v>
      </c>
      <c r="K37" s="76">
        <v>249716</v>
      </c>
      <c r="L37" s="96">
        <f t="shared" si="2"/>
        <v>99.92916968462502</v>
      </c>
      <c r="M37" s="76">
        <v>0</v>
      </c>
      <c r="N37" s="96">
        <f t="shared" si="3"/>
        <v>0</v>
      </c>
      <c r="O37" s="76">
        <v>73</v>
      </c>
      <c r="P37" s="76">
        <v>0</v>
      </c>
      <c r="Q37" s="96">
        <f t="shared" si="4"/>
        <v>0.02921250295126314</v>
      </c>
      <c r="R37" s="76">
        <v>4504</v>
      </c>
      <c r="S37" s="70"/>
      <c r="T37" s="70" t="s">
        <v>92</v>
      </c>
      <c r="U37" s="70"/>
      <c r="V37" s="70"/>
      <c r="W37" s="70"/>
      <c r="X37" s="70" t="s">
        <v>92</v>
      </c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 t="shared" si="6"/>
        <v>110981</v>
      </c>
      <c r="E38" s="76">
        <f t="shared" si="7"/>
        <v>917</v>
      </c>
      <c r="F38" s="96">
        <f t="shared" si="0"/>
        <v>0.8262675593119544</v>
      </c>
      <c r="G38" s="76">
        <v>917</v>
      </c>
      <c r="H38" s="76">
        <v>0</v>
      </c>
      <c r="I38" s="76">
        <f t="shared" si="8"/>
        <v>110064</v>
      </c>
      <c r="J38" s="96">
        <f t="shared" si="1"/>
        <v>99.17373244068804</v>
      </c>
      <c r="K38" s="76">
        <v>108613</v>
      </c>
      <c r="L38" s="96">
        <f t="shared" si="2"/>
        <v>97.86630143898505</v>
      </c>
      <c r="M38" s="76">
        <v>0</v>
      </c>
      <c r="N38" s="96">
        <f t="shared" si="3"/>
        <v>0</v>
      </c>
      <c r="O38" s="76">
        <v>1451</v>
      </c>
      <c r="P38" s="76">
        <v>479</v>
      </c>
      <c r="Q38" s="96">
        <f t="shared" si="4"/>
        <v>1.3074310017029942</v>
      </c>
      <c r="R38" s="76">
        <v>2246</v>
      </c>
      <c r="S38" s="70" t="s">
        <v>92</v>
      </c>
      <c r="T38" s="70"/>
      <c r="U38" s="70"/>
      <c r="V38" s="70"/>
      <c r="W38" s="70" t="s">
        <v>92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 t="shared" si="6"/>
        <v>216846</v>
      </c>
      <c r="E39" s="76">
        <f t="shared" si="7"/>
        <v>127</v>
      </c>
      <c r="F39" s="96">
        <f aca="true" t="shared" si="9" ref="F39:F70">IF(D39&gt;0,E39/D39*100,"-")</f>
        <v>0.058566909235125385</v>
      </c>
      <c r="G39" s="76">
        <v>127</v>
      </c>
      <c r="H39" s="76">
        <v>0</v>
      </c>
      <c r="I39" s="76">
        <f t="shared" si="8"/>
        <v>216719</v>
      </c>
      <c r="J39" s="96">
        <f aca="true" t="shared" si="10" ref="J39:J70">IF($D39&gt;0,I39/$D39*100,"-")</f>
        <v>99.94143309076487</v>
      </c>
      <c r="K39" s="76">
        <v>216653</v>
      </c>
      <c r="L39" s="96">
        <f aca="true" t="shared" si="11" ref="L39:L70">IF($D39&gt;0,K39/$D39*100,"-")</f>
        <v>99.91099674423324</v>
      </c>
      <c r="M39" s="76">
        <v>0</v>
      </c>
      <c r="N39" s="96">
        <f aca="true" t="shared" si="12" ref="N39:N70">IF($D39&gt;0,M39/$D39*100,"-")</f>
        <v>0</v>
      </c>
      <c r="O39" s="76">
        <v>66</v>
      </c>
      <c r="P39" s="76">
        <v>66</v>
      </c>
      <c r="Q39" s="96">
        <f aca="true" t="shared" si="13" ref="Q39:Q70">IF($D39&gt;0,O39/$D39*100,"-")</f>
        <v>0.030436346531639964</v>
      </c>
      <c r="R39" s="76">
        <v>4029</v>
      </c>
      <c r="S39" s="70" t="s">
        <v>92</v>
      </c>
      <c r="T39" s="70"/>
      <c r="U39" s="70"/>
      <c r="V39" s="70"/>
      <c r="W39" s="70"/>
      <c r="X39" s="70"/>
      <c r="Y39" s="70"/>
      <c r="Z39" s="70" t="s">
        <v>92</v>
      </c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 aca="true" t="shared" si="14" ref="D40:D71">+SUM(E40,+I40)</f>
        <v>416664</v>
      </c>
      <c r="E40" s="76">
        <f aca="true" t="shared" si="15" ref="E40:E70">+SUM(G40,+H40)</f>
        <v>2990</v>
      </c>
      <c r="F40" s="96">
        <f t="shared" si="9"/>
        <v>0.717604592669393</v>
      </c>
      <c r="G40" s="76">
        <v>2990</v>
      </c>
      <c r="H40" s="76">
        <v>0</v>
      </c>
      <c r="I40" s="76">
        <f aca="true" t="shared" si="16" ref="I40:I70">+SUM(K40,+M40,+O40)</f>
        <v>413674</v>
      </c>
      <c r="J40" s="96">
        <f t="shared" si="10"/>
        <v>99.2823954073306</v>
      </c>
      <c r="K40" s="76">
        <v>385664</v>
      </c>
      <c r="L40" s="96">
        <f t="shared" si="11"/>
        <v>92.55995238369525</v>
      </c>
      <c r="M40" s="76">
        <v>0</v>
      </c>
      <c r="N40" s="96">
        <f t="shared" si="12"/>
        <v>0</v>
      </c>
      <c r="O40" s="76">
        <v>28010</v>
      </c>
      <c r="P40" s="76">
        <v>20477</v>
      </c>
      <c r="Q40" s="96">
        <f t="shared" si="13"/>
        <v>6.722443023635351</v>
      </c>
      <c r="R40" s="76">
        <v>5448</v>
      </c>
      <c r="S40" s="70"/>
      <c r="T40" s="70"/>
      <c r="U40" s="70" t="s">
        <v>92</v>
      </c>
      <c r="V40" s="70"/>
      <c r="W40" s="70"/>
      <c r="X40" s="70"/>
      <c r="Y40" s="70" t="s">
        <v>92</v>
      </c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 t="shared" si="14"/>
        <v>111383</v>
      </c>
      <c r="E41" s="76">
        <f t="shared" si="15"/>
        <v>54</v>
      </c>
      <c r="F41" s="96">
        <f t="shared" si="9"/>
        <v>0.04848136609716025</v>
      </c>
      <c r="G41" s="76">
        <v>54</v>
      </c>
      <c r="H41" s="76">
        <v>0</v>
      </c>
      <c r="I41" s="76">
        <f t="shared" si="16"/>
        <v>111329</v>
      </c>
      <c r="J41" s="96">
        <f t="shared" si="10"/>
        <v>99.95151863390284</v>
      </c>
      <c r="K41" s="76">
        <v>111269</v>
      </c>
      <c r="L41" s="96">
        <f t="shared" si="11"/>
        <v>99.89765044935044</v>
      </c>
      <c r="M41" s="76">
        <v>0</v>
      </c>
      <c r="N41" s="96">
        <f t="shared" si="12"/>
        <v>0</v>
      </c>
      <c r="O41" s="76">
        <v>60</v>
      </c>
      <c r="P41" s="76">
        <v>0</v>
      </c>
      <c r="Q41" s="96">
        <f t="shared" si="13"/>
        <v>0.05386818455240028</v>
      </c>
      <c r="R41" s="76">
        <v>2355</v>
      </c>
      <c r="S41" s="70" t="s">
        <v>92</v>
      </c>
      <c r="T41" s="70"/>
      <c r="U41" s="70"/>
      <c r="V41" s="70"/>
      <c r="W41" s="70" t="s">
        <v>92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 t="shared" si="14"/>
        <v>183889</v>
      </c>
      <c r="E42" s="76">
        <f t="shared" si="15"/>
        <v>329</v>
      </c>
      <c r="F42" s="96">
        <f t="shared" si="9"/>
        <v>0.1789122786028528</v>
      </c>
      <c r="G42" s="76">
        <v>329</v>
      </c>
      <c r="H42" s="76">
        <v>0</v>
      </c>
      <c r="I42" s="76">
        <f t="shared" si="16"/>
        <v>183560</v>
      </c>
      <c r="J42" s="96">
        <f t="shared" si="10"/>
        <v>99.82108772139715</v>
      </c>
      <c r="K42" s="76">
        <v>183225</v>
      </c>
      <c r="L42" s="96">
        <f t="shared" si="11"/>
        <v>99.63891260488664</v>
      </c>
      <c r="M42" s="76">
        <v>0</v>
      </c>
      <c r="N42" s="96">
        <f t="shared" si="12"/>
        <v>0</v>
      </c>
      <c r="O42" s="76">
        <v>335</v>
      </c>
      <c r="P42" s="76">
        <v>0</v>
      </c>
      <c r="Q42" s="96">
        <f t="shared" si="13"/>
        <v>0.1821751165105036</v>
      </c>
      <c r="R42" s="76">
        <v>4239</v>
      </c>
      <c r="S42" s="70"/>
      <c r="T42" s="70" t="s">
        <v>92</v>
      </c>
      <c r="U42" s="70"/>
      <c r="V42" s="70"/>
      <c r="W42" s="70" t="s">
        <v>92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 t="shared" si="14"/>
        <v>174118</v>
      </c>
      <c r="E43" s="76">
        <f t="shared" si="15"/>
        <v>8532</v>
      </c>
      <c r="F43" s="96">
        <f t="shared" si="9"/>
        <v>4.900125202448915</v>
      </c>
      <c r="G43" s="76">
        <v>8532</v>
      </c>
      <c r="H43" s="76">
        <v>0</v>
      </c>
      <c r="I43" s="76">
        <f t="shared" si="16"/>
        <v>165586</v>
      </c>
      <c r="J43" s="96">
        <f t="shared" si="10"/>
        <v>95.09987479755108</v>
      </c>
      <c r="K43" s="76">
        <v>156880</v>
      </c>
      <c r="L43" s="96">
        <f t="shared" si="11"/>
        <v>90.09981736523507</v>
      </c>
      <c r="M43" s="76">
        <v>0</v>
      </c>
      <c r="N43" s="96">
        <f t="shared" si="12"/>
        <v>0</v>
      </c>
      <c r="O43" s="76">
        <v>8706</v>
      </c>
      <c r="P43" s="76">
        <v>1140</v>
      </c>
      <c r="Q43" s="96">
        <f t="shared" si="13"/>
        <v>5.000057432316016</v>
      </c>
      <c r="R43" s="76">
        <v>2468</v>
      </c>
      <c r="S43" s="70"/>
      <c r="T43" s="70" t="s">
        <v>92</v>
      </c>
      <c r="U43" s="70"/>
      <c r="V43" s="70"/>
      <c r="W43" s="70" t="s">
        <v>92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 t="shared" si="14"/>
        <v>149570</v>
      </c>
      <c r="E44" s="76">
        <f t="shared" si="15"/>
        <v>720</v>
      </c>
      <c r="F44" s="96">
        <f t="shared" si="9"/>
        <v>0.4813799558735041</v>
      </c>
      <c r="G44" s="76">
        <v>720</v>
      </c>
      <c r="H44" s="76">
        <v>0</v>
      </c>
      <c r="I44" s="76">
        <f t="shared" si="16"/>
        <v>148850</v>
      </c>
      <c r="J44" s="96">
        <f t="shared" si="10"/>
        <v>99.5186200441265</v>
      </c>
      <c r="K44" s="76">
        <v>147253</v>
      </c>
      <c r="L44" s="96">
        <f t="shared" si="11"/>
        <v>98.45089255866817</v>
      </c>
      <c r="M44" s="76">
        <v>0</v>
      </c>
      <c r="N44" s="96">
        <f t="shared" si="12"/>
        <v>0</v>
      </c>
      <c r="O44" s="76">
        <v>1597</v>
      </c>
      <c r="P44" s="76">
        <v>495</v>
      </c>
      <c r="Q44" s="96">
        <f t="shared" si="13"/>
        <v>1.0677274854583139</v>
      </c>
      <c r="R44" s="76">
        <v>2268</v>
      </c>
      <c r="S44" s="70" t="s">
        <v>92</v>
      </c>
      <c r="T44" s="70"/>
      <c r="U44" s="70"/>
      <c r="V44" s="70"/>
      <c r="W44" s="70" t="s">
        <v>92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 t="shared" si="14"/>
        <v>116479</v>
      </c>
      <c r="E45" s="76">
        <f t="shared" si="15"/>
        <v>302</v>
      </c>
      <c r="F45" s="96">
        <f t="shared" si="9"/>
        <v>0.25927420393375633</v>
      </c>
      <c r="G45" s="76">
        <v>302</v>
      </c>
      <c r="H45" s="76">
        <v>0</v>
      </c>
      <c r="I45" s="76">
        <f t="shared" si="16"/>
        <v>116177</v>
      </c>
      <c r="J45" s="96">
        <f t="shared" si="10"/>
        <v>99.74072579606624</v>
      </c>
      <c r="K45" s="76">
        <v>115379</v>
      </c>
      <c r="L45" s="96">
        <f t="shared" si="11"/>
        <v>99.05562376050618</v>
      </c>
      <c r="M45" s="76">
        <v>0</v>
      </c>
      <c r="N45" s="96">
        <f t="shared" si="12"/>
        <v>0</v>
      </c>
      <c r="O45" s="76">
        <v>798</v>
      </c>
      <c r="P45" s="76">
        <v>4</v>
      </c>
      <c r="Q45" s="96">
        <f t="shared" si="13"/>
        <v>0.685102035560058</v>
      </c>
      <c r="R45" s="76">
        <v>1730</v>
      </c>
      <c r="S45" s="70"/>
      <c r="T45" s="70" t="s">
        <v>92</v>
      </c>
      <c r="U45" s="70"/>
      <c r="V45" s="70"/>
      <c r="W45" s="70" t="s">
        <v>92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 t="shared" si="14"/>
        <v>72907</v>
      </c>
      <c r="E46" s="76">
        <f t="shared" si="15"/>
        <v>169</v>
      </c>
      <c r="F46" s="96">
        <f t="shared" si="9"/>
        <v>0.23180215891478187</v>
      </c>
      <c r="G46" s="76">
        <v>169</v>
      </c>
      <c r="H46" s="76">
        <v>0</v>
      </c>
      <c r="I46" s="76">
        <f t="shared" si="16"/>
        <v>72738</v>
      </c>
      <c r="J46" s="96">
        <f t="shared" si="10"/>
        <v>99.76819784108521</v>
      </c>
      <c r="K46" s="76">
        <v>71332</v>
      </c>
      <c r="L46" s="96">
        <f t="shared" si="11"/>
        <v>97.83971360774686</v>
      </c>
      <c r="M46" s="76">
        <v>0</v>
      </c>
      <c r="N46" s="96">
        <f t="shared" si="12"/>
        <v>0</v>
      </c>
      <c r="O46" s="76">
        <v>1406</v>
      </c>
      <c r="P46" s="76">
        <v>0</v>
      </c>
      <c r="Q46" s="96">
        <f t="shared" si="13"/>
        <v>1.9284842333383627</v>
      </c>
      <c r="R46" s="76">
        <v>1457</v>
      </c>
      <c r="S46" s="70" t="s">
        <v>92</v>
      </c>
      <c r="T46" s="70"/>
      <c r="U46" s="70"/>
      <c r="V46" s="70"/>
      <c r="W46" s="70" t="s">
        <v>92</v>
      </c>
      <c r="X46" s="70"/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 t="shared" si="14"/>
        <v>58234</v>
      </c>
      <c r="E47" s="76">
        <f t="shared" si="15"/>
        <v>141</v>
      </c>
      <c r="F47" s="96">
        <f t="shared" si="9"/>
        <v>0.24212659271216128</v>
      </c>
      <c r="G47" s="76">
        <v>141</v>
      </c>
      <c r="H47" s="76">
        <v>0</v>
      </c>
      <c r="I47" s="76">
        <f t="shared" si="16"/>
        <v>58093</v>
      </c>
      <c r="J47" s="96">
        <f t="shared" si="10"/>
        <v>99.75787340728783</v>
      </c>
      <c r="K47" s="76">
        <v>58024</v>
      </c>
      <c r="L47" s="96">
        <f t="shared" si="11"/>
        <v>99.63938592574785</v>
      </c>
      <c r="M47" s="76">
        <v>0</v>
      </c>
      <c r="N47" s="96">
        <f t="shared" si="12"/>
        <v>0</v>
      </c>
      <c r="O47" s="76">
        <v>69</v>
      </c>
      <c r="P47" s="76">
        <v>0</v>
      </c>
      <c r="Q47" s="96">
        <f t="shared" si="13"/>
        <v>0.11848748153999382</v>
      </c>
      <c r="R47" s="76">
        <v>2462</v>
      </c>
      <c r="S47" s="70" t="s">
        <v>92</v>
      </c>
      <c r="T47" s="70"/>
      <c r="U47" s="70"/>
      <c r="V47" s="70"/>
      <c r="W47" s="70"/>
      <c r="X47" s="70"/>
      <c r="Y47" s="70"/>
      <c r="Z47" s="70" t="s">
        <v>92</v>
      </c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 t="shared" si="14"/>
        <v>76227</v>
      </c>
      <c r="E48" s="76">
        <f t="shared" si="15"/>
        <v>0</v>
      </c>
      <c r="F48" s="96">
        <f t="shared" si="9"/>
        <v>0</v>
      </c>
      <c r="G48" s="76">
        <v>0</v>
      </c>
      <c r="H48" s="76">
        <v>0</v>
      </c>
      <c r="I48" s="76">
        <f t="shared" si="16"/>
        <v>76227</v>
      </c>
      <c r="J48" s="96">
        <f t="shared" si="10"/>
        <v>100</v>
      </c>
      <c r="K48" s="76">
        <v>76227</v>
      </c>
      <c r="L48" s="96">
        <f t="shared" si="11"/>
        <v>100</v>
      </c>
      <c r="M48" s="76">
        <v>0</v>
      </c>
      <c r="N48" s="96">
        <f t="shared" si="12"/>
        <v>0</v>
      </c>
      <c r="O48" s="76">
        <v>0</v>
      </c>
      <c r="P48" s="76">
        <v>0</v>
      </c>
      <c r="Q48" s="96">
        <f t="shared" si="13"/>
        <v>0</v>
      </c>
      <c r="R48" s="76">
        <v>983</v>
      </c>
      <c r="S48" s="70"/>
      <c r="T48" s="70"/>
      <c r="U48" s="70"/>
      <c r="V48" s="70" t="s">
        <v>92</v>
      </c>
      <c r="W48" s="70"/>
      <c r="X48" s="70"/>
      <c r="Y48" s="70"/>
      <c r="Z48" s="70" t="s">
        <v>92</v>
      </c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 t="shared" si="14"/>
        <v>82412</v>
      </c>
      <c r="E49" s="76">
        <f t="shared" si="15"/>
        <v>318</v>
      </c>
      <c r="F49" s="96">
        <f t="shared" si="9"/>
        <v>0.38586613599961167</v>
      </c>
      <c r="G49" s="76">
        <v>318</v>
      </c>
      <c r="H49" s="76">
        <v>0</v>
      </c>
      <c r="I49" s="76">
        <f t="shared" si="16"/>
        <v>82094</v>
      </c>
      <c r="J49" s="96">
        <f t="shared" si="10"/>
        <v>99.6141338640004</v>
      </c>
      <c r="K49" s="76">
        <v>80731</v>
      </c>
      <c r="L49" s="96">
        <f t="shared" si="11"/>
        <v>97.9602485074989</v>
      </c>
      <c r="M49" s="76">
        <v>1363</v>
      </c>
      <c r="N49" s="96">
        <f t="shared" si="12"/>
        <v>1.6538853565014806</v>
      </c>
      <c r="O49" s="76">
        <v>0</v>
      </c>
      <c r="P49" s="76">
        <v>0</v>
      </c>
      <c r="Q49" s="96">
        <f t="shared" si="13"/>
        <v>0</v>
      </c>
      <c r="R49" s="76">
        <v>1054</v>
      </c>
      <c r="S49" s="70"/>
      <c r="T49" s="70" t="s">
        <v>92</v>
      </c>
      <c r="U49" s="70"/>
      <c r="V49" s="70"/>
      <c r="W49" s="70" t="s">
        <v>92</v>
      </c>
      <c r="X49" s="70"/>
      <c r="Y49" s="70"/>
      <c r="Z49" s="70"/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 t="shared" si="14"/>
        <v>73733</v>
      </c>
      <c r="E50" s="76">
        <f t="shared" si="15"/>
        <v>151</v>
      </c>
      <c r="F50" s="96">
        <f t="shared" si="9"/>
        <v>0.20479296922680484</v>
      </c>
      <c r="G50" s="76">
        <v>151</v>
      </c>
      <c r="H50" s="76">
        <v>0</v>
      </c>
      <c r="I50" s="76">
        <f t="shared" si="16"/>
        <v>73582</v>
      </c>
      <c r="J50" s="96">
        <f t="shared" si="10"/>
        <v>99.7952070307732</v>
      </c>
      <c r="K50" s="76">
        <v>72644</v>
      </c>
      <c r="L50" s="96">
        <f t="shared" si="11"/>
        <v>98.52304938087424</v>
      </c>
      <c r="M50" s="76">
        <v>0</v>
      </c>
      <c r="N50" s="96">
        <f t="shared" si="12"/>
        <v>0</v>
      </c>
      <c r="O50" s="76">
        <v>938</v>
      </c>
      <c r="P50" s="76">
        <v>0</v>
      </c>
      <c r="Q50" s="96">
        <f t="shared" si="13"/>
        <v>1.2721576498989597</v>
      </c>
      <c r="R50" s="76">
        <v>1044</v>
      </c>
      <c r="S50" s="70"/>
      <c r="T50" s="70" t="s">
        <v>92</v>
      </c>
      <c r="U50" s="70"/>
      <c r="V50" s="70"/>
      <c r="W50" s="70" t="s">
        <v>92</v>
      </c>
      <c r="X50" s="70"/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 t="shared" si="14"/>
        <v>114848</v>
      </c>
      <c r="E51" s="76">
        <f t="shared" si="15"/>
        <v>591</v>
      </c>
      <c r="F51" s="96">
        <f t="shared" si="9"/>
        <v>0.5145932014488716</v>
      </c>
      <c r="G51" s="76">
        <v>591</v>
      </c>
      <c r="H51" s="76">
        <v>0</v>
      </c>
      <c r="I51" s="76">
        <f t="shared" si="16"/>
        <v>114257</v>
      </c>
      <c r="J51" s="96">
        <f t="shared" si="10"/>
        <v>99.48540679855113</v>
      </c>
      <c r="K51" s="76">
        <v>114257</v>
      </c>
      <c r="L51" s="96">
        <f t="shared" si="11"/>
        <v>99.48540679855113</v>
      </c>
      <c r="M51" s="76">
        <v>0</v>
      </c>
      <c r="N51" s="96">
        <f t="shared" si="12"/>
        <v>0</v>
      </c>
      <c r="O51" s="76">
        <v>0</v>
      </c>
      <c r="P51" s="76">
        <v>0</v>
      </c>
      <c r="Q51" s="96">
        <f t="shared" si="13"/>
        <v>0</v>
      </c>
      <c r="R51" s="76">
        <v>1771</v>
      </c>
      <c r="S51" s="70"/>
      <c r="T51" s="70" t="s">
        <v>92</v>
      </c>
      <c r="U51" s="70"/>
      <c r="V51" s="70"/>
      <c r="W51" s="70" t="s">
        <v>92</v>
      </c>
      <c r="X51" s="70"/>
      <c r="Y51" s="70"/>
      <c r="Z51" s="70"/>
    </row>
    <row r="52" spans="1:26" s="61" customFormat="1" ht="12" customHeight="1">
      <c r="A52" s="62" t="s">
        <v>85</v>
      </c>
      <c r="B52" s="63" t="s">
        <v>177</v>
      </c>
      <c r="C52" s="62" t="s">
        <v>178</v>
      </c>
      <c r="D52" s="76">
        <f t="shared" si="14"/>
        <v>71084</v>
      </c>
      <c r="E52" s="76">
        <f t="shared" si="15"/>
        <v>528</v>
      </c>
      <c r="F52" s="96">
        <f t="shared" si="9"/>
        <v>0.7427831860896966</v>
      </c>
      <c r="G52" s="76">
        <v>528</v>
      </c>
      <c r="H52" s="76">
        <v>0</v>
      </c>
      <c r="I52" s="76">
        <f t="shared" si="16"/>
        <v>70556</v>
      </c>
      <c r="J52" s="96">
        <f t="shared" si="10"/>
        <v>99.2572168139103</v>
      </c>
      <c r="K52" s="76">
        <v>70068</v>
      </c>
      <c r="L52" s="96">
        <f t="shared" si="11"/>
        <v>98.57070508131225</v>
      </c>
      <c r="M52" s="76">
        <v>0</v>
      </c>
      <c r="N52" s="96">
        <f t="shared" si="12"/>
        <v>0</v>
      </c>
      <c r="O52" s="76">
        <v>488</v>
      </c>
      <c r="P52" s="76">
        <v>0</v>
      </c>
      <c r="Q52" s="96">
        <f t="shared" si="13"/>
        <v>0.686511732598053</v>
      </c>
      <c r="R52" s="76">
        <v>1222</v>
      </c>
      <c r="S52" s="70"/>
      <c r="T52" s="70" t="s">
        <v>92</v>
      </c>
      <c r="U52" s="70"/>
      <c r="V52" s="70"/>
      <c r="W52" s="70"/>
      <c r="X52" s="70"/>
      <c r="Y52" s="70"/>
      <c r="Z52" s="70" t="s">
        <v>92</v>
      </c>
    </row>
    <row r="53" spans="1:26" s="61" customFormat="1" ht="12" customHeight="1">
      <c r="A53" s="62" t="s">
        <v>85</v>
      </c>
      <c r="B53" s="63" t="s">
        <v>179</v>
      </c>
      <c r="C53" s="62" t="s">
        <v>180</v>
      </c>
      <c r="D53" s="76">
        <f t="shared" si="14"/>
        <v>145714</v>
      </c>
      <c r="E53" s="76">
        <f t="shared" si="15"/>
        <v>135</v>
      </c>
      <c r="F53" s="96">
        <f t="shared" si="9"/>
        <v>0.09264724048478526</v>
      </c>
      <c r="G53" s="76">
        <v>135</v>
      </c>
      <c r="H53" s="76">
        <v>0</v>
      </c>
      <c r="I53" s="76">
        <f t="shared" si="16"/>
        <v>145579</v>
      </c>
      <c r="J53" s="96">
        <f t="shared" si="10"/>
        <v>99.9073527595152</v>
      </c>
      <c r="K53" s="76">
        <v>145400</v>
      </c>
      <c r="L53" s="96">
        <f t="shared" si="11"/>
        <v>99.78450938139093</v>
      </c>
      <c r="M53" s="76">
        <v>0</v>
      </c>
      <c r="N53" s="96">
        <f t="shared" si="12"/>
        <v>0</v>
      </c>
      <c r="O53" s="76">
        <v>179</v>
      </c>
      <c r="P53" s="76">
        <v>0</v>
      </c>
      <c r="Q53" s="96">
        <f t="shared" si="13"/>
        <v>0.12284337812427082</v>
      </c>
      <c r="R53" s="76">
        <v>2307</v>
      </c>
      <c r="S53" s="70" t="s">
        <v>92</v>
      </c>
      <c r="T53" s="70"/>
      <c r="U53" s="70"/>
      <c r="V53" s="70"/>
      <c r="W53" s="70" t="s">
        <v>92</v>
      </c>
      <c r="X53" s="70"/>
      <c r="Y53" s="70"/>
      <c r="Z53" s="70"/>
    </row>
    <row r="54" spans="1:26" s="61" customFormat="1" ht="12" customHeight="1">
      <c r="A54" s="62" t="s">
        <v>85</v>
      </c>
      <c r="B54" s="63" t="s">
        <v>181</v>
      </c>
      <c r="C54" s="62" t="s">
        <v>182</v>
      </c>
      <c r="D54" s="76">
        <f t="shared" si="14"/>
        <v>81921</v>
      </c>
      <c r="E54" s="76">
        <f t="shared" si="15"/>
        <v>686</v>
      </c>
      <c r="F54" s="96">
        <f t="shared" si="9"/>
        <v>0.8373921216782022</v>
      </c>
      <c r="G54" s="76">
        <v>686</v>
      </c>
      <c r="H54" s="76">
        <v>0</v>
      </c>
      <c r="I54" s="76">
        <f t="shared" si="16"/>
        <v>81235</v>
      </c>
      <c r="J54" s="96">
        <f t="shared" si="10"/>
        <v>99.1626078783218</v>
      </c>
      <c r="K54" s="76">
        <v>78690</v>
      </c>
      <c r="L54" s="96">
        <f t="shared" si="11"/>
        <v>96.05595634818911</v>
      </c>
      <c r="M54" s="76">
        <v>0</v>
      </c>
      <c r="N54" s="96">
        <f t="shared" si="12"/>
        <v>0</v>
      </c>
      <c r="O54" s="76">
        <v>2545</v>
      </c>
      <c r="P54" s="76">
        <v>278</v>
      </c>
      <c r="Q54" s="96">
        <f t="shared" si="13"/>
        <v>3.1066515301326887</v>
      </c>
      <c r="R54" s="76">
        <v>1123</v>
      </c>
      <c r="S54" s="70" t="s">
        <v>92</v>
      </c>
      <c r="T54" s="70"/>
      <c r="U54" s="70"/>
      <c r="V54" s="70"/>
      <c r="W54" s="70" t="s">
        <v>92</v>
      </c>
      <c r="X54" s="70"/>
      <c r="Y54" s="70"/>
      <c r="Z54" s="70"/>
    </row>
    <row r="55" spans="1:26" s="61" customFormat="1" ht="12" customHeight="1">
      <c r="A55" s="62" t="s">
        <v>85</v>
      </c>
      <c r="B55" s="63" t="s">
        <v>183</v>
      </c>
      <c r="C55" s="62" t="s">
        <v>184</v>
      </c>
      <c r="D55" s="76">
        <f t="shared" si="14"/>
        <v>55809</v>
      </c>
      <c r="E55" s="76">
        <f t="shared" si="15"/>
        <v>32</v>
      </c>
      <c r="F55" s="96">
        <f t="shared" si="9"/>
        <v>0.05733842211829634</v>
      </c>
      <c r="G55" s="76">
        <v>32</v>
      </c>
      <c r="H55" s="76">
        <v>0</v>
      </c>
      <c r="I55" s="76">
        <f t="shared" si="16"/>
        <v>55777</v>
      </c>
      <c r="J55" s="96">
        <f t="shared" si="10"/>
        <v>99.94266157788171</v>
      </c>
      <c r="K55" s="76">
        <v>55749</v>
      </c>
      <c r="L55" s="96">
        <f t="shared" si="11"/>
        <v>99.89249045852819</v>
      </c>
      <c r="M55" s="76">
        <v>0</v>
      </c>
      <c r="N55" s="96">
        <f t="shared" si="12"/>
        <v>0</v>
      </c>
      <c r="O55" s="76">
        <v>28</v>
      </c>
      <c r="P55" s="76">
        <v>0</v>
      </c>
      <c r="Q55" s="96">
        <f t="shared" si="13"/>
        <v>0.050171119353509284</v>
      </c>
      <c r="R55" s="76">
        <v>1682</v>
      </c>
      <c r="S55" s="70" t="s">
        <v>92</v>
      </c>
      <c r="T55" s="70"/>
      <c r="U55" s="70"/>
      <c r="V55" s="70"/>
      <c r="W55" s="70" t="s">
        <v>92</v>
      </c>
      <c r="X55" s="70"/>
      <c r="Y55" s="70"/>
      <c r="Z55" s="70"/>
    </row>
    <row r="56" spans="1:26" s="61" customFormat="1" ht="12" customHeight="1">
      <c r="A56" s="62" t="s">
        <v>85</v>
      </c>
      <c r="B56" s="63" t="s">
        <v>185</v>
      </c>
      <c r="C56" s="62" t="s">
        <v>186</v>
      </c>
      <c r="D56" s="76">
        <f t="shared" si="14"/>
        <v>81216</v>
      </c>
      <c r="E56" s="76">
        <f t="shared" si="15"/>
        <v>2060</v>
      </c>
      <c r="F56" s="96">
        <f t="shared" si="9"/>
        <v>2.5364460204885737</v>
      </c>
      <c r="G56" s="76">
        <v>2044</v>
      </c>
      <c r="H56" s="76">
        <v>16</v>
      </c>
      <c r="I56" s="76">
        <f t="shared" si="16"/>
        <v>79156</v>
      </c>
      <c r="J56" s="96">
        <f t="shared" si="10"/>
        <v>97.46355397951143</v>
      </c>
      <c r="K56" s="76">
        <v>70909</v>
      </c>
      <c r="L56" s="96">
        <f t="shared" si="11"/>
        <v>87.30915090622537</v>
      </c>
      <c r="M56" s="76">
        <v>0</v>
      </c>
      <c r="N56" s="96">
        <f t="shared" si="12"/>
        <v>0</v>
      </c>
      <c r="O56" s="76">
        <v>8247</v>
      </c>
      <c r="P56" s="76">
        <v>2738</v>
      </c>
      <c r="Q56" s="96">
        <f t="shared" si="13"/>
        <v>10.154403073286051</v>
      </c>
      <c r="R56" s="76">
        <v>649</v>
      </c>
      <c r="S56" s="70" t="s">
        <v>92</v>
      </c>
      <c r="T56" s="70"/>
      <c r="U56" s="70"/>
      <c r="V56" s="70"/>
      <c r="W56" s="70" t="s">
        <v>92</v>
      </c>
      <c r="X56" s="70"/>
      <c r="Y56" s="70"/>
      <c r="Z56" s="70"/>
    </row>
    <row r="57" spans="1:26" s="61" customFormat="1" ht="12" customHeight="1">
      <c r="A57" s="62" t="s">
        <v>85</v>
      </c>
      <c r="B57" s="63" t="s">
        <v>187</v>
      </c>
      <c r="C57" s="62" t="s">
        <v>188</v>
      </c>
      <c r="D57" s="76">
        <f t="shared" si="14"/>
        <v>191402</v>
      </c>
      <c r="E57" s="76">
        <f t="shared" si="15"/>
        <v>255</v>
      </c>
      <c r="F57" s="96">
        <f t="shared" si="9"/>
        <v>0.13322744798904923</v>
      </c>
      <c r="G57" s="76">
        <v>255</v>
      </c>
      <c r="H57" s="76">
        <v>0</v>
      </c>
      <c r="I57" s="76">
        <f t="shared" si="16"/>
        <v>191147</v>
      </c>
      <c r="J57" s="96">
        <f t="shared" si="10"/>
        <v>99.86677255201096</v>
      </c>
      <c r="K57" s="76">
        <v>190685</v>
      </c>
      <c r="L57" s="96">
        <f t="shared" si="11"/>
        <v>99.62539576388961</v>
      </c>
      <c r="M57" s="76">
        <v>0</v>
      </c>
      <c r="N57" s="96">
        <f t="shared" si="12"/>
        <v>0</v>
      </c>
      <c r="O57" s="76">
        <v>462</v>
      </c>
      <c r="P57" s="76">
        <v>0</v>
      </c>
      <c r="Q57" s="96">
        <f t="shared" si="13"/>
        <v>0.24137678812133626</v>
      </c>
      <c r="R57" s="76">
        <v>3291</v>
      </c>
      <c r="S57" s="70" t="s">
        <v>92</v>
      </c>
      <c r="T57" s="70"/>
      <c r="U57" s="70"/>
      <c r="V57" s="70"/>
      <c r="W57" s="70" t="s">
        <v>92</v>
      </c>
      <c r="X57" s="70"/>
      <c r="Y57" s="70"/>
      <c r="Z57" s="70"/>
    </row>
    <row r="58" spans="1:26" s="61" customFormat="1" ht="12" customHeight="1">
      <c r="A58" s="62" t="s">
        <v>85</v>
      </c>
      <c r="B58" s="63" t="s">
        <v>189</v>
      </c>
      <c r="C58" s="62" t="s">
        <v>190</v>
      </c>
      <c r="D58" s="76">
        <f t="shared" si="14"/>
        <v>33763</v>
      </c>
      <c r="E58" s="76">
        <f t="shared" si="15"/>
        <v>487</v>
      </c>
      <c r="F58" s="96">
        <f t="shared" si="9"/>
        <v>1.4424073690134172</v>
      </c>
      <c r="G58" s="76">
        <v>487</v>
      </c>
      <c r="H58" s="76">
        <v>0</v>
      </c>
      <c r="I58" s="76">
        <f t="shared" si="16"/>
        <v>33276</v>
      </c>
      <c r="J58" s="96">
        <f t="shared" si="10"/>
        <v>98.55759263098658</v>
      </c>
      <c r="K58" s="76">
        <v>31646</v>
      </c>
      <c r="L58" s="96">
        <f t="shared" si="11"/>
        <v>93.72982258685543</v>
      </c>
      <c r="M58" s="76">
        <v>0</v>
      </c>
      <c r="N58" s="96">
        <f t="shared" si="12"/>
        <v>0</v>
      </c>
      <c r="O58" s="76">
        <v>1630</v>
      </c>
      <c r="P58" s="76">
        <v>571</v>
      </c>
      <c r="Q58" s="96">
        <f t="shared" si="13"/>
        <v>4.8277700441311495</v>
      </c>
      <c r="R58" s="76">
        <v>585</v>
      </c>
      <c r="S58" s="70"/>
      <c r="T58" s="70" t="s">
        <v>92</v>
      </c>
      <c r="U58" s="70"/>
      <c r="V58" s="70"/>
      <c r="W58" s="70"/>
      <c r="X58" s="70"/>
      <c r="Y58" s="70"/>
      <c r="Z58" s="70" t="s">
        <v>92</v>
      </c>
    </row>
    <row r="59" spans="1:26" s="61" customFormat="1" ht="12" customHeight="1">
      <c r="A59" s="62" t="s">
        <v>85</v>
      </c>
      <c r="B59" s="63" t="s">
        <v>191</v>
      </c>
      <c r="C59" s="62" t="s">
        <v>192</v>
      </c>
      <c r="D59" s="76">
        <f t="shared" si="14"/>
        <v>16188</v>
      </c>
      <c r="E59" s="76">
        <f t="shared" si="15"/>
        <v>219</v>
      </c>
      <c r="F59" s="96">
        <f t="shared" si="9"/>
        <v>1.352853965900667</v>
      </c>
      <c r="G59" s="76">
        <v>218</v>
      </c>
      <c r="H59" s="76">
        <v>1</v>
      </c>
      <c r="I59" s="76">
        <f t="shared" si="16"/>
        <v>15969</v>
      </c>
      <c r="J59" s="96">
        <f t="shared" si="10"/>
        <v>98.64714603409934</v>
      </c>
      <c r="K59" s="76">
        <v>15116</v>
      </c>
      <c r="L59" s="96">
        <f t="shared" si="11"/>
        <v>93.37781072399308</v>
      </c>
      <c r="M59" s="76">
        <v>0</v>
      </c>
      <c r="N59" s="96">
        <f t="shared" si="12"/>
        <v>0</v>
      </c>
      <c r="O59" s="76">
        <v>853</v>
      </c>
      <c r="P59" s="76">
        <v>211</v>
      </c>
      <c r="Q59" s="96">
        <f t="shared" si="13"/>
        <v>5.269335310106252</v>
      </c>
      <c r="R59" s="76">
        <v>81</v>
      </c>
      <c r="S59" s="70" t="s">
        <v>92</v>
      </c>
      <c r="T59" s="70"/>
      <c r="U59" s="70"/>
      <c r="V59" s="70"/>
      <c r="W59" s="70" t="s">
        <v>92</v>
      </c>
      <c r="X59" s="70"/>
      <c r="Y59" s="70"/>
      <c r="Z59" s="70"/>
    </row>
    <row r="60" spans="1:26" s="61" customFormat="1" ht="12" customHeight="1">
      <c r="A60" s="62" t="s">
        <v>85</v>
      </c>
      <c r="B60" s="63" t="s">
        <v>193</v>
      </c>
      <c r="C60" s="62" t="s">
        <v>194</v>
      </c>
      <c r="D60" s="76">
        <f t="shared" si="14"/>
        <v>2790</v>
      </c>
      <c r="E60" s="76">
        <f t="shared" si="15"/>
        <v>686</v>
      </c>
      <c r="F60" s="96">
        <f t="shared" si="9"/>
        <v>24.587813620071685</v>
      </c>
      <c r="G60" s="76">
        <v>605</v>
      </c>
      <c r="H60" s="76">
        <v>81</v>
      </c>
      <c r="I60" s="76">
        <f t="shared" si="16"/>
        <v>2104</v>
      </c>
      <c r="J60" s="96">
        <f t="shared" si="10"/>
        <v>75.41218637992831</v>
      </c>
      <c r="K60" s="76">
        <v>957</v>
      </c>
      <c r="L60" s="96">
        <f t="shared" si="11"/>
        <v>34.30107526881721</v>
      </c>
      <c r="M60" s="76">
        <v>0</v>
      </c>
      <c r="N60" s="96">
        <f t="shared" si="12"/>
        <v>0</v>
      </c>
      <c r="O60" s="76">
        <v>1147</v>
      </c>
      <c r="P60" s="76">
        <v>818</v>
      </c>
      <c r="Q60" s="96">
        <f t="shared" si="13"/>
        <v>41.11111111111111</v>
      </c>
      <c r="R60" s="76">
        <v>11</v>
      </c>
      <c r="S60" s="70"/>
      <c r="T60" s="70" t="s">
        <v>92</v>
      </c>
      <c r="U60" s="70"/>
      <c r="V60" s="70"/>
      <c r="W60" s="70"/>
      <c r="X60" s="70" t="s">
        <v>92</v>
      </c>
      <c r="Y60" s="70"/>
      <c r="Z60" s="70"/>
    </row>
    <row r="61" spans="1:26" s="61" customFormat="1" ht="12" customHeight="1">
      <c r="A61" s="62" t="s">
        <v>85</v>
      </c>
      <c r="B61" s="63" t="s">
        <v>195</v>
      </c>
      <c r="C61" s="62" t="s">
        <v>196</v>
      </c>
      <c r="D61" s="76">
        <f t="shared" si="14"/>
        <v>6354</v>
      </c>
      <c r="E61" s="76">
        <f t="shared" si="15"/>
        <v>1821</v>
      </c>
      <c r="F61" s="96">
        <f t="shared" si="9"/>
        <v>28.65911237016053</v>
      </c>
      <c r="G61" s="76">
        <v>1717</v>
      </c>
      <c r="H61" s="76">
        <v>104</v>
      </c>
      <c r="I61" s="76">
        <f t="shared" si="16"/>
        <v>4533</v>
      </c>
      <c r="J61" s="96">
        <f t="shared" si="10"/>
        <v>71.34088762983947</v>
      </c>
      <c r="K61" s="76">
        <v>375</v>
      </c>
      <c r="L61" s="96">
        <f t="shared" si="11"/>
        <v>5.901794145420207</v>
      </c>
      <c r="M61" s="76">
        <v>0</v>
      </c>
      <c r="N61" s="96">
        <f t="shared" si="12"/>
        <v>0</v>
      </c>
      <c r="O61" s="76">
        <v>4158</v>
      </c>
      <c r="P61" s="76">
        <v>2970</v>
      </c>
      <c r="Q61" s="96">
        <f t="shared" si="13"/>
        <v>65.43909348441926</v>
      </c>
      <c r="R61" s="76">
        <v>22</v>
      </c>
      <c r="S61" s="70"/>
      <c r="T61" s="70"/>
      <c r="U61" s="70" t="s">
        <v>92</v>
      </c>
      <c r="V61" s="70"/>
      <c r="W61" s="70" t="s">
        <v>92</v>
      </c>
      <c r="X61" s="70"/>
      <c r="Y61" s="70"/>
      <c r="Z61" s="70"/>
    </row>
    <row r="62" spans="1:26" s="61" customFormat="1" ht="12" customHeight="1">
      <c r="A62" s="62" t="s">
        <v>85</v>
      </c>
      <c r="B62" s="63" t="s">
        <v>197</v>
      </c>
      <c r="C62" s="62" t="s">
        <v>198</v>
      </c>
      <c r="D62" s="76">
        <f t="shared" si="14"/>
        <v>8839</v>
      </c>
      <c r="E62" s="76">
        <f t="shared" si="15"/>
        <v>2975</v>
      </c>
      <c r="F62" s="96">
        <f t="shared" si="9"/>
        <v>33.6576535807218</v>
      </c>
      <c r="G62" s="76">
        <v>2975</v>
      </c>
      <c r="H62" s="76">
        <v>0</v>
      </c>
      <c r="I62" s="76">
        <f t="shared" si="16"/>
        <v>5864</v>
      </c>
      <c r="J62" s="96">
        <f t="shared" si="10"/>
        <v>66.3423464192782</v>
      </c>
      <c r="K62" s="76">
        <v>0</v>
      </c>
      <c r="L62" s="96">
        <f t="shared" si="11"/>
        <v>0</v>
      </c>
      <c r="M62" s="76">
        <v>0</v>
      </c>
      <c r="N62" s="96">
        <f t="shared" si="12"/>
        <v>0</v>
      </c>
      <c r="O62" s="76">
        <v>5864</v>
      </c>
      <c r="P62" s="76">
        <v>2597</v>
      </c>
      <c r="Q62" s="96">
        <f t="shared" si="13"/>
        <v>66.3423464192782</v>
      </c>
      <c r="R62" s="76">
        <v>51</v>
      </c>
      <c r="S62" s="70" t="s">
        <v>92</v>
      </c>
      <c r="T62" s="70"/>
      <c r="U62" s="70"/>
      <c r="V62" s="70"/>
      <c r="W62" s="70" t="s">
        <v>92</v>
      </c>
      <c r="X62" s="70"/>
      <c r="Y62" s="70"/>
      <c r="Z62" s="70"/>
    </row>
    <row r="63" spans="1:26" s="61" customFormat="1" ht="12" customHeight="1">
      <c r="A63" s="62" t="s">
        <v>85</v>
      </c>
      <c r="B63" s="63" t="s">
        <v>199</v>
      </c>
      <c r="C63" s="62" t="s">
        <v>200</v>
      </c>
      <c r="D63" s="76">
        <f t="shared" si="14"/>
        <v>295</v>
      </c>
      <c r="E63" s="76">
        <f t="shared" si="15"/>
        <v>0</v>
      </c>
      <c r="F63" s="96">
        <f t="shared" si="9"/>
        <v>0</v>
      </c>
      <c r="G63" s="76">
        <v>0</v>
      </c>
      <c r="H63" s="76">
        <v>0</v>
      </c>
      <c r="I63" s="76">
        <f t="shared" si="16"/>
        <v>295</v>
      </c>
      <c r="J63" s="96">
        <f t="shared" si="10"/>
        <v>100</v>
      </c>
      <c r="K63" s="76">
        <v>0</v>
      </c>
      <c r="L63" s="96">
        <f t="shared" si="11"/>
        <v>0</v>
      </c>
      <c r="M63" s="76">
        <v>0</v>
      </c>
      <c r="N63" s="96">
        <f t="shared" si="12"/>
        <v>0</v>
      </c>
      <c r="O63" s="76">
        <v>295</v>
      </c>
      <c r="P63" s="76">
        <v>262</v>
      </c>
      <c r="Q63" s="96">
        <f t="shared" si="13"/>
        <v>100</v>
      </c>
      <c r="R63" s="76">
        <v>1</v>
      </c>
      <c r="S63" s="70" t="s">
        <v>92</v>
      </c>
      <c r="T63" s="70"/>
      <c r="U63" s="70"/>
      <c r="V63" s="70"/>
      <c r="W63" s="70" t="s">
        <v>92</v>
      </c>
      <c r="X63" s="70"/>
      <c r="Y63" s="70"/>
      <c r="Z63" s="70"/>
    </row>
    <row r="64" spans="1:26" s="61" customFormat="1" ht="12" customHeight="1">
      <c r="A64" s="62" t="s">
        <v>85</v>
      </c>
      <c r="B64" s="63" t="s">
        <v>201</v>
      </c>
      <c r="C64" s="62" t="s">
        <v>202</v>
      </c>
      <c r="D64" s="76">
        <f t="shared" si="14"/>
        <v>3059</v>
      </c>
      <c r="E64" s="76">
        <f t="shared" si="15"/>
        <v>152</v>
      </c>
      <c r="F64" s="96">
        <f t="shared" si="9"/>
        <v>4.968944099378882</v>
      </c>
      <c r="G64" s="76">
        <v>152</v>
      </c>
      <c r="H64" s="76">
        <v>0</v>
      </c>
      <c r="I64" s="76">
        <f t="shared" si="16"/>
        <v>2907</v>
      </c>
      <c r="J64" s="96">
        <f t="shared" si="10"/>
        <v>95.03105590062113</v>
      </c>
      <c r="K64" s="76">
        <v>423</v>
      </c>
      <c r="L64" s="96">
        <f t="shared" si="11"/>
        <v>13.828048381824127</v>
      </c>
      <c r="M64" s="76">
        <v>0</v>
      </c>
      <c r="N64" s="96">
        <f t="shared" si="12"/>
        <v>0</v>
      </c>
      <c r="O64" s="76">
        <v>2484</v>
      </c>
      <c r="P64" s="76">
        <v>869</v>
      </c>
      <c r="Q64" s="96">
        <f t="shared" si="13"/>
        <v>81.203007518797</v>
      </c>
      <c r="R64" s="76">
        <v>5</v>
      </c>
      <c r="S64" s="70" t="s">
        <v>92</v>
      </c>
      <c r="T64" s="70"/>
      <c r="U64" s="70"/>
      <c r="V64" s="70"/>
      <c r="W64" s="70" t="s">
        <v>92</v>
      </c>
      <c r="X64" s="70"/>
      <c r="Y64" s="70"/>
      <c r="Z64" s="70"/>
    </row>
    <row r="65" spans="1:26" s="61" customFormat="1" ht="12" customHeight="1">
      <c r="A65" s="62" t="s">
        <v>85</v>
      </c>
      <c r="B65" s="63" t="s">
        <v>203</v>
      </c>
      <c r="C65" s="62" t="s">
        <v>204</v>
      </c>
      <c r="D65" s="76">
        <f t="shared" si="14"/>
        <v>2051</v>
      </c>
      <c r="E65" s="76">
        <f t="shared" si="15"/>
        <v>486</v>
      </c>
      <c r="F65" s="96">
        <f t="shared" si="9"/>
        <v>23.695758166747925</v>
      </c>
      <c r="G65" s="76">
        <v>486</v>
      </c>
      <c r="H65" s="76">
        <v>0</v>
      </c>
      <c r="I65" s="76">
        <f t="shared" si="16"/>
        <v>1565</v>
      </c>
      <c r="J65" s="96">
        <f t="shared" si="10"/>
        <v>76.30424183325208</v>
      </c>
      <c r="K65" s="76">
        <v>0</v>
      </c>
      <c r="L65" s="96">
        <f t="shared" si="11"/>
        <v>0</v>
      </c>
      <c r="M65" s="76">
        <v>0</v>
      </c>
      <c r="N65" s="96">
        <f t="shared" si="12"/>
        <v>0</v>
      </c>
      <c r="O65" s="76">
        <v>1565</v>
      </c>
      <c r="P65" s="76">
        <v>1484</v>
      </c>
      <c r="Q65" s="96">
        <f t="shared" si="13"/>
        <v>76.30424183325208</v>
      </c>
      <c r="R65" s="76">
        <v>4</v>
      </c>
      <c r="S65" s="70" t="s">
        <v>92</v>
      </c>
      <c r="T65" s="70"/>
      <c r="U65" s="70"/>
      <c r="V65" s="70"/>
      <c r="W65" s="70" t="s">
        <v>92</v>
      </c>
      <c r="X65" s="70"/>
      <c r="Y65" s="70"/>
      <c r="Z65" s="70"/>
    </row>
    <row r="66" spans="1:26" s="61" customFormat="1" ht="12" customHeight="1">
      <c r="A66" s="62" t="s">
        <v>85</v>
      </c>
      <c r="B66" s="63" t="s">
        <v>205</v>
      </c>
      <c r="C66" s="62" t="s">
        <v>206</v>
      </c>
      <c r="D66" s="76">
        <f t="shared" si="14"/>
        <v>2861</v>
      </c>
      <c r="E66" s="76">
        <f t="shared" si="15"/>
        <v>1611</v>
      </c>
      <c r="F66" s="96">
        <f t="shared" si="9"/>
        <v>56.30898287312128</v>
      </c>
      <c r="G66" s="76">
        <v>1611</v>
      </c>
      <c r="H66" s="76">
        <v>0</v>
      </c>
      <c r="I66" s="76">
        <f t="shared" si="16"/>
        <v>1250</v>
      </c>
      <c r="J66" s="96">
        <f t="shared" si="10"/>
        <v>43.69101712687871</v>
      </c>
      <c r="K66" s="76">
        <v>0</v>
      </c>
      <c r="L66" s="96">
        <f t="shared" si="11"/>
        <v>0</v>
      </c>
      <c r="M66" s="76">
        <v>0</v>
      </c>
      <c r="N66" s="96">
        <f t="shared" si="12"/>
        <v>0</v>
      </c>
      <c r="O66" s="76">
        <v>1250</v>
      </c>
      <c r="P66" s="76">
        <v>0</v>
      </c>
      <c r="Q66" s="96">
        <f t="shared" si="13"/>
        <v>43.69101712687871</v>
      </c>
      <c r="R66" s="76">
        <v>37</v>
      </c>
      <c r="S66" s="70" t="s">
        <v>92</v>
      </c>
      <c r="T66" s="70"/>
      <c r="U66" s="70"/>
      <c r="V66" s="70"/>
      <c r="W66" s="70" t="s">
        <v>92</v>
      </c>
      <c r="X66" s="70"/>
      <c r="Y66" s="70"/>
      <c r="Z66" s="70"/>
    </row>
    <row r="67" spans="1:26" s="61" customFormat="1" ht="12" customHeight="1">
      <c r="A67" s="62" t="s">
        <v>85</v>
      </c>
      <c r="B67" s="63" t="s">
        <v>207</v>
      </c>
      <c r="C67" s="62" t="s">
        <v>208</v>
      </c>
      <c r="D67" s="76">
        <f t="shared" si="14"/>
        <v>311</v>
      </c>
      <c r="E67" s="76">
        <f t="shared" si="15"/>
        <v>10</v>
      </c>
      <c r="F67" s="96">
        <f t="shared" si="9"/>
        <v>3.215434083601286</v>
      </c>
      <c r="G67" s="76">
        <v>10</v>
      </c>
      <c r="H67" s="76">
        <v>0</v>
      </c>
      <c r="I67" s="76">
        <f t="shared" si="16"/>
        <v>301</v>
      </c>
      <c r="J67" s="96">
        <f t="shared" si="10"/>
        <v>96.78456591639872</v>
      </c>
      <c r="K67" s="76">
        <v>0</v>
      </c>
      <c r="L67" s="96">
        <f t="shared" si="11"/>
        <v>0</v>
      </c>
      <c r="M67" s="76">
        <v>0</v>
      </c>
      <c r="N67" s="96">
        <f t="shared" si="12"/>
        <v>0</v>
      </c>
      <c r="O67" s="76">
        <v>301</v>
      </c>
      <c r="P67" s="76">
        <v>136</v>
      </c>
      <c r="Q67" s="96">
        <f t="shared" si="13"/>
        <v>96.78456591639872</v>
      </c>
      <c r="R67" s="76">
        <v>1</v>
      </c>
      <c r="S67" s="70"/>
      <c r="T67" s="70"/>
      <c r="U67" s="70" t="s">
        <v>92</v>
      </c>
      <c r="V67" s="70"/>
      <c r="W67" s="70"/>
      <c r="X67" s="70"/>
      <c r="Y67" s="70" t="s">
        <v>92</v>
      </c>
      <c r="Z67" s="70"/>
    </row>
    <row r="68" spans="1:26" s="61" customFormat="1" ht="12" customHeight="1">
      <c r="A68" s="62" t="s">
        <v>85</v>
      </c>
      <c r="B68" s="63" t="s">
        <v>209</v>
      </c>
      <c r="C68" s="62" t="s">
        <v>210</v>
      </c>
      <c r="D68" s="76">
        <f t="shared" si="14"/>
        <v>8298</v>
      </c>
      <c r="E68" s="76">
        <f t="shared" si="15"/>
        <v>4997</v>
      </c>
      <c r="F68" s="96">
        <f t="shared" si="9"/>
        <v>60.21932995902627</v>
      </c>
      <c r="G68" s="76">
        <v>4997</v>
      </c>
      <c r="H68" s="76">
        <v>0</v>
      </c>
      <c r="I68" s="76">
        <f t="shared" si="16"/>
        <v>3301</v>
      </c>
      <c r="J68" s="96">
        <f t="shared" si="10"/>
        <v>39.78067004097373</v>
      </c>
      <c r="K68" s="76">
        <v>0</v>
      </c>
      <c r="L68" s="96">
        <f t="shared" si="11"/>
        <v>0</v>
      </c>
      <c r="M68" s="76">
        <v>0</v>
      </c>
      <c r="N68" s="96">
        <f t="shared" si="12"/>
        <v>0</v>
      </c>
      <c r="O68" s="76">
        <v>3301</v>
      </c>
      <c r="P68" s="76">
        <v>920</v>
      </c>
      <c r="Q68" s="96">
        <f t="shared" si="13"/>
        <v>39.78067004097373</v>
      </c>
      <c r="R68" s="76">
        <v>112</v>
      </c>
      <c r="S68" s="70"/>
      <c r="T68" s="70"/>
      <c r="U68" s="70" t="s">
        <v>92</v>
      </c>
      <c r="V68" s="70"/>
      <c r="W68" s="70"/>
      <c r="X68" s="70"/>
      <c r="Y68" s="70" t="s">
        <v>92</v>
      </c>
      <c r="Z68" s="70"/>
    </row>
    <row r="69" spans="1:26" s="61" customFormat="1" ht="12" customHeight="1">
      <c r="A69" s="62" t="s">
        <v>85</v>
      </c>
      <c r="B69" s="63" t="s">
        <v>211</v>
      </c>
      <c r="C69" s="62" t="s">
        <v>212</v>
      </c>
      <c r="D69" s="76">
        <f t="shared" si="14"/>
        <v>177</v>
      </c>
      <c r="E69" s="76">
        <f t="shared" si="15"/>
        <v>0</v>
      </c>
      <c r="F69" s="96">
        <f t="shared" si="9"/>
        <v>0</v>
      </c>
      <c r="G69" s="76">
        <v>0</v>
      </c>
      <c r="H69" s="76">
        <v>0</v>
      </c>
      <c r="I69" s="76">
        <f t="shared" si="16"/>
        <v>177</v>
      </c>
      <c r="J69" s="96">
        <f t="shared" si="10"/>
        <v>100</v>
      </c>
      <c r="K69" s="76">
        <v>0</v>
      </c>
      <c r="L69" s="96">
        <f t="shared" si="11"/>
        <v>0</v>
      </c>
      <c r="M69" s="76">
        <v>0</v>
      </c>
      <c r="N69" s="96">
        <f t="shared" si="12"/>
        <v>0</v>
      </c>
      <c r="O69" s="76">
        <v>177</v>
      </c>
      <c r="P69" s="76">
        <v>177</v>
      </c>
      <c r="Q69" s="96">
        <f t="shared" si="13"/>
        <v>100</v>
      </c>
      <c r="R69" s="76">
        <v>2</v>
      </c>
      <c r="S69" s="70"/>
      <c r="T69" s="70"/>
      <c r="U69" s="70"/>
      <c r="V69" s="70" t="s">
        <v>92</v>
      </c>
      <c r="W69" s="70"/>
      <c r="X69" s="70"/>
      <c r="Y69" s="70"/>
      <c r="Z69" s="70" t="s">
        <v>92</v>
      </c>
    </row>
    <row r="70" spans="1:26" s="61" customFormat="1" ht="12" customHeight="1">
      <c r="A70" s="62" t="s">
        <v>85</v>
      </c>
      <c r="B70" s="63" t="s">
        <v>213</v>
      </c>
      <c r="C70" s="62" t="s">
        <v>214</v>
      </c>
      <c r="D70" s="76">
        <f t="shared" si="14"/>
        <v>2471</v>
      </c>
      <c r="E70" s="76">
        <f t="shared" si="15"/>
        <v>0</v>
      </c>
      <c r="F70" s="96">
        <f t="shared" si="9"/>
        <v>0</v>
      </c>
      <c r="G70" s="76">
        <v>0</v>
      </c>
      <c r="H70" s="76">
        <v>0</v>
      </c>
      <c r="I70" s="76">
        <f t="shared" si="16"/>
        <v>2471</v>
      </c>
      <c r="J70" s="96">
        <f t="shared" si="10"/>
        <v>100</v>
      </c>
      <c r="K70" s="76">
        <v>0</v>
      </c>
      <c r="L70" s="96">
        <f t="shared" si="11"/>
        <v>0</v>
      </c>
      <c r="M70" s="76">
        <v>2343</v>
      </c>
      <c r="N70" s="96">
        <f t="shared" si="12"/>
        <v>94.81991096721974</v>
      </c>
      <c r="O70" s="76">
        <v>128</v>
      </c>
      <c r="P70" s="76">
        <v>122</v>
      </c>
      <c r="Q70" s="96">
        <f t="shared" si="13"/>
        <v>5.180089032780251</v>
      </c>
      <c r="R70" s="76">
        <v>15</v>
      </c>
      <c r="S70" s="70"/>
      <c r="T70" s="70"/>
      <c r="U70" s="70" t="s">
        <v>92</v>
      </c>
      <c r="V70" s="70"/>
      <c r="W70" s="70"/>
      <c r="X70" s="70"/>
      <c r="Y70" s="70" t="s">
        <v>92</v>
      </c>
      <c r="Z70" s="70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22" t="s">
        <v>215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54" t="s">
        <v>216</v>
      </c>
      <c r="B2" s="152" t="s">
        <v>217</v>
      </c>
      <c r="C2" s="152" t="s">
        <v>218</v>
      </c>
      <c r="D2" s="123" t="s">
        <v>219</v>
      </c>
      <c r="E2" s="85"/>
      <c r="F2" s="85"/>
      <c r="G2" s="85"/>
      <c r="H2" s="85"/>
      <c r="I2" s="85"/>
      <c r="J2" s="85"/>
      <c r="K2" s="85"/>
      <c r="L2" s="85"/>
      <c r="M2" s="86"/>
      <c r="N2" s="123" t="s">
        <v>220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4" t="s">
        <v>221</v>
      </c>
      <c r="AG2" s="145"/>
      <c r="AH2" s="145"/>
      <c r="AI2" s="146"/>
      <c r="AJ2" s="144" t="s">
        <v>222</v>
      </c>
      <c r="AK2" s="145"/>
      <c r="AL2" s="145"/>
      <c r="AM2" s="145"/>
      <c r="AN2" s="145"/>
      <c r="AO2" s="145"/>
      <c r="AP2" s="145"/>
      <c r="AQ2" s="145"/>
      <c r="AR2" s="145"/>
      <c r="AS2" s="146"/>
      <c r="AT2" s="158" t="s">
        <v>223</v>
      </c>
      <c r="AU2" s="152"/>
      <c r="AV2" s="152"/>
      <c r="AW2" s="152"/>
      <c r="AX2" s="152"/>
      <c r="AY2" s="152"/>
      <c r="AZ2" s="144" t="s">
        <v>224</v>
      </c>
      <c r="BA2" s="145"/>
      <c r="BB2" s="145"/>
      <c r="BC2" s="146"/>
    </row>
    <row r="3" spans="1:55" s="53" customFormat="1" ht="26.25" customHeight="1">
      <c r="A3" s="153"/>
      <c r="B3" s="153"/>
      <c r="C3" s="153"/>
      <c r="D3" s="89" t="s">
        <v>225</v>
      </c>
      <c r="E3" s="147" t="s">
        <v>226</v>
      </c>
      <c r="F3" s="145"/>
      <c r="G3" s="146"/>
      <c r="H3" s="148" t="s">
        <v>227</v>
      </c>
      <c r="I3" s="149"/>
      <c r="J3" s="150"/>
      <c r="K3" s="147" t="s">
        <v>228</v>
      </c>
      <c r="L3" s="149"/>
      <c r="M3" s="150"/>
      <c r="N3" s="89" t="s">
        <v>225</v>
      </c>
      <c r="O3" s="147" t="s">
        <v>229</v>
      </c>
      <c r="P3" s="156"/>
      <c r="Q3" s="156"/>
      <c r="R3" s="156"/>
      <c r="S3" s="156"/>
      <c r="T3" s="156"/>
      <c r="U3" s="157"/>
      <c r="V3" s="147" t="s">
        <v>230</v>
      </c>
      <c r="W3" s="156"/>
      <c r="X3" s="156"/>
      <c r="Y3" s="156"/>
      <c r="Z3" s="156"/>
      <c r="AA3" s="156"/>
      <c r="AB3" s="157"/>
      <c r="AC3" s="124" t="s">
        <v>231</v>
      </c>
      <c r="AD3" s="87"/>
      <c r="AE3" s="88"/>
      <c r="AF3" s="151" t="s">
        <v>225</v>
      </c>
      <c r="AG3" s="152" t="s">
        <v>233</v>
      </c>
      <c r="AH3" s="152" t="s">
        <v>235</v>
      </c>
      <c r="AI3" s="152" t="s">
        <v>236</v>
      </c>
      <c r="AJ3" s="153" t="s">
        <v>225</v>
      </c>
      <c r="AK3" s="152" t="s">
        <v>238</v>
      </c>
      <c r="AL3" s="152" t="s">
        <v>239</v>
      </c>
      <c r="AM3" s="152" t="s">
        <v>240</v>
      </c>
      <c r="AN3" s="152" t="s">
        <v>235</v>
      </c>
      <c r="AO3" s="152" t="s">
        <v>236</v>
      </c>
      <c r="AP3" s="152" t="s">
        <v>241</v>
      </c>
      <c r="AQ3" s="152" t="s">
        <v>242</v>
      </c>
      <c r="AR3" s="152" t="s">
        <v>243</v>
      </c>
      <c r="AS3" s="152" t="s">
        <v>244</v>
      </c>
      <c r="AT3" s="151" t="s">
        <v>225</v>
      </c>
      <c r="AU3" s="152" t="s">
        <v>238</v>
      </c>
      <c r="AV3" s="152" t="s">
        <v>239</v>
      </c>
      <c r="AW3" s="152" t="s">
        <v>240</v>
      </c>
      <c r="AX3" s="152" t="s">
        <v>235</v>
      </c>
      <c r="AY3" s="152" t="s">
        <v>236</v>
      </c>
      <c r="AZ3" s="151" t="s">
        <v>225</v>
      </c>
      <c r="BA3" s="152" t="s">
        <v>233</v>
      </c>
      <c r="BB3" s="152" t="s">
        <v>235</v>
      </c>
      <c r="BC3" s="152" t="s">
        <v>236</v>
      </c>
    </row>
    <row r="4" spans="1:55" s="53" customFormat="1" ht="26.25" customHeight="1">
      <c r="A4" s="153"/>
      <c r="B4" s="153"/>
      <c r="C4" s="153"/>
      <c r="D4" s="89"/>
      <c r="E4" s="89" t="s">
        <v>225</v>
      </c>
      <c r="F4" s="120" t="s">
        <v>245</v>
      </c>
      <c r="G4" s="120" t="s">
        <v>246</v>
      </c>
      <c r="H4" s="89" t="s">
        <v>225</v>
      </c>
      <c r="I4" s="120" t="s">
        <v>245</v>
      </c>
      <c r="J4" s="120" t="s">
        <v>246</v>
      </c>
      <c r="K4" s="89" t="s">
        <v>225</v>
      </c>
      <c r="L4" s="120" t="s">
        <v>245</v>
      </c>
      <c r="M4" s="120" t="s">
        <v>246</v>
      </c>
      <c r="N4" s="89"/>
      <c r="O4" s="89" t="s">
        <v>225</v>
      </c>
      <c r="P4" s="120" t="s">
        <v>233</v>
      </c>
      <c r="Q4" s="120" t="s">
        <v>235</v>
      </c>
      <c r="R4" s="120" t="s">
        <v>236</v>
      </c>
      <c r="S4" s="120" t="s">
        <v>248</v>
      </c>
      <c r="T4" s="120" t="s">
        <v>250</v>
      </c>
      <c r="U4" s="120" t="s">
        <v>252</v>
      </c>
      <c r="V4" s="89" t="s">
        <v>225</v>
      </c>
      <c r="W4" s="120" t="s">
        <v>233</v>
      </c>
      <c r="X4" s="120" t="s">
        <v>235</v>
      </c>
      <c r="Y4" s="120" t="s">
        <v>236</v>
      </c>
      <c r="Z4" s="120" t="s">
        <v>248</v>
      </c>
      <c r="AA4" s="120" t="s">
        <v>250</v>
      </c>
      <c r="AB4" s="120" t="s">
        <v>252</v>
      </c>
      <c r="AC4" s="89" t="s">
        <v>225</v>
      </c>
      <c r="AD4" s="120" t="s">
        <v>245</v>
      </c>
      <c r="AE4" s="120" t="s">
        <v>246</v>
      </c>
      <c r="AF4" s="151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1"/>
      <c r="AU4" s="153"/>
      <c r="AV4" s="153"/>
      <c r="AW4" s="153"/>
      <c r="AX4" s="153"/>
      <c r="AY4" s="153"/>
      <c r="AZ4" s="151"/>
      <c r="BA4" s="153"/>
      <c r="BB4" s="153"/>
      <c r="BC4" s="153"/>
    </row>
    <row r="5" spans="1:55" s="64" customFormat="1" ht="23.25" customHeight="1">
      <c r="A5" s="153"/>
      <c r="B5" s="153"/>
      <c r="C5" s="153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53"/>
      <c r="AM5" s="71"/>
      <c r="AN5" s="71"/>
      <c r="AO5" s="71"/>
      <c r="AP5" s="71"/>
      <c r="AQ5" s="71"/>
      <c r="AR5" s="71"/>
      <c r="AS5" s="71"/>
      <c r="AT5" s="71"/>
      <c r="AU5" s="71"/>
      <c r="AV5" s="153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55"/>
      <c r="B6" s="155"/>
      <c r="C6" s="155"/>
      <c r="D6" s="94" t="s">
        <v>253</v>
      </c>
      <c r="E6" s="94" t="s">
        <v>253</v>
      </c>
      <c r="F6" s="94" t="s">
        <v>253</v>
      </c>
      <c r="G6" s="94" t="s">
        <v>253</v>
      </c>
      <c r="H6" s="94" t="s">
        <v>253</v>
      </c>
      <c r="I6" s="94" t="s">
        <v>253</v>
      </c>
      <c r="J6" s="94" t="s">
        <v>253</v>
      </c>
      <c r="K6" s="94" t="s">
        <v>253</v>
      </c>
      <c r="L6" s="94" t="s">
        <v>253</v>
      </c>
      <c r="M6" s="94" t="s">
        <v>253</v>
      </c>
      <c r="N6" s="94" t="s">
        <v>253</v>
      </c>
      <c r="O6" s="94" t="s">
        <v>253</v>
      </c>
      <c r="P6" s="94" t="s">
        <v>253</v>
      </c>
      <c r="Q6" s="94" t="s">
        <v>253</v>
      </c>
      <c r="R6" s="94" t="s">
        <v>253</v>
      </c>
      <c r="S6" s="94" t="s">
        <v>253</v>
      </c>
      <c r="T6" s="94" t="s">
        <v>253</v>
      </c>
      <c r="U6" s="94" t="s">
        <v>253</v>
      </c>
      <c r="V6" s="94" t="s">
        <v>253</v>
      </c>
      <c r="W6" s="94" t="s">
        <v>253</v>
      </c>
      <c r="X6" s="94" t="s">
        <v>253</v>
      </c>
      <c r="Y6" s="94" t="s">
        <v>253</v>
      </c>
      <c r="Z6" s="94" t="s">
        <v>253</v>
      </c>
      <c r="AA6" s="94" t="s">
        <v>253</v>
      </c>
      <c r="AB6" s="94" t="s">
        <v>253</v>
      </c>
      <c r="AC6" s="94" t="s">
        <v>253</v>
      </c>
      <c r="AD6" s="94" t="s">
        <v>253</v>
      </c>
      <c r="AE6" s="94" t="s">
        <v>253</v>
      </c>
      <c r="AF6" s="95" t="s">
        <v>254</v>
      </c>
      <c r="AG6" s="95" t="s">
        <v>254</v>
      </c>
      <c r="AH6" s="95" t="s">
        <v>254</v>
      </c>
      <c r="AI6" s="95" t="s">
        <v>254</v>
      </c>
      <c r="AJ6" s="95" t="s">
        <v>254</v>
      </c>
      <c r="AK6" s="95" t="s">
        <v>254</v>
      </c>
      <c r="AL6" s="95" t="s">
        <v>254</v>
      </c>
      <c r="AM6" s="95" t="s">
        <v>254</v>
      </c>
      <c r="AN6" s="95" t="s">
        <v>254</v>
      </c>
      <c r="AO6" s="95" t="s">
        <v>254</v>
      </c>
      <c r="AP6" s="95" t="s">
        <v>254</v>
      </c>
      <c r="AQ6" s="95" t="s">
        <v>254</v>
      </c>
      <c r="AR6" s="95" t="s">
        <v>254</v>
      </c>
      <c r="AS6" s="95" t="s">
        <v>254</v>
      </c>
      <c r="AT6" s="95" t="s">
        <v>254</v>
      </c>
      <c r="AU6" s="95" t="s">
        <v>254</v>
      </c>
      <c r="AV6" s="95" t="s">
        <v>254</v>
      </c>
      <c r="AW6" s="95" t="s">
        <v>254</v>
      </c>
      <c r="AX6" s="95" t="s">
        <v>254</v>
      </c>
      <c r="AY6" s="95" t="s">
        <v>254</v>
      </c>
      <c r="AZ6" s="95" t="s">
        <v>254</v>
      </c>
      <c r="BA6" s="95" t="s">
        <v>254</v>
      </c>
      <c r="BB6" s="95" t="s">
        <v>254</v>
      </c>
      <c r="BC6" s="95" t="s">
        <v>254</v>
      </c>
    </row>
    <row r="7" spans="1:55" s="59" customFormat="1" ht="12" customHeight="1">
      <c r="A7" s="113" t="s">
        <v>255</v>
      </c>
      <c r="B7" s="114" t="s">
        <v>256</v>
      </c>
      <c r="C7" s="113" t="s">
        <v>225</v>
      </c>
      <c r="D7" s="81">
        <f aca="true" t="shared" si="0" ref="D7:AI7">SUM(D8:D70)</f>
        <v>147273</v>
      </c>
      <c r="E7" s="81">
        <f t="shared" si="0"/>
        <v>10518</v>
      </c>
      <c r="F7" s="81">
        <f t="shared" si="0"/>
        <v>9525</v>
      </c>
      <c r="G7" s="81">
        <f t="shared" si="0"/>
        <v>993</v>
      </c>
      <c r="H7" s="81">
        <f t="shared" si="0"/>
        <v>56396</v>
      </c>
      <c r="I7" s="81">
        <f t="shared" si="0"/>
        <v>33933</v>
      </c>
      <c r="J7" s="81">
        <f t="shared" si="0"/>
        <v>22463</v>
      </c>
      <c r="K7" s="81">
        <f t="shared" si="0"/>
        <v>80359</v>
      </c>
      <c r="L7" s="81">
        <f t="shared" si="0"/>
        <v>202</v>
      </c>
      <c r="M7" s="81">
        <f t="shared" si="0"/>
        <v>80157</v>
      </c>
      <c r="N7" s="81">
        <f t="shared" si="0"/>
        <v>141784</v>
      </c>
      <c r="O7" s="81">
        <f t="shared" si="0"/>
        <v>43626</v>
      </c>
      <c r="P7" s="81">
        <f t="shared" si="0"/>
        <v>22019</v>
      </c>
      <c r="Q7" s="81">
        <f t="shared" si="0"/>
        <v>0</v>
      </c>
      <c r="R7" s="81">
        <f t="shared" si="0"/>
        <v>0</v>
      </c>
      <c r="S7" s="81">
        <f t="shared" si="0"/>
        <v>9901</v>
      </c>
      <c r="T7" s="81">
        <f t="shared" si="0"/>
        <v>0</v>
      </c>
      <c r="U7" s="81">
        <f t="shared" si="0"/>
        <v>11706</v>
      </c>
      <c r="V7" s="81">
        <f t="shared" si="0"/>
        <v>97891</v>
      </c>
      <c r="W7" s="81">
        <f t="shared" si="0"/>
        <v>45408</v>
      </c>
      <c r="X7" s="81">
        <f t="shared" si="0"/>
        <v>0</v>
      </c>
      <c r="Y7" s="81">
        <f t="shared" si="0"/>
        <v>0</v>
      </c>
      <c r="Z7" s="81">
        <f t="shared" si="0"/>
        <v>36498</v>
      </c>
      <c r="AA7" s="81">
        <f t="shared" si="0"/>
        <v>0</v>
      </c>
      <c r="AB7" s="81">
        <f t="shared" si="0"/>
        <v>15985</v>
      </c>
      <c r="AC7" s="81">
        <f t="shared" si="0"/>
        <v>267</v>
      </c>
      <c r="AD7" s="81">
        <f t="shared" si="0"/>
        <v>246</v>
      </c>
      <c r="AE7" s="81">
        <f t="shared" si="0"/>
        <v>21</v>
      </c>
      <c r="AF7" s="81">
        <f t="shared" si="0"/>
        <v>2231</v>
      </c>
      <c r="AG7" s="81">
        <f t="shared" si="0"/>
        <v>2231</v>
      </c>
      <c r="AH7" s="81">
        <f t="shared" si="0"/>
        <v>0</v>
      </c>
      <c r="AI7" s="81">
        <f t="shared" si="0"/>
        <v>0</v>
      </c>
      <c r="AJ7" s="81">
        <f aca="true" t="shared" si="1" ref="AJ7:BO7">SUM(AJ8:AJ70)</f>
        <v>2836</v>
      </c>
      <c r="AK7" s="81">
        <f t="shared" si="1"/>
        <v>5</v>
      </c>
      <c r="AL7" s="81">
        <f t="shared" si="1"/>
        <v>0</v>
      </c>
      <c r="AM7" s="81">
        <f t="shared" si="1"/>
        <v>1056</v>
      </c>
      <c r="AN7" s="81">
        <f t="shared" si="1"/>
        <v>0</v>
      </c>
      <c r="AO7" s="81">
        <f t="shared" si="1"/>
        <v>0</v>
      </c>
      <c r="AP7" s="81">
        <f t="shared" si="1"/>
        <v>1167</v>
      </c>
      <c r="AQ7" s="81">
        <f t="shared" si="1"/>
        <v>71</v>
      </c>
      <c r="AR7" s="81">
        <f t="shared" si="1"/>
        <v>40</v>
      </c>
      <c r="AS7" s="81">
        <f t="shared" si="1"/>
        <v>497</v>
      </c>
      <c r="AT7" s="81">
        <f t="shared" si="1"/>
        <v>0</v>
      </c>
      <c r="AU7" s="81">
        <f t="shared" si="1"/>
        <v>0</v>
      </c>
      <c r="AV7" s="81">
        <f t="shared" si="1"/>
        <v>0</v>
      </c>
      <c r="AW7" s="81">
        <f t="shared" si="1"/>
        <v>0</v>
      </c>
      <c r="AX7" s="81">
        <f t="shared" si="1"/>
        <v>0</v>
      </c>
      <c r="AY7" s="81">
        <f t="shared" si="1"/>
        <v>0</v>
      </c>
      <c r="AZ7" s="81">
        <f t="shared" si="1"/>
        <v>410</v>
      </c>
      <c r="BA7" s="81">
        <f t="shared" si="1"/>
        <v>410</v>
      </c>
      <c r="BB7" s="81">
        <f t="shared" si="1"/>
        <v>0</v>
      </c>
      <c r="BC7" s="81">
        <f t="shared" si="1"/>
        <v>0</v>
      </c>
    </row>
    <row r="8" spans="1:55" s="61" customFormat="1" ht="12" customHeight="1">
      <c r="A8" s="115" t="s">
        <v>257</v>
      </c>
      <c r="B8" s="116" t="s">
        <v>258</v>
      </c>
      <c r="C8" s="115" t="s">
        <v>259</v>
      </c>
      <c r="D8" s="75">
        <f aca="true" t="shared" si="2" ref="D8:D39">SUM(E8,+H8,+K8)</f>
        <v>19778</v>
      </c>
      <c r="E8" s="75">
        <f aca="true" t="shared" si="3" ref="E8:E39">SUM(F8:G8)</f>
        <v>4553</v>
      </c>
      <c r="F8" s="75">
        <v>4553</v>
      </c>
      <c r="G8" s="75">
        <v>0</v>
      </c>
      <c r="H8" s="75">
        <f aca="true" t="shared" si="4" ref="H8:H39">SUM(I8:J8)</f>
        <v>0</v>
      </c>
      <c r="I8" s="75">
        <v>0</v>
      </c>
      <c r="J8" s="75">
        <v>0</v>
      </c>
      <c r="K8" s="75">
        <f aca="true" t="shared" si="5" ref="K8:K39">SUM(L8:M8)</f>
        <v>15225</v>
      </c>
      <c r="L8" s="75">
        <v>0</v>
      </c>
      <c r="M8" s="75">
        <v>15225</v>
      </c>
      <c r="N8" s="75">
        <f aca="true" t="shared" si="6" ref="N8:N39">SUM(O8,+V8,+AC8)</f>
        <v>18589</v>
      </c>
      <c r="O8" s="75">
        <f aca="true" t="shared" si="7" ref="O8:O39">SUM(P8:U8)</f>
        <v>4553</v>
      </c>
      <c r="P8" s="75">
        <v>0</v>
      </c>
      <c r="Q8" s="75">
        <v>0</v>
      </c>
      <c r="R8" s="75">
        <v>0</v>
      </c>
      <c r="S8" s="75">
        <v>4553</v>
      </c>
      <c r="T8" s="75">
        <v>0</v>
      </c>
      <c r="U8" s="75">
        <v>0</v>
      </c>
      <c r="V8" s="75">
        <f aca="true" t="shared" si="8" ref="V8:V39">SUM(W8:AB8)</f>
        <v>14036</v>
      </c>
      <c r="W8" s="75">
        <v>0</v>
      </c>
      <c r="X8" s="75">
        <v>0</v>
      </c>
      <c r="Y8" s="75">
        <v>0</v>
      </c>
      <c r="Z8" s="75">
        <v>14036</v>
      </c>
      <c r="AA8" s="75">
        <v>0</v>
      </c>
      <c r="AB8" s="75">
        <v>0</v>
      </c>
      <c r="AC8" s="75">
        <f aca="true" t="shared" si="9" ref="AC8:AC39">SUM(AD8:AE8)</f>
        <v>0</v>
      </c>
      <c r="AD8" s="75">
        <v>0</v>
      </c>
      <c r="AE8" s="75">
        <v>0</v>
      </c>
      <c r="AF8" s="75">
        <f aca="true" t="shared" si="10" ref="AF8:AF39">SUM(AG8:AI8)</f>
        <v>0</v>
      </c>
      <c r="AG8" s="75">
        <v>0</v>
      </c>
      <c r="AH8" s="75">
        <v>0</v>
      </c>
      <c r="AI8" s="75">
        <v>0</v>
      </c>
      <c r="AJ8" s="75">
        <f aca="true" t="shared" si="11" ref="AJ8:AJ39">SUM(AK8:AS8)</f>
        <v>605</v>
      </c>
      <c r="AK8" s="75">
        <v>0</v>
      </c>
      <c r="AL8" s="75">
        <v>0</v>
      </c>
      <c r="AM8" s="75">
        <v>565</v>
      </c>
      <c r="AN8" s="75">
        <v>0</v>
      </c>
      <c r="AO8" s="75">
        <v>0</v>
      </c>
      <c r="AP8" s="75">
        <v>0</v>
      </c>
      <c r="AQ8" s="75">
        <v>0</v>
      </c>
      <c r="AR8" s="75">
        <v>40</v>
      </c>
      <c r="AS8" s="75">
        <v>0</v>
      </c>
      <c r="AT8" s="75">
        <f aca="true" t="shared" si="12" ref="AT8:AT39"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 aca="true" t="shared" si="13" ref="AZ8:AZ39"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257</v>
      </c>
      <c r="B9" s="116" t="s">
        <v>260</v>
      </c>
      <c r="C9" s="115" t="s">
        <v>261</v>
      </c>
      <c r="D9" s="75">
        <f t="shared" si="2"/>
        <v>0</v>
      </c>
      <c r="E9" s="75">
        <f t="shared" si="3"/>
        <v>0</v>
      </c>
      <c r="F9" s="75">
        <v>0</v>
      </c>
      <c r="G9" s="75">
        <v>0</v>
      </c>
      <c r="H9" s="75">
        <f t="shared" si="4"/>
        <v>0</v>
      </c>
      <c r="I9" s="75">
        <v>0</v>
      </c>
      <c r="J9" s="75">
        <v>0</v>
      </c>
      <c r="K9" s="75">
        <f t="shared" si="5"/>
        <v>0</v>
      </c>
      <c r="L9" s="75">
        <v>0</v>
      </c>
      <c r="M9" s="75">
        <v>0</v>
      </c>
      <c r="N9" s="75">
        <f t="shared" si="6"/>
        <v>0</v>
      </c>
      <c r="O9" s="75">
        <f t="shared" si="7"/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 t="shared" si="8"/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 t="shared" si="9"/>
        <v>0</v>
      </c>
      <c r="AD9" s="75">
        <v>0</v>
      </c>
      <c r="AE9" s="75">
        <v>0</v>
      </c>
      <c r="AF9" s="75">
        <f t="shared" si="10"/>
        <v>0</v>
      </c>
      <c r="AG9" s="75">
        <v>0</v>
      </c>
      <c r="AH9" s="75">
        <v>0</v>
      </c>
      <c r="AI9" s="75">
        <v>0</v>
      </c>
      <c r="AJ9" s="75">
        <f t="shared" si="11"/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 t="shared" si="12"/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 t="shared" si="13"/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257</v>
      </c>
      <c r="B10" s="116" t="s">
        <v>262</v>
      </c>
      <c r="C10" s="115" t="s">
        <v>263</v>
      </c>
      <c r="D10" s="75">
        <f t="shared" si="2"/>
        <v>0</v>
      </c>
      <c r="E10" s="75">
        <f t="shared" si="3"/>
        <v>0</v>
      </c>
      <c r="F10" s="75">
        <v>0</v>
      </c>
      <c r="G10" s="75">
        <v>0</v>
      </c>
      <c r="H10" s="75">
        <f t="shared" si="4"/>
        <v>0</v>
      </c>
      <c r="I10" s="75">
        <v>0</v>
      </c>
      <c r="J10" s="75">
        <v>0</v>
      </c>
      <c r="K10" s="75">
        <f t="shared" si="5"/>
        <v>0</v>
      </c>
      <c r="L10" s="75">
        <v>0</v>
      </c>
      <c r="M10" s="75">
        <v>0</v>
      </c>
      <c r="N10" s="75">
        <f t="shared" si="6"/>
        <v>0</v>
      </c>
      <c r="O10" s="75">
        <f t="shared" si="7"/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 t="shared" si="8"/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 t="shared" si="9"/>
        <v>0</v>
      </c>
      <c r="AD10" s="75">
        <v>0</v>
      </c>
      <c r="AE10" s="75">
        <v>0</v>
      </c>
      <c r="AF10" s="75">
        <f t="shared" si="10"/>
        <v>0</v>
      </c>
      <c r="AG10" s="75">
        <v>0</v>
      </c>
      <c r="AH10" s="75">
        <v>0</v>
      </c>
      <c r="AI10" s="75">
        <v>0</v>
      </c>
      <c r="AJ10" s="75">
        <f t="shared" si="11"/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 t="shared" si="12"/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 t="shared" si="13"/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257</v>
      </c>
      <c r="B11" s="116" t="s">
        <v>264</v>
      </c>
      <c r="C11" s="115" t="s">
        <v>265</v>
      </c>
      <c r="D11" s="75">
        <f t="shared" si="2"/>
        <v>0</v>
      </c>
      <c r="E11" s="75">
        <f t="shared" si="3"/>
        <v>0</v>
      </c>
      <c r="F11" s="75">
        <v>0</v>
      </c>
      <c r="G11" s="75">
        <v>0</v>
      </c>
      <c r="H11" s="75">
        <f t="shared" si="4"/>
        <v>0</v>
      </c>
      <c r="I11" s="75">
        <v>0</v>
      </c>
      <c r="J11" s="75">
        <v>0</v>
      </c>
      <c r="K11" s="75">
        <f t="shared" si="5"/>
        <v>0</v>
      </c>
      <c r="L11" s="75">
        <v>0</v>
      </c>
      <c r="M11" s="75">
        <v>0</v>
      </c>
      <c r="N11" s="75">
        <f t="shared" si="6"/>
        <v>0</v>
      </c>
      <c r="O11" s="75">
        <f t="shared" si="7"/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 t="shared" si="8"/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 t="shared" si="9"/>
        <v>0</v>
      </c>
      <c r="AD11" s="75">
        <v>0</v>
      </c>
      <c r="AE11" s="75">
        <v>0</v>
      </c>
      <c r="AF11" s="75">
        <f t="shared" si="10"/>
        <v>0</v>
      </c>
      <c r="AG11" s="75">
        <v>0</v>
      </c>
      <c r="AH11" s="75">
        <v>0</v>
      </c>
      <c r="AI11" s="75">
        <v>0</v>
      </c>
      <c r="AJ11" s="75">
        <f t="shared" si="11"/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 t="shared" si="12"/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 t="shared" si="13"/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257</v>
      </c>
      <c r="B12" s="117" t="s">
        <v>266</v>
      </c>
      <c r="C12" s="70" t="s">
        <v>267</v>
      </c>
      <c r="D12" s="76">
        <f t="shared" si="2"/>
        <v>0</v>
      </c>
      <c r="E12" s="76">
        <f t="shared" si="3"/>
        <v>0</v>
      </c>
      <c r="F12" s="76">
        <v>0</v>
      </c>
      <c r="G12" s="76">
        <v>0</v>
      </c>
      <c r="H12" s="76">
        <f t="shared" si="4"/>
        <v>0</v>
      </c>
      <c r="I12" s="76">
        <v>0</v>
      </c>
      <c r="J12" s="76">
        <v>0</v>
      </c>
      <c r="K12" s="76">
        <f t="shared" si="5"/>
        <v>0</v>
      </c>
      <c r="L12" s="76">
        <v>0</v>
      </c>
      <c r="M12" s="76">
        <v>0</v>
      </c>
      <c r="N12" s="76">
        <f t="shared" si="6"/>
        <v>0</v>
      </c>
      <c r="O12" s="76">
        <f t="shared" si="7"/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 t="shared" si="8"/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 t="shared" si="9"/>
        <v>0</v>
      </c>
      <c r="AD12" s="76">
        <v>0</v>
      </c>
      <c r="AE12" s="76">
        <v>0</v>
      </c>
      <c r="AF12" s="76">
        <f t="shared" si="10"/>
        <v>0</v>
      </c>
      <c r="AG12" s="76">
        <v>0</v>
      </c>
      <c r="AH12" s="76">
        <v>0</v>
      </c>
      <c r="AI12" s="76">
        <v>0</v>
      </c>
      <c r="AJ12" s="76">
        <f t="shared" si="11"/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 t="shared" si="12"/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 t="shared" si="13"/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257</v>
      </c>
      <c r="B13" s="117" t="s">
        <v>268</v>
      </c>
      <c r="C13" s="70" t="s">
        <v>269</v>
      </c>
      <c r="D13" s="76">
        <f t="shared" si="2"/>
        <v>0</v>
      </c>
      <c r="E13" s="76">
        <f t="shared" si="3"/>
        <v>0</v>
      </c>
      <c r="F13" s="76">
        <v>0</v>
      </c>
      <c r="G13" s="76">
        <v>0</v>
      </c>
      <c r="H13" s="76">
        <f t="shared" si="4"/>
        <v>0</v>
      </c>
      <c r="I13" s="76">
        <v>0</v>
      </c>
      <c r="J13" s="76">
        <v>0</v>
      </c>
      <c r="K13" s="76">
        <f t="shared" si="5"/>
        <v>0</v>
      </c>
      <c r="L13" s="76">
        <v>0</v>
      </c>
      <c r="M13" s="76">
        <v>0</v>
      </c>
      <c r="N13" s="76">
        <f t="shared" si="6"/>
        <v>0</v>
      </c>
      <c r="O13" s="76">
        <f t="shared" si="7"/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 t="shared" si="8"/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 t="shared" si="9"/>
        <v>0</v>
      </c>
      <c r="AD13" s="76">
        <v>0</v>
      </c>
      <c r="AE13" s="76">
        <v>0</v>
      </c>
      <c r="AF13" s="76">
        <f t="shared" si="10"/>
        <v>0</v>
      </c>
      <c r="AG13" s="76">
        <v>0</v>
      </c>
      <c r="AH13" s="76">
        <v>0</v>
      </c>
      <c r="AI13" s="76">
        <v>0</v>
      </c>
      <c r="AJ13" s="76">
        <f t="shared" si="11"/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 t="shared" si="12"/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 t="shared" si="13"/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257</v>
      </c>
      <c r="B14" s="117" t="s">
        <v>270</v>
      </c>
      <c r="C14" s="70" t="s">
        <v>271</v>
      </c>
      <c r="D14" s="76">
        <f t="shared" si="2"/>
        <v>0</v>
      </c>
      <c r="E14" s="76">
        <f t="shared" si="3"/>
        <v>0</v>
      </c>
      <c r="F14" s="76">
        <v>0</v>
      </c>
      <c r="G14" s="76">
        <v>0</v>
      </c>
      <c r="H14" s="76">
        <f t="shared" si="4"/>
        <v>0</v>
      </c>
      <c r="I14" s="76">
        <v>0</v>
      </c>
      <c r="J14" s="76">
        <v>0</v>
      </c>
      <c r="K14" s="76">
        <f t="shared" si="5"/>
        <v>0</v>
      </c>
      <c r="L14" s="76">
        <v>0</v>
      </c>
      <c r="M14" s="76">
        <v>0</v>
      </c>
      <c r="N14" s="76">
        <f t="shared" si="6"/>
        <v>0</v>
      </c>
      <c r="O14" s="76">
        <f t="shared" si="7"/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 t="shared" si="8"/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 t="shared" si="9"/>
        <v>0</v>
      </c>
      <c r="AD14" s="76">
        <v>0</v>
      </c>
      <c r="AE14" s="76">
        <v>0</v>
      </c>
      <c r="AF14" s="76">
        <f t="shared" si="10"/>
        <v>0</v>
      </c>
      <c r="AG14" s="76">
        <v>0</v>
      </c>
      <c r="AH14" s="76">
        <v>0</v>
      </c>
      <c r="AI14" s="76">
        <v>0</v>
      </c>
      <c r="AJ14" s="76">
        <f t="shared" si="11"/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 t="shared" si="12"/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 t="shared" si="13"/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257</v>
      </c>
      <c r="B15" s="117" t="s">
        <v>272</v>
      </c>
      <c r="C15" s="70" t="s">
        <v>273</v>
      </c>
      <c r="D15" s="76">
        <f t="shared" si="2"/>
        <v>0</v>
      </c>
      <c r="E15" s="76">
        <f t="shared" si="3"/>
        <v>0</v>
      </c>
      <c r="F15" s="76">
        <v>0</v>
      </c>
      <c r="G15" s="76">
        <v>0</v>
      </c>
      <c r="H15" s="76">
        <f t="shared" si="4"/>
        <v>0</v>
      </c>
      <c r="I15" s="76">
        <v>0</v>
      </c>
      <c r="J15" s="76">
        <v>0</v>
      </c>
      <c r="K15" s="76">
        <f t="shared" si="5"/>
        <v>0</v>
      </c>
      <c r="L15" s="76">
        <v>0</v>
      </c>
      <c r="M15" s="76">
        <v>0</v>
      </c>
      <c r="N15" s="76">
        <f t="shared" si="6"/>
        <v>0</v>
      </c>
      <c r="O15" s="76">
        <f t="shared" si="7"/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 t="shared" si="8"/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 t="shared" si="9"/>
        <v>0</v>
      </c>
      <c r="AD15" s="76">
        <v>0</v>
      </c>
      <c r="AE15" s="76">
        <v>0</v>
      </c>
      <c r="AF15" s="76">
        <f t="shared" si="10"/>
        <v>0</v>
      </c>
      <c r="AG15" s="76">
        <v>0</v>
      </c>
      <c r="AH15" s="76">
        <v>0</v>
      </c>
      <c r="AI15" s="76">
        <v>0</v>
      </c>
      <c r="AJ15" s="76">
        <f t="shared" si="11"/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 t="shared" si="12"/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 t="shared" si="13"/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257</v>
      </c>
      <c r="B16" s="117" t="s">
        <v>274</v>
      </c>
      <c r="C16" s="70" t="s">
        <v>275</v>
      </c>
      <c r="D16" s="76">
        <f t="shared" si="2"/>
        <v>0</v>
      </c>
      <c r="E16" s="76">
        <f t="shared" si="3"/>
        <v>0</v>
      </c>
      <c r="F16" s="76">
        <v>0</v>
      </c>
      <c r="G16" s="76">
        <v>0</v>
      </c>
      <c r="H16" s="76">
        <f t="shared" si="4"/>
        <v>0</v>
      </c>
      <c r="I16" s="76">
        <v>0</v>
      </c>
      <c r="J16" s="76">
        <v>0</v>
      </c>
      <c r="K16" s="76">
        <f t="shared" si="5"/>
        <v>0</v>
      </c>
      <c r="L16" s="76">
        <v>0</v>
      </c>
      <c r="M16" s="76">
        <v>0</v>
      </c>
      <c r="N16" s="76">
        <f t="shared" si="6"/>
        <v>0</v>
      </c>
      <c r="O16" s="76">
        <f t="shared" si="7"/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 t="shared" si="8"/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 t="shared" si="9"/>
        <v>0</v>
      </c>
      <c r="AD16" s="76">
        <v>0</v>
      </c>
      <c r="AE16" s="76">
        <v>0</v>
      </c>
      <c r="AF16" s="76">
        <f t="shared" si="10"/>
        <v>0</v>
      </c>
      <c r="AG16" s="76">
        <v>0</v>
      </c>
      <c r="AH16" s="76">
        <v>0</v>
      </c>
      <c r="AI16" s="76">
        <v>0</v>
      </c>
      <c r="AJ16" s="76">
        <f t="shared" si="11"/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 t="shared" si="12"/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 t="shared" si="13"/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257</v>
      </c>
      <c r="B17" s="117" t="s">
        <v>276</v>
      </c>
      <c r="C17" s="70" t="s">
        <v>277</v>
      </c>
      <c r="D17" s="76">
        <f t="shared" si="2"/>
        <v>0</v>
      </c>
      <c r="E17" s="76">
        <f t="shared" si="3"/>
        <v>0</v>
      </c>
      <c r="F17" s="76">
        <v>0</v>
      </c>
      <c r="G17" s="76">
        <v>0</v>
      </c>
      <c r="H17" s="76">
        <f t="shared" si="4"/>
        <v>0</v>
      </c>
      <c r="I17" s="76">
        <v>0</v>
      </c>
      <c r="J17" s="76">
        <v>0</v>
      </c>
      <c r="K17" s="76">
        <f t="shared" si="5"/>
        <v>0</v>
      </c>
      <c r="L17" s="76">
        <v>0</v>
      </c>
      <c r="M17" s="76">
        <v>0</v>
      </c>
      <c r="N17" s="76">
        <f t="shared" si="6"/>
        <v>0</v>
      </c>
      <c r="O17" s="76">
        <f t="shared" si="7"/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 t="shared" si="8"/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 t="shared" si="9"/>
        <v>0</v>
      </c>
      <c r="AD17" s="76">
        <v>0</v>
      </c>
      <c r="AE17" s="76">
        <v>0</v>
      </c>
      <c r="AF17" s="76">
        <f t="shared" si="10"/>
        <v>0</v>
      </c>
      <c r="AG17" s="76">
        <v>0</v>
      </c>
      <c r="AH17" s="76">
        <v>0</v>
      </c>
      <c r="AI17" s="76">
        <v>0</v>
      </c>
      <c r="AJ17" s="76">
        <f t="shared" si="11"/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 t="shared" si="12"/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 t="shared" si="13"/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257</v>
      </c>
      <c r="B18" s="117" t="s">
        <v>278</v>
      </c>
      <c r="C18" s="70" t="s">
        <v>279</v>
      </c>
      <c r="D18" s="76">
        <f t="shared" si="2"/>
        <v>0</v>
      </c>
      <c r="E18" s="76">
        <f t="shared" si="3"/>
        <v>0</v>
      </c>
      <c r="F18" s="76">
        <v>0</v>
      </c>
      <c r="G18" s="76">
        <v>0</v>
      </c>
      <c r="H18" s="76">
        <f t="shared" si="4"/>
        <v>0</v>
      </c>
      <c r="I18" s="76">
        <v>0</v>
      </c>
      <c r="J18" s="76">
        <v>0</v>
      </c>
      <c r="K18" s="76">
        <f t="shared" si="5"/>
        <v>0</v>
      </c>
      <c r="L18" s="76">
        <v>0</v>
      </c>
      <c r="M18" s="76">
        <v>0</v>
      </c>
      <c r="N18" s="76">
        <f t="shared" si="6"/>
        <v>0</v>
      </c>
      <c r="O18" s="76">
        <f t="shared" si="7"/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 t="shared" si="8"/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 t="shared" si="9"/>
        <v>0</v>
      </c>
      <c r="AD18" s="76">
        <v>0</v>
      </c>
      <c r="AE18" s="76">
        <v>0</v>
      </c>
      <c r="AF18" s="76">
        <f t="shared" si="10"/>
        <v>0</v>
      </c>
      <c r="AG18" s="76">
        <v>0</v>
      </c>
      <c r="AH18" s="76">
        <v>0</v>
      </c>
      <c r="AI18" s="76">
        <v>0</v>
      </c>
      <c r="AJ18" s="76">
        <f t="shared" si="11"/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 t="shared" si="12"/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 t="shared" si="13"/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257</v>
      </c>
      <c r="B19" s="117" t="s">
        <v>280</v>
      </c>
      <c r="C19" s="70" t="s">
        <v>281</v>
      </c>
      <c r="D19" s="76">
        <f t="shared" si="2"/>
        <v>0</v>
      </c>
      <c r="E19" s="76">
        <f t="shared" si="3"/>
        <v>0</v>
      </c>
      <c r="F19" s="76">
        <v>0</v>
      </c>
      <c r="G19" s="76">
        <v>0</v>
      </c>
      <c r="H19" s="76">
        <f t="shared" si="4"/>
        <v>0</v>
      </c>
      <c r="I19" s="76">
        <v>0</v>
      </c>
      <c r="J19" s="76">
        <v>0</v>
      </c>
      <c r="K19" s="76">
        <f t="shared" si="5"/>
        <v>0</v>
      </c>
      <c r="L19" s="76">
        <v>0</v>
      </c>
      <c r="M19" s="76">
        <v>0</v>
      </c>
      <c r="N19" s="76">
        <f t="shared" si="6"/>
        <v>0</v>
      </c>
      <c r="O19" s="76">
        <f t="shared" si="7"/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 t="shared" si="8"/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 t="shared" si="9"/>
        <v>0</v>
      </c>
      <c r="AD19" s="76">
        <v>0</v>
      </c>
      <c r="AE19" s="76">
        <v>0</v>
      </c>
      <c r="AF19" s="76">
        <f t="shared" si="10"/>
        <v>0</v>
      </c>
      <c r="AG19" s="76">
        <v>0</v>
      </c>
      <c r="AH19" s="76">
        <v>0</v>
      </c>
      <c r="AI19" s="76">
        <v>0</v>
      </c>
      <c r="AJ19" s="76">
        <f t="shared" si="11"/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 t="shared" si="12"/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 t="shared" si="13"/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257</v>
      </c>
      <c r="B20" s="117" t="s">
        <v>282</v>
      </c>
      <c r="C20" s="70" t="s">
        <v>283</v>
      </c>
      <c r="D20" s="76">
        <f t="shared" si="2"/>
        <v>0</v>
      </c>
      <c r="E20" s="76">
        <f t="shared" si="3"/>
        <v>0</v>
      </c>
      <c r="F20" s="76">
        <v>0</v>
      </c>
      <c r="G20" s="76">
        <v>0</v>
      </c>
      <c r="H20" s="76">
        <f t="shared" si="4"/>
        <v>0</v>
      </c>
      <c r="I20" s="76">
        <v>0</v>
      </c>
      <c r="J20" s="76">
        <v>0</v>
      </c>
      <c r="K20" s="76">
        <f t="shared" si="5"/>
        <v>0</v>
      </c>
      <c r="L20" s="76">
        <v>0</v>
      </c>
      <c r="M20" s="76">
        <v>0</v>
      </c>
      <c r="N20" s="76">
        <f t="shared" si="6"/>
        <v>0</v>
      </c>
      <c r="O20" s="76">
        <f t="shared" si="7"/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 t="shared" si="8"/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 t="shared" si="9"/>
        <v>0</v>
      </c>
      <c r="AD20" s="76">
        <v>0</v>
      </c>
      <c r="AE20" s="76">
        <v>0</v>
      </c>
      <c r="AF20" s="76">
        <f t="shared" si="10"/>
        <v>0</v>
      </c>
      <c r="AG20" s="76">
        <v>0</v>
      </c>
      <c r="AH20" s="76">
        <v>0</v>
      </c>
      <c r="AI20" s="76">
        <v>0</v>
      </c>
      <c r="AJ20" s="76">
        <f t="shared" si="11"/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 t="shared" si="12"/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 t="shared" si="13"/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257</v>
      </c>
      <c r="B21" s="117" t="s">
        <v>284</v>
      </c>
      <c r="C21" s="70" t="s">
        <v>285</v>
      </c>
      <c r="D21" s="76">
        <f t="shared" si="2"/>
        <v>0</v>
      </c>
      <c r="E21" s="76">
        <f t="shared" si="3"/>
        <v>0</v>
      </c>
      <c r="F21" s="76">
        <v>0</v>
      </c>
      <c r="G21" s="76">
        <v>0</v>
      </c>
      <c r="H21" s="76">
        <f t="shared" si="4"/>
        <v>0</v>
      </c>
      <c r="I21" s="76">
        <v>0</v>
      </c>
      <c r="J21" s="76">
        <v>0</v>
      </c>
      <c r="K21" s="76">
        <f t="shared" si="5"/>
        <v>0</v>
      </c>
      <c r="L21" s="76">
        <v>0</v>
      </c>
      <c r="M21" s="76">
        <v>0</v>
      </c>
      <c r="N21" s="76">
        <f t="shared" si="6"/>
        <v>0</v>
      </c>
      <c r="O21" s="76">
        <f t="shared" si="7"/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 t="shared" si="8"/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 t="shared" si="9"/>
        <v>0</v>
      </c>
      <c r="AD21" s="76">
        <v>0</v>
      </c>
      <c r="AE21" s="76">
        <v>0</v>
      </c>
      <c r="AF21" s="76">
        <f t="shared" si="10"/>
        <v>0</v>
      </c>
      <c r="AG21" s="76">
        <v>0</v>
      </c>
      <c r="AH21" s="76">
        <v>0</v>
      </c>
      <c r="AI21" s="76">
        <v>0</v>
      </c>
      <c r="AJ21" s="76">
        <f t="shared" si="11"/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 t="shared" si="12"/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 t="shared" si="13"/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257</v>
      </c>
      <c r="B22" s="117" t="s">
        <v>286</v>
      </c>
      <c r="C22" s="70" t="s">
        <v>287</v>
      </c>
      <c r="D22" s="76">
        <f t="shared" si="2"/>
        <v>34</v>
      </c>
      <c r="E22" s="76">
        <f t="shared" si="3"/>
        <v>34</v>
      </c>
      <c r="F22" s="76">
        <v>34</v>
      </c>
      <c r="G22" s="76">
        <v>0</v>
      </c>
      <c r="H22" s="76">
        <f t="shared" si="4"/>
        <v>0</v>
      </c>
      <c r="I22" s="76">
        <v>0</v>
      </c>
      <c r="J22" s="76">
        <v>0</v>
      </c>
      <c r="K22" s="76">
        <f t="shared" si="5"/>
        <v>0</v>
      </c>
      <c r="L22" s="76">
        <v>0</v>
      </c>
      <c r="M22" s="76">
        <v>0</v>
      </c>
      <c r="N22" s="76">
        <f t="shared" si="6"/>
        <v>0</v>
      </c>
      <c r="O22" s="76">
        <f t="shared" si="7"/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 t="shared" si="8"/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 t="shared" si="9"/>
        <v>0</v>
      </c>
      <c r="AD22" s="76">
        <v>0</v>
      </c>
      <c r="AE22" s="76">
        <v>0</v>
      </c>
      <c r="AF22" s="76">
        <f t="shared" si="10"/>
        <v>0</v>
      </c>
      <c r="AG22" s="76">
        <v>0</v>
      </c>
      <c r="AH22" s="76">
        <v>0</v>
      </c>
      <c r="AI22" s="76">
        <v>0</v>
      </c>
      <c r="AJ22" s="76">
        <f t="shared" si="11"/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 t="shared" si="12"/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 t="shared" si="13"/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257</v>
      </c>
      <c r="B23" s="117" t="s">
        <v>288</v>
      </c>
      <c r="C23" s="70" t="s">
        <v>289</v>
      </c>
      <c r="D23" s="76">
        <f t="shared" si="2"/>
        <v>0</v>
      </c>
      <c r="E23" s="76">
        <f t="shared" si="3"/>
        <v>0</v>
      </c>
      <c r="F23" s="76">
        <v>0</v>
      </c>
      <c r="G23" s="76">
        <v>0</v>
      </c>
      <c r="H23" s="76">
        <f t="shared" si="4"/>
        <v>0</v>
      </c>
      <c r="I23" s="76">
        <v>0</v>
      </c>
      <c r="J23" s="76">
        <v>0</v>
      </c>
      <c r="K23" s="76">
        <f t="shared" si="5"/>
        <v>0</v>
      </c>
      <c r="L23" s="76">
        <v>0</v>
      </c>
      <c r="M23" s="76">
        <v>0</v>
      </c>
      <c r="N23" s="76">
        <f t="shared" si="6"/>
        <v>0</v>
      </c>
      <c r="O23" s="76">
        <f t="shared" si="7"/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 t="shared" si="8"/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 t="shared" si="9"/>
        <v>0</v>
      </c>
      <c r="AD23" s="76">
        <v>0</v>
      </c>
      <c r="AE23" s="76">
        <v>0</v>
      </c>
      <c r="AF23" s="76">
        <f t="shared" si="10"/>
        <v>0</v>
      </c>
      <c r="AG23" s="76">
        <v>0</v>
      </c>
      <c r="AH23" s="76">
        <v>0</v>
      </c>
      <c r="AI23" s="76">
        <v>0</v>
      </c>
      <c r="AJ23" s="76">
        <f t="shared" si="11"/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 t="shared" si="12"/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 t="shared" si="13"/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257</v>
      </c>
      <c r="B24" s="117" t="s">
        <v>290</v>
      </c>
      <c r="C24" s="70" t="s">
        <v>291</v>
      </c>
      <c r="D24" s="76">
        <f t="shared" si="2"/>
        <v>0</v>
      </c>
      <c r="E24" s="76">
        <f t="shared" si="3"/>
        <v>0</v>
      </c>
      <c r="F24" s="76">
        <v>0</v>
      </c>
      <c r="G24" s="76">
        <v>0</v>
      </c>
      <c r="H24" s="76">
        <f t="shared" si="4"/>
        <v>0</v>
      </c>
      <c r="I24" s="76">
        <v>0</v>
      </c>
      <c r="J24" s="76">
        <v>0</v>
      </c>
      <c r="K24" s="76">
        <f t="shared" si="5"/>
        <v>0</v>
      </c>
      <c r="L24" s="76">
        <v>0</v>
      </c>
      <c r="M24" s="76">
        <v>0</v>
      </c>
      <c r="N24" s="76">
        <f t="shared" si="6"/>
        <v>0</v>
      </c>
      <c r="O24" s="76">
        <f t="shared" si="7"/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 t="shared" si="8"/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 t="shared" si="9"/>
        <v>0</v>
      </c>
      <c r="AD24" s="76">
        <v>0</v>
      </c>
      <c r="AE24" s="76">
        <v>0</v>
      </c>
      <c r="AF24" s="76">
        <f t="shared" si="10"/>
        <v>0</v>
      </c>
      <c r="AG24" s="76">
        <v>0</v>
      </c>
      <c r="AH24" s="76">
        <v>0</v>
      </c>
      <c r="AI24" s="76">
        <v>0</v>
      </c>
      <c r="AJ24" s="76">
        <f t="shared" si="11"/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 t="shared" si="12"/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 t="shared" si="13"/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257</v>
      </c>
      <c r="B25" s="117" t="s">
        <v>292</v>
      </c>
      <c r="C25" s="70" t="s">
        <v>293</v>
      </c>
      <c r="D25" s="76">
        <f t="shared" si="2"/>
        <v>0</v>
      </c>
      <c r="E25" s="76">
        <f t="shared" si="3"/>
        <v>0</v>
      </c>
      <c r="F25" s="76">
        <v>0</v>
      </c>
      <c r="G25" s="76">
        <v>0</v>
      </c>
      <c r="H25" s="76">
        <f t="shared" si="4"/>
        <v>0</v>
      </c>
      <c r="I25" s="76">
        <v>0</v>
      </c>
      <c r="J25" s="76">
        <v>0</v>
      </c>
      <c r="K25" s="76">
        <f t="shared" si="5"/>
        <v>0</v>
      </c>
      <c r="L25" s="76">
        <v>0</v>
      </c>
      <c r="M25" s="76">
        <v>0</v>
      </c>
      <c r="N25" s="76">
        <f t="shared" si="6"/>
        <v>0</v>
      </c>
      <c r="O25" s="76">
        <f t="shared" si="7"/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 t="shared" si="8"/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 t="shared" si="9"/>
        <v>0</v>
      </c>
      <c r="AD25" s="76">
        <v>0</v>
      </c>
      <c r="AE25" s="76">
        <v>0</v>
      </c>
      <c r="AF25" s="76">
        <f t="shared" si="10"/>
        <v>0</v>
      </c>
      <c r="AG25" s="76">
        <v>0</v>
      </c>
      <c r="AH25" s="76">
        <v>0</v>
      </c>
      <c r="AI25" s="76">
        <v>0</v>
      </c>
      <c r="AJ25" s="76">
        <f t="shared" si="11"/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 t="shared" si="12"/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 t="shared" si="13"/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257</v>
      </c>
      <c r="B26" s="117" t="s">
        <v>294</v>
      </c>
      <c r="C26" s="70" t="s">
        <v>295</v>
      </c>
      <c r="D26" s="76">
        <f t="shared" si="2"/>
        <v>0</v>
      </c>
      <c r="E26" s="76">
        <f t="shared" si="3"/>
        <v>0</v>
      </c>
      <c r="F26" s="76">
        <v>0</v>
      </c>
      <c r="G26" s="76">
        <v>0</v>
      </c>
      <c r="H26" s="76">
        <f t="shared" si="4"/>
        <v>0</v>
      </c>
      <c r="I26" s="76">
        <v>0</v>
      </c>
      <c r="J26" s="76">
        <v>0</v>
      </c>
      <c r="K26" s="76">
        <f t="shared" si="5"/>
        <v>0</v>
      </c>
      <c r="L26" s="76">
        <v>0</v>
      </c>
      <c r="M26" s="76">
        <v>0</v>
      </c>
      <c r="N26" s="76">
        <f t="shared" si="6"/>
        <v>0</v>
      </c>
      <c r="O26" s="76">
        <f t="shared" si="7"/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 t="shared" si="8"/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 t="shared" si="9"/>
        <v>0</v>
      </c>
      <c r="AD26" s="76">
        <v>0</v>
      </c>
      <c r="AE26" s="76">
        <v>0</v>
      </c>
      <c r="AF26" s="76">
        <f t="shared" si="10"/>
        <v>0</v>
      </c>
      <c r="AG26" s="76">
        <v>0</v>
      </c>
      <c r="AH26" s="76">
        <v>0</v>
      </c>
      <c r="AI26" s="76">
        <v>0</v>
      </c>
      <c r="AJ26" s="76">
        <f t="shared" si="11"/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 t="shared" si="12"/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 t="shared" si="13"/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257</v>
      </c>
      <c r="B27" s="117" t="s">
        <v>296</v>
      </c>
      <c r="C27" s="70" t="s">
        <v>297</v>
      </c>
      <c r="D27" s="76">
        <f t="shared" si="2"/>
        <v>0</v>
      </c>
      <c r="E27" s="76">
        <f t="shared" si="3"/>
        <v>0</v>
      </c>
      <c r="F27" s="76">
        <v>0</v>
      </c>
      <c r="G27" s="76">
        <v>0</v>
      </c>
      <c r="H27" s="76">
        <f t="shared" si="4"/>
        <v>0</v>
      </c>
      <c r="I27" s="76">
        <v>0</v>
      </c>
      <c r="J27" s="76">
        <v>0</v>
      </c>
      <c r="K27" s="76">
        <f t="shared" si="5"/>
        <v>0</v>
      </c>
      <c r="L27" s="76">
        <v>0</v>
      </c>
      <c r="M27" s="76">
        <v>0</v>
      </c>
      <c r="N27" s="76">
        <f t="shared" si="6"/>
        <v>0</v>
      </c>
      <c r="O27" s="76">
        <f t="shared" si="7"/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 t="shared" si="8"/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 t="shared" si="9"/>
        <v>0</v>
      </c>
      <c r="AD27" s="76">
        <v>0</v>
      </c>
      <c r="AE27" s="76">
        <v>0</v>
      </c>
      <c r="AF27" s="76">
        <f t="shared" si="10"/>
        <v>0</v>
      </c>
      <c r="AG27" s="76">
        <v>0</v>
      </c>
      <c r="AH27" s="76">
        <v>0</v>
      </c>
      <c r="AI27" s="76">
        <v>0</v>
      </c>
      <c r="AJ27" s="76">
        <f t="shared" si="11"/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 t="shared" si="12"/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 t="shared" si="13"/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257</v>
      </c>
      <c r="B28" s="117" t="s">
        <v>298</v>
      </c>
      <c r="C28" s="70" t="s">
        <v>299</v>
      </c>
      <c r="D28" s="76">
        <f t="shared" si="2"/>
        <v>0</v>
      </c>
      <c r="E28" s="76">
        <f t="shared" si="3"/>
        <v>0</v>
      </c>
      <c r="F28" s="76">
        <v>0</v>
      </c>
      <c r="G28" s="76">
        <v>0</v>
      </c>
      <c r="H28" s="76">
        <f t="shared" si="4"/>
        <v>0</v>
      </c>
      <c r="I28" s="76">
        <v>0</v>
      </c>
      <c r="J28" s="76">
        <v>0</v>
      </c>
      <c r="K28" s="76">
        <f t="shared" si="5"/>
        <v>0</v>
      </c>
      <c r="L28" s="76">
        <v>0</v>
      </c>
      <c r="M28" s="76">
        <v>0</v>
      </c>
      <c r="N28" s="76">
        <f t="shared" si="6"/>
        <v>0</v>
      </c>
      <c r="O28" s="76">
        <f t="shared" si="7"/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 t="shared" si="8"/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 t="shared" si="9"/>
        <v>0</v>
      </c>
      <c r="AD28" s="76">
        <v>0</v>
      </c>
      <c r="AE28" s="76">
        <v>0</v>
      </c>
      <c r="AF28" s="76">
        <f t="shared" si="10"/>
        <v>0</v>
      </c>
      <c r="AG28" s="76">
        <v>0</v>
      </c>
      <c r="AH28" s="76">
        <v>0</v>
      </c>
      <c r="AI28" s="76">
        <v>0</v>
      </c>
      <c r="AJ28" s="76">
        <f t="shared" si="11"/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 t="shared" si="12"/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 t="shared" si="13"/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257</v>
      </c>
      <c r="B29" s="117" t="s">
        <v>300</v>
      </c>
      <c r="C29" s="70" t="s">
        <v>301</v>
      </c>
      <c r="D29" s="76">
        <f t="shared" si="2"/>
        <v>0</v>
      </c>
      <c r="E29" s="76">
        <f t="shared" si="3"/>
        <v>0</v>
      </c>
      <c r="F29" s="76">
        <v>0</v>
      </c>
      <c r="G29" s="76">
        <v>0</v>
      </c>
      <c r="H29" s="76">
        <f t="shared" si="4"/>
        <v>0</v>
      </c>
      <c r="I29" s="76">
        <v>0</v>
      </c>
      <c r="J29" s="76">
        <v>0</v>
      </c>
      <c r="K29" s="76">
        <f t="shared" si="5"/>
        <v>0</v>
      </c>
      <c r="L29" s="76">
        <v>0</v>
      </c>
      <c r="M29" s="76">
        <v>0</v>
      </c>
      <c r="N29" s="76">
        <f t="shared" si="6"/>
        <v>0</v>
      </c>
      <c r="O29" s="76">
        <f t="shared" si="7"/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 t="shared" si="8"/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 t="shared" si="9"/>
        <v>0</v>
      </c>
      <c r="AD29" s="76">
        <v>0</v>
      </c>
      <c r="AE29" s="76">
        <v>0</v>
      </c>
      <c r="AF29" s="76">
        <f t="shared" si="10"/>
        <v>0</v>
      </c>
      <c r="AG29" s="76">
        <v>0</v>
      </c>
      <c r="AH29" s="76">
        <v>0</v>
      </c>
      <c r="AI29" s="76">
        <v>0</v>
      </c>
      <c r="AJ29" s="76">
        <f t="shared" si="11"/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 t="shared" si="12"/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 t="shared" si="13"/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257</v>
      </c>
      <c r="B30" s="117" t="s">
        <v>302</v>
      </c>
      <c r="C30" s="70" t="s">
        <v>303</v>
      </c>
      <c r="D30" s="76">
        <f t="shared" si="2"/>
        <v>0</v>
      </c>
      <c r="E30" s="76">
        <f t="shared" si="3"/>
        <v>0</v>
      </c>
      <c r="F30" s="76">
        <v>0</v>
      </c>
      <c r="G30" s="76">
        <v>0</v>
      </c>
      <c r="H30" s="76">
        <f t="shared" si="4"/>
        <v>0</v>
      </c>
      <c r="I30" s="76">
        <v>0</v>
      </c>
      <c r="J30" s="76">
        <v>0</v>
      </c>
      <c r="K30" s="76">
        <f t="shared" si="5"/>
        <v>0</v>
      </c>
      <c r="L30" s="76">
        <v>0</v>
      </c>
      <c r="M30" s="76">
        <v>0</v>
      </c>
      <c r="N30" s="76">
        <f t="shared" si="6"/>
        <v>0</v>
      </c>
      <c r="O30" s="76">
        <f t="shared" si="7"/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 t="shared" si="8"/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 t="shared" si="9"/>
        <v>0</v>
      </c>
      <c r="AD30" s="76">
        <v>0</v>
      </c>
      <c r="AE30" s="76">
        <v>0</v>
      </c>
      <c r="AF30" s="76">
        <f t="shared" si="10"/>
        <v>0</v>
      </c>
      <c r="AG30" s="76">
        <v>0</v>
      </c>
      <c r="AH30" s="76">
        <v>0</v>
      </c>
      <c r="AI30" s="76">
        <v>0</v>
      </c>
      <c r="AJ30" s="76">
        <f t="shared" si="11"/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 t="shared" si="12"/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 t="shared" si="13"/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257</v>
      </c>
      <c r="B31" s="117" t="s">
        <v>304</v>
      </c>
      <c r="C31" s="70" t="s">
        <v>305</v>
      </c>
      <c r="D31" s="76">
        <f t="shared" si="2"/>
        <v>0</v>
      </c>
      <c r="E31" s="76">
        <f t="shared" si="3"/>
        <v>0</v>
      </c>
      <c r="F31" s="76">
        <v>0</v>
      </c>
      <c r="G31" s="76">
        <v>0</v>
      </c>
      <c r="H31" s="76">
        <f t="shared" si="4"/>
        <v>0</v>
      </c>
      <c r="I31" s="76">
        <v>0</v>
      </c>
      <c r="J31" s="76">
        <v>0</v>
      </c>
      <c r="K31" s="76">
        <f t="shared" si="5"/>
        <v>0</v>
      </c>
      <c r="L31" s="76">
        <v>0</v>
      </c>
      <c r="M31" s="76">
        <v>0</v>
      </c>
      <c r="N31" s="76">
        <f t="shared" si="6"/>
        <v>0</v>
      </c>
      <c r="O31" s="76">
        <f t="shared" si="7"/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 t="shared" si="8"/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 t="shared" si="9"/>
        <v>0</v>
      </c>
      <c r="AD31" s="76">
        <v>0</v>
      </c>
      <c r="AE31" s="76">
        <v>0</v>
      </c>
      <c r="AF31" s="76">
        <f t="shared" si="10"/>
        <v>0</v>
      </c>
      <c r="AG31" s="76">
        <v>0</v>
      </c>
      <c r="AH31" s="76">
        <v>0</v>
      </c>
      <c r="AI31" s="76">
        <v>0</v>
      </c>
      <c r="AJ31" s="76">
        <f t="shared" si="11"/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 t="shared" si="12"/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 t="shared" si="13"/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257</v>
      </c>
      <c r="B32" s="117" t="s">
        <v>306</v>
      </c>
      <c r="C32" s="70" t="s">
        <v>307</v>
      </c>
      <c r="D32" s="76">
        <f t="shared" si="2"/>
        <v>23895</v>
      </c>
      <c r="E32" s="76">
        <f t="shared" si="3"/>
        <v>4639</v>
      </c>
      <c r="F32" s="76">
        <v>4639</v>
      </c>
      <c r="G32" s="76">
        <v>0</v>
      </c>
      <c r="H32" s="76">
        <f t="shared" si="4"/>
        <v>0</v>
      </c>
      <c r="I32" s="76">
        <v>0</v>
      </c>
      <c r="J32" s="76">
        <v>0</v>
      </c>
      <c r="K32" s="76">
        <f t="shared" si="5"/>
        <v>19256</v>
      </c>
      <c r="L32" s="76">
        <v>96</v>
      </c>
      <c r="M32" s="76">
        <v>19160</v>
      </c>
      <c r="N32" s="76">
        <f t="shared" si="6"/>
        <v>23895</v>
      </c>
      <c r="O32" s="76">
        <f t="shared" si="7"/>
        <v>4735</v>
      </c>
      <c r="P32" s="76">
        <v>4735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 t="shared" si="8"/>
        <v>19160</v>
      </c>
      <c r="W32" s="76">
        <v>19160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 t="shared" si="9"/>
        <v>0</v>
      </c>
      <c r="AD32" s="76">
        <v>0</v>
      </c>
      <c r="AE32" s="76">
        <v>0</v>
      </c>
      <c r="AF32" s="76">
        <f t="shared" si="10"/>
        <v>1280</v>
      </c>
      <c r="AG32" s="76">
        <v>1280</v>
      </c>
      <c r="AH32" s="76">
        <v>0</v>
      </c>
      <c r="AI32" s="76">
        <v>0</v>
      </c>
      <c r="AJ32" s="76">
        <f t="shared" si="11"/>
        <v>1280</v>
      </c>
      <c r="AK32" s="76">
        <v>0</v>
      </c>
      <c r="AL32" s="76">
        <v>0</v>
      </c>
      <c r="AM32" s="76">
        <v>56</v>
      </c>
      <c r="AN32" s="76">
        <v>0</v>
      </c>
      <c r="AO32" s="76">
        <v>0</v>
      </c>
      <c r="AP32" s="76">
        <v>1167</v>
      </c>
      <c r="AQ32" s="76">
        <v>0</v>
      </c>
      <c r="AR32" s="76">
        <v>0</v>
      </c>
      <c r="AS32" s="76">
        <v>57</v>
      </c>
      <c r="AT32" s="76">
        <f t="shared" si="12"/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 t="shared" si="13"/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257</v>
      </c>
      <c r="B33" s="117" t="s">
        <v>308</v>
      </c>
      <c r="C33" s="70" t="s">
        <v>309</v>
      </c>
      <c r="D33" s="76">
        <f t="shared" si="2"/>
        <v>510</v>
      </c>
      <c r="E33" s="76">
        <f t="shared" si="3"/>
        <v>0</v>
      </c>
      <c r="F33" s="76">
        <v>0</v>
      </c>
      <c r="G33" s="76">
        <v>0</v>
      </c>
      <c r="H33" s="76">
        <f t="shared" si="4"/>
        <v>422</v>
      </c>
      <c r="I33" s="76">
        <v>422</v>
      </c>
      <c r="J33" s="76">
        <v>0</v>
      </c>
      <c r="K33" s="76">
        <f t="shared" si="5"/>
        <v>88</v>
      </c>
      <c r="L33" s="76">
        <v>0</v>
      </c>
      <c r="M33" s="76">
        <v>88</v>
      </c>
      <c r="N33" s="76">
        <f t="shared" si="6"/>
        <v>510</v>
      </c>
      <c r="O33" s="76">
        <f t="shared" si="7"/>
        <v>422</v>
      </c>
      <c r="P33" s="76">
        <v>0</v>
      </c>
      <c r="Q33" s="76">
        <v>0</v>
      </c>
      <c r="R33" s="76">
        <v>0</v>
      </c>
      <c r="S33" s="76">
        <v>422</v>
      </c>
      <c r="T33" s="76">
        <v>0</v>
      </c>
      <c r="U33" s="76">
        <v>0</v>
      </c>
      <c r="V33" s="76">
        <f t="shared" si="8"/>
        <v>88</v>
      </c>
      <c r="W33" s="76">
        <v>0</v>
      </c>
      <c r="X33" s="76">
        <v>0</v>
      </c>
      <c r="Y33" s="76">
        <v>0</v>
      </c>
      <c r="Z33" s="76">
        <v>88</v>
      </c>
      <c r="AA33" s="76">
        <v>0</v>
      </c>
      <c r="AB33" s="76">
        <v>0</v>
      </c>
      <c r="AC33" s="76">
        <f t="shared" si="9"/>
        <v>0</v>
      </c>
      <c r="AD33" s="76">
        <v>0</v>
      </c>
      <c r="AE33" s="76">
        <v>0</v>
      </c>
      <c r="AF33" s="76">
        <f t="shared" si="10"/>
        <v>0</v>
      </c>
      <c r="AG33" s="76">
        <v>0</v>
      </c>
      <c r="AH33" s="76">
        <v>0</v>
      </c>
      <c r="AI33" s="76">
        <v>0</v>
      </c>
      <c r="AJ33" s="76">
        <f t="shared" si="11"/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 t="shared" si="12"/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 t="shared" si="13"/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257</v>
      </c>
      <c r="B34" s="117" t="s">
        <v>310</v>
      </c>
      <c r="C34" s="70" t="s">
        <v>311</v>
      </c>
      <c r="D34" s="76">
        <f t="shared" si="2"/>
        <v>128</v>
      </c>
      <c r="E34" s="76">
        <f t="shared" si="3"/>
        <v>0</v>
      </c>
      <c r="F34" s="76">
        <v>0</v>
      </c>
      <c r="G34" s="76">
        <v>0</v>
      </c>
      <c r="H34" s="76">
        <f t="shared" si="4"/>
        <v>128</v>
      </c>
      <c r="I34" s="76">
        <v>61</v>
      </c>
      <c r="J34" s="76">
        <v>67</v>
      </c>
      <c r="K34" s="76">
        <f t="shared" si="5"/>
        <v>0</v>
      </c>
      <c r="L34" s="76">
        <v>0</v>
      </c>
      <c r="M34" s="76">
        <v>0</v>
      </c>
      <c r="N34" s="76">
        <f t="shared" si="6"/>
        <v>128</v>
      </c>
      <c r="O34" s="76">
        <f t="shared" si="7"/>
        <v>61</v>
      </c>
      <c r="P34" s="76">
        <v>61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 t="shared" si="8"/>
        <v>67</v>
      </c>
      <c r="W34" s="76">
        <v>67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 t="shared" si="9"/>
        <v>0</v>
      </c>
      <c r="AD34" s="76">
        <v>0</v>
      </c>
      <c r="AE34" s="76">
        <v>0</v>
      </c>
      <c r="AF34" s="76">
        <f t="shared" si="10"/>
        <v>0</v>
      </c>
      <c r="AG34" s="76">
        <v>0</v>
      </c>
      <c r="AH34" s="76">
        <v>0</v>
      </c>
      <c r="AI34" s="76">
        <v>0</v>
      </c>
      <c r="AJ34" s="76">
        <f t="shared" si="11"/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 t="shared" si="12"/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 t="shared" si="13"/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257</v>
      </c>
      <c r="B35" s="117" t="s">
        <v>312</v>
      </c>
      <c r="C35" s="70" t="s">
        <v>313</v>
      </c>
      <c r="D35" s="76">
        <f t="shared" si="2"/>
        <v>138</v>
      </c>
      <c r="E35" s="76">
        <f t="shared" si="3"/>
        <v>0</v>
      </c>
      <c r="F35" s="76">
        <v>0</v>
      </c>
      <c r="G35" s="76">
        <v>0</v>
      </c>
      <c r="H35" s="76">
        <f t="shared" si="4"/>
        <v>88</v>
      </c>
      <c r="I35" s="76">
        <v>88</v>
      </c>
      <c r="J35" s="76">
        <v>0</v>
      </c>
      <c r="K35" s="76">
        <f t="shared" si="5"/>
        <v>50</v>
      </c>
      <c r="L35" s="76">
        <v>0</v>
      </c>
      <c r="M35" s="76">
        <v>50</v>
      </c>
      <c r="N35" s="76">
        <f t="shared" si="6"/>
        <v>138</v>
      </c>
      <c r="O35" s="76">
        <f t="shared" si="7"/>
        <v>88</v>
      </c>
      <c r="P35" s="76">
        <v>0</v>
      </c>
      <c r="Q35" s="76">
        <v>0</v>
      </c>
      <c r="R35" s="76">
        <v>0</v>
      </c>
      <c r="S35" s="76">
        <v>88</v>
      </c>
      <c r="T35" s="76">
        <v>0</v>
      </c>
      <c r="U35" s="76">
        <v>0</v>
      </c>
      <c r="V35" s="76">
        <f t="shared" si="8"/>
        <v>50</v>
      </c>
      <c r="W35" s="76">
        <v>0</v>
      </c>
      <c r="X35" s="76">
        <v>0</v>
      </c>
      <c r="Y35" s="76">
        <v>0</v>
      </c>
      <c r="Z35" s="76">
        <v>50</v>
      </c>
      <c r="AA35" s="76">
        <v>0</v>
      </c>
      <c r="AB35" s="76">
        <v>0</v>
      </c>
      <c r="AC35" s="76">
        <f t="shared" si="9"/>
        <v>0</v>
      </c>
      <c r="AD35" s="76">
        <v>0</v>
      </c>
      <c r="AE35" s="76">
        <v>0</v>
      </c>
      <c r="AF35" s="76">
        <f t="shared" si="10"/>
        <v>0</v>
      </c>
      <c r="AG35" s="76">
        <v>0</v>
      </c>
      <c r="AH35" s="76">
        <v>0</v>
      </c>
      <c r="AI35" s="76">
        <v>0</v>
      </c>
      <c r="AJ35" s="76">
        <f t="shared" si="11"/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 t="shared" si="12"/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 t="shared" si="13"/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257</v>
      </c>
      <c r="B36" s="117" t="s">
        <v>314</v>
      </c>
      <c r="C36" s="70" t="s">
        <v>315</v>
      </c>
      <c r="D36" s="76">
        <f t="shared" si="2"/>
        <v>7112</v>
      </c>
      <c r="E36" s="76">
        <f t="shared" si="3"/>
        <v>0</v>
      </c>
      <c r="F36" s="76">
        <v>0</v>
      </c>
      <c r="G36" s="76">
        <v>0</v>
      </c>
      <c r="H36" s="76">
        <f t="shared" si="4"/>
        <v>2792</v>
      </c>
      <c r="I36" s="76">
        <v>2792</v>
      </c>
      <c r="J36" s="76">
        <v>0</v>
      </c>
      <c r="K36" s="76">
        <f t="shared" si="5"/>
        <v>4320</v>
      </c>
      <c r="L36" s="76">
        <v>0</v>
      </c>
      <c r="M36" s="76">
        <v>4320</v>
      </c>
      <c r="N36" s="76">
        <f t="shared" si="6"/>
        <v>7112</v>
      </c>
      <c r="O36" s="76">
        <f t="shared" si="7"/>
        <v>2792</v>
      </c>
      <c r="P36" s="76">
        <v>2792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 t="shared" si="8"/>
        <v>4320</v>
      </c>
      <c r="W36" s="76">
        <v>4320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 t="shared" si="9"/>
        <v>0</v>
      </c>
      <c r="AD36" s="76">
        <v>0</v>
      </c>
      <c r="AE36" s="76">
        <v>0</v>
      </c>
      <c r="AF36" s="76">
        <f t="shared" si="10"/>
        <v>220</v>
      </c>
      <c r="AG36" s="76">
        <v>220</v>
      </c>
      <c r="AH36" s="76">
        <v>0</v>
      </c>
      <c r="AI36" s="76">
        <v>0</v>
      </c>
      <c r="AJ36" s="76">
        <f t="shared" si="11"/>
        <v>220</v>
      </c>
      <c r="AK36" s="76">
        <v>4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216</v>
      </c>
      <c r="AT36" s="76">
        <f t="shared" si="12"/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 t="shared" si="13"/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257</v>
      </c>
      <c r="B37" s="117" t="s">
        <v>316</v>
      </c>
      <c r="C37" s="70" t="s">
        <v>317</v>
      </c>
      <c r="D37" s="76">
        <f t="shared" si="2"/>
        <v>460</v>
      </c>
      <c r="E37" s="76">
        <f t="shared" si="3"/>
        <v>0</v>
      </c>
      <c r="F37" s="76">
        <v>0</v>
      </c>
      <c r="G37" s="76">
        <v>0</v>
      </c>
      <c r="H37" s="76">
        <f t="shared" si="4"/>
        <v>460</v>
      </c>
      <c r="I37" s="76">
        <v>429</v>
      </c>
      <c r="J37" s="76">
        <v>31</v>
      </c>
      <c r="K37" s="76">
        <f t="shared" si="5"/>
        <v>0</v>
      </c>
      <c r="L37" s="76">
        <v>0</v>
      </c>
      <c r="M37" s="76">
        <v>0</v>
      </c>
      <c r="N37" s="76">
        <f t="shared" si="6"/>
        <v>460</v>
      </c>
      <c r="O37" s="76">
        <f t="shared" si="7"/>
        <v>429</v>
      </c>
      <c r="P37" s="76">
        <v>0</v>
      </c>
      <c r="Q37" s="76">
        <v>0</v>
      </c>
      <c r="R37" s="76">
        <v>0</v>
      </c>
      <c r="S37" s="76">
        <v>429</v>
      </c>
      <c r="T37" s="76">
        <v>0</v>
      </c>
      <c r="U37" s="76">
        <v>0</v>
      </c>
      <c r="V37" s="76">
        <f t="shared" si="8"/>
        <v>31</v>
      </c>
      <c r="W37" s="76">
        <v>0</v>
      </c>
      <c r="X37" s="76">
        <v>0</v>
      </c>
      <c r="Y37" s="76">
        <v>0</v>
      </c>
      <c r="Z37" s="76">
        <v>31</v>
      </c>
      <c r="AA37" s="76">
        <v>0</v>
      </c>
      <c r="AB37" s="76">
        <v>0</v>
      </c>
      <c r="AC37" s="76">
        <f t="shared" si="9"/>
        <v>0</v>
      </c>
      <c r="AD37" s="76">
        <v>0</v>
      </c>
      <c r="AE37" s="76">
        <v>0</v>
      </c>
      <c r="AF37" s="76">
        <f t="shared" si="10"/>
        <v>0</v>
      </c>
      <c r="AG37" s="76">
        <v>0</v>
      </c>
      <c r="AH37" s="76">
        <v>0</v>
      </c>
      <c r="AI37" s="76">
        <v>0</v>
      </c>
      <c r="AJ37" s="76">
        <f t="shared" si="11"/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 t="shared" si="12"/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 t="shared" si="13"/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257</v>
      </c>
      <c r="B38" s="117" t="s">
        <v>318</v>
      </c>
      <c r="C38" s="70" t="s">
        <v>319</v>
      </c>
      <c r="D38" s="76">
        <f t="shared" si="2"/>
        <v>1208</v>
      </c>
      <c r="E38" s="76">
        <f t="shared" si="3"/>
        <v>0</v>
      </c>
      <c r="F38" s="76">
        <v>0</v>
      </c>
      <c r="G38" s="76">
        <v>0</v>
      </c>
      <c r="H38" s="76">
        <f t="shared" si="4"/>
        <v>1208</v>
      </c>
      <c r="I38" s="76">
        <v>636</v>
      </c>
      <c r="J38" s="76">
        <v>572</v>
      </c>
      <c r="K38" s="76">
        <f t="shared" si="5"/>
        <v>0</v>
      </c>
      <c r="L38" s="76">
        <v>0</v>
      </c>
      <c r="M38" s="76">
        <v>0</v>
      </c>
      <c r="N38" s="76">
        <f t="shared" si="6"/>
        <v>1208</v>
      </c>
      <c r="O38" s="76">
        <f t="shared" si="7"/>
        <v>636</v>
      </c>
      <c r="P38" s="76">
        <v>636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 t="shared" si="8"/>
        <v>572</v>
      </c>
      <c r="W38" s="76">
        <v>572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 t="shared" si="9"/>
        <v>0</v>
      </c>
      <c r="AD38" s="76">
        <v>0</v>
      </c>
      <c r="AE38" s="76">
        <v>0</v>
      </c>
      <c r="AF38" s="76">
        <f t="shared" si="10"/>
        <v>0</v>
      </c>
      <c r="AG38" s="76">
        <v>0</v>
      </c>
      <c r="AH38" s="76">
        <v>0</v>
      </c>
      <c r="AI38" s="76">
        <v>0</v>
      </c>
      <c r="AJ38" s="76">
        <f t="shared" si="11"/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 t="shared" si="12"/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 t="shared" si="13"/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257</v>
      </c>
      <c r="B39" s="117" t="s">
        <v>320</v>
      </c>
      <c r="C39" s="70" t="s">
        <v>321</v>
      </c>
      <c r="D39" s="76">
        <f t="shared" si="2"/>
        <v>423</v>
      </c>
      <c r="E39" s="76">
        <f t="shared" si="3"/>
        <v>0</v>
      </c>
      <c r="F39" s="76">
        <v>0</v>
      </c>
      <c r="G39" s="76">
        <v>0</v>
      </c>
      <c r="H39" s="76">
        <f t="shared" si="4"/>
        <v>286</v>
      </c>
      <c r="I39" s="76">
        <v>286</v>
      </c>
      <c r="J39" s="76">
        <v>0</v>
      </c>
      <c r="K39" s="76">
        <f t="shared" si="5"/>
        <v>137</v>
      </c>
      <c r="L39" s="76">
        <v>0</v>
      </c>
      <c r="M39" s="76">
        <v>137</v>
      </c>
      <c r="N39" s="76">
        <f t="shared" si="6"/>
        <v>423</v>
      </c>
      <c r="O39" s="76">
        <f t="shared" si="7"/>
        <v>286</v>
      </c>
      <c r="P39" s="76">
        <v>0</v>
      </c>
      <c r="Q39" s="76">
        <v>0</v>
      </c>
      <c r="R39" s="76">
        <v>0</v>
      </c>
      <c r="S39" s="76">
        <v>286</v>
      </c>
      <c r="T39" s="76">
        <v>0</v>
      </c>
      <c r="U39" s="76">
        <v>0</v>
      </c>
      <c r="V39" s="76">
        <f t="shared" si="8"/>
        <v>137</v>
      </c>
      <c r="W39" s="76">
        <v>0</v>
      </c>
      <c r="X39" s="76">
        <v>0</v>
      </c>
      <c r="Y39" s="76">
        <v>0</v>
      </c>
      <c r="Z39" s="76">
        <v>137</v>
      </c>
      <c r="AA39" s="76">
        <v>0</v>
      </c>
      <c r="AB39" s="76">
        <v>0</v>
      </c>
      <c r="AC39" s="76">
        <f t="shared" si="9"/>
        <v>0</v>
      </c>
      <c r="AD39" s="76">
        <v>0</v>
      </c>
      <c r="AE39" s="76">
        <v>0</v>
      </c>
      <c r="AF39" s="76">
        <f t="shared" si="10"/>
        <v>0</v>
      </c>
      <c r="AG39" s="76">
        <v>0</v>
      </c>
      <c r="AH39" s="76">
        <v>0</v>
      </c>
      <c r="AI39" s="76">
        <v>0</v>
      </c>
      <c r="AJ39" s="76">
        <f t="shared" si="11"/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 t="shared" si="12"/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 t="shared" si="13"/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257</v>
      </c>
      <c r="B40" s="117" t="s">
        <v>322</v>
      </c>
      <c r="C40" s="70" t="s">
        <v>323</v>
      </c>
      <c r="D40" s="76">
        <f aca="true" t="shared" si="14" ref="D40:D71">SUM(E40,+H40,+K40)</f>
        <v>24989</v>
      </c>
      <c r="E40" s="76">
        <f aca="true" t="shared" si="15" ref="E40:E71">SUM(F40:G40)</f>
        <v>0</v>
      </c>
      <c r="F40" s="76">
        <v>0</v>
      </c>
      <c r="G40" s="76">
        <v>0</v>
      </c>
      <c r="H40" s="76">
        <f aca="true" t="shared" si="16" ref="H40:H71">SUM(I40:J40)</f>
        <v>3384</v>
      </c>
      <c r="I40" s="76">
        <v>3384</v>
      </c>
      <c r="J40" s="76">
        <v>0</v>
      </c>
      <c r="K40" s="76">
        <f aca="true" t="shared" si="17" ref="K40:K71">SUM(L40:M40)</f>
        <v>21605</v>
      </c>
      <c r="L40" s="76">
        <v>0</v>
      </c>
      <c r="M40" s="76">
        <v>21605</v>
      </c>
      <c r="N40" s="76">
        <f aca="true" t="shared" si="18" ref="N40:N71">SUM(O40,+V40,+AC40)</f>
        <v>24989</v>
      </c>
      <c r="O40" s="76">
        <f aca="true" t="shared" si="19" ref="O40:O71">SUM(P40:U40)</f>
        <v>3384</v>
      </c>
      <c r="P40" s="76">
        <v>0</v>
      </c>
      <c r="Q40" s="76">
        <v>0</v>
      </c>
      <c r="R40" s="76">
        <v>0</v>
      </c>
      <c r="S40" s="76">
        <v>3384</v>
      </c>
      <c r="T40" s="76">
        <v>0</v>
      </c>
      <c r="U40" s="76">
        <v>0</v>
      </c>
      <c r="V40" s="76">
        <f aca="true" t="shared" si="20" ref="V40:V71">SUM(W40:AB40)</f>
        <v>21605</v>
      </c>
      <c r="W40" s="76">
        <v>0</v>
      </c>
      <c r="X40" s="76">
        <v>0</v>
      </c>
      <c r="Y40" s="76">
        <v>0</v>
      </c>
      <c r="Z40" s="76">
        <v>21605</v>
      </c>
      <c r="AA40" s="76">
        <v>0</v>
      </c>
      <c r="AB40" s="76">
        <v>0</v>
      </c>
      <c r="AC40" s="76">
        <f aca="true" t="shared" si="21" ref="AC40:AC71">SUM(AD40:AE40)</f>
        <v>0</v>
      </c>
      <c r="AD40" s="76">
        <v>0</v>
      </c>
      <c r="AE40" s="76">
        <v>0</v>
      </c>
      <c r="AF40" s="76">
        <f aca="true" t="shared" si="22" ref="AF40:AF71">SUM(AG40:AI40)</f>
        <v>0</v>
      </c>
      <c r="AG40" s="76">
        <v>0</v>
      </c>
      <c r="AH40" s="76">
        <v>0</v>
      </c>
      <c r="AI40" s="76">
        <v>0</v>
      </c>
      <c r="AJ40" s="76">
        <f aca="true" t="shared" si="23" ref="AJ40:AJ71">SUM(AK40:AS40)</f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/>
      <c r="AQ40" s="76">
        <v>0</v>
      </c>
      <c r="AR40" s="76">
        <v>0</v>
      </c>
      <c r="AS40" s="76">
        <v>0</v>
      </c>
      <c r="AT40" s="76">
        <f aca="true" t="shared" si="24" ref="AT40:AT71"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 aca="true" t="shared" si="25" ref="AZ40:AZ71"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257</v>
      </c>
      <c r="B41" s="117" t="s">
        <v>324</v>
      </c>
      <c r="C41" s="70" t="s">
        <v>325</v>
      </c>
      <c r="D41" s="76">
        <f t="shared" si="14"/>
        <v>79</v>
      </c>
      <c r="E41" s="76">
        <f t="shared" si="15"/>
        <v>0</v>
      </c>
      <c r="F41" s="76">
        <v>0</v>
      </c>
      <c r="G41" s="76">
        <v>0</v>
      </c>
      <c r="H41" s="76">
        <f t="shared" si="16"/>
        <v>79</v>
      </c>
      <c r="I41" s="76">
        <v>79</v>
      </c>
      <c r="J41" s="76">
        <v>0</v>
      </c>
      <c r="K41" s="76">
        <f t="shared" si="17"/>
        <v>0</v>
      </c>
      <c r="L41" s="76">
        <v>0</v>
      </c>
      <c r="M41" s="76">
        <v>0</v>
      </c>
      <c r="N41" s="76">
        <f t="shared" si="18"/>
        <v>79</v>
      </c>
      <c r="O41" s="76">
        <f t="shared" si="19"/>
        <v>79</v>
      </c>
      <c r="P41" s="76">
        <v>79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 t="shared" si="20"/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 t="shared" si="21"/>
        <v>0</v>
      </c>
      <c r="AD41" s="76">
        <v>0</v>
      </c>
      <c r="AE41" s="76">
        <v>0</v>
      </c>
      <c r="AF41" s="76">
        <f t="shared" si="22"/>
        <v>1</v>
      </c>
      <c r="AG41" s="76">
        <v>1</v>
      </c>
      <c r="AH41" s="76">
        <v>0</v>
      </c>
      <c r="AI41" s="76">
        <v>0</v>
      </c>
      <c r="AJ41" s="76">
        <f t="shared" si="23"/>
        <v>1</v>
      </c>
      <c r="AK41" s="76">
        <v>0</v>
      </c>
      <c r="AL41" s="76">
        <v>0</v>
      </c>
      <c r="AM41" s="76">
        <v>1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 t="shared" si="24"/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 t="shared" si="25"/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257</v>
      </c>
      <c r="B42" s="117" t="s">
        <v>326</v>
      </c>
      <c r="C42" s="70" t="s">
        <v>327</v>
      </c>
      <c r="D42" s="76">
        <f t="shared" si="14"/>
        <v>585</v>
      </c>
      <c r="E42" s="76">
        <f t="shared" si="15"/>
        <v>0</v>
      </c>
      <c r="F42" s="76">
        <v>0</v>
      </c>
      <c r="G42" s="76">
        <v>0</v>
      </c>
      <c r="H42" s="76">
        <f t="shared" si="16"/>
        <v>256</v>
      </c>
      <c r="I42" s="76">
        <v>256</v>
      </c>
      <c r="J42" s="76">
        <v>0</v>
      </c>
      <c r="K42" s="76">
        <f t="shared" si="17"/>
        <v>329</v>
      </c>
      <c r="L42" s="76">
        <v>0</v>
      </c>
      <c r="M42" s="76">
        <v>329</v>
      </c>
      <c r="N42" s="76">
        <f t="shared" si="18"/>
        <v>585</v>
      </c>
      <c r="O42" s="76">
        <f t="shared" si="19"/>
        <v>256</v>
      </c>
      <c r="P42" s="76">
        <v>256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 t="shared" si="20"/>
        <v>329</v>
      </c>
      <c r="W42" s="76">
        <v>329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 t="shared" si="21"/>
        <v>0</v>
      </c>
      <c r="AD42" s="76">
        <v>0</v>
      </c>
      <c r="AE42" s="76">
        <v>0</v>
      </c>
      <c r="AF42" s="76">
        <f t="shared" si="22"/>
        <v>0</v>
      </c>
      <c r="AG42" s="76">
        <v>0</v>
      </c>
      <c r="AH42" s="76">
        <v>0</v>
      </c>
      <c r="AI42" s="76">
        <v>0</v>
      </c>
      <c r="AJ42" s="76">
        <f t="shared" si="23"/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 t="shared" si="24"/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 t="shared" si="25"/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257</v>
      </c>
      <c r="B43" s="117" t="s">
        <v>328</v>
      </c>
      <c r="C43" s="70" t="s">
        <v>329</v>
      </c>
      <c r="D43" s="76">
        <f t="shared" si="14"/>
        <v>8730</v>
      </c>
      <c r="E43" s="76">
        <f t="shared" si="15"/>
        <v>0</v>
      </c>
      <c r="F43" s="76">
        <v>0</v>
      </c>
      <c r="G43" s="76">
        <v>0</v>
      </c>
      <c r="H43" s="76">
        <f t="shared" si="16"/>
        <v>1635</v>
      </c>
      <c r="I43" s="76">
        <v>1635</v>
      </c>
      <c r="J43" s="76">
        <v>0</v>
      </c>
      <c r="K43" s="76">
        <f t="shared" si="17"/>
        <v>7095</v>
      </c>
      <c r="L43" s="76">
        <v>0</v>
      </c>
      <c r="M43" s="76">
        <v>7095</v>
      </c>
      <c r="N43" s="76">
        <f t="shared" si="18"/>
        <v>8730</v>
      </c>
      <c r="O43" s="76">
        <f t="shared" si="19"/>
        <v>1635</v>
      </c>
      <c r="P43" s="76">
        <v>1635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 t="shared" si="20"/>
        <v>7095</v>
      </c>
      <c r="W43" s="76">
        <v>7095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 t="shared" si="21"/>
        <v>0</v>
      </c>
      <c r="AD43" s="76">
        <v>0</v>
      </c>
      <c r="AE43" s="76">
        <v>0</v>
      </c>
      <c r="AF43" s="76">
        <f t="shared" si="22"/>
        <v>21</v>
      </c>
      <c r="AG43" s="76">
        <v>21</v>
      </c>
      <c r="AH43" s="76">
        <v>0</v>
      </c>
      <c r="AI43" s="76">
        <v>0</v>
      </c>
      <c r="AJ43" s="76">
        <f t="shared" si="23"/>
        <v>21</v>
      </c>
      <c r="AK43" s="76">
        <v>0</v>
      </c>
      <c r="AL43" s="76">
        <v>0</v>
      </c>
      <c r="AM43" s="76">
        <v>21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 t="shared" si="24"/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 t="shared" si="25"/>
        <v>408</v>
      </c>
      <c r="BA43" s="76">
        <v>408</v>
      </c>
      <c r="BB43" s="76">
        <v>0</v>
      </c>
      <c r="BC43" s="76">
        <v>0</v>
      </c>
    </row>
    <row r="44" spans="1:55" s="61" customFormat="1" ht="12" customHeight="1">
      <c r="A44" s="70" t="s">
        <v>257</v>
      </c>
      <c r="B44" s="117" t="s">
        <v>330</v>
      </c>
      <c r="C44" s="70" t="s">
        <v>331</v>
      </c>
      <c r="D44" s="76">
        <f t="shared" si="14"/>
        <v>469</v>
      </c>
      <c r="E44" s="76">
        <f t="shared" si="15"/>
        <v>0</v>
      </c>
      <c r="F44" s="76">
        <v>0</v>
      </c>
      <c r="G44" s="76">
        <v>0</v>
      </c>
      <c r="H44" s="76">
        <f t="shared" si="16"/>
        <v>297</v>
      </c>
      <c r="I44" s="76">
        <v>297</v>
      </c>
      <c r="J44" s="76">
        <v>0</v>
      </c>
      <c r="K44" s="76">
        <f t="shared" si="17"/>
        <v>172</v>
      </c>
      <c r="L44" s="76">
        <v>0</v>
      </c>
      <c r="M44" s="76">
        <v>172</v>
      </c>
      <c r="N44" s="76">
        <f t="shared" si="18"/>
        <v>469</v>
      </c>
      <c r="O44" s="76">
        <f t="shared" si="19"/>
        <v>297</v>
      </c>
      <c r="P44" s="76">
        <v>0</v>
      </c>
      <c r="Q44" s="76">
        <v>0</v>
      </c>
      <c r="R44" s="76">
        <v>0</v>
      </c>
      <c r="S44" s="76">
        <v>297</v>
      </c>
      <c r="T44" s="76">
        <v>0</v>
      </c>
      <c r="U44" s="76">
        <v>0</v>
      </c>
      <c r="V44" s="76">
        <f t="shared" si="20"/>
        <v>172</v>
      </c>
      <c r="W44" s="76">
        <v>0</v>
      </c>
      <c r="X44" s="76">
        <v>0</v>
      </c>
      <c r="Y44" s="76">
        <v>0</v>
      </c>
      <c r="Z44" s="76">
        <v>172</v>
      </c>
      <c r="AA44" s="76">
        <v>0</v>
      </c>
      <c r="AB44" s="76">
        <v>0</v>
      </c>
      <c r="AC44" s="76">
        <f t="shared" si="21"/>
        <v>0</v>
      </c>
      <c r="AD44" s="76">
        <v>0</v>
      </c>
      <c r="AE44" s="76">
        <v>0</v>
      </c>
      <c r="AF44" s="76">
        <f t="shared" si="22"/>
        <v>0</v>
      </c>
      <c r="AG44" s="76">
        <v>0</v>
      </c>
      <c r="AH44" s="76">
        <v>0</v>
      </c>
      <c r="AI44" s="76">
        <v>0</v>
      </c>
      <c r="AJ44" s="76">
        <f t="shared" si="23"/>
        <v>0</v>
      </c>
      <c r="AK44" s="76">
        <v>0</v>
      </c>
      <c r="AL44" s="76">
        <v>0</v>
      </c>
      <c r="AM44" s="76"/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 t="shared" si="24"/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 t="shared" si="25"/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257</v>
      </c>
      <c r="B45" s="117" t="s">
        <v>332</v>
      </c>
      <c r="C45" s="70" t="s">
        <v>333</v>
      </c>
      <c r="D45" s="76">
        <f t="shared" si="14"/>
        <v>443</v>
      </c>
      <c r="E45" s="76">
        <f t="shared" si="15"/>
        <v>174</v>
      </c>
      <c r="F45" s="76">
        <v>174</v>
      </c>
      <c r="G45" s="76">
        <v>0</v>
      </c>
      <c r="H45" s="76">
        <f t="shared" si="16"/>
        <v>0</v>
      </c>
      <c r="I45" s="76">
        <v>0</v>
      </c>
      <c r="J45" s="76">
        <v>0</v>
      </c>
      <c r="K45" s="76">
        <f t="shared" si="17"/>
        <v>269</v>
      </c>
      <c r="L45" s="76">
        <v>0</v>
      </c>
      <c r="M45" s="76">
        <v>269</v>
      </c>
      <c r="N45" s="76">
        <f t="shared" si="18"/>
        <v>443</v>
      </c>
      <c r="O45" s="76">
        <f t="shared" si="19"/>
        <v>174</v>
      </c>
      <c r="P45" s="76">
        <v>0</v>
      </c>
      <c r="Q45" s="76">
        <v>0</v>
      </c>
      <c r="R45" s="76">
        <v>0</v>
      </c>
      <c r="S45" s="76">
        <v>174</v>
      </c>
      <c r="T45" s="76">
        <v>0</v>
      </c>
      <c r="U45" s="76">
        <v>0</v>
      </c>
      <c r="V45" s="76">
        <f t="shared" si="20"/>
        <v>269</v>
      </c>
      <c r="W45" s="76">
        <v>0</v>
      </c>
      <c r="X45" s="76">
        <v>0</v>
      </c>
      <c r="Y45" s="76">
        <v>0</v>
      </c>
      <c r="Z45" s="76">
        <v>269</v>
      </c>
      <c r="AA45" s="76">
        <v>0</v>
      </c>
      <c r="AB45" s="76">
        <v>0</v>
      </c>
      <c r="AC45" s="76">
        <f t="shared" si="21"/>
        <v>0</v>
      </c>
      <c r="AD45" s="76">
        <v>0</v>
      </c>
      <c r="AE45" s="76">
        <v>0</v>
      </c>
      <c r="AF45" s="76">
        <f t="shared" si="22"/>
        <v>0</v>
      </c>
      <c r="AG45" s="76">
        <v>0</v>
      </c>
      <c r="AH45" s="76">
        <v>0</v>
      </c>
      <c r="AI45" s="76">
        <v>0</v>
      </c>
      <c r="AJ45" s="76">
        <f t="shared" si="23"/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f t="shared" si="24"/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f t="shared" si="25"/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257</v>
      </c>
      <c r="B46" s="117" t="s">
        <v>334</v>
      </c>
      <c r="C46" s="70" t="s">
        <v>335</v>
      </c>
      <c r="D46" s="76">
        <f t="shared" si="14"/>
        <v>378</v>
      </c>
      <c r="E46" s="76">
        <f t="shared" si="15"/>
        <v>0</v>
      </c>
      <c r="F46" s="76">
        <v>0</v>
      </c>
      <c r="G46" s="76">
        <v>0</v>
      </c>
      <c r="H46" s="76">
        <f t="shared" si="16"/>
        <v>268</v>
      </c>
      <c r="I46" s="76">
        <v>268</v>
      </c>
      <c r="J46" s="76">
        <v>0</v>
      </c>
      <c r="K46" s="76">
        <f t="shared" si="17"/>
        <v>110</v>
      </c>
      <c r="L46" s="76">
        <v>0</v>
      </c>
      <c r="M46" s="76">
        <v>110</v>
      </c>
      <c r="N46" s="76">
        <f t="shared" si="18"/>
        <v>378</v>
      </c>
      <c r="O46" s="76">
        <f t="shared" si="19"/>
        <v>268</v>
      </c>
      <c r="P46" s="76">
        <v>0</v>
      </c>
      <c r="Q46" s="76">
        <v>0</v>
      </c>
      <c r="R46" s="76">
        <v>0</v>
      </c>
      <c r="S46" s="76">
        <v>268</v>
      </c>
      <c r="T46" s="76">
        <v>0</v>
      </c>
      <c r="U46" s="76">
        <v>0</v>
      </c>
      <c r="V46" s="76">
        <f t="shared" si="20"/>
        <v>110</v>
      </c>
      <c r="W46" s="76">
        <v>0</v>
      </c>
      <c r="X46" s="76">
        <v>0</v>
      </c>
      <c r="Y46" s="76">
        <v>0</v>
      </c>
      <c r="Z46" s="76">
        <v>110</v>
      </c>
      <c r="AA46" s="76">
        <v>0</v>
      </c>
      <c r="AB46" s="76">
        <v>0</v>
      </c>
      <c r="AC46" s="76">
        <f t="shared" si="21"/>
        <v>0</v>
      </c>
      <c r="AD46" s="76">
        <v>0</v>
      </c>
      <c r="AE46" s="76">
        <v>0</v>
      </c>
      <c r="AF46" s="76">
        <f t="shared" si="22"/>
        <v>0</v>
      </c>
      <c r="AG46" s="76">
        <v>0</v>
      </c>
      <c r="AH46" s="76">
        <v>0</v>
      </c>
      <c r="AI46" s="76">
        <v>0</v>
      </c>
      <c r="AJ46" s="76">
        <f t="shared" si="23"/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 t="shared" si="24"/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 t="shared" si="25"/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257</v>
      </c>
      <c r="B47" s="117" t="s">
        <v>336</v>
      </c>
      <c r="C47" s="70" t="s">
        <v>337</v>
      </c>
      <c r="D47" s="76">
        <f t="shared" si="14"/>
        <v>134</v>
      </c>
      <c r="E47" s="76">
        <f t="shared" si="15"/>
        <v>0</v>
      </c>
      <c r="F47" s="76">
        <v>0</v>
      </c>
      <c r="G47" s="76">
        <v>0</v>
      </c>
      <c r="H47" s="76">
        <f t="shared" si="16"/>
        <v>105</v>
      </c>
      <c r="I47" s="76">
        <v>105</v>
      </c>
      <c r="J47" s="76">
        <v>0</v>
      </c>
      <c r="K47" s="76">
        <f t="shared" si="17"/>
        <v>29</v>
      </c>
      <c r="L47" s="76">
        <v>0</v>
      </c>
      <c r="M47" s="76">
        <v>29</v>
      </c>
      <c r="N47" s="76">
        <f t="shared" si="18"/>
        <v>134</v>
      </c>
      <c r="O47" s="76">
        <f t="shared" si="19"/>
        <v>105</v>
      </c>
      <c r="P47" s="76">
        <v>105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 t="shared" si="20"/>
        <v>29</v>
      </c>
      <c r="W47" s="76">
        <v>29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 t="shared" si="21"/>
        <v>0</v>
      </c>
      <c r="AD47" s="76">
        <v>0</v>
      </c>
      <c r="AE47" s="76">
        <v>0</v>
      </c>
      <c r="AF47" s="76">
        <f t="shared" si="22"/>
        <v>0</v>
      </c>
      <c r="AG47" s="76">
        <v>0</v>
      </c>
      <c r="AH47" s="76">
        <v>0</v>
      </c>
      <c r="AI47" s="76">
        <v>0</v>
      </c>
      <c r="AJ47" s="76">
        <f t="shared" si="23"/>
        <v>0</v>
      </c>
      <c r="AK47" s="76"/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 t="shared" si="24"/>
        <v>0</v>
      </c>
      <c r="AU47" s="76"/>
      <c r="AV47" s="76">
        <v>0</v>
      </c>
      <c r="AW47" s="76">
        <v>0</v>
      </c>
      <c r="AX47" s="76">
        <v>0</v>
      </c>
      <c r="AY47" s="76">
        <v>0</v>
      </c>
      <c r="AZ47" s="76">
        <f t="shared" si="25"/>
        <v>2</v>
      </c>
      <c r="BA47" s="76">
        <v>2</v>
      </c>
      <c r="BB47" s="76">
        <v>0</v>
      </c>
      <c r="BC47" s="76">
        <v>0</v>
      </c>
    </row>
    <row r="48" spans="1:55" s="61" customFormat="1" ht="12" customHeight="1">
      <c r="A48" s="70" t="s">
        <v>257</v>
      </c>
      <c r="B48" s="117" t="s">
        <v>338</v>
      </c>
      <c r="C48" s="70" t="s">
        <v>339</v>
      </c>
      <c r="D48" s="76">
        <f t="shared" si="14"/>
        <v>36</v>
      </c>
      <c r="E48" s="76">
        <f t="shared" si="15"/>
        <v>0</v>
      </c>
      <c r="F48" s="76">
        <v>0</v>
      </c>
      <c r="G48" s="76">
        <v>0</v>
      </c>
      <c r="H48" s="76">
        <f t="shared" si="16"/>
        <v>0</v>
      </c>
      <c r="I48" s="76">
        <v>0</v>
      </c>
      <c r="J48" s="76">
        <v>0</v>
      </c>
      <c r="K48" s="76">
        <f t="shared" si="17"/>
        <v>36</v>
      </c>
      <c r="L48" s="76">
        <v>36</v>
      </c>
      <c r="M48" s="76">
        <v>0</v>
      </c>
      <c r="N48" s="76">
        <f t="shared" si="18"/>
        <v>36</v>
      </c>
      <c r="O48" s="76">
        <f t="shared" si="19"/>
        <v>36</v>
      </c>
      <c r="P48" s="76">
        <v>36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 t="shared" si="20"/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 t="shared" si="21"/>
        <v>0</v>
      </c>
      <c r="AD48" s="76">
        <v>0</v>
      </c>
      <c r="AE48" s="76">
        <v>0</v>
      </c>
      <c r="AF48" s="76">
        <f t="shared" si="22"/>
        <v>0</v>
      </c>
      <c r="AG48" s="76">
        <v>0</v>
      </c>
      <c r="AH48" s="76">
        <v>0</v>
      </c>
      <c r="AI48" s="76">
        <v>0</v>
      </c>
      <c r="AJ48" s="76">
        <f t="shared" si="23"/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 t="shared" si="24"/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f t="shared" si="25"/>
        <v>0</v>
      </c>
      <c r="BA48" s="76">
        <v>0</v>
      </c>
      <c r="BB48" s="76">
        <v>0</v>
      </c>
      <c r="BC48" s="76">
        <v>0</v>
      </c>
    </row>
    <row r="49" spans="1:55" s="61" customFormat="1" ht="12" customHeight="1">
      <c r="A49" s="70" t="s">
        <v>257</v>
      </c>
      <c r="B49" s="117" t="s">
        <v>340</v>
      </c>
      <c r="C49" s="70" t="s">
        <v>341</v>
      </c>
      <c r="D49" s="76">
        <f t="shared" si="14"/>
        <v>551</v>
      </c>
      <c r="E49" s="76">
        <f t="shared" si="15"/>
        <v>0</v>
      </c>
      <c r="F49" s="76">
        <v>0</v>
      </c>
      <c r="G49" s="76">
        <v>0</v>
      </c>
      <c r="H49" s="76">
        <f t="shared" si="16"/>
        <v>551</v>
      </c>
      <c r="I49" s="76">
        <v>231</v>
      </c>
      <c r="J49" s="76">
        <v>320</v>
      </c>
      <c r="K49" s="76">
        <f t="shared" si="17"/>
        <v>0</v>
      </c>
      <c r="L49" s="76">
        <v>0</v>
      </c>
      <c r="M49" s="76">
        <v>0</v>
      </c>
      <c r="N49" s="76">
        <f t="shared" si="18"/>
        <v>551</v>
      </c>
      <c r="O49" s="76">
        <f t="shared" si="19"/>
        <v>231</v>
      </c>
      <c r="P49" s="76">
        <v>231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 t="shared" si="20"/>
        <v>320</v>
      </c>
      <c r="W49" s="76">
        <v>320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 t="shared" si="21"/>
        <v>0</v>
      </c>
      <c r="AD49" s="76">
        <v>0</v>
      </c>
      <c r="AE49" s="76">
        <v>0</v>
      </c>
      <c r="AF49" s="76">
        <f t="shared" si="22"/>
        <v>0</v>
      </c>
      <c r="AG49" s="76">
        <v>0</v>
      </c>
      <c r="AH49" s="76">
        <v>0</v>
      </c>
      <c r="AI49" s="76">
        <v>0</v>
      </c>
      <c r="AJ49" s="76">
        <f t="shared" si="23"/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 t="shared" si="24"/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f t="shared" si="25"/>
        <v>0</v>
      </c>
      <c r="BA49" s="76">
        <v>0</v>
      </c>
      <c r="BB49" s="76">
        <v>0</v>
      </c>
      <c r="BC49" s="76">
        <v>0</v>
      </c>
    </row>
    <row r="50" spans="1:55" s="61" customFormat="1" ht="12" customHeight="1">
      <c r="A50" s="70" t="s">
        <v>257</v>
      </c>
      <c r="B50" s="117" t="s">
        <v>342</v>
      </c>
      <c r="C50" s="70" t="s">
        <v>343</v>
      </c>
      <c r="D50" s="76">
        <f t="shared" si="14"/>
        <v>385</v>
      </c>
      <c r="E50" s="76">
        <f t="shared" si="15"/>
        <v>0</v>
      </c>
      <c r="F50" s="76">
        <v>0</v>
      </c>
      <c r="G50" s="76">
        <v>0</v>
      </c>
      <c r="H50" s="76">
        <f t="shared" si="16"/>
        <v>385</v>
      </c>
      <c r="I50" s="76">
        <v>225</v>
      </c>
      <c r="J50" s="76">
        <v>160</v>
      </c>
      <c r="K50" s="76">
        <f t="shared" si="17"/>
        <v>0</v>
      </c>
      <c r="L50" s="76">
        <v>0</v>
      </c>
      <c r="M50" s="76">
        <v>0</v>
      </c>
      <c r="N50" s="76">
        <f t="shared" si="18"/>
        <v>385</v>
      </c>
      <c r="O50" s="76">
        <f t="shared" si="19"/>
        <v>225</v>
      </c>
      <c r="P50" s="76">
        <v>225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 t="shared" si="20"/>
        <v>160</v>
      </c>
      <c r="W50" s="76">
        <v>160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 t="shared" si="21"/>
        <v>0</v>
      </c>
      <c r="AD50" s="76">
        <v>0</v>
      </c>
      <c r="AE50" s="76">
        <v>0</v>
      </c>
      <c r="AF50" s="76">
        <f t="shared" si="22"/>
        <v>14</v>
      </c>
      <c r="AG50" s="76">
        <v>14</v>
      </c>
      <c r="AH50" s="76">
        <v>0</v>
      </c>
      <c r="AI50" s="76">
        <v>0</v>
      </c>
      <c r="AJ50" s="76">
        <f t="shared" si="23"/>
        <v>14</v>
      </c>
      <c r="AK50" s="76">
        <v>0</v>
      </c>
      <c r="AL50" s="76">
        <v>0</v>
      </c>
      <c r="AM50" s="76">
        <v>14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f t="shared" si="24"/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f t="shared" si="25"/>
        <v>0</v>
      </c>
      <c r="BA50" s="76">
        <v>0</v>
      </c>
      <c r="BB50" s="76">
        <v>0</v>
      </c>
      <c r="BC50" s="76">
        <v>0</v>
      </c>
    </row>
    <row r="51" spans="1:55" s="61" customFormat="1" ht="12" customHeight="1">
      <c r="A51" s="70" t="s">
        <v>257</v>
      </c>
      <c r="B51" s="117" t="s">
        <v>344</v>
      </c>
      <c r="C51" s="70" t="s">
        <v>345</v>
      </c>
      <c r="D51" s="76">
        <f t="shared" si="14"/>
        <v>746</v>
      </c>
      <c r="E51" s="76">
        <f t="shared" si="15"/>
        <v>0</v>
      </c>
      <c r="F51" s="76">
        <v>0</v>
      </c>
      <c r="G51" s="76">
        <v>0</v>
      </c>
      <c r="H51" s="76">
        <f t="shared" si="16"/>
        <v>746</v>
      </c>
      <c r="I51" s="76">
        <v>483</v>
      </c>
      <c r="J51" s="76">
        <v>263</v>
      </c>
      <c r="K51" s="76">
        <f t="shared" si="17"/>
        <v>0</v>
      </c>
      <c r="L51" s="76">
        <v>0</v>
      </c>
      <c r="M51" s="76">
        <v>0</v>
      </c>
      <c r="N51" s="76">
        <f t="shared" si="18"/>
        <v>746</v>
      </c>
      <c r="O51" s="76">
        <f t="shared" si="19"/>
        <v>483</v>
      </c>
      <c r="P51" s="76">
        <v>483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 t="shared" si="20"/>
        <v>263</v>
      </c>
      <c r="W51" s="76">
        <v>263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 t="shared" si="21"/>
        <v>0</v>
      </c>
      <c r="AD51" s="76">
        <v>0</v>
      </c>
      <c r="AE51" s="76">
        <v>0</v>
      </c>
      <c r="AF51" s="76">
        <f t="shared" si="22"/>
        <v>26</v>
      </c>
      <c r="AG51" s="76">
        <v>26</v>
      </c>
      <c r="AH51" s="76">
        <v>0</v>
      </c>
      <c r="AI51" s="76">
        <v>0</v>
      </c>
      <c r="AJ51" s="76">
        <f t="shared" si="23"/>
        <v>26</v>
      </c>
      <c r="AK51" s="76">
        <v>0</v>
      </c>
      <c r="AL51" s="76">
        <v>0</v>
      </c>
      <c r="AM51" s="76">
        <v>26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f t="shared" si="24"/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f t="shared" si="25"/>
        <v>0</v>
      </c>
      <c r="BA51" s="76">
        <v>0</v>
      </c>
      <c r="BB51" s="76">
        <v>0</v>
      </c>
      <c r="BC51" s="76">
        <v>0</v>
      </c>
    </row>
    <row r="52" spans="1:55" s="61" customFormat="1" ht="12" customHeight="1">
      <c r="A52" s="70" t="s">
        <v>257</v>
      </c>
      <c r="B52" s="117" t="s">
        <v>346</v>
      </c>
      <c r="C52" s="70" t="s">
        <v>347</v>
      </c>
      <c r="D52" s="76">
        <f t="shared" si="14"/>
        <v>286</v>
      </c>
      <c r="E52" s="76">
        <f t="shared" si="15"/>
        <v>0</v>
      </c>
      <c r="F52" s="76">
        <v>0</v>
      </c>
      <c r="G52" s="76">
        <v>0</v>
      </c>
      <c r="H52" s="76">
        <f t="shared" si="16"/>
        <v>243</v>
      </c>
      <c r="I52" s="76">
        <v>243</v>
      </c>
      <c r="J52" s="76">
        <v>0</v>
      </c>
      <c r="K52" s="76">
        <f t="shared" si="17"/>
        <v>43</v>
      </c>
      <c r="L52" s="76">
        <v>0</v>
      </c>
      <c r="M52" s="76">
        <v>43</v>
      </c>
      <c r="N52" s="76">
        <f t="shared" si="18"/>
        <v>286</v>
      </c>
      <c r="O52" s="76">
        <f t="shared" si="19"/>
        <v>243</v>
      </c>
      <c r="P52" s="76">
        <v>243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f t="shared" si="20"/>
        <v>43</v>
      </c>
      <c r="W52" s="76">
        <v>43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f t="shared" si="21"/>
        <v>0</v>
      </c>
      <c r="AD52" s="76">
        <v>0</v>
      </c>
      <c r="AE52" s="76">
        <v>0</v>
      </c>
      <c r="AF52" s="76">
        <f t="shared" si="22"/>
        <v>0</v>
      </c>
      <c r="AG52" s="76">
        <v>0</v>
      </c>
      <c r="AH52" s="76">
        <v>0</v>
      </c>
      <c r="AI52" s="76">
        <v>0</v>
      </c>
      <c r="AJ52" s="76">
        <f t="shared" si="23"/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f t="shared" si="24"/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f t="shared" si="25"/>
        <v>0</v>
      </c>
      <c r="BA52" s="76">
        <v>0</v>
      </c>
      <c r="BB52" s="76">
        <v>0</v>
      </c>
      <c r="BC52" s="76">
        <v>0</v>
      </c>
    </row>
    <row r="53" spans="1:55" s="61" customFormat="1" ht="12" customHeight="1">
      <c r="A53" s="70" t="s">
        <v>257</v>
      </c>
      <c r="B53" s="117" t="s">
        <v>348</v>
      </c>
      <c r="C53" s="70" t="s">
        <v>349</v>
      </c>
      <c r="D53" s="76">
        <f t="shared" si="14"/>
        <v>466</v>
      </c>
      <c r="E53" s="76">
        <f t="shared" si="15"/>
        <v>0</v>
      </c>
      <c r="F53" s="76">
        <v>0</v>
      </c>
      <c r="G53" s="76">
        <v>0</v>
      </c>
      <c r="H53" s="76">
        <f t="shared" si="16"/>
        <v>238</v>
      </c>
      <c r="I53" s="76">
        <v>238</v>
      </c>
      <c r="J53" s="76">
        <v>0</v>
      </c>
      <c r="K53" s="76">
        <f t="shared" si="17"/>
        <v>228</v>
      </c>
      <c r="L53" s="76">
        <v>70</v>
      </c>
      <c r="M53" s="76">
        <v>158</v>
      </c>
      <c r="N53" s="76">
        <f t="shared" si="18"/>
        <v>466</v>
      </c>
      <c r="O53" s="76">
        <f t="shared" si="19"/>
        <v>308</v>
      </c>
      <c r="P53" s="76">
        <v>308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f t="shared" si="20"/>
        <v>158</v>
      </c>
      <c r="W53" s="76">
        <v>158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f t="shared" si="21"/>
        <v>0</v>
      </c>
      <c r="AD53" s="76">
        <v>0</v>
      </c>
      <c r="AE53" s="76">
        <v>0</v>
      </c>
      <c r="AF53" s="76">
        <f t="shared" si="22"/>
        <v>32</v>
      </c>
      <c r="AG53" s="76">
        <v>32</v>
      </c>
      <c r="AH53" s="76">
        <v>0</v>
      </c>
      <c r="AI53" s="76">
        <v>0</v>
      </c>
      <c r="AJ53" s="76">
        <f t="shared" si="23"/>
        <v>32</v>
      </c>
      <c r="AK53" s="76">
        <v>0</v>
      </c>
      <c r="AL53" s="76">
        <v>0</v>
      </c>
      <c r="AM53" s="76">
        <v>32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f t="shared" si="24"/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f t="shared" si="25"/>
        <v>0</v>
      </c>
      <c r="BA53" s="76">
        <v>0</v>
      </c>
      <c r="BB53" s="76">
        <v>0</v>
      </c>
      <c r="BC53" s="76">
        <v>0</v>
      </c>
    </row>
    <row r="54" spans="1:55" s="61" customFormat="1" ht="12" customHeight="1">
      <c r="A54" s="70" t="s">
        <v>257</v>
      </c>
      <c r="B54" s="117" t="s">
        <v>350</v>
      </c>
      <c r="C54" s="70" t="s">
        <v>351</v>
      </c>
      <c r="D54" s="76">
        <f t="shared" si="14"/>
        <v>3316</v>
      </c>
      <c r="E54" s="76">
        <f t="shared" si="15"/>
        <v>0</v>
      </c>
      <c r="F54" s="76">
        <v>0</v>
      </c>
      <c r="G54" s="76">
        <v>0</v>
      </c>
      <c r="H54" s="76">
        <f t="shared" si="16"/>
        <v>3316</v>
      </c>
      <c r="I54" s="76">
        <v>937</v>
      </c>
      <c r="J54" s="76">
        <v>2379</v>
      </c>
      <c r="K54" s="76">
        <f t="shared" si="17"/>
        <v>0</v>
      </c>
      <c r="L54" s="76">
        <v>0</v>
      </c>
      <c r="M54" s="76">
        <v>0</v>
      </c>
      <c r="N54" s="76">
        <f t="shared" si="18"/>
        <v>3316</v>
      </c>
      <c r="O54" s="76">
        <f t="shared" si="19"/>
        <v>937</v>
      </c>
      <c r="P54" s="76">
        <v>937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f t="shared" si="20"/>
        <v>2379</v>
      </c>
      <c r="W54" s="76">
        <v>2379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f t="shared" si="21"/>
        <v>0</v>
      </c>
      <c r="AD54" s="76">
        <v>0</v>
      </c>
      <c r="AE54" s="76">
        <v>0</v>
      </c>
      <c r="AF54" s="76">
        <f t="shared" si="22"/>
        <v>228</v>
      </c>
      <c r="AG54" s="76">
        <v>228</v>
      </c>
      <c r="AH54" s="76">
        <v>0</v>
      </c>
      <c r="AI54" s="76">
        <v>0</v>
      </c>
      <c r="AJ54" s="76">
        <f t="shared" si="23"/>
        <v>228</v>
      </c>
      <c r="AK54" s="76">
        <v>0</v>
      </c>
      <c r="AL54" s="76">
        <v>0</v>
      </c>
      <c r="AM54" s="76">
        <v>228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f t="shared" si="24"/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f t="shared" si="25"/>
        <v>0</v>
      </c>
      <c r="BA54" s="76">
        <v>0</v>
      </c>
      <c r="BB54" s="76">
        <v>0</v>
      </c>
      <c r="BC54" s="76">
        <v>0</v>
      </c>
    </row>
    <row r="55" spans="1:55" s="61" customFormat="1" ht="12" customHeight="1">
      <c r="A55" s="70" t="s">
        <v>257</v>
      </c>
      <c r="B55" s="117" t="s">
        <v>352</v>
      </c>
      <c r="C55" s="70" t="s">
        <v>353</v>
      </c>
      <c r="D55" s="76">
        <f t="shared" si="14"/>
        <v>626</v>
      </c>
      <c r="E55" s="76">
        <f t="shared" si="15"/>
        <v>0</v>
      </c>
      <c r="F55" s="76">
        <v>0</v>
      </c>
      <c r="G55" s="76">
        <v>0</v>
      </c>
      <c r="H55" s="76">
        <f t="shared" si="16"/>
        <v>91</v>
      </c>
      <c r="I55" s="76">
        <v>91</v>
      </c>
      <c r="J55" s="76">
        <v>0</v>
      </c>
      <c r="K55" s="76">
        <f t="shared" si="17"/>
        <v>535</v>
      </c>
      <c r="L55" s="76">
        <v>0</v>
      </c>
      <c r="M55" s="76">
        <v>535</v>
      </c>
      <c r="N55" s="76">
        <f t="shared" si="18"/>
        <v>626</v>
      </c>
      <c r="O55" s="76">
        <f t="shared" si="19"/>
        <v>91</v>
      </c>
      <c r="P55" s="76">
        <v>91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f t="shared" si="20"/>
        <v>535</v>
      </c>
      <c r="W55" s="76">
        <v>535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f t="shared" si="21"/>
        <v>0</v>
      </c>
      <c r="AD55" s="76">
        <v>0</v>
      </c>
      <c r="AE55" s="76">
        <v>0</v>
      </c>
      <c r="AF55" s="76">
        <f t="shared" si="22"/>
        <v>16</v>
      </c>
      <c r="AG55" s="76">
        <v>16</v>
      </c>
      <c r="AH55" s="76">
        <v>0</v>
      </c>
      <c r="AI55" s="76">
        <v>0</v>
      </c>
      <c r="AJ55" s="76">
        <f t="shared" si="23"/>
        <v>16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16</v>
      </c>
      <c r="AT55" s="76">
        <f t="shared" si="24"/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f t="shared" si="25"/>
        <v>0</v>
      </c>
      <c r="BA55" s="76">
        <v>0</v>
      </c>
      <c r="BB55" s="76">
        <v>0</v>
      </c>
      <c r="BC55" s="76">
        <v>0</v>
      </c>
    </row>
    <row r="56" spans="1:55" s="61" customFormat="1" ht="12" customHeight="1">
      <c r="A56" s="70" t="s">
        <v>257</v>
      </c>
      <c r="B56" s="117" t="s">
        <v>354</v>
      </c>
      <c r="C56" s="70" t="s">
        <v>355</v>
      </c>
      <c r="D56" s="76">
        <f t="shared" si="14"/>
        <v>8915</v>
      </c>
      <c r="E56" s="76">
        <f t="shared" si="15"/>
        <v>0</v>
      </c>
      <c r="F56" s="76">
        <v>0</v>
      </c>
      <c r="G56" s="76">
        <v>0</v>
      </c>
      <c r="H56" s="76">
        <f t="shared" si="16"/>
        <v>3892</v>
      </c>
      <c r="I56" s="76">
        <v>3892</v>
      </c>
      <c r="J56" s="76">
        <v>0</v>
      </c>
      <c r="K56" s="76">
        <f t="shared" si="17"/>
        <v>5023</v>
      </c>
      <c r="L56" s="76">
        <v>0</v>
      </c>
      <c r="M56" s="76">
        <v>5023</v>
      </c>
      <c r="N56" s="76">
        <f t="shared" si="18"/>
        <v>8929</v>
      </c>
      <c r="O56" s="76">
        <f t="shared" si="19"/>
        <v>3892</v>
      </c>
      <c r="P56" s="76">
        <v>3892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f t="shared" si="20"/>
        <v>5023</v>
      </c>
      <c r="W56" s="76">
        <v>5023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f t="shared" si="21"/>
        <v>14</v>
      </c>
      <c r="AD56" s="76">
        <v>14</v>
      </c>
      <c r="AE56" s="76">
        <v>0</v>
      </c>
      <c r="AF56" s="76">
        <f t="shared" si="22"/>
        <v>162</v>
      </c>
      <c r="AG56" s="76">
        <v>162</v>
      </c>
      <c r="AH56" s="76">
        <v>0</v>
      </c>
      <c r="AI56" s="76">
        <v>0</v>
      </c>
      <c r="AJ56" s="76">
        <f t="shared" si="23"/>
        <v>162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162</v>
      </c>
      <c r="AT56" s="76">
        <f t="shared" si="24"/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f t="shared" si="25"/>
        <v>0</v>
      </c>
      <c r="BA56" s="76">
        <v>0</v>
      </c>
      <c r="BB56" s="76">
        <v>0</v>
      </c>
      <c r="BC56" s="76">
        <v>0</v>
      </c>
    </row>
    <row r="57" spans="1:55" s="61" customFormat="1" ht="12" customHeight="1">
      <c r="A57" s="70" t="s">
        <v>257</v>
      </c>
      <c r="B57" s="117" t="s">
        <v>356</v>
      </c>
      <c r="C57" s="70" t="s">
        <v>357</v>
      </c>
      <c r="D57" s="76">
        <f t="shared" si="14"/>
        <v>5298</v>
      </c>
      <c r="E57" s="76">
        <f t="shared" si="15"/>
        <v>0</v>
      </c>
      <c r="F57" s="76">
        <v>0</v>
      </c>
      <c r="G57" s="76">
        <v>0</v>
      </c>
      <c r="H57" s="76">
        <f t="shared" si="16"/>
        <v>5298</v>
      </c>
      <c r="I57" s="76">
        <v>262</v>
      </c>
      <c r="J57" s="76">
        <v>5036</v>
      </c>
      <c r="K57" s="76">
        <f t="shared" si="17"/>
        <v>0</v>
      </c>
      <c r="L57" s="76">
        <v>0</v>
      </c>
      <c r="M57" s="76">
        <v>0</v>
      </c>
      <c r="N57" s="76">
        <f t="shared" si="18"/>
        <v>765</v>
      </c>
      <c r="O57" s="76">
        <f t="shared" si="19"/>
        <v>262</v>
      </c>
      <c r="P57" s="76">
        <v>262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f t="shared" si="20"/>
        <v>503</v>
      </c>
      <c r="W57" s="76">
        <v>503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f t="shared" si="21"/>
        <v>0</v>
      </c>
      <c r="AD57" s="76">
        <v>0</v>
      </c>
      <c r="AE57" s="76">
        <v>0</v>
      </c>
      <c r="AF57" s="76">
        <f t="shared" si="22"/>
        <v>27</v>
      </c>
      <c r="AG57" s="76">
        <v>27</v>
      </c>
      <c r="AH57" s="76">
        <v>0</v>
      </c>
      <c r="AI57" s="76">
        <v>0</v>
      </c>
      <c r="AJ57" s="76">
        <f t="shared" si="23"/>
        <v>27</v>
      </c>
      <c r="AK57" s="76">
        <v>0</v>
      </c>
      <c r="AL57" s="76">
        <v>0</v>
      </c>
      <c r="AM57" s="76">
        <v>27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f t="shared" si="24"/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f t="shared" si="25"/>
        <v>0</v>
      </c>
      <c r="BA57" s="76">
        <v>0</v>
      </c>
      <c r="BB57" s="76">
        <v>0</v>
      </c>
      <c r="BC57" s="76">
        <v>0</v>
      </c>
    </row>
    <row r="58" spans="1:55" s="61" customFormat="1" ht="12" customHeight="1">
      <c r="A58" s="70" t="s">
        <v>257</v>
      </c>
      <c r="B58" s="117" t="s">
        <v>358</v>
      </c>
      <c r="C58" s="70" t="s">
        <v>359</v>
      </c>
      <c r="D58" s="76">
        <f t="shared" si="14"/>
        <v>1762</v>
      </c>
      <c r="E58" s="76">
        <f t="shared" si="15"/>
        <v>0</v>
      </c>
      <c r="F58" s="76">
        <v>0</v>
      </c>
      <c r="G58" s="76">
        <v>0</v>
      </c>
      <c r="H58" s="76">
        <f t="shared" si="16"/>
        <v>455</v>
      </c>
      <c r="I58" s="76">
        <v>455</v>
      </c>
      <c r="J58" s="76">
        <v>0</v>
      </c>
      <c r="K58" s="76">
        <f t="shared" si="17"/>
        <v>1307</v>
      </c>
      <c r="L58" s="76">
        <v>0</v>
      </c>
      <c r="M58" s="76">
        <v>1307</v>
      </c>
      <c r="N58" s="76">
        <f t="shared" si="18"/>
        <v>1762</v>
      </c>
      <c r="O58" s="76">
        <f t="shared" si="19"/>
        <v>455</v>
      </c>
      <c r="P58" s="76">
        <v>455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f t="shared" si="20"/>
        <v>1307</v>
      </c>
      <c r="W58" s="76">
        <v>1307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f t="shared" si="21"/>
        <v>0</v>
      </c>
      <c r="AD58" s="76">
        <v>0</v>
      </c>
      <c r="AE58" s="76">
        <v>0</v>
      </c>
      <c r="AF58" s="76">
        <f t="shared" si="22"/>
        <v>1</v>
      </c>
      <c r="AG58" s="76">
        <v>1</v>
      </c>
      <c r="AH58" s="76">
        <v>0</v>
      </c>
      <c r="AI58" s="76">
        <v>0</v>
      </c>
      <c r="AJ58" s="76">
        <f t="shared" si="23"/>
        <v>1</v>
      </c>
      <c r="AK58" s="76">
        <v>1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f t="shared" si="24"/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f t="shared" si="25"/>
        <v>0</v>
      </c>
      <c r="BA58" s="76">
        <v>0</v>
      </c>
      <c r="BB58" s="76">
        <v>0</v>
      </c>
      <c r="BC58" s="76">
        <v>0</v>
      </c>
    </row>
    <row r="59" spans="1:55" s="61" customFormat="1" ht="12" customHeight="1">
      <c r="A59" s="70" t="s">
        <v>257</v>
      </c>
      <c r="B59" s="117" t="s">
        <v>360</v>
      </c>
      <c r="C59" s="70" t="s">
        <v>361</v>
      </c>
      <c r="D59" s="76">
        <f t="shared" si="14"/>
        <v>964</v>
      </c>
      <c r="E59" s="76">
        <f t="shared" si="15"/>
        <v>0</v>
      </c>
      <c r="F59" s="76">
        <v>0</v>
      </c>
      <c r="G59" s="76">
        <v>0</v>
      </c>
      <c r="H59" s="76">
        <f t="shared" si="16"/>
        <v>590</v>
      </c>
      <c r="I59" s="76">
        <v>590</v>
      </c>
      <c r="J59" s="76">
        <v>0</v>
      </c>
      <c r="K59" s="76">
        <f t="shared" si="17"/>
        <v>374</v>
      </c>
      <c r="L59" s="76">
        <v>0</v>
      </c>
      <c r="M59" s="76">
        <v>374</v>
      </c>
      <c r="N59" s="76">
        <f t="shared" si="18"/>
        <v>967</v>
      </c>
      <c r="O59" s="76">
        <f t="shared" si="19"/>
        <v>590</v>
      </c>
      <c r="P59" s="76">
        <v>590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f t="shared" si="20"/>
        <v>374</v>
      </c>
      <c r="W59" s="76">
        <v>374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f t="shared" si="21"/>
        <v>3</v>
      </c>
      <c r="AD59" s="76">
        <v>3</v>
      </c>
      <c r="AE59" s="76">
        <v>0</v>
      </c>
      <c r="AF59" s="76">
        <f t="shared" si="22"/>
        <v>17</v>
      </c>
      <c r="AG59" s="76">
        <v>17</v>
      </c>
      <c r="AH59" s="76">
        <v>0</v>
      </c>
      <c r="AI59" s="76">
        <v>0</v>
      </c>
      <c r="AJ59" s="76">
        <f t="shared" si="23"/>
        <v>17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17</v>
      </c>
      <c r="AT59" s="76">
        <f t="shared" si="24"/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f t="shared" si="25"/>
        <v>0</v>
      </c>
      <c r="BA59" s="76">
        <v>0</v>
      </c>
      <c r="BB59" s="76">
        <v>0</v>
      </c>
      <c r="BC59" s="76">
        <v>0</v>
      </c>
    </row>
    <row r="60" spans="1:55" s="61" customFormat="1" ht="12" customHeight="1">
      <c r="A60" s="70" t="s">
        <v>257</v>
      </c>
      <c r="B60" s="117" t="s">
        <v>362</v>
      </c>
      <c r="C60" s="70" t="s">
        <v>363</v>
      </c>
      <c r="D60" s="76">
        <f t="shared" si="14"/>
        <v>1559</v>
      </c>
      <c r="E60" s="76">
        <f t="shared" si="15"/>
        <v>0</v>
      </c>
      <c r="F60" s="76">
        <v>0</v>
      </c>
      <c r="G60" s="76">
        <v>0</v>
      </c>
      <c r="H60" s="76">
        <f t="shared" si="16"/>
        <v>645</v>
      </c>
      <c r="I60" s="76">
        <v>645</v>
      </c>
      <c r="J60" s="76">
        <v>0</v>
      </c>
      <c r="K60" s="76">
        <f t="shared" si="17"/>
        <v>914</v>
      </c>
      <c r="L60" s="76">
        <v>0</v>
      </c>
      <c r="M60" s="76">
        <v>914</v>
      </c>
      <c r="N60" s="76">
        <f t="shared" si="18"/>
        <v>1645</v>
      </c>
      <c r="O60" s="76">
        <f t="shared" si="19"/>
        <v>645</v>
      </c>
      <c r="P60" s="76">
        <v>645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f t="shared" si="20"/>
        <v>914</v>
      </c>
      <c r="W60" s="76">
        <v>914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f t="shared" si="21"/>
        <v>86</v>
      </c>
      <c r="AD60" s="76">
        <v>86</v>
      </c>
      <c r="AE60" s="76">
        <v>0</v>
      </c>
      <c r="AF60" s="76">
        <f t="shared" si="22"/>
        <v>29</v>
      </c>
      <c r="AG60" s="76">
        <v>29</v>
      </c>
      <c r="AH60" s="76">
        <v>0</v>
      </c>
      <c r="AI60" s="76">
        <v>0</v>
      </c>
      <c r="AJ60" s="76">
        <f t="shared" si="23"/>
        <v>29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29</v>
      </c>
      <c r="AT60" s="76">
        <f t="shared" si="24"/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f t="shared" si="25"/>
        <v>0</v>
      </c>
      <c r="BA60" s="76">
        <v>0</v>
      </c>
      <c r="BB60" s="76">
        <v>0</v>
      </c>
      <c r="BC60" s="76">
        <v>0</v>
      </c>
    </row>
    <row r="61" spans="1:55" s="61" customFormat="1" ht="12" customHeight="1">
      <c r="A61" s="70" t="s">
        <v>257</v>
      </c>
      <c r="B61" s="117" t="s">
        <v>364</v>
      </c>
      <c r="C61" s="70" t="s">
        <v>365</v>
      </c>
      <c r="D61" s="76">
        <f t="shared" si="14"/>
        <v>3973</v>
      </c>
      <c r="E61" s="76">
        <f t="shared" si="15"/>
        <v>0</v>
      </c>
      <c r="F61" s="76">
        <v>0</v>
      </c>
      <c r="G61" s="76">
        <v>0</v>
      </c>
      <c r="H61" s="76">
        <f t="shared" si="16"/>
        <v>3973</v>
      </c>
      <c r="I61" s="76">
        <v>2361</v>
      </c>
      <c r="J61" s="76">
        <v>1612</v>
      </c>
      <c r="K61" s="76">
        <f t="shared" si="17"/>
        <v>0</v>
      </c>
      <c r="L61" s="76">
        <v>0</v>
      </c>
      <c r="M61" s="76">
        <v>0</v>
      </c>
      <c r="N61" s="76">
        <f t="shared" si="18"/>
        <v>4137</v>
      </c>
      <c r="O61" s="76">
        <f t="shared" si="19"/>
        <v>2361</v>
      </c>
      <c r="P61" s="76">
        <v>2361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f t="shared" si="20"/>
        <v>1612</v>
      </c>
      <c r="W61" s="76">
        <v>1612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f t="shared" si="21"/>
        <v>164</v>
      </c>
      <c r="AD61" s="76">
        <v>143</v>
      </c>
      <c r="AE61" s="76">
        <v>21</v>
      </c>
      <c r="AF61" s="76">
        <f t="shared" si="22"/>
        <v>71</v>
      </c>
      <c r="AG61" s="76">
        <v>71</v>
      </c>
      <c r="AH61" s="76">
        <v>0</v>
      </c>
      <c r="AI61" s="76">
        <v>0</v>
      </c>
      <c r="AJ61" s="76">
        <f t="shared" si="23"/>
        <v>71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71</v>
      </c>
      <c r="AR61" s="76">
        <v>0</v>
      </c>
      <c r="AS61" s="76">
        <v>0</v>
      </c>
      <c r="AT61" s="76">
        <f t="shared" si="24"/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f t="shared" si="25"/>
        <v>0</v>
      </c>
      <c r="BA61" s="76">
        <v>0</v>
      </c>
      <c r="BB61" s="76">
        <v>0</v>
      </c>
      <c r="BC61" s="76">
        <v>0</v>
      </c>
    </row>
    <row r="62" spans="1:55" s="61" customFormat="1" ht="12" customHeight="1">
      <c r="A62" s="70" t="s">
        <v>257</v>
      </c>
      <c r="B62" s="117" t="s">
        <v>366</v>
      </c>
      <c r="C62" s="70" t="s">
        <v>367</v>
      </c>
      <c r="D62" s="76">
        <f t="shared" si="14"/>
        <v>9580</v>
      </c>
      <c r="E62" s="76">
        <f t="shared" si="15"/>
        <v>0</v>
      </c>
      <c r="F62" s="76">
        <v>0</v>
      </c>
      <c r="G62" s="76">
        <v>0</v>
      </c>
      <c r="H62" s="76">
        <f t="shared" si="16"/>
        <v>9580</v>
      </c>
      <c r="I62" s="76">
        <v>1695</v>
      </c>
      <c r="J62" s="76">
        <v>7885</v>
      </c>
      <c r="K62" s="76">
        <f t="shared" si="17"/>
        <v>0</v>
      </c>
      <c r="L62" s="76">
        <v>0</v>
      </c>
      <c r="M62" s="76">
        <v>0</v>
      </c>
      <c r="N62" s="76">
        <f t="shared" si="18"/>
        <v>9580</v>
      </c>
      <c r="O62" s="76">
        <f t="shared" si="19"/>
        <v>1695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1695</v>
      </c>
      <c r="V62" s="76">
        <f t="shared" si="20"/>
        <v>7885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7885</v>
      </c>
      <c r="AC62" s="76">
        <f t="shared" si="21"/>
        <v>0</v>
      </c>
      <c r="AD62" s="76">
        <v>0</v>
      </c>
      <c r="AE62" s="76">
        <v>0</v>
      </c>
      <c r="AF62" s="76">
        <f t="shared" si="22"/>
        <v>0</v>
      </c>
      <c r="AG62" s="76">
        <v>0</v>
      </c>
      <c r="AH62" s="76">
        <v>0</v>
      </c>
      <c r="AI62" s="76">
        <v>0</v>
      </c>
      <c r="AJ62" s="76">
        <f t="shared" si="23"/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f t="shared" si="24"/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f t="shared" si="25"/>
        <v>0</v>
      </c>
      <c r="BA62" s="76">
        <v>0</v>
      </c>
      <c r="BB62" s="76">
        <v>0</v>
      </c>
      <c r="BC62" s="76">
        <v>0</v>
      </c>
    </row>
    <row r="63" spans="1:55" s="61" customFormat="1" ht="12" customHeight="1">
      <c r="A63" s="70" t="s">
        <v>257</v>
      </c>
      <c r="B63" s="117" t="s">
        <v>368</v>
      </c>
      <c r="C63" s="70" t="s">
        <v>369</v>
      </c>
      <c r="D63" s="76">
        <f t="shared" si="14"/>
        <v>808</v>
      </c>
      <c r="E63" s="76">
        <f t="shared" si="15"/>
        <v>808</v>
      </c>
      <c r="F63" s="76">
        <v>1</v>
      </c>
      <c r="G63" s="76">
        <v>807</v>
      </c>
      <c r="H63" s="76">
        <f t="shared" si="16"/>
        <v>0</v>
      </c>
      <c r="I63" s="76">
        <v>0</v>
      </c>
      <c r="J63" s="76">
        <v>0</v>
      </c>
      <c r="K63" s="76">
        <f t="shared" si="17"/>
        <v>0</v>
      </c>
      <c r="L63" s="76">
        <v>0</v>
      </c>
      <c r="M63" s="76">
        <v>0</v>
      </c>
      <c r="N63" s="76">
        <f t="shared" si="18"/>
        <v>808</v>
      </c>
      <c r="O63" s="76">
        <f t="shared" si="19"/>
        <v>1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1</v>
      </c>
      <c r="V63" s="76">
        <f t="shared" si="20"/>
        <v>807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807</v>
      </c>
      <c r="AC63" s="76">
        <f t="shared" si="21"/>
        <v>0</v>
      </c>
      <c r="AD63" s="76">
        <v>0</v>
      </c>
      <c r="AE63" s="76">
        <v>0</v>
      </c>
      <c r="AF63" s="76">
        <f t="shared" si="22"/>
        <v>0</v>
      </c>
      <c r="AG63" s="76">
        <v>0</v>
      </c>
      <c r="AH63" s="76">
        <v>0</v>
      </c>
      <c r="AI63" s="76">
        <v>0</v>
      </c>
      <c r="AJ63" s="76">
        <f t="shared" si="23"/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f t="shared" si="24"/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f t="shared" si="25"/>
        <v>0</v>
      </c>
      <c r="BA63" s="76">
        <v>0</v>
      </c>
      <c r="BB63" s="76">
        <v>0</v>
      </c>
      <c r="BC63" s="76">
        <v>0</v>
      </c>
    </row>
    <row r="64" spans="1:55" s="61" customFormat="1" ht="12" customHeight="1">
      <c r="A64" s="70" t="s">
        <v>257</v>
      </c>
      <c r="B64" s="117" t="s">
        <v>370</v>
      </c>
      <c r="C64" s="70" t="s">
        <v>371</v>
      </c>
      <c r="D64" s="76">
        <f t="shared" si="14"/>
        <v>2347</v>
      </c>
      <c r="E64" s="76">
        <f t="shared" si="15"/>
        <v>0</v>
      </c>
      <c r="F64" s="76">
        <v>0</v>
      </c>
      <c r="G64" s="76">
        <v>0</v>
      </c>
      <c r="H64" s="76">
        <f t="shared" si="16"/>
        <v>2347</v>
      </c>
      <c r="I64" s="76">
        <v>164</v>
      </c>
      <c r="J64" s="76">
        <v>2183</v>
      </c>
      <c r="K64" s="76">
        <f t="shared" si="17"/>
        <v>0</v>
      </c>
      <c r="L64" s="76">
        <v>0</v>
      </c>
      <c r="M64" s="76">
        <v>0</v>
      </c>
      <c r="N64" s="76">
        <f t="shared" si="18"/>
        <v>2347</v>
      </c>
      <c r="O64" s="76">
        <f t="shared" si="19"/>
        <v>164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164</v>
      </c>
      <c r="V64" s="76">
        <f t="shared" si="20"/>
        <v>2183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2183</v>
      </c>
      <c r="AC64" s="76">
        <f t="shared" si="21"/>
        <v>0</v>
      </c>
      <c r="AD64" s="76">
        <v>0</v>
      </c>
      <c r="AE64" s="76">
        <v>0</v>
      </c>
      <c r="AF64" s="76">
        <f t="shared" si="22"/>
        <v>0</v>
      </c>
      <c r="AG64" s="76">
        <v>0</v>
      </c>
      <c r="AH64" s="76">
        <v>0</v>
      </c>
      <c r="AI64" s="76">
        <v>0</v>
      </c>
      <c r="AJ64" s="76">
        <f t="shared" si="23"/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f t="shared" si="24"/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f t="shared" si="25"/>
        <v>0</v>
      </c>
      <c r="BA64" s="76">
        <v>0</v>
      </c>
      <c r="BB64" s="76">
        <v>0</v>
      </c>
      <c r="BC64" s="76">
        <v>0</v>
      </c>
    </row>
    <row r="65" spans="1:55" s="61" customFormat="1" ht="12" customHeight="1">
      <c r="A65" s="70" t="s">
        <v>257</v>
      </c>
      <c r="B65" s="117" t="s">
        <v>372</v>
      </c>
      <c r="C65" s="70" t="s">
        <v>373</v>
      </c>
      <c r="D65" s="76">
        <f t="shared" si="14"/>
        <v>1206</v>
      </c>
      <c r="E65" s="76">
        <f t="shared" si="15"/>
        <v>0</v>
      </c>
      <c r="F65" s="76">
        <v>0</v>
      </c>
      <c r="G65" s="76">
        <v>0</v>
      </c>
      <c r="H65" s="76">
        <f t="shared" si="16"/>
        <v>1206</v>
      </c>
      <c r="I65" s="76">
        <v>961</v>
      </c>
      <c r="J65" s="76">
        <v>245</v>
      </c>
      <c r="K65" s="76">
        <f t="shared" si="17"/>
        <v>0</v>
      </c>
      <c r="L65" s="76">
        <v>0</v>
      </c>
      <c r="M65" s="76">
        <v>0</v>
      </c>
      <c r="N65" s="76">
        <f t="shared" si="18"/>
        <v>1206</v>
      </c>
      <c r="O65" s="76">
        <f t="shared" si="19"/>
        <v>961</v>
      </c>
      <c r="P65" s="76">
        <v>961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f t="shared" si="20"/>
        <v>245</v>
      </c>
      <c r="W65" s="76">
        <v>245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f t="shared" si="21"/>
        <v>0</v>
      </c>
      <c r="AD65" s="76">
        <v>0</v>
      </c>
      <c r="AE65" s="76">
        <v>0</v>
      </c>
      <c r="AF65" s="76">
        <f t="shared" si="22"/>
        <v>86</v>
      </c>
      <c r="AG65" s="76">
        <v>86</v>
      </c>
      <c r="AH65" s="76">
        <v>0</v>
      </c>
      <c r="AI65" s="76">
        <v>0</v>
      </c>
      <c r="AJ65" s="76">
        <f t="shared" si="23"/>
        <v>86</v>
      </c>
      <c r="AK65" s="76">
        <v>0</v>
      </c>
      <c r="AL65" s="76">
        <v>0</v>
      </c>
      <c r="AM65" s="76">
        <v>86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f t="shared" si="24"/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f t="shared" si="25"/>
        <v>0</v>
      </c>
      <c r="BA65" s="76">
        <v>0</v>
      </c>
      <c r="BB65" s="76">
        <v>0</v>
      </c>
      <c r="BC65" s="76">
        <v>0</v>
      </c>
    </row>
    <row r="66" spans="1:55" s="61" customFormat="1" ht="12" customHeight="1">
      <c r="A66" s="70" t="s">
        <v>257</v>
      </c>
      <c r="B66" s="117" t="s">
        <v>374</v>
      </c>
      <c r="C66" s="70" t="s">
        <v>375</v>
      </c>
      <c r="D66" s="76">
        <f t="shared" si="14"/>
        <v>2663</v>
      </c>
      <c r="E66" s="76">
        <f t="shared" si="15"/>
        <v>0</v>
      </c>
      <c r="F66" s="76">
        <v>0</v>
      </c>
      <c r="G66" s="76">
        <v>0</v>
      </c>
      <c r="H66" s="76">
        <f t="shared" si="16"/>
        <v>2663</v>
      </c>
      <c r="I66" s="76">
        <v>1065</v>
      </c>
      <c r="J66" s="76">
        <v>1598</v>
      </c>
      <c r="K66" s="76">
        <f t="shared" si="17"/>
        <v>0</v>
      </c>
      <c r="L66" s="76">
        <v>0</v>
      </c>
      <c r="M66" s="76">
        <v>0</v>
      </c>
      <c r="N66" s="76">
        <f t="shared" si="18"/>
        <v>2663</v>
      </c>
      <c r="O66" s="76">
        <f t="shared" si="19"/>
        <v>1065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1065</v>
      </c>
      <c r="V66" s="76">
        <f t="shared" si="20"/>
        <v>1598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1598</v>
      </c>
      <c r="AC66" s="76">
        <f t="shared" si="21"/>
        <v>0</v>
      </c>
      <c r="AD66" s="76">
        <v>0</v>
      </c>
      <c r="AE66" s="76">
        <v>0</v>
      </c>
      <c r="AF66" s="76">
        <f t="shared" si="22"/>
        <v>0</v>
      </c>
      <c r="AG66" s="76">
        <v>0</v>
      </c>
      <c r="AH66" s="76">
        <v>0</v>
      </c>
      <c r="AI66" s="76">
        <v>0</v>
      </c>
      <c r="AJ66" s="76">
        <f t="shared" si="23"/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f t="shared" si="24"/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f t="shared" si="25"/>
        <v>0</v>
      </c>
      <c r="BA66" s="76">
        <v>0</v>
      </c>
      <c r="BB66" s="76">
        <v>0</v>
      </c>
      <c r="BC66" s="76">
        <v>0</v>
      </c>
    </row>
    <row r="67" spans="1:55" s="61" customFormat="1" ht="12" customHeight="1">
      <c r="A67" s="70" t="s">
        <v>257</v>
      </c>
      <c r="B67" s="117" t="s">
        <v>376</v>
      </c>
      <c r="C67" s="70" t="s">
        <v>377</v>
      </c>
      <c r="D67" s="76">
        <f t="shared" si="14"/>
        <v>121</v>
      </c>
      <c r="E67" s="76">
        <f t="shared" si="15"/>
        <v>0</v>
      </c>
      <c r="F67" s="76">
        <v>0</v>
      </c>
      <c r="G67" s="76">
        <v>0</v>
      </c>
      <c r="H67" s="76">
        <f t="shared" si="16"/>
        <v>121</v>
      </c>
      <c r="I67" s="76">
        <v>9</v>
      </c>
      <c r="J67" s="76">
        <v>112</v>
      </c>
      <c r="K67" s="76">
        <f t="shared" si="17"/>
        <v>0</v>
      </c>
      <c r="L67" s="76">
        <v>0</v>
      </c>
      <c r="M67" s="76">
        <v>0</v>
      </c>
      <c r="N67" s="76">
        <f t="shared" si="18"/>
        <v>121</v>
      </c>
      <c r="O67" s="76">
        <f t="shared" si="19"/>
        <v>9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9</v>
      </c>
      <c r="V67" s="76">
        <f t="shared" si="20"/>
        <v>112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112</v>
      </c>
      <c r="AC67" s="76">
        <f t="shared" si="21"/>
        <v>0</v>
      </c>
      <c r="AD67" s="76">
        <v>0</v>
      </c>
      <c r="AE67" s="76">
        <v>0</v>
      </c>
      <c r="AF67" s="76">
        <f t="shared" si="22"/>
        <v>0</v>
      </c>
      <c r="AG67" s="76">
        <v>0</v>
      </c>
      <c r="AH67" s="76">
        <v>0</v>
      </c>
      <c r="AI67" s="76">
        <v>0</v>
      </c>
      <c r="AJ67" s="76">
        <f t="shared" si="23"/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f t="shared" si="24"/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f t="shared" si="25"/>
        <v>0</v>
      </c>
      <c r="BA67" s="76">
        <v>0</v>
      </c>
      <c r="BB67" s="76">
        <v>0</v>
      </c>
      <c r="BC67" s="76">
        <v>0</v>
      </c>
    </row>
    <row r="68" spans="1:55" s="61" customFormat="1" ht="12" customHeight="1">
      <c r="A68" s="70" t="s">
        <v>257</v>
      </c>
      <c r="B68" s="117" t="s">
        <v>378</v>
      </c>
      <c r="C68" s="70" t="s">
        <v>379</v>
      </c>
      <c r="D68" s="76">
        <f t="shared" si="14"/>
        <v>11862</v>
      </c>
      <c r="E68" s="76">
        <f t="shared" si="15"/>
        <v>0</v>
      </c>
      <c r="F68" s="76">
        <v>0</v>
      </c>
      <c r="G68" s="76">
        <v>0</v>
      </c>
      <c r="H68" s="76">
        <f t="shared" si="16"/>
        <v>8648</v>
      </c>
      <c r="I68" s="76">
        <v>8648</v>
      </c>
      <c r="J68" s="76">
        <v>0</v>
      </c>
      <c r="K68" s="76">
        <f t="shared" si="17"/>
        <v>3214</v>
      </c>
      <c r="L68" s="76">
        <v>0</v>
      </c>
      <c r="M68" s="76">
        <v>3214</v>
      </c>
      <c r="N68" s="76">
        <f t="shared" si="18"/>
        <v>11862</v>
      </c>
      <c r="O68" s="76">
        <f t="shared" si="19"/>
        <v>8648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8648</v>
      </c>
      <c r="V68" s="76">
        <f t="shared" si="20"/>
        <v>3214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3214</v>
      </c>
      <c r="AC68" s="76">
        <f t="shared" si="21"/>
        <v>0</v>
      </c>
      <c r="AD68" s="76">
        <v>0</v>
      </c>
      <c r="AE68" s="76">
        <v>0</v>
      </c>
      <c r="AF68" s="76">
        <f t="shared" si="22"/>
        <v>0</v>
      </c>
      <c r="AG68" s="76">
        <v>0</v>
      </c>
      <c r="AH68" s="76">
        <v>0</v>
      </c>
      <c r="AI68" s="76">
        <v>0</v>
      </c>
      <c r="AJ68" s="76">
        <f t="shared" si="23"/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f t="shared" si="24"/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f t="shared" si="25"/>
        <v>0</v>
      </c>
      <c r="BA68" s="76">
        <v>0</v>
      </c>
      <c r="BB68" s="76">
        <v>0</v>
      </c>
      <c r="BC68" s="76">
        <v>0</v>
      </c>
    </row>
    <row r="69" spans="1:55" s="61" customFormat="1" ht="12" customHeight="1">
      <c r="A69" s="70" t="s">
        <v>257</v>
      </c>
      <c r="B69" s="117" t="s">
        <v>380</v>
      </c>
      <c r="C69" s="70" t="s">
        <v>381</v>
      </c>
      <c r="D69" s="76">
        <f t="shared" si="14"/>
        <v>0</v>
      </c>
      <c r="E69" s="76">
        <f t="shared" si="15"/>
        <v>0</v>
      </c>
      <c r="F69" s="76">
        <v>0</v>
      </c>
      <c r="G69" s="76">
        <v>0</v>
      </c>
      <c r="H69" s="76">
        <f t="shared" si="16"/>
        <v>0</v>
      </c>
      <c r="I69" s="76">
        <v>0</v>
      </c>
      <c r="J69" s="76">
        <v>0</v>
      </c>
      <c r="K69" s="76">
        <f t="shared" si="17"/>
        <v>0</v>
      </c>
      <c r="L69" s="76">
        <v>0</v>
      </c>
      <c r="M69" s="76">
        <v>0</v>
      </c>
      <c r="N69" s="76">
        <f t="shared" si="18"/>
        <v>0</v>
      </c>
      <c r="O69" s="76">
        <f t="shared" si="19"/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f t="shared" si="20"/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f t="shared" si="21"/>
        <v>0</v>
      </c>
      <c r="AD69" s="76">
        <v>0</v>
      </c>
      <c r="AE69" s="76">
        <v>0</v>
      </c>
      <c r="AF69" s="76">
        <f t="shared" si="22"/>
        <v>0</v>
      </c>
      <c r="AG69" s="76">
        <v>0</v>
      </c>
      <c r="AH69" s="76">
        <v>0</v>
      </c>
      <c r="AI69" s="76">
        <v>0</v>
      </c>
      <c r="AJ69" s="76">
        <f t="shared" si="23"/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76">
        <f t="shared" si="24"/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f t="shared" si="25"/>
        <v>0</v>
      </c>
      <c r="BA69" s="76">
        <v>0</v>
      </c>
      <c r="BB69" s="76">
        <v>0</v>
      </c>
      <c r="BC69" s="76">
        <v>0</v>
      </c>
    </row>
    <row r="70" spans="1:55" s="61" customFormat="1" ht="12" customHeight="1">
      <c r="A70" s="70" t="s">
        <v>257</v>
      </c>
      <c r="B70" s="117" t="s">
        <v>382</v>
      </c>
      <c r="C70" s="70" t="s">
        <v>383</v>
      </c>
      <c r="D70" s="76">
        <f t="shared" si="14"/>
        <v>310</v>
      </c>
      <c r="E70" s="76">
        <f t="shared" si="15"/>
        <v>310</v>
      </c>
      <c r="F70" s="76">
        <v>124</v>
      </c>
      <c r="G70" s="76">
        <v>186</v>
      </c>
      <c r="H70" s="76">
        <f t="shared" si="16"/>
        <v>0</v>
      </c>
      <c r="I70" s="76">
        <v>0</v>
      </c>
      <c r="J70" s="76">
        <v>0</v>
      </c>
      <c r="K70" s="76">
        <f t="shared" si="17"/>
        <v>0</v>
      </c>
      <c r="L70" s="76">
        <v>0</v>
      </c>
      <c r="M70" s="76">
        <v>0</v>
      </c>
      <c r="N70" s="76">
        <f t="shared" si="18"/>
        <v>310</v>
      </c>
      <c r="O70" s="76">
        <f t="shared" si="19"/>
        <v>124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124</v>
      </c>
      <c r="V70" s="76">
        <f t="shared" si="20"/>
        <v>186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186</v>
      </c>
      <c r="AC70" s="76">
        <f t="shared" si="21"/>
        <v>0</v>
      </c>
      <c r="AD70" s="76">
        <v>0</v>
      </c>
      <c r="AE70" s="76">
        <v>0</v>
      </c>
      <c r="AF70" s="76">
        <f t="shared" si="22"/>
        <v>0</v>
      </c>
      <c r="AG70" s="76">
        <v>0</v>
      </c>
      <c r="AH70" s="76">
        <v>0</v>
      </c>
      <c r="AI70" s="76">
        <v>0</v>
      </c>
      <c r="AJ70" s="76">
        <f t="shared" si="23"/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76">
        <f t="shared" si="24"/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f t="shared" si="25"/>
        <v>0</v>
      </c>
      <c r="BA70" s="76">
        <v>0</v>
      </c>
      <c r="BB70" s="76">
        <v>0</v>
      </c>
      <c r="BC70" s="76">
        <v>0</v>
      </c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384</v>
      </c>
      <c r="C2" s="46" t="s">
        <v>86</v>
      </c>
      <c r="D2" s="125" t="s">
        <v>385</v>
      </c>
      <c r="E2" s="3"/>
      <c r="F2" s="3"/>
      <c r="G2" s="3"/>
      <c r="H2" s="3"/>
      <c r="I2" s="3"/>
      <c r="J2" s="3"/>
      <c r="K2" s="3"/>
      <c r="L2" s="3" t="str">
        <f>LEFT(C2,2)</f>
        <v>13</v>
      </c>
      <c r="M2" s="3" t="str">
        <f>IF(L2&lt;&gt;"",VLOOKUP(L2,$AI$6:$AJ$52,2,FALSE),"-")</f>
        <v>東京都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386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80" t="s">
        <v>387</v>
      </c>
      <c r="G6" s="181"/>
      <c r="H6" s="39" t="s">
        <v>388</v>
      </c>
      <c r="I6" s="39" t="s">
        <v>389</v>
      </c>
      <c r="J6" s="39" t="s">
        <v>390</v>
      </c>
      <c r="K6" s="5" t="s">
        <v>391</v>
      </c>
      <c r="L6" s="16" t="s">
        <v>392</v>
      </c>
      <c r="M6" s="40" t="s">
        <v>393</v>
      </c>
      <c r="AF6" s="11">
        <f>+'水洗化人口等'!B6</f>
        <v>0</v>
      </c>
      <c r="AG6" s="11">
        <v>6</v>
      </c>
      <c r="AI6" s="43" t="s">
        <v>394</v>
      </c>
      <c r="AJ6" s="3" t="s">
        <v>53</v>
      </c>
    </row>
    <row r="7" spans="2:36" ht="16.5" customHeight="1">
      <c r="B7" s="182" t="s">
        <v>395</v>
      </c>
      <c r="C7" s="6" t="s">
        <v>396</v>
      </c>
      <c r="D7" s="17">
        <f>AD7</f>
        <v>47029</v>
      </c>
      <c r="F7" s="188" t="s">
        <v>397</v>
      </c>
      <c r="G7" s="7" t="s">
        <v>232</v>
      </c>
      <c r="H7" s="18">
        <f aca="true" t="shared" si="0" ref="H7:H12">AD14</f>
        <v>22019</v>
      </c>
      <c r="I7" s="18">
        <f aca="true" t="shared" si="1" ref="I7:I12">AD24</f>
        <v>45408</v>
      </c>
      <c r="J7" s="18">
        <f aca="true" t="shared" si="2" ref="J7:J12">SUM(H7:I7)</f>
        <v>67427</v>
      </c>
      <c r="K7" s="19">
        <f aca="true" t="shared" si="3" ref="K7:K12">IF(J$13&gt;0,J7/J$13,0)</f>
        <v>0.4764586586770494</v>
      </c>
      <c r="L7" s="20">
        <f>AD34</f>
        <v>2231</v>
      </c>
      <c r="M7" s="21">
        <f>AD37</f>
        <v>410</v>
      </c>
      <c r="AA7" s="4" t="s">
        <v>396</v>
      </c>
      <c r="AB7" s="47" t="s">
        <v>398</v>
      </c>
      <c r="AC7" s="47" t="s">
        <v>399</v>
      </c>
      <c r="AD7" s="11">
        <f aca="true" ca="1" t="shared" si="4" ref="AD7:AD53">IF(AD$2=0,INDIRECT(AB7&amp;"!"&amp;AC7&amp;$AG$2),0)</f>
        <v>47029</v>
      </c>
      <c r="AF7" s="43" t="str">
        <f>+'水洗化人口等'!B7</f>
        <v>13000</v>
      </c>
      <c r="AG7" s="11">
        <v>7</v>
      </c>
      <c r="AI7" s="43" t="s">
        <v>400</v>
      </c>
      <c r="AJ7" s="3" t="s">
        <v>52</v>
      </c>
    </row>
    <row r="8" spans="2:36" ht="16.5" customHeight="1">
      <c r="B8" s="183"/>
      <c r="C8" s="7" t="s">
        <v>69</v>
      </c>
      <c r="D8" s="22">
        <f>AD8</f>
        <v>202</v>
      </c>
      <c r="F8" s="189"/>
      <c r="G8" s="7" t="s">
        <v>234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69</v>
      </c>
      <c r="AB8" s="47" t="s">
        <v>398</v>
      </c>
      <c r="AC8" s="47" t="s">
        <v>401</v>
      </c>
      <c r="AD8" s="11">
        <f ca="1" t="shared" si="4"/>
        <v>202</v>
      </c>
      <c r="AF8" s="43" t="str">
        <f>+'水洗化人口等'!B8</f>
        <v>13100</v>
      </c>
      <c r="AG8" s="11">
        <v>8</v>
      </c>
      <c r="AI8" s="43" t="s">
        <v>402</v>
      </c>
      <c r="AJ8" s="3" t="s">
        <v>51</v>
      </c>
    </row>
    <row r="9" spans="2:36" ht="16.5" customHeight="1">
      <c r="B9" s="184"/>
      <c r="C9" s="8" t="s">
        <v>403</v>
      </c>
      <c r="D9" s="23">
        <f>SUM(D7:D8)</f>
        <v>47231</v>
      </c>
      <c r="F9" s="189"/>
      <c r="G9" s="7" t="s">
        <v>1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404</v>
      </c>
      <c r="AB9" s="47" t="s">
        <v>398</v>
      </c>
      <c r="AC9" s="47" t="s">
        <v>405</v>
      </c>
      <c r="AD9" s="11">
        <f ca="1" t="shared" si="4"/>
        <v>12478687</v>
      </c>
      <c r="AF9" s="43" t="str">
        <f>+'水洗化人口等'!B9</f>
        <v>13101</v>
      </c>
      <c r="AG9" s="11">
        <v>9</v>
      </c>
      <c r="AI9" s="43" t="s">
        <v>406</v>
      </c>
      <c r="AJ9" s="3" t="s">
        <v>50</v>
      </c>
    </row>
    <row r="10" spans="2:36" ht="16.5" customHeight="1">
      <c r="B10" s="185" t="s">
        <v>407</v>
      </c>
      <c r="C10" s="126" t="s">
        <v>404</v>
      </c>
      <c r="D10" s="22">
        <f>AD9</f>
        <v>12478687</v>
      </c>
      <c r="F10" s="189"/>
      <c r="G10" s="7" t="s">
        <v>247</v>
      </c>
      <c r="H10" s="18">
        <f t="shared" si="0"/>
        <v>9901</v>
      </c>
      <c r="I10" s="18">
        <f t="shared" si="1"/>
        <v>36498</v>
      </c>
      <c r="J10" s="18">
        <f t="shared" si="2"/>
        <v>46399</v>
      </c>
      <c r="K10" s="19">
        <f t="shared" si="3"/>
        <v>0.3278687366182155</v>
      </c>
      <c r="L10" s="24" t="s">
        <v>408</v>
      </c>
      <c r="M10" s="25" t="s">
        <v>408</v>
      </c>
      <c r="AA10" s="4" t="s">
        <v>409</v>
      </c>
      <c r="AB10" s="47" t="s">
        <v>398</v>
      </c>
      <c r="AC10" s="47" t="s">
        <v>410</v>
      </c>
      <c r="AD10" s="11">
        <f ca="1" t="shared" si="4"/>
        <v>3706</v>
      </c>
      <c r="AF10" s="43" t="str">
        <f>+'水洗化人口等'!B10</f>
        <v>13102</v>
      </c>
      <c r="AG10" s="11">
        <v>10</v>
      </c>
      <c r="AI10" s="43" t="s">
        <v>411</v>
      </c>
      <c r="AJ10" s="3" t="s">
        <v>49</v>
      </c>
    </row>
    <row r="11" spans="2:36" ht="16.5" customHeight="1">
      <c r="B11" s="186"/>
      <c r="C11" s="7" t="s">
        <v>409</v>
      </c>
      <c r="D11" s="22">
        <f>AD10</f>
        <v>3706</v>
      </c>
      <c r="F11" s="189"/>
      <c r="G11" s="7" t="s">
        <v>249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408</v>
      </c>
      <c r="M11" s="25" t="s">
        <v>408</v>
      </c>
      <c r="AA11" s="4" t="s">
        <v>412</v>
      </c>
      <c r="AB11" s="47" t="s">
        <v>398</v>
      </c>
      <c r="AC11" s="47" t="s">
        <v>413</v>
      </c>
      <c r="AD11" s="11">
        <f ca="1" t="shared" si="4"/>
        <v>136325</v>
      </c>
      <c r="AF11" s="43" t="str">
        <f>+'水洗化人口等'!B11</f>
        <v>13103</v>
      </c>
      <c r="AG11" s="11">
        <v>11</v>
      </c>
      <c r="AI11" s="43" t="s">
        <v>414</v>
      </c>
      <c r="AJ11" s="3" t="s">
        <v>48</v>
      </c>
    </row>
    <row r="12" spans="2:36" ht="16.5" customHeight="1">
      <c r="B12" s="186"/>
      <c r="C12" s="7" t="s">
        <v>412</v>
      </c>
      <c r="D12" s="22">
        <f>AD11</f>
        <v>136325</v>
      </c>
      <c r="F12" s="189"/>
      <c r="G12" s="7" t="s">
        <v>251</v>
      </c>
      <c r="H12" s="18">
        <f t="shared" si="0"/>
        <v>11706</v>
      </c>
      <c r="I12" s="18">
        <f t="shared" si="1"/>
        <v>15985</v>
      </c>
      <c r="J12" s="18">
        <f t="shared" si="2"/>
        <v>27691</v>
      </c>
      <c r="K12" s="19">
        <f t="shared" si="3"/>
        <v>0.19567260470473513</v>
      </c>
      <c r="L12" s="24" t="s">
        <v>408</v>
      </c>
      <c r="M12" s="25" t="s">
        <v>408</v>
      </c>
      <c r="AA12" s="4" t="s">
        <v>415</v>
      </c>
      <c r="AB12" s="47" t="s">
        <v>398</v>
      </c>
      <c r="AC12" s="47" t="s">
        <v>416</v>
      </c>
      <c r="AD12" s="11">
        <f ca="1" t="shared" si="4"/>
        <v>66678</v>
      </c>
      <c r="AF12" s="43" t="str">
        <f>+'水洗化人口等'!B12</f>
        <v>13104</v>
      </c>
      <c r="AG12" s="11">
        <v>12</v>
      </c>
      <c r="AI12" s="43" t="s">
        <v>417</v>
      </c>
      <c r="AJ12" s="3" t="s">
        <v>47</v>
      </c>
    </row>
    <row r="13" spans="2:36" ht="16.5" customHeight="1">
      <c r="B13" s="187"/>
      <c r="C13" s="8" t="s">
        <v>403</v>
      </c>
      <c r="D13" s="23">
        <f>SUM(D10:D12)</f>
        <v>12618718</v>
      </c>
      <c r="F13" s="190"/>
      <c r="G13" s="7" t="s">
        <v>403</v>
      </c>
      <c r="H13" s="18">
        <f>SUM(H7:H12)</f>
        <v>43626</v>
      </c>
      <c r="I13" s="18">
        <f>SUM(I7:I12)</f>
        <v>97891</v>
      </c>
      <c r="J13" s="18">
        <f>SUM(J7:J12)</f>
        <v>141517</v>
      </c>
      <c r="K13" s="19">
        <v>1</v>
      </c>
      <c r="L13" s="24" t="s">
        <v>408</v>
      </c>
      <c r="M13" s="25" t="s">
        <v>408</v>
      </c>
      <c r="AA13" s="4" t="s">
        <v>60</v>
      </c>
      <c r="AB13" s="47" t="s">
        <v>398</v>
      </c>
      <c r="AC13" s="47" t="s">
        <v>418</v>
      </c>
      <c r="AD13" s="11">
        <f ca="1" t="shared" si="4"/>
        <v>416636</v>
      </c>
      <c r="AF13" s="43" t="str">
        <f>+'水洗化人口等'!B13</f>
        <v>13105</v>
      </c>
      <c r="AG13" s="11">
        <v>13</v>
      </c>
      <c r="AI13" s="43" t="s">
        <v>419</v>
      </c>
      <c r="AJ13" s="3" t="s">
        <v>46</v>
      </c>
    </row>
    <row r="14" spans="2:36" ht="16.5" customHeight="1" thickBot="1">
      <c r="B14" s="164" t="s">
        <v>420</v>
      </c>
      <c r="C14" s="165"/>
      <c r="D14" s="26">
        <f>SUM(D9,D13)</f>
        <v>12665949</v>
      </c>
      <c r="F14" s="159" t="s">
        <v>421</v>
      </c>
      <c r="G14" s="160"/>
      <c r="H14" s="18">
        <f>AD20</f>
        <v>246</v>
      </c>
      <c r="I14" s="18">
        <f>AD30</f>
        <v>21</v>
      </c>
      <c r="J14" s="18">
        <f>SUM(H14:I14)</f>
        <v>267</v>
      </c>
      <c r="K14" s="27" t="s">
        <v>408</v>
      </c>
      <c r="L14" s="24" t="s">
        <v>408</v>
      </c>
      <c r="M14" s="25" t="s">
        <v>408</v>
      </c>
      <c r="AA14" s="4" t="s">
        <v>232</v>
      </c>
      <c r="AB14" s="47" t="s">
        <v>422</v>
      </c>
      <c r="AC14" s="47" t="s">
        <v>416</v>
      </c>
      <c r="AD14" s="11">
        <f ca="1" t="shared" si="4"/>
        <v>22019</v>
      </c>
      <c r="AF14" s="43" t="str">
        <f>+'水洗化人口等'!B14</f>
        <v>13106</v>
      </c>
      <c r="AG14" s="11">
        <v>14</v>
      </c>
      <c r="AI14" s="43" t="s">
        <v>423</v>
      </c>
      <c r="AJ14" s="3" t="s">
        <v>45</v>
      </c>
    </row>
    <row r="15" spans="2:36" ht="16.5" customHeight="1" thickBot="1">
      <c r="B15" s="164" t="s">
        <v>60</v>
      </c>
      <c r="C15" s="165"/>
      <c r="D15" s="26">
        <f>AD13</f>
        <v>416636</v>
      </c>
      <c r="F15" s="164" t="s">
        <v>54</v>
      </c>
      <c r="G15" s="165"/>
      <c r="H15" s="28">
        <f>SUM(H13:H14)</f>
        <v>43872</v>
      </c>
      <c r="I15" s="28">
        <f>SUM(I13:I14)</f>
        <v>97912</v>
      </c>
      <c r="J15" s="28">
        <f>SUM(J13:J14)</f>
        <v>141784</v>
      </c>
      <c r="K15" s="29" t="s">
        <v>408</v>
      </c>
      <c r="L15" s="30">
        <f>SUM(L7:L9)</f>
        <v>2231</v>
      </c>
      <c r="M15" s="31">
        <f>SUM(M7:M9)</f>
        <v>410</v>
      </c>
      <c r="AA15" s="4" t="s">
        <v>234</v>
      </c>
      <c r="AB15" s="47" t="s">
        <v>422</v>
      </c>
      <c r="AC15" s="47" t="s">
        <v>424</v>
      </c>
      <c r="AD15" s="11">
        <f ca="1" t="shared" si="4"/>
        <v>0</v>
      </c>
      <c r="AF15" s="43" t="str">
        <f>+'水洗化人口等'!B15</f>
        <v>13107</v>
      </c>
      <c r="AG15" s="11">
        <v>15</v>
      </c>
      <c r="AI15" s="43" t="s">
        <v>425</v>
      </c>
      <c r="AJ15" s="3" t="s">
        <v>44</v>
      </c>
    </row>
    <row r="16" spans="2:36" ht="16.5" customHeight="1" thickBot="1">
      <c r="B16" s="127" t="s">
        <v>426</v>
      </c>
      <c r="AA16" s="4" t="s">
        <v>1</v>
      </c>
      <c r="AB16" s="47" t="s">
        <v>422</v>
      </c>
      <c r="AC16" s="47" t="s">
        <v>418</v>
      </c>
      <c r="AD16" s="11">
        <f ca="1" t="shared" si="4"/>
        <v>0</v>
      </c>
      <c r="AF16" s="43" t="str">
        <f>+'水洗化人口等'!B16</f>
        <v>13108</v>
      </c>
      <c r="AG16" s="11">
        <v>16</v>
      </c>
      <c r="AI16" s="43" t="s">
        <v>427</v>
      </c>
      <c r="AJ16" s="3" t="s">
        <v>43</v>
      </c>
    </row>
    <row r="17" spans="3:36" ht="16.5" customHeight="1" thickBot="1">
      <c r="C17" s="32">
        <f>AD12</f>
        <v>66678</v>
      </c>
      <c r="D17" s="4" t="s">
        <v>428</v>
      </c>
      <c r="J17" s="15"/>
      <c r="AA17" s="4" t="s">
        <v>247</v>
      </c>
      <c r="AB17" s="47" t="s">
        <v>422</v>
      </c>
      <c r="AC17" s="47" t="s">
        <v>429</v>
      </c>
      <c r="AD17" s="11">
        <f ca="1" t="shared" si="4"/>
        <v>9901</v>
      </c>
      <c r="AF17" s="43" t="str">
        <f>+'水洗化人口等'!B17</f>
        <v>13109</v>
      </c>
      <c r="AG17" s="11">
        <v>17</v>
      </c>
      <c r="AI17" s="43" t="s">
        <v>430</v>
      </c>
      <c r="AJ17" s="3" t="s">
        <v>42</v>
      </c>
    </row>
    <row r="18" spans="6:36" ht="30" customHeight="1">
      <c r="F18" s="180" t="s">
        <v>431</v>
      </c>
      <c r="G18" s="181"/>
      <c r="H18" s="39" t="s">
        <v>388</v>
      </c>
      <c r="I18" s="39" t="s">
        <v>389</v>
      </c>
      <c r="J18" s="42" t="s">
        <v>390</v>
      </c>
      <c r="AA18" s="4" t="s">
        <v>249</v>
      </c>
      <c r="AB18" s="47" t="s">
        <v>422</v>
      </c>
      <c r="AC18" s="47" t="s">
        <v>432</v>
      </c>
      <c r="AD18" s="11">
        <f ca="1" t="shared" si="4"/>
        <v>0</v>
      </c>
      <c r="AF18" s="43" t="str">
        <f>+'水洗化人口等'!B18</f>
        <v>13110</v>
      </c>
      <c r="AG18" s="11">
        <v>18</v>
      </c>
      <c r="AI18" s="43" t="s">
        <v>433</v>
      </c>
      <c r="AJ18" s="3" t="s">
        <v>41</v>
      </c>
    </row>
    <row r="19" spans="3:36" ht="16.5" customHeight="1">
      <c r="C19" s="41" t="s">
        <v>434</v>
      </c>
      <c r="D19" s="10">
        <f>IF(D$14&gt;0,D13/D$14,0)</f>
        <v>0.9962710255662643</v>
      </c>
      <c r="F19" s="159" t="s">
        <v>435</v>
      </c>
      <c r="G19" s="160"/>
      <c r="H19" s="18">
        <f>AD21</f>
        <v>9525</v>
      </c>
      <c r="I19" s="18">
        <f>AD31</f>
        <v>993</v>
      </c>
      <c r="J19" s="22">
        <f>SUM(H19:I19)</f>
        <v>10518</v>
      </c>
      <c r="AA19" s="4" t="s">
        <v>251</v>
      </c>
      <c r="AB19" s="47" t="s">
        <v>422</v>
      </c>
      <c r="AC19" s="47" t="s">
        <v>436</v>
      </c>
      <c r="AD19" s="11">
        <f ca="1" t="shared" si="4"/>
        <v>11706</v>
      </c>
      <c r="AF19" s="43" t="str">
        <f>+'水洗化人口等'!B19</f>
        <v>13111</v>
      </c>
      <c r="AG19" s="11">
        <v>19</v>
      </c>
      <c r="AI19" s="43" t="s">
        <v>437</v>
      </c>
      <c r="AJ19" s="3" t="s">
        <v>40</v>
      </c>
    </row>
    <row r="20" spans="3:36" ht="16.5" customHeight="1">
      <c r="C20" s="41" t="s">
        <v>438</v>
      </c>
      <c r="D20" s="10">
        <f>IF(D$14&gt;0,D9/D$14,0)</f>
        <v>0.0037289744337356797</v>
      </c>
      <c r="F20" s="159" t="s">
        <v>439</v>
      </c>
      <c r="G20" s="160"/>
      <c r="H20" s="18">
        <f>AD22</f>
        <v>33933</v>
      </c>
      <c r="I20" s="18">
        <f>AD32</f>
        <v>22463</v>
      </c>
      <c r="J20" s="22">
        <f>SUM(H20:I20)</f>
        <v>56396</v>
      </c>
      <c r="AA20" s="4" t="s">
        <v>421</v>
      </c>
      <c r="AB20" s="47" t="s">
        <v>422</v>
      </c>
      <c r="AC20" s="47" t="s">
        <v>440</v>
      </c>
      <c r="AD20" s="11">
        <f ca="1" t="shared" si="4"/>
        <v>246</v>
      </c>
      <c r="AF20" s="43" t="str">
        <f>+'水洗化人口等'!B20</f>
        <v>13112</v>
      </c>
      <c r="AG20" s="11">
        <v>20</v>
      </c>
      <c r="AI20" s="43" t="s">
        <v>441</v>
      </c>
      <c r="AJ20" s="3" t="s">
        <v>39</v>
      </c>
    </row>
    <row r="21" spans="3:36" ht="16.5" customHeight="1">
      <c r="C21" s="41" t="s">
        <v>442</v>
      </c>
      <c r="D21" s="10">
        <f>IF(D$14&gt;0,D10/D$14,0)</f>
        <v>0.9852153202259065</v>
      </c>
      <c r="F21" s="159" t="s">
        <v>443</v>
      </c>
      <c r="G21" s="160"/>
      <c r="H21" s="18">
        <f>AD23</f>
        <v>202</v>
      </c>
      <c r="I21" s="18">
        <f>AD33</f>
        <v>80157</v>
      </c>
      <c r="J21" s="22">
        <f>SUM(H21:I21)</f>
        <v>80359</v>
      </c>
      <c r="AA21" s="4" t="s">
        <v>435</v>
      </c>
      <c r="AB21" s="47" t="s">
        <v>422</v>
      </c>
      <c r="AC21" s="47" t="s">
        <v>444</v>
      </c>
      <c r="AD21" s="11">
        <f ca="1" t="shared" si="4"/>
        <v>9525</v>
      </c>
      <c r="AF21" s="43" t="str">
        <f>+'水洗化人口等'!B21</f>
        <v>13113</v>
      </c>
      <c r="AG21" s="11">
        <v>21</v>
      </c>
      <c r="AI21" s="43" t="s">
        <v>445</v>
      </c>
      <c r="AJ21" s="3" t="s">
        <v>38</v>
      </c>
    </row>
    <row r="22" spans="3:36" ht="16.5" customHeight="1" thickBot="1">
      <c r="C22" s="41" t="s">
        <v>446</v>
      </c>
      <c r="D22" s="10">
        <f>IF(D$14&gt;0,D12/D$14,0)</f>
        <v>0.010763109815142948</v>
      </c>
      <c r="F22" s="164" t="s">
        <v>54</v>
      </c>
      <c r="G22" s="165"/>
      <c r="H22" s="28">
        <f>SUM(H19:H21)</f>
        <v>43660</v>
      </c>
      <c r="I22" s="28">
        <f>SUM(I19:I21)</f>
        <v>103613</v>
      </c>
      <c r="J22" s="33">
        <f>SUM(J19:J21)</f>
        <v>147273</v>
      </c>
      <c r="AA22" s="4" t="s">
        <v>439</v>
      </c>
      <c r="AB22" s="47" t="s">
        <v>422</v>
      </c>
      <c r="AC22" s="47" t="s">
        <v>447</v>
      </c>
      <c r="AD22" s="11">
        <f ca="1" t="shared" si="4"/>
        <v>33933</v>
      </c>
      <c r="AF22" s="43" t="str">
        <f>+'水洗化人口等'!B22</f>
        <v>13114</v>
      </c>
      <c r="AG22" s="11">
        <v>22</v>
      </c>
      <c r="AI22" s="43" t="s">
        <v>448</v>
      </c>
      <c r="AJ22" s="3" t="s">
        <v>37</v>
      </c>
    </row>
    <row r="23" spans="3:36" ht="16.5" customHeight="1">
      <c r="C23" s="41" t="s">
        <v>449</v>
      </c>
      <c r="D23" s="10">
        <f>IF(D$14&gt;0,C17/D$14,0)</f>
        <v>0.005264350898618019</v>
      </c>
      <c r="F23" s="9"/>
      <c r="J23" s="34"/>
      <c r="AA23" s="4" t="s">
        <v>443</v>
      </c>
      <c r="AB23" s="47" t="s">
        <v>422</v>
      </c>
      <c r="AC23" s="47" t="s">
        <v>450</v>
      </c>
      <c r="AD23" s="11">
        <f ca="1" t="shared" si="4"/>
        <v>202</v>
      </c>
      <c r="AF23" s="43" t="str">
        <f>+'水洗化人口等'!B23</f>
        <v>13115</v>
      </c>
      <c r="AG23" s="11">
        <v>23</v>
      </c>
      <c r="AI23" s="43" t="s">
        <v>451</v>
      </c>
      <c r="AJ23" s="3" t="s">
        <v>36</v>
      </c>
    </row>
    <row r="24" spans="3:36" ht="16.5" customHeight="1" thickBot="1">
      <c r="C24" s="41" t="s">
        <v>452</v>
      </c>
      <c r="D24" s="10">
        <f>IF(D$9&gt;0,D7/D$9,0)</f>
        <v>0.9957231479325019</v>
      </c>
      <c r="J24" s="35" t="s">
        <v>453</v>
      </c>
      <c r="AA24" s="4" t="s">
        <v>232</v>
      </c>
      <c r="AB24" s="47" t="s">
        <v>422</v>
      </c>
      <c r="AC24" s="47" t="s">
        <v>454</v>
      </c>
      <c r="AD24" s="11">
        <f ca="1" t="shared" si="4"/>
        <v>45408</v>
      </c>
      <c r="AF24" s="43" t="str">
        <f>+'水洗化人口等'!B24</f>
        <v>13116</v>
      </c>
      <c r="AG24" s="11">
        <v>24</v>
      </c>
      <c r="AI24" s="43" t="s">
        <v>455</v>
      </c>
      <c r="AJ24" s="3" t="s">
        <v>35</v>
      </c>
    </row>
    <row r="25" spans="3:36" ht="16.5" customHeight="1">
      <c r="C25" s="41" t="s">
        <v>456</v>
      </c>
      <c r="D25" s="10">
        <f>IF(D$9&gt;0,D8/D$9,0)</f>
        <v>0.004276852067498041</v>
      </c>
      <c r="F25" s="166" t="s">
        <v>6</v>
      </c>
      <c r="G25" s="167"/>
      <c r="H25" s="167"/>
      <c r="I25" s="173" t="s">
        <v>457</v>
      </c>
      <c r="J25" s="175" t="s">
        <v>458</v>
      </c>
      <c r="AA25" s="4" t="s">
        <v>234</v>
      </c>
      <c r="AB25" s="47" t="s">
        <v>422</v>
      </c>
      <c r="AC25" s="47" t="s">
        <v>459</v>
      </c>
      <c r="AD25" s="11">
        <f ca="1" t="shared" si="4"/>
        <v>0</v>
      </c>
      <c r="AF25" s="43" t="str">
        <f>+'水洗化人口等'!B25</f>
        <v>13117</v>
      </c>
      <c r="AG25" s="11">
        <v>25</v>
      </c>
      <c r="AI25" s="43" t="s">
        <v>460</v>
      </c>
      <c r="AJ25" s="3" t="s">
        <v>34</v>
      </c>
    </row>
    <row r="26" spans="6:36" ht="16.5" customHeight="1">
      <c r="F26" s="168"/>
      <c r="G26" s="169"/>
      <c r="H26" s="169"/>
      <c r="I26" s="174"/>
      <c r="J26" s="176"/>
      <c r="AA26" s="4" t="s">
        <v>1</v>
      </c>
      <c r="AB26" s="47" t="s">
        <v>422</v>
      </c>
      <c r="AC26" s="47" t="s">
        <v>461</v>
      </c>
      <c r="AD26" s="11">
        <f ca="1" t="shared" si="4"/>
        <v>0</v>
      </c>
      <c r="AF26" s="43" t="str">
        <f>+'水洗化人口等'!B26</f>
        <v>13118</v>
      </c>
      <c r="AG26" s="11">
        <v>26</v>
      </c>
      <c r="AI26" s="43" t="s">
        <v>462</v>
      </c>
      <c r="AJ26" s="3" t="s">
        <v>33</v>
      </c>
    </row>
    <row r="27" spans="6:36" ht="16.5" customHeight="1">
      <c r="F27" s="161" t="s">
        <v>237</v>
      </c>
      <c r="G27" s="162"/>
      <c r="H27" s="163"/>
      <c r="I27" s="20">
        <f aca="true" t="shared" si="5" ref="I27:I35">AD40</f>
        <v>5</v>
      </c>
      <c r="J27" s="36">
        <f>AD49</f>
        <v>0</v>
      </c>
      <c r="AA27" s="4" t="s">
        <v>247</v>
      </c>
      <c r="AB27" s="47" t="s">
        <v>422</v>
      </c>
      <c r="AC27" s="47" t="s">
        <v>463</v>
      </c>
      <c r="AD27" s="11">
        <f ca="1" t="shared" si="4"/>
        <v>36498</v>
      </c>
      <c r="AF27" s="43" t="str">
        <f>+'水洗化人口等'!B27</f>
        <v>13119</v>
      </c>
      <c r="AG27" s="11">
        <v>27</v>
      </c>
      <c r="AI27" s="43" t="s">
        <v>464</v>
      </c>
      <c r="AJ27" s="3" t="s">
        <v>32</v>
      </c>
    </row>
    <row r="28" spans="6:36" ht="16.5" customHeight="1">
      <c r="F28" s="177" t="s">
        <v>465</v>
      </c>
      <c r="G28" s="178"/>
      <c r="H28" s="179"/>
      <c r="I28" s="20">
        <f t="shared" si="5"/>
        <v>0</v>
      </c>
      <c r="J28" s="36">
        <f>AD50</f>
        <v>0</v>
      </c>
      <c r="AA28" s="4" t="s">
        <v>249</v>
      </c>
      <c r="AB28" s="47" t="s">
        <v>422</v>
      </c>
      <c r="AC28" s="47" t="s">
        <v>466</v>
      </c>
      <c r="AD28" s="11">
        <f ca="1" t="shared" si="4"/>
        <v>0</v>
      </c>
      <c r="AF28" s="43" t="str">
        <f>+'水洗化人口等'!B28</f>
        <v>13120</v>
      </c>
      <c r="AG28" s="11">
        <v>28</v>
      </c>
      <c r="AI28" s="43" t="s">
        <v>467</v>
      </c>
      <c r="AJ28" s="3" t="s">
        <v>31</v>
      </c>
    </row>
    <row r="29" spans="6:36" ht="16.5" customHeight="1">
      <c r="F29" s="161" t="s">
        <v>0</v>
      </c>
      <c r="G29" s="162"/>
      <c r="H29" s="163"/>
      <c r="I29" s="20">
        <f t="shared" si="5"/>
        <v>1056</v>
      </c>
      <c r="J29" s="36">
        <f>AD51</f>
        <v>0</v>
      </c>
      <c r="AA29" s="4" t="s">
        <v>251</v>
      </c>
      <c r="AB29" s="47" t="s">
        <v>422</v>
      </c>
      <c r="AC29" s="47" t="s">
        <v>468</v>
      </c>
      <c r="AD29" s="11">
        <f ca="1" t="shared" si="4"/>
        <v>15985</v>
      </c>
      <c r="AF29" s="43" t="str">
        <f>+'水洗化人口等'!B29</f>
        <v>13121</v>
      </c>
      <c r="AG29" s="11">
        <v>29</v>
      </c>
      <c r="AI29" s="43" t="s">
        <v>469</v>
      </c>
      <c r="AJ29" s="3" t="s">
        <v>30</v>
      </c>
    </row>
    <row r="30" spans="6:36" ht="16.5" customHeight="1">
      <c r="F30" s="161" t="s">
        <v>234</v>
      </c>
      <c r="G30" s="162"/>
      <c r="H30" s="163"/>
      <c r="I30" s="20">
        <f t="shared" si="5"/>
        <v>0</v>
      </c>
      <c r="J30" s="36">
        <f>AD52</f>
        <v>0</v>
      </c>
      <c r="AA30" s="4" t="s">
        <v>421</v>
      </c>
      <c r="AB30" s="47" t="s">
        <v>422</v>
      </c>
      <c r="AC30" s="47" t="s">
        <v>470</v>
      </c>
      <c r="AD30" s="11">
        <f ca="1" t="shared" si="4"/>
        <v>21</v>
      </c>
      <c r="AF30" s="43" t="str">
        <f>+'水洗化人口等'!B30</f>
        <v>13122</v>
      </c>
      <c r="AG30" s="11">
        <v>30</v>
      </c>
      <c r="AI30" s="43" t="s">
        <v>471</v>
      </c>
      <c r="AJ30" s="3" t="s">
        <v>29</v>
      </c>
    </row>
    <row r="31" spans="6:36" ht="16.5" customHeight="1">
      <c r="F31" s="161" t="s">
        <v>1</v>
      </c>
      <c r="G31" s="162"/>
      <c r="H31" s="163"/>
      <c r="I31" s="20">
        <f t="shared" si="5"/>
        <v>0</v>
      </c>
      <c r="J31" s="36">
        <f>AD53</f>
        <v>0</v>
      </c>
      <c r="AA31" s="4" t="s">
        <v>435</v>
      </c>
      <c r="AB31" s="47" t="s">
        <v>422</v>
      </c>
      <c r="AC31" s="47" t="s">
        <v>399</v>
      </c>
      <c r="AD31" s="11">
        <f ca="1" t="shared" si="4"/>
        <v>993</v>
      </c>
      <c r="AF31" s="43" t="str">
        <f>+'水洗化人口等'!B31</f>
        <v>13123</v>
      </c>
      <c r="AG31" s="11">
        <v>31</v>
      </c>
      <c r="AI31" s="43" t="s">
        <v>472</v>
      </c>
      <c r="AJ31" s="3" t="s">
        <v>28</v>
      </c>
    </row>
    <row r="32" spans="6:36" ht="16.5" customHeight="1">
      <c r="F32" s="161" t="s">
        <v>2</v>
      </c>
      <c r="G32" s="162"/>
      <c r="H32" s="163"/>
      <c r="I32" s="20">
        <f t="shared" si="5"/>
        <v>1167</v>
      </c>
      <c r="J32" s="25" t="s">
        <v>408</v>
      </c>
      <c r="AA32" s="4" t="s">
        <v>439</v>
      </c>
      <c r="AB32" s="47" t="s">
        <v>422</v>
      </c>
      <c r="AC32" s="47" t="s">
        <v>473</v>
      </c>
      <c r="AD32" s="11">
        <f ca="1" t="shared" si="4"/>
        <v>22463</v>
      </c>
      <c r="AF32" s="43" t="str">
        <f>+'水洗化人口等'!B32</f>
        <v>13201</v>
      </c>
      <c r="AG32" s="11">
        <v>32</v>
      </c>
      <c r="AI32" s="43" t="s">
        <v>474</v>
      </c>
      <c r="AJ32" s="3" t="s">
        <v>27</v>
      </c>
    </row>
    <row r="33" spans="6:36" ht="16.5" customHeight="1">
      <c r="F33" s="161" t="s">
        <v>3</v>
      </c>
      <c r="G33" s="162"/>
      <c r="H33" s="163"/>
      <c r="I33" s="20">
        <f t="shared" si="5"/>
        <v>71</v>
      </c>
      <c r="J33" s="25" t="s">
        <v>408</v>
      </c>
      <c r="AA33" s="4" t="s">
        <v>443</v>
      </c>
      <c r="AB33" s="47" t="s">
        <v>422</v>
      </c>
      <c r="AC33" s="47" t="s">
        <v>410</v>
      </c>
      <c r="AD33" s="11">
        <f ca="1" t="shared" si="4"/>
        <v>80157</v>
      </c>
      <c r="AF33" s="43" t="str">
        <f>+'水洗化人口等'!B33</f>
        <v>13202</v>
      </c>
      <c r="AG33" s="11">
        <v>33</v>
      </c>
      <c r="AI33" s="43" t="s">
        <v>475</v>
      </c>
      <c r="AJ33" s="3" t="s">
        <v>26</v>
      </c>
    </row>
    <row r="34" spans="6:36" ht="16.5" customHeight="1">
      <c r="F34" s="161" t="s">
        <v>4</v>
      </c>
      <c r="G34" s="162"/>
      <c r="H34" s="163"/>
      <c r="I34" s="20">
        <f t="shared" si="5"/>
        <v>40</v>
      </c>
      <c r="J34" s="25" t="s">
        <v>408</v>
      </c>
      <c r="AA34" s="4" t="s">
        <v>232</v>
      </c>
      <c r="AB34" s="47" t="s">
        <v>422</v>
      </c>
      <c r="AC34" s="47" t="s">
        <v>476</v>
      </c>
      <c r="AD34" s="47">
        <f ca="1" t="shared" si="4"/>
        <v>2231</v>
      </c>
      <c r="AF34" s="43" t="str">
        <f>+'水洗化人口等'!B34</f>
        <v>13203</v>
      </c>
      <c r="AG34" s="11">
        <v>34</v>
      </c>
      <c r="AI34" s="43" t="s">
        <v>477</v>
      </c>
      <c r="AJ34" s="3" t="s">
        <v>25</v>
      </c>
    </row>
    <row r="35" spans="6:36" ht="16.5" customHeight="1">
      <c r="F35" s="161" t="s">
        <v>5</v>
      </c>
      <c r="G35" s="162"/>
      <c r="H35" s="163"/>
      <c r="I35" s="20">
        <f t="shared" si="5"/>
        <v>497</v>
      </c>
      <c r="J35" s="25" t="s">
        <v>408</v>
      </c>
      <c r="AA35" s="4" t="s">
        <v>234</v>
      </c>
      <c r="AB35" s="47" t="s">
        <v>422</v>
      </c>
      <c r="AC35" s="47" t="s">
        <v>478</v>
      </c>
      <c r="AD35" s="47">
        <f ca="1" t="shared" si="4"/>
        <v>0</v>
      </c>
      <c r="AF35" s="43" t="str">
        <f>+'水洗化人口等'!B35</f>
        <v>13204</v>
      </c>
      <c r="AG35" s="11">
        <v>35</v>
      </c>
      <c r="AI35" s="43" t="s">
        <v>479</v>
      </c>
      <c r="AJ35" s="3" t="s">
        <v>24</v>
      </c>
    </row>
    <row r="36" spans="6:36" ht="16.5" customHeight="1" thickBot="1">
      <c r="F36" s="170" t="s">
        <v>54</v>
      </c>
      <c r="G36" s="171"/>
      <c r="H36" s="172"/>
      <c r="I36" s="37">
        <f>SUM(I27:I35)</f>
        <v>2836</v>
      </c>
      <c r="J36" s="38">
        <f>SUM(J27:J31)</f>
        <v>0</v>
      </c>
      <c r="AA36" s="4" t="s">
        <v>1</v>
      </c>
      <c r="AB36" s="47" t="s">
        <v>422</v>
      </c>
      <c r="AC36" s="47" t="s">
        <v>480</v>
      </c>
      <c r="AD36" s="47">
        <f ca="1" t="shared" si="4"/>
        <v>0</v>
      </c>
      <c r="AF36" s="43" t="str">
        <f>+'水洗化人口等'!B36</f>
        <v>13205</v>
      </c>
      <c r="AG36" s="11">
        <v>36</v>
      </c>
      <c r="AI36" s="43" t="s">
        <v>481</v>
      </c>
      <c r="AJ36" s="3" t="s">
        <v>23</v>
      </c>
    </row>
    <row r="37" spans="27:36" ht="13.5">
      <c r="AA37" s="4" t="s">
        <v>232</v>
      </c>
      <c r="AB37" s="47" t="s">
        <v>422</v>
      </c>
      <c r="AC37" s="47" t="s">
        <v>482</v>
      </c>
      <c r="AD37" s="47">
        <f ca="1" t="shared" si="4"/>
        <v>410</v>
      </c>
      <c r="AF37" s="43" t="str">
        <f>+'水洗化人口等'!B37</f>
        <v>13206</v>
      </c>
      <c r="AG37" s="11">
        <v>37</v>
      </c>
      <c r="AI37" s="43" t="s">
        <v>483</v>
      </c>
      <c r="AJ37" s="3" t="s">
        <v>22</v>
      </c>
    </row>
    <row r="38" spans="27:36" ht="13.5" hidden="1">
      <c r="AA38" s="4" t="s">
        <v>234</v>
      </c>
      <c r="AB38" s="47" t="s">
        <v>422</v>
      </c>
      <c r="AC38" s="47" t="s">
        <v>484</v>
      </c>
      <c r="AD38" s="47">
        <f ca="1" t="shared" si="4"/>
        <v>0</v>
      </c>
      <c r="AF38" s="43" t="str">
        <f>+'水洗化人口等'!B38</f>
        <v>13207</v>
      </c>
      <c r="AG38" s="11">
        <v>38</v>
      </c>
      <c r="AI38" s="43" t="s">
        <v>485</v>
      </c>
      <c r="AJ38" s="3" t="s">
        <v>21</v>
      </c>
    </row>
    <row r="39" spans="27:36" ht="13.5" hidden="1">
      <c r="AA39" s="4" t="s">
        <v>1</v>
      </c>
      <c r="AB39" s="47" t="s">
        <v>422</v>
      </c>
      <c r="AC39" s="47" t="s">
        <v>486</v>
      </c>
      <c r="AD39" s="47">
        <f ca="1" t="shared" si="4"/>
        <v>0</v>
      </c>
      <c r="AF39" s="43" t="str">
        <f>+'水洗化人口等'!B39</f>
        <v>13208</v>
      </c>
      <c r="AG39" s="11">
        <v>39</v>
      </c>
      <c r="AI39" s="43" t="s">
        <v>487</v>
      </c>
      <c r="AJ39" s="3" t="s">
        <v>20</v>
      </c>
    </row>
    <row r="40" spans="27:36" ht="13.5" hidden="1">
      <c r="AA40" s="4" t="s">
        <v>237</v>
      </c>
      <c r="AB40" s="47" t="s">
        <v>422</v>
      </c>
      <c r="AC40" s="47" t="s">
        <v>488</v>
      </c>
      <c r="AD40" s="47">
        <f ca="1" t="shared" si="4"/>
        <v>5</v>
      </c>
      <c r="AF40" s="43" t="str">
        <f>+'水洗化人口等'!B40</f>
        <v>13209</v>
      </c>
      <c r="AG40" s="11">
        <v>40</v>
      </c>
      <c r="AI40" s="43" t="s">
        <v>489</v>
      </c>
      <c r="AJ40" s="3" t="s">
        <v>19</v>
      </c>
    </row>
    <row r="41" spans="27:36" ht="13.5" hidden="1">
      <c r="AA41" s="4" t="s">
        <v>465</v>
      </c>
      <c r="AB41" s="47" t="s">
        <v>422</v>
      </c>
      <c r="AC41" s="47" t="s">
        <v>490</v>
      </c>
      <c r="AD41" s="47">
        <f ca="1" t="shared" si="4"/>
        <v>0</v>
      </c>
      <c r="AF41" s="43" t="str">
        <f>+'水洗化人口等'!B41</f>
        <v>13210</v>
      </c>
      <c r="AG41" s="11">
        <v>41</v>
      </c>
      <c r="AI41" s="43" t="s">
        <v>491</v>
      </c>
      <c r="AJ41" s="3" t="s">
        <v>18</v>
      </c>
    </row>
    <row r="42" spans="27:36" ht="13.5" hidden="1">
      <c r="AA42" s="4" t="s">
        <v>0</v>
      </c>
      <c r="AB42" s="47" t="s">
        <v>422</v>
      </c>
      <c r="AC42" s="47" t="s">
        <v>492</v>
      </c>
      <c r="AD42" s="47">
        <f ca="1" t="shared" si="4"/>
        <v>1056</v>
      </c>
      <c r="AF42" s="43" t="str">
        <f>+'水洗化人口等'!B42</f>
        <v>13211</v>
      </c>
      <c r="AG42" s="11">
        <v>42</v>
      </c>
      <c r="AI42" s="43" t="s">
        <v>493</v>
      </c>
      <c r="AJ42" s="3" t="s">
        <v>17</v>
      </c>
    </row>
    <row r="43" spans="27:36" ht="13.5" hidden="1">
      <c r="AA43" s="4" t="s">
        <v>234</v>
      </c>
      <c r="AB43" s="47" t="s">
        <v>422</v>
      </c>
      <c r="AC43" s="47" t="s">
        <v>494</v>
      </c>
      <c r="AD43" s="47">
        <f ca="1" t="shared" si="4"/>
        <v>0</v>
      </c>
      <c r="AF43" s="43" t="str">
        <f>+'水洗化人口等'!B43</f>
        <v>13212</v>
      </c>
      <c r="AG43" s="11">
        <v>43</v>
      </c>
      <c r="AI43" s="43" t="s">
        <v>495</v>
      </c>
      <c r="AJ43" s="3" t="s">
        <v>16</v>
      </c>
    </row>
    <row r="44" spans="27:36" ht="13.5" hidden="1">
      <c r="AA44" s="4" t="s">
        <v>1</v>
      </c>
      <c r="AB44" s="47" t="s">
        <v>422</v>
      </c>
      <c r="AC44" s="47" t="s">
        <v>496</v>
      </c>
      <c r="AD44" s="47">
        <f ca="1" t="shared" si="4"/>
        <v>0</v>
      </c>
      <c r="AF44" s="43" t="str">
        <f>+'水洗化人口等'!B44</f>
        <v>13213</v>
      </c>
      <c r="AG44" s="11">
        <v>44</v>
      </c>
      <c r="AI44" s="43" t="s">
        <v>497</v>
      </c>
      <c r="AJ44" s="3" t="s">
        <v>15</v>
      </c>
    </row>
    <row r="45" spans="27:36" ht="13.5" hidden="1">
      <c r="AA45" s="4" t="s">
        <v>2</v>
      </c>
      <c r="AB45" s="47" t="s">
        <v>422</v>
      </c>
      <c r="AC45" s="47" t="s">
        <v>498</v>
      </c>
      <c r="AD45" s="47">
        <f ca="1" t="shared" si="4"/>
        <v>1167</v>
      </c>
      <c r="AF45" s="43" t="str">
        <f>+'水洗化人口等'!B45</f>
        <v>13214</v>
      </c>
      <c r="AG45" s="11">
        <v>45</v>
      </c>
      <c r="AI45" s="43" t="s">
        <v>499</v>
      </c>
      <c r="AJ45" s="3" t="s">
        <v>14</v>
      </c>
    </row>
    <row r="46" spans="27:36" ht="13.5" hidden="1">
      <c r="AA46" s="4" t="s">
        <v>3</v>
      </c>
      <c r="AB46" s="47" t="s">
        <v>422</v>
      </c>
      <c r="AC46" s="47" t="s">
        <v>500</v>
      </c>
      <c r="AD46" s="47">
        <f ca="1" t="shared" si="4"/>
        <v>71</v>
      </c>
      <c r="AF46" s="43" t="str">
        <f>+'水洗化人口等'!B46</f>
        <v>13215</v>
      </c>
      <c r="AG46" s="11">
        <v>46</v>
      </c>
      <c r="AI46" s="43" t="s">
        <v>501</v>
      </c>
      <c r="AJ46" s="3" t="s">
        <v>13</v>
      </c>
    </row>
    <row r="47" spans="27:36" ht="13.5" hidden="1">
      <c r="AA47" s="4" t="s">
        <v>4</v>
      </c>
      <c r="AB47" s="47" t="s">
        <v>422</v>
      </c>
      <c r="AC47" s="47" t="s">
        <v>502</v>
      </c>
      <c r="AD47" s="47">
        <f ca="1" t="shared" si="4"/>
        <v>40</v>
      </c>
      <c r="AF47" s="43" t="str">
        <f>+'水洗化人口等'!B47</f>
        <v>13218</v>
      </c>
      <c r="AG47" s="11">
        <v>47</v>
      </c>
      <c r="AI47" s="43" t="s">
        <v>503</v>
      </c>
      <c r="AJ47" s="3" t="s">
        <v>12</v>
      </c>
    </row>
    <row r="48" spans="27:36" ht="13.5" hidden="1">
      <c r="AA48" s="4" t="s">
        <v>5</v>
      </c>
      <c r="AB48" s="47" t="s">
        <v>422</v>
      </c>
      <c r="AC48" s="47" t="s">
        <v>504</v>
      </c>
      <c r="AD48" s="47">
        <f ca="1" t="shared" si="4"/>
        <v>497</v>
      </c>
      <c r="AF48" s="43" t="str">
        <f>+'水洗化人口等'!B48</f>
        <v>13219</v>
      </c>
      <c r="AG48" s="11">
        <v>48</v>
      </c>
      <c r="AI48" s="43" t="s">
        <v>505</v>
      </c>
      <c r="AJ48" s="3" t="s">
        <v>11</v>
      </c>
    </row>
    <row r="49" spans="27:36" ht="13.5" hidden="1">
      <c r="AA49" s="4" t="s">
        <v>237</v>
      </c>
      <c r="AB49" s="47" t="s">
        <v>422</v>
      </c>
      <c r="AC49" s="47" t="s">
        <v>506</v>
      </c>
      <c r="AD49" s="47">
        <f ca="1" t="shared" si="4"/>
        <v>0</v>
      </c>
      <c r="AF49" s="43" t="str">
        <f>+'水洗化人口等'!B49</f>
        <v>13220</v>
      </c>
      <c r="AG49" s="11">
        <v>49</v>
      </c>
      <c r="AI49" s="43" t="s">
        <v>507</v>
      </c>
      <c r="AJ49" s="3" t="s">
        <v>10</v>
      </c>
    </row>
    <row r="50" spans="27:36" ht="13.5" hidden="1">
      <c r="AA50" s="4" t="s">
        <v>465</v>
      </c>
      <c r="AB50" s="47" t="s">
        <v>422</v>
      </c>
      <c r="AC50" s="47" t="s">
        <v>508</v>
      </c>
      <c r="AD50" s="47">
        <f ca="1" t="shared" si="4"/>
        <v>0</v>
      </c>
      <c r="AF50" s="43" t="str">
        <f>+'水洗化人口等'!B50</f>
        <v>13221</v>
      </c>
      <c r="AG50" s="11">
        <v>50</v>
      </c>
      <c r="AI50" s="43" t="s">
        <v>509</v>
      </c>
      <c r="AJ50" s="3" t="s">
        <v>9</v>
      </c>
    </row>
    <row r="51" spans="27:36" ht="13.5" hidden="1">
      <c r="AA51" s="4" t="s">
        <v>0</v>
      </c>
      <c r="AB51" s="47" t="s">
        <v>422</v>
      </c>
      <c r="AC51" s="47" t="s">
        <v>510</v>
      </c>
      <c r="AD51" s="47">
        <f ca="1" t="shared" si="4"/>
        <v>0</v>
      </c>
      <c r="AF51" s="43" t="str">
        <f>+'水洗化人口等'!B51</f>
        <v>13222</v>
      </c>
      <c r="AG51" s="11">
        <v>51</v>
      </c>
      <c r="AI51" s="43" t="s">
        <v>511</v>
      </c>
      <c r="AJ51" s="3" t="s">
        <v>8</v>
      </c>
    </row>
    <row r="52" spans="27:36" ht="13.5" hidden="1">
      <c r="AA52" s="4" t="s">
        <v>234</v>
      </c>
      <c r="AB52" s="47" t="s">
        <v>422</v>
      </c>
      <c r="AC52" s="47" t="s">
        <v>512</v>
      </c>
      <c r="AD52" s="47">
        <f ca="1" t="shared" si="4"/>
        <v>0</v>
      </c>
      <c r="AF52" s="43" t="str">
        <f>+'水洗化人口等'!B52</f>
        <v>13223</v>
      </c>
      <c r="AG52" s="11">
        <v>52</v>
      </c>
      <c r="AI52" s="43" t="s">
        <v>513</v>
      </c>
      <c r="AJ52" s="3" t="s">
        <v>7</v>
      </c>
    </row>
    <row r="53" spans="27:33" ht="13.5" hidden="1">
      <c r="AA53" s="4" t="s">
        <v>1</v>
      </c>
      <c r="AB53" s="47" t="s">
        <v>422</v>
      </c>
      <c r="AC53" s="47" t="s">
        <v>514</v>
      </c>
      <c r="AD53" s="47">
        <f ca="1" t="shared" si="4"/>
        <v>0</v>
      </c>
      <c r="AF53" s="43" t="str">
        <f>+'水洗化人口等'!B53</f>
        <v>13224</v>
      </c>
      <c r="AG53" s="11">
        <v>53</v>
      </c>
    </row>
    <row r="54" spans="32:33" ht="13.5" hidden="1">
      <c r="AF54" s="43" t="str">
        <f>+'水洗化人口等'!B54</f>
        <v>13225</v>
      </c>
      <c r="AG54" s="11">
        <v>54</v>
      </c>
    </row>
    <row r="55" spans="32:33" ht="13.5" hidden="1">
      <c r="AF55" s="43" t="str">
        <f>+'水洗化人口等'!B55</f>
        <v>13227</v>
      </c>
      <c r="AG55" s="11">
        <v>55</v>
      </c>
    </row>
    <row r="56" spans="32:33" ht="13.5" hidden="1">
      <c r="AF56" s="43" t="str">
        <f>+'水洗化人口等'!B56</f>
        <v>13228</v>
      </c>
      <c r="AG56" s="11">
        <v>56</v>
      </c>
    </row>
    <row r="57" spans="32:33" ht="13.5" hidden="1">
      <c r="AF57" s="43" t="str">
        <f>+'水洗化人口等'!B57</f>
        <v>13229</v>
      </c>
      <c r="AG57" s="11">
        <v>57</v>
      </c>
    </row>
    <row r="58" spans="32:33" ht="13.5" hidden="1">
      <c r="AF58" s="43" t="str">
        <f>+'水洗化人口等'!B58</f>
        <v>13303</v>
      </c>
      <c r="AG58" s="11">
        <v>58</v>
      </c>
    </row>
    <row r="59" spans="32:33" ht="13.5" hidden="1">
      <c r="AF59" s="43" t="str">
        <f>+'水洗化人口等'!B59</f>
        <v>13305</v>
      </c>
      <c r="AG59" s="11">
        <v>59</v>
      </c>
    </row>
    <row r="60" spans="32:33" ht="13.5" hidden="1">
      <c r="AF60" s="43" t="str">
        <f>+'水洗化人口等'!B60</f>
        <v>13307</v>
      </c>
      <c r="AG60" s="11">
        <v>60</v>
      </c>
    </row>
    <row r="61" spans="32:33" ht="13.5" hidden="1">
      <c r="AF61" s="43" t="str">
        <f>+'水洗化人口等'!B61</f>
        <v>13308</v>
      </c>
      <c r="AG61" s="11">
        <v>61</v>
      </c>
    </row>
    <row r="62" spans="32:33" ht="13.5" hidden="1">
      <c r="AF62" s="43" t="str">
        <f>+'水洗化人口等'!B62</f>
        <v>13361</v>
      </c>
      <c r="AG62" s="11">
        <v>62</v>
      </c>
    </row>
    <row r="63" spans="32:33" ht="13.5" hidden="1">
      <c r="AF63" s="43" t="str">
        <f>+'水洗化人口等'!B63</f>
        <v>13362</v>
      </c>
      <c r="AG63" s="11">
        <v>63</v>
      </c>
    </row>
    <row r="64" spans="32:33" ht="13.5" hidden="1">
      <c r="AF64" s="43" t="str">
        <f>+'水洗化人口等'!B64</f>
        <v>13363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13364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13381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13382</v>
      </c>
      <c r="AG67" s="11">
        <v>67</v>
      </c>
    </row>
    <row r="68" spans="28:33" ht="13.5" hidden="1">
      <c r="AB68" s="4"/>
      <c r="AC68" s="4"/>
      <c r="AD68" s="4"/>
      <c r="AE68" s="4"/>
      <c r="AF68" s="43" t="str">
        <f>+'水洗化人口等'!B68</f>
        <v>13401</v>
      </c>
      <c r="AG68" s="11">
        <v>68</v>
      </c>
    </row>
    <row r="69" spans="28:33" ht="13.5" hidden="1">
      <c r="AB69" s="4"/>
      <c r="AC69" s="4"/>
      <c r="AD69" s="4"/>
      <c r="AE69" s="4"/>
      <c r="AF69" s="43" t="str">
        <f>+'水洗化人口等'!B69</f>
        <v>13402</v>
      </c>
      <c r="AG69" s="11">
        <v>69</v>
      </c>
    </row>
    <row r="70" spans="28:33" ht="13.5" hidden="1">
      <c r="AB70" s="4"/>
      <c r="AC70" s="4"/>
      <c r="AD70" s="4"/>
      <c r="AE70" s="4"/>
      <c r="AF70" s="43" t="str">
        <f>+'水洗化人口等'!B70</f>
        <v>13421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19:G19"/>
    <mergeCell ref="F31:H31"/>
    <mergeCell ref="F32:H32"/>
    <mergeCell ref="F21:G21"/>
    <mergeCell ref="F22:G22"/>
    <mergeCell ref="F20:G20"/>
    <mergeCell ref="F25:H26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2009-01-05T07:07:20Z</cp:lastPrinted>
  <dcterms:created xsi:type="dcterms:W3CDTF">2008-01-06T09:25:24Z</dcterms:created>
  <dcterms:modified xsi:type="dcterms:W3CDTF">2011-02-23T21:41:51Z</dcterms:modified>
  <cp:category/>
  <cp:version/>
  <cp:contentType/>
  <cp:contentStatus/>
</cp:coreProperties>
</file>