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485" windowHeight="4710" tabRatio="819" activeTab="5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'経費集計'!$A$1:$M$33</definedName>
    <definedName name="_xlnm.Print_Area" localSheetId="5">'市町村分担金内訳'!$2:$15</definedName>
    <definedName name="_xlnm.Print_Area" localSheetId="4">'組合分担金内訳'!$2:$34</definedName>
    <definedName name="_xlnm.Print_Area" localSheetId="3">'廃棄物事業経費（歳出）'!$2:$42</definedName>
    <definedName name="_xlnm.Print_Area" localSheetId="2">'廃棄物事業経費（歳入）'!$2:$42</definedName>
    <definedName name="_xlnm.Print_Area" localSheetId="0">'廃棄物事業経費（市町村）'!$2:$34</definedName>
    <definedName name="_xlnm.Print_Area" localSheetId="1">'廃棄物事業経費（組合）'!$2:$15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<sst xmlns="http://schemas.openxmlformats.org/spreadsheetml/2006/main" count="2107" uniqueCount="756">
  <si>
    <t>ごみ</t>
  </si>
  <si>
    <t>その他</t>
  </si>
  <si>
    <t>合計</t>
  </si>
  <si>
    <t>(組合分担金)</t>
  </si>
  <si>
    <t>（市区町村
分担金）</t>
  </si>
  <si>
    <t>その他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</si>
  <si>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</si>
  <si>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</si>
  <si>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</si>
  <si>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</si>
  <si>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</si>
  <si>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</si>
  <si>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</si>
  <si>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</si>
  <si>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</si>
  <si>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</si>
  <si>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</si>
  <si>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</si>
  <si>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</si>
  <si>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</si>
  <si>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</si>
  <si>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</si>
  <si>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</si>
  <si>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</si>
  <si>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</si>
  <si>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</si>
  <si>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</si>
  <si>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</si>
  <si>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</si>
  <si>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</si>
  <si>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</si>
  <si>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</si>
  <si>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</si>
  <si>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</si>
  <si>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</si>
  <si>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</si>
  <si>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広域団体４</t>
  </si>
  <si>
    <t>調査研究費</t>
  </si>
  <si>
    <t>廃棄物処理事業経費（市区町村の合計）（平成21年度実績）</t>
  </si>
  <si>
    <t>都道府県名</t>
  </si>
  <si>
    <t>地方公共団体コード</t>
  </si>
  <si>
    <t>市区町村名</t>
  </si>
  <si>
    <t>ごみ</t>
  </si>
  <si>
    <t>ごみ</t>
  </si>
  <si>
    <t>し尿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</si>
  <si>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</si>
  <si>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</si>
  <si>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</si>
  <si>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</si>
  <si>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</si>
  <si>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</si>
  <si>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</si>
  <si>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</si>
  <si>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</si>
  <si>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</si>
  <si>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</si>
  <si>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一般財源</t>
  </si>
  <si>
    <t>工事費 (中間処理施設+最終処分場+その他)</t>
  </si>
  <si>
    <t>調査費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</si>
  <si>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</si>
  <si>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</si>
  <si>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</si>
  <si>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</si>
  <si>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</si>
  <si>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車両等購入費</t>
  </si>
  <si>
    <t>委託費 (収集運搬費+中間処理費+最終処分費+その他)</t>
  </si>
  <si>
    <t>(組合分担金)</t>
  </si>
  <si>
    <t>調査研究費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</si>
  <si>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</si>
  <si>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</si>
  <si>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</si>
  <si>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</si>
  <si>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</si>
  <si>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</si>
  <si>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</si>
  <si>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</si>
  <si>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</si>
  <si>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</si>
  <si>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</si>
  <si>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国庫支出金</t>
  </si>
  <si>
    <t>都道府県
支出金</t>
  </si>
  <si>
    <t>地方債</t>
  </si>
  <si>
    <t>地方債</t>
  </si>
  <si>
    <t>使用料及び
手数料</t>
  </si>
  <si>
    <t>（市区町村
分担金）</t>
  </si>
  <si>
    <t>その他</t>
  </si>
  <si>
    <t>収集運搬施設</t>
  </si>
  <si>
    <t>収集運搬施設</t>
  </si>
  <si>
    <t>中間処理施設</t>
  </si>
  <si>
    <t>中間処理施設</t>
  </si>
  <si>
    <t>最終処分場</t>
  </si>
  <si>
    <t>最終処分場</t>
  </si>
  <si>
    <t>一般職</t>
  </si>
  <si>
    <t>一般職</t>
  </si>
  <si>
    <t>収集運搬</t>
  </si>
  <si>
    <t>収集運搬</t>
  </si>
  <si>
    <t>中間処理</t>
  </si>
  <si>
    <t>中間処理</t>
  </si>
  <si>
    <t>最終処分</t>
  </si>
  <si>
    <t>最終処分</t>
  </si>
  <si>
    <t>収集運搬費</t>
  </si>
  <si>
    <t>収集運搬費</t>
  </si>
  <si>
    <t>中間処理費</t>
  </si>
  <si>
    <t>中間処理費</t>
  </si>
  <si>
    <t>最終処分費</t>
  </si>
  <si>
    <t>最終処分費</t>
  </si>
  <si>
    <t>（千円）</t>
  </si>
  <si>
    <t>栃木県</t>
  </si>
  <si>
    <t>09000</t>
  </si>
  <si>
    <t>09000</t>
  </si>
  <si>
    <t>-</t>
  </si>
  <si>
    <t>09201</t>
  </si>
  <si>
    <t>宇都宮市</t>
  </si>
  <si>
    <t>09202</t>
  </si>
  <si>
    <t>足利市</t>
  </si>
  <si>
    <t>09203</t>
  </si>
  <si>
    <t>栃木市</t>
  </si>
  <si>
    <t>09204</t>
  </si>
  <si>
    <t>佐野市</t>
  </si>
  <si>
    <t>09205</t>
  </si>
  <si>
    <t>鹿沼市</t>
  </si>
  <si>
    <t>09206</t>
  </si>
  <si>
    <t>日光市</t>
  </si>
  <si>
    <t>09208</t>
  </si>
  <si>
    <t>小山市</t>
  </si>
  <si>
    <t>09209</t>
  </si>
  <si>
    <t>真岡市</t>
  </si>
  <si>
    <t>09210</t>
  </si>
  <si>
    <t>大田原市</t>
  </si>
  <si>
    <t>09211</t>
  </si>
  <si>
    <t>矢板市</t>
  </si>
  <si>
    <t>09213</t>
  </si>
  <si>
    <t>那須塩原市</t>
  </si>
  <si>
    <t>09214</t>
  </si>
  <si>
    <t>さくら市</t>
  </si>
  <si>
    <t>09215</t>
  </si>
  <si>
    <t>那須烏山市</t>
  </si>
  <si>
    <t>09216</t>
  </si>
  <si>
    <t>下野市</t>
  </si>
  <si>
    <t>09301</t>
  </si>
  <si>
    <t>上三川町</t>
  </si>
  <si>
    <t>09321</t>
  </si>
  <si>
    <t>西方町</t>
  </si>
  <si>
    <t>09342</t>
  </si>
  <si>
    <t>益子町</t>
  </si>
  <si>
    <t>09343</t>
  </si>
  <si>
    <t>茂木町</t>
  </si>
  <si>
    <t>09344</t>
  </si>
  <si>
    <t>市貝町</t>
  </si>
  <si>
    <t>09345</t>
  </si>
  <si>
    <t>芳賀町</t>
  </si>
  <si>
    <t>09361</t>
  </si>
  <si>
    <t>壬生町</t>
  </si>
  <si>
    <t>09364</t>
  </si>
  <si>
    <t>野木町</t>
  </si>
  <si>
    <t>09367</t>
  </si>
  <si>
    <t>岩舟町</t>
  </si>
  <si>
    <t>09384</t>
  </si>
  <si>
    <t>塩谷町</t>
  </si>
  <si>
    <t>09386</t>
  </si>
  <si>
    <t>高根沢町</t>
  </si>
  <si>
    <t>09407</t>
  </si>
  <si>
    <t>那須町</t>
  </si>
  <si>
    <t>09411</t>
  </si>
  <si>
    <t>那珂川町</t>
  </si>
  <si>
    <t>廃棄物処理事業経費（一部事務組合・広域連合の合計）（平成21年度実績）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</si>
  <si>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</si>
  <si>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</si>
  <si>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</si>
  <si>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</si>
  <si>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</si>
  <si>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</si>
  <si>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</si>
  <si>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</si>
  <si>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</si>
  <si>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</si>
  <si>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</si>
  <si>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</si>
  <si>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</si>
  <si>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合計</t>
  </si>
  <si>
    <t>建設改良費 (工事費+調査費)(組合分担金を除く)</t>
  </si>
  <si>
    <t>その他</t>
  </si>
  <si>
    <t>処理及び維持管理費 (人件費+処理費+車両購入費+委託費+調査研究費)(組合分担金を除く)</t>
  </si>
  <si>
    <t>特定財源 (市区町村分担金を除く)</t>
  </si>
  <si>
    <t>一般財源</t>
  </si>
  <si>
    <t>特定財源 (市区町村分担金を除く)</t>
  </si>
  <si>
    <t>一般財源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</si>
  <si>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</si>
  <si>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</si>
  <si>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</si>
  <si>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</si>
  <si>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</si>
  <si>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</si>
  <si>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</si>
  <si>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</si>
  <si>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調査研究費</t>
  </si>
  <si>
    <t>合計</t>
  </si>
  <si>
    <t>工事費 (中間処理施設+最終処分場+その他)</t>
  </si>
  <si>
    <t>調査費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</si>
  <si>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</si>
  <si>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</si>
  <si>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</si>
  <si>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</si>
  <si>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工事費 (中間処理施設+最終処分場+その他)</t>
  </si>
  <si>
    <t>調査費</t>
  </si>
  <si>
    <t>（建設改良費組合分担金）</t>
  </si>
  <si>
    <t>処理費 (収集運搬費+中間処理費+最終処分費)</t>
  </si>
  <si>
    <t>委託費 (収集運搬費+中間処理費+最終処分費+その他)</t>
  </si>
  <si>
    <t>(組合分担金)</t>
  </si>
  <si>
    <t>国庫支出金</t>
  </si>
  <si>
    <t>都道府県
支出金</t>
  </si>
  <si>
    <t>地方債</t>
  </si>
  <si>
    <t>使用料及び
手数料</t>
  </si>
  <si>
    <t>その他</t>
  </si>
  <si>
    <t>都道府県
支出金</t>
  </si>
  <si>
    <t>地方債</t>
  </si>
  <si>
    <t>使用料及び
手数料</t>
  </si>
  <si>
    <t>（市区町村
分担金）</t>
  </si>
  <si>
    <t>地方債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</si>
  <si>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</si>
  <si>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</si>
  <si>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</si>
  <si>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</si>
  <si>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</si>
  <si>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</si>
  <si>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</si>
  <si>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</si>
  <si>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</si>
  <si>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</si>
  <si>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合計</t>
  </si>
  <si>
    <t>収集運搬費</t>
  </si>
  <si>
    <t>最終処分費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</si>
  <si>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</si>
  <si>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</si>
  <si>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</si>
  <si>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</si>
  <si>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</si>
  <si>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</si>
  <si>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</si>
  <si>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中間処理費</t>
  </si>
  <si>
    <t>最終処分費</t>
  </si>
  <si>
    <t>その他</t>
  </si>
  <si>
    <t>中間処理施設</t>
  </si>
  <si>
    <t>収集運搬</t>
  </si>
  <si>
    <t>中間処理</t>
  </si>
  <si>
    <t>（千円）</t>
  </si>
  <si>
    <t>栃木県</t>
  </si>
  <si>
    <t>09000</t>
  </si>
  <si>
    <t>-</t>
  </si>
  <si>
    <t>栃木県</t>
  </si>
  <si>
    <t>09806</t>
  </si>
  <si>
    <t>那須地区広域行政事務組合</t>
  </si>
  <si>
    <t>09808</t>
  </si>
  <si>
    <t>佐野地区衛生施設組合</t>
  </si>
  <si>
    <t>09821</t>
  </si>
  <si>
    <t>芳賀郡中部環境衛生事務組合</t>
  </si>
  <si>
    <t>09831</t>
  </si>
  <si>
    <t>栃木地区広域行政事務組合</t>
  </si>
  <si>
    <t>09833</t>
  </si>
  <si>
    <t>芳賀地区広域行政事務組合</t>
  </si>
  <si>
    <t>09841</t>
  </si>
  <si>
    <t>南那須地区広域行政事務組合</t>
  </si>
  <si>
    <t>09850</t>
  </si>
  <si>
    <t>塩谷広域行政組合</t>
  </si>
  <si>
    <t>09852</t>
  </si>
  <si>
    <t>小山広域保健衛生組合</t>
  </si>
  <si>
    <t>廃棄物処理事業経費（市区町村及び一部事務組合・広域連合の合計）【歳入】（平成21年度実績）</t>
  </si>
  <si>
    <t>都道府県名</t>
  </si>
  <si>
    <t>地方公共団体コード</t>
  </si>
  <si>
    <t>市区町村・一部事務組合・広域連合名</t>
  </si>
  <si>
    <t>ごみ</t>
  </si>
  <si>
    <t>し尿</t>
  </si>
  <si>
    <t>特定財源 (市区町村分担金を除く)</t>
  </si>
  <si>
    <t>一般財源</t>
  </si>
  <si>
    <t>国庫支出金</t>
  </si>
  <si>
    <t>都道府県
支出金</t>
  </si>
  <si>
    <t>地方債</t>
  </si>
  <si>
    <t>使用料及び
手数料</t>
  </si>
  <si>
    <t>その他</t>
  </si>
  <si>
    <t>国庫支出金</t>
  </si>
  <si>
    <t>（市区町村
分担金）</t>
  </si>
  <si>
    <t>使用料及び
手数料</t>
  </si>
  <si>
    <t>（市区町村
分担金）</t>
  </si>
  <si>
    <t>（千円）</t>
  </si>
  <si>
    <t>（千円）</t>
  </si>
  <si>
    <t>（千円）</t>
  </si>
  <si>
    <t>（千円）</t>
  </si>
  <si>
    <t>（千円）</t>
  </si>
  <si>
    <t>栃木県</t>
  </si>
  <si>
    <t>09000</t>
  </si>
  <si>
    <t>合計</t>
  </si>
  <si>
    <t>09201</t>
  </si>
  <si>
    <t>宇都宮市</t>
  </si>
  <si>
    <t>09202</t>
  </si>
  <si>
    <t>足利市</t>
  </si>
  <si>
    <t>09203</t>
  </si>
  <si>
    <t>栃木市</t>
  </si>
  <si>
    <t>09204</t>
  </si>
  <si>
    <t>佐野市</t>
  </si>
  <si>
    <t>09205</t>
  </si>
  <si>
    <t>鹿沼市</t>
  </si>
  <si>
    <t>09206</t>
  </si>
  <si>
    <t>日光市</t>
  </si>
  <si>
    <t>09208</t>
  </si>
  <si>
    <t>小山市</t>
  </si>
  <si>
    <t>09209</t>
  </si>
  <si>
    <t>真岡市</t>
  </si>
  <si>
    <t>09210</t>
  </si>
  <si>
    <t>大田原市</t>
  </si>
  <si>
    <t>09211</t>
  </si>
  <si>
    <t>矢板市</t>
  </si>
  <si>
    <t>09213</t>
  </si>
  <si>
    <t>那須塩原市</t>
  </si>
  <si>
    <t>09214</t>
  </si>
  <si>
    <t>さくら市</t>
  </si>
  <si>
    <t>09215</t>
  </si>
  <si>
    <t>那須烏山市</t>
  </si>
  <si>
    <t>09216</t>
  </si>
  <si>
    <t>下野市</t>
  </si>
  <si>
    <t>09301</t>
  </si>
  <si>
    <t>上三川町</t>
  </si>
  <si>
    <t>09321</t>
  </si>
  <si>
    <t>西方町</t>
  </si>
  <si>
    <t>09342</t>
  </si>
  <si>
    <t>益子町</t>
  </si>
  <si>
    <t>09343</t>
  </si>
  <si>
    <t>茂木町</t>
  </si>
  <si>
    <t>09344</t>
  </si>
  <si>
    <t>市貝町</t>
  </si>
  <si>
    <t>09345</t>
  </si>
  <si>
    <t>芳賀町</t>
  </si>
  <si>
    <t>09361</t>
  </si>
  <si>
    <t>壬生町</t>
  </si>
  <si>
    <t>09364</t>
  </si>
  <si>
    <t>野木町</t>
  </si>
  <si>
    <t>09367</t>
  </si>
  <si>
    <t>岩舟町</t>
  </si>
  <si>
    <t>09384</t>
  </si>
  <si>
    <t>塩谷町</t>
  </si>
  <si>
    <t>09386</t>
  </si>
  <si>
    <t>高根沢町</t>
  </si>
  <si>
    <t>09407</t>
  </si>
  <si>
    <t>那須町</t>
  </si>
  <si>
    <t>09411</t>
  </si>
  <si>
    <t>那珂川町</t>
  </si>
  <si>
    <t>09806</t>
  </si>
  <si>
    <t>那須地区広域行政事務組合</t>
  </si>
  <si>
    <t>09808</t>
  </si>
  <si>
    <t>佐野地区衛生施設組合</t>
  </si>
  <si>
    <t>09821</t>
  </si>
  <si>
    <t>芳賀郡中部環境衛生事務組合</t>
  </si>
  <si>
    <t>09831</t>
  </si>
  <si>
    <t>栃木地区広域行政事務組合</t>
  </si>
  <si>
    <t>09833</t>
  </si>
  <si>
    <t>芳賀地区広域行政事務組合</t>
  </si>
  <si>
    <t>09841</t>
  </si>
  <si>
    <t>南那須地区広域行政事務組合</t>
  </si>
  <si>
    <t>09850</t>
  </si>
  <si>
    <t>塩谷広域行政組合</t>
  </si>
  <si>
    <t>09852</t>
  </si>
  <si>
    <t>小山広域保健衛生組合</t>
  </si>
  <si>
    <t>廃棄物処理事業経費（市区町村及び一部事務組合・広域連合の合計）【歳出】（平成21年度実績）</t>
  </si>
  <si>
    <t>都道府県名</t>
  </si>
  <si>
    <t>地方公共団体コード</t>
  </si>
  <si>
    <t>市区町村・一部事務組合・広域連合名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</si>
  <si>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</si>
  <si>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</si>
  <si>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</si>
  <si>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</si>
  <si>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</si>
  <si>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</si>
  <si>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</si>
  <si>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</si>
  <si>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</si>
  <si>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</si>
  <si>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</si>
  <si>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</si>
  <si>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</si>
  <si>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</si>
  <si>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</si>
  <si>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</si>
  <si>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</si>
  <si>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</si>
  <si>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</si>
  <si>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</si>
  <si>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</si>
  <si>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</si>
  <si>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</si>
  <si>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</si>
  <si>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</si>
  <si>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09000</t>
  </si>
  <si>
    <t>09201</t>
  </si>
  <si>
    <t>宇都宮市</t>
  </si>
  <si>
    <t>09202</t>
  </si>
  <si>
    <t>09203</t>
  </si>
  <si>
    <t>栃木市</t>
  </si>
  <si>
    <t>09204</t>
  </si>
  <si>
    <t>09205</t>
  </si>
  <si>
    <t>鹿沼市</t>
  </si>
  <si>
    <t>09206</t>
  </si>
  <si>
    <t>09208</t>
  </si>
  <si>
    <t>小山市</t>
  </si>
  <si>
    <t>09209</t>
  </si>
  <si>
    <t>09210</t>
  </si>
  <si>
    <t>大田原市</t>
  </si>
  <si>
    <t>09211</t>
  </si>
  <si>
    <t>09213</t>
  </si>
  <si>
    <t>那須塩原市</t>
  </si>
  <si>
    <t>09214</t>
  </si>
  <si>
    <t>09215</t>
  </si>
  <si>
    <t>那須烏山市</t>
  </si>
  <si>
    <t>09216</t>
  </si>
  <si>
    <t>09301</t>
  </si>
  <si>
    <t>上三川町</t>
  </si>
  <si>
    <t>09321</t>
  </si>
  <si>
    <t>09342</t>
  </si>
  <si>
    <t>益子町</t>
  </si>
  <si>
    <t>09343</t>
  </si>
  <si>
    <t>09344</t>
  </si>
  <si>
    <t>市貝町</t>
  </si>
  <si>
    <t>09345</t>
  </si>
  <si>
    <t>09361</t>
  </si>
  <si>
    <t>壬生町</t>
  </si>
  <si>
    <t>09364</t>
  </si>
  <si>
    <t>野木町</t>
  </si>
  <si>
    <t>09367</t>
  </si>
  <si>
    <t>岩舟町</t>
  </si>
  <si>
    <t>09384</t>
  </si>
  <si>
    <t>塩谷町</t>
  </si>
  <si>
    <t>09386</t>
  </si>
  <si>
    <t>高根沢町</t>
  </si>
  <si>
    <t>09407</t>
  </si>
  <si>
    <t>那須町</t>
  </si>
  <si>
    <t>09411</t>
  </si>
  <si>
    <t>那珂川町</t>
  </si>
  <si>
    <t>09806</t>
  </si>
  <si>
    <t>那須地区広域行政事務組合</t>
  </si>
  <si>
    <t>09808</t>
  </si>
  <si>
    <t>佐野地区衛生施設組合</t>
  </si>
  <si>
    <t>09821</t>
  </si>
  <si>
    <t>芳賀郡中部環境衛生事務組合</t>
  </si>
  <si>
    <t>09831</t>
  </si>
  <si>
    <t>栃木地区広域行政事務組合</t>
  </si>
  <si>
    <t>09833</t>
  </si>
  <si>
    <t>芳賀地区広域行政事務組合</t>
  </si>
  <si>
    <t>09841</t>
  </si>
  <si>
    <t>南那須地区広域行政事務組合</t>
  </si>
  <si>
    <t>09850</t>
  </si>
  <si>
    <t>塩谷広域行政組合</t>
  </si>
  <si>
    <t>09852</t>
  </si>
  <si>
    <t>小山広域保健衛生組合</t>
  </si>
  <si>
    <t>廃棄物処理事業経費【分担金の合計】（平成21年度実績）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</si>
  <si>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</si>
  <si>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</si>
  <si>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</si>
  <si>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</si>
  <si>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広域団体１</t>
  </si>
  <si>
    <t>広域団体２</t>
  </si>
  <si>
    <t>広域団体３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</si>
  <si>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</si>
  <si>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</si>
  <si>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</si>
  <si>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</si>
  <si>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</si>
  <si>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</si>
  <si>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</si>
  <si>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建設・改良費</t>
  </si>
  <si>
    <t>処理及び
維持管理費</t>
  </si>
  <si>
    <t>合計</t>
  </si>
  <si>
    <t>小計</t>
  </si>
  <si>
    <t>小計</t>
  </si>
  <si>
    <t>（千円）</t>
  </si>
  <si>
    <t>栃木県</t>
  </si>
  <si>
    <t>09201</t>
  </si>
  <si>
    <t>宇都宮市</t>
  </si>
  <si>
    <t>09202</t>
  </si>
  <si>
    <t>足利市</t>
  </si>
  <si>
    <t>09203</t>
  </si>
  <si>
    <t>栃木市</t>
  </si>
  <si>
    <t>09204</t>
  </si>
  <si>
    <t>佐野市</t>
  </si>
  <si>
    <t>09205</t>
  </si>
  <si>
    <t>鹿沼市</t>
  </si>
  <si>
    <t>09206</t>
  </si>
  <si>
    <t>日光市</t>
  </si>
  <si>
    <t>09208</t>
  </si>
  <si>
    <t>小山市</t>
  </si>
  <si>
    <t>09209</t>
  </si>
  <si>
    <t>真岡市</t>
  </si>
  <si>
    <t>09210</t>
  </si>
  <si>
    <t>大田原市</t>
  </si>
  <si>
    <t>09211</t>
  </si>
  <si>
    <t>矢板市</t>
  </si>
  <si>
    <t>09213</t>
  </si>
  <si>
    <t>那須塩原市</t>
  </si>
  <si>
    <t>09214</t>
  </si>
  <si>
    <t>さくら市</t>
  </si>
  <si>
    <t>09215</t>
  </si>
  <si>
    <t>那須烏山市</t>
  </si>
  <si>
    <t>09216</t>
  </si>
  <si>
    <t>下野市</t>
  </si>
  <si>
    <t>09301</t>
  </si>
  <si>
    <t>上三川町</t>
  </si>
  <si>
    <t>09321</t>
  </si>
  <si>
    <t>西方町</t>
  </si>
  <si>
    <t>09342</t>
  </si>
  <si>
    <t>益子町</t>
  </si>
  <si>
    <t>09343</t>
  </si>
  <si>
    <t>茂木町</t>
  </si>
  <si>
    <t>09344</t>
  </si>
  <si>
    <t>市貝町</t>
  </si>
  <si>
    <t>09345</t>
  </si>
  <si>
    <t>芳賀町</t>
  </si>
  <si>
    <t>09361</t>
  </si>
  <si>
    <t>壬生町</t>
  </si>
  <si>
    <t>09364</t>
  </si>
  <si>
    <t>野木町</t>
  </si>
  <si>
    <t>09367</t>
  </si>
  <si>
    <t>岩舟町</t>
  </si>
  <si>
    <t>09384</t>
  </si>
  <si>
    <t>塩谷町</t>
  </si>
  <si>
    <t>09386</t>
  </si>
  <si>
    <t>高根沢町</t>
  </si>
  <si>
    <t>09407</t>
  </si>
  <si>
    <t>那須町</t>
  </si>
  <si>
    <t>09411</t>
  </si>
  <si>
    <t>那珂川町</t>
  </si>
  <si>
    <t>廃棄物処理事業経費【市区町村分担金の合計】（平成21年度実績）</t>
  </si>
  <si>
    <t>都道府県名</t>
  </si>
  <si>
    <t>地方公共団体コード</t>
  </si>
  <si>
    <t>一部事務組合・広域連合名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</si>
  <si>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</si>
  <si>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</si>
  <si>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</si>
  <si>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</si>
  <si>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</si>
  <si>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</si>
  <si>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</si>
  <si>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</si>
  <si>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</si>
  <si>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</si>
  <si>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</si>
  <si>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</si>
  <si>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</si>
  <si>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</si>
  <si>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</si>
  <si>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</si>
  <si>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</si>
  <si>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</si>
  <si>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</si>
  <si>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</si>
  <si>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</si>
  <si>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</si>
  <si>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</si>
  <si>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</si>
  <si>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</si>
  <si>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</si>
  <si>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</si>
  <si>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</si>
  <si>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</si>
  <si>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</si>
  <si>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</si>
  <si>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し尿</t>
  </si>
  <si>
    <t>市区町村
コード</t>
  </si>
  <si>
    <t>市区町村名</t>
  </si>
  <si>
    <t>ごみ</t>
  </si>
  <si>
    <t>し尿</t>
  </si>
  <si>
    <t>市区町村
コード</t>
  </si>
  <si>
    <t>し尿</t>
  </si>
  <si>
    <t>（千円）</t>
  </si>
  <si>
    <t>栃木県</t>
  </si>
  <si>
    <t>合計</t>
  </si>
  <si>
    <t>09806</t>
  </si>
  <si>
    <t>那須地区広域行政事務組合</t>
  </si>
  <si>
    <t>09808</t>
  </si>
  <si>
    <t>佐野地区衛生施設組合</t>
  </si>
  <si>
    <t>09821</t>
  </si>
  <si>
    <t>芳賀郡中部環境衛生事務組合</t>
  </si>
  <si>
    <t>09831</t>
  </si>
  <si>
    <t>栃木地区広域行政事務組合</t>
  </si>
  <si>
    <t>09833</t>
  </si>
  <si>
    <t>芳賀地区広域行政事務組合</t>
  </si>
  <si>
    <t>09841</t>
  </si>
  <si>
    <t>南那須地区広域行政事務組合</t>
  </si>
  <si>
    <t>09850</t>
  </si>
  <si>
    <t>塩谷広域行政組合</t>
  </si>
  <si>
    <t>09852</t>
  </si>
  <si>
    <t>小山広域保健衛生組合</t>
  </si>
  <si>
    <t>入力→</t>
  </si>
  <si>
    <t>:市区町村コード(都道府県計は、01000～47000の何れか）</t>
  </si>
  <si>
    <t>=COUNTA('廃棄物事業経費（歳入）'!B7:B999)+6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</si>
  <si>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</si>
  <si>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</si>
  <si>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</si>
  <si>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</si>
  <si>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</si>
  <si>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</si>
  <si>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</si>
  <si>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</si>
  <si>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</si>
  <si>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</si>
  <si>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</si>
  <si>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</si>
  <si>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</si>
  <si>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</si>
  <si>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</si>
  <si>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</si>
  <si>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</si>
  <si>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</si>
  <si>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</si>
  <si>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</si>
  <si>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</si>
  <si>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</si>
  <si>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</si>
  <si>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</si>
  <si>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</si>
  <si>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</si>
  <si>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</si>
  <si>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</si>
  <si>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</si>
  <si>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</si>
  <si>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</si>
  <si>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</si>
  <si>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</si>
  <si>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</si>
  <si>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</si>
  <si>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</si>
  <si>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</si>
  <si>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</si>
  <si>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</si>
  <si>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</si>
  <si>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</si>
  <si>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</si>
  <si>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</si>
  <si>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</si>
  <si>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</si>
  <si>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</si>
  <si>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</si>
  <si>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</si>
  <si>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</si>
  <si>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</si>
  <si>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</si>
  <si>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</si>
  <si>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</si>
  <si>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</si>
  <si>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</si>
  <si>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</si>
  <si>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</si>
  <si>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</si>
  <si>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</si>
  <si>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</si>
  <si>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</si>
  <si>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</si>
  <si>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</si>
  <si>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</si>
  <si>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</si>
  <si>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</si>
  <si>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</si>
  <si>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</si>
  <si>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</si>
  <si>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</si>
  <si>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</si>
  <si>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</si>
  <si>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</si>
  <si>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</si>
  <si>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</si>
  <si>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委託費（中間）</t>
  </si>
  <si>
    <t>Y</t>
  </si>
  <si>
    <t>委託費（処分）</t>
  </si>
  <si>
    <t>Z</t>
  </si>
  <si>
    <t>AA</t>
  </si>
  <si>
    <t>AB</t>
  </si>
  <si>
    <t>AC</t>
  </si>
  <si>
    <t>AD</t>
  </si>
  <si>
    <t>AH</t>
  </si>
  <si>
    <t>AI</t>
  </si>
  <si>
    <t>AJ</t>
  </si>
  <si>
    <t>AK</t>
  </si>
  <si>
    <t>AL</t>
  </si>
  <si>
    <t>AM</t>
  </si>
  <si>
    <t>AP</t>
  </si>
  <si>
    <t>AQ</t>
  </si>
  <si>
    <t>AR</t>
  </si>
  <si>
    <t>AS</t>
  </si>
  <si>
    <t>AU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</si>
  <si>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</si>
  <si>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</si>
  <si>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</si>
  <si>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</si>
  <si>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</si>
  <si>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</si>
  <si>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</si>
  <si>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</si>
  <si>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</si>
  <si>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</si>
  <si>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09831</t>
  </si>
  <si>
    <t>栃木地区広域行政事務組合</t>
  </si>
  <si>
    <t>09808</t>
  </si>
  <si>
    <t>佐野地区衛生施設組合</t>
  </si>
  <si>
    <t>09852</t>
  </si>
  <si>
    <t>小山広域保健衛生組合</t>
  </si>
  <si>
    <t>09833</t>
  </si>
  <si>
    <t>芳賀地区広域行政事務組合</t>
  </si>
  <si>
    <t>09806</t>
  </si>
  <si>
    <t>那須地区広域行政事務組合</t>
  </si>
  <si>
    <t>09850</t>
  </si>
  <si>
    <t>塩谷広域行政組合</t>
  </si>
  <si>
    <t>09841</t>
  </si>
  <si>
    <t>南那須地区広域行政事務組合</t>
  </si>
  <si>
    <t>09821</t>
  </si>
  <si>
    <t>芳賀郡中部環境衛生事務組合</t>
  </si>
  <si>
    <t/>
  </si>
  <si>
    <t>09210</t>
  </si>
  <si>
    <t>大田原市</t>
  </si>
  <si>
    <t>09213</t>
  </si>
  <si>
    <t>那須塩原市</t>
  </si>
  <si>
    <t>09407</t>
  </si>
  <si>
    <t>那須町</t>
  </si>
  <si>
    <t>09204</t>
  </si>
  <si>
    <t>佐野市</t>
  </si>
  <si>
    <t>09203</t>
  </si>
  <si>
    <t>栃木市</t>
  </si>
  <si>
    <t>09367</t>
  </si>
  <si>
    <t>岩舟町</t>
  </si>
  <si>
    <t>09342</t>
  </si>
  <si>
    <t>益子町</t>
  </si>
  <si>
    <t>09343</t>
  </si>
  <si>
    <t>茂木町</t>
  </si>
  <si>
    <t>09344</t>
  </si>
  <si>
    <t>市貝町</t>
  </si>
  <si>
    <t>09345</t>
  </si>
  <si>
    <t>芳賀町</t>
  </si>
  <si>
    <t>09321</t>
  </si>
  <si>
    <t>西方町</t>
  </si>
  <si>
    <t>09209</t>
  </si>
  <si>
    <t>真岡市</t>
  </si>
  <si>
    <t>09215</t>
  </si>
  <si>
    <t>那須烏山市</t>
  </si>
  <si>
    <t>09411</t>
  </si>
  <si>
    <t>那珂川町</t>
  </si>
  <si>
    <t>09211</t>
  </si>
  <si>
    <t>矢板市</t>
  </si>
  <si>
    <t>09214</t>
  </si>
  <si>
    <t>さくら市</t>
  </si>
  <si>
    <t>09384</t>
  </si>
  <si>
    <t>塩谷町</t>
  </si>
  <si>
    <t>09386</t>
  </si>
  <si>
    <t>高根沢町</t>
  </si>
  <si>
    <t>09208</t>
  </si>
  <si>
    <t>小山市</t>
  </si>
  <si>
    <t>09216</t>
  </si>
  <si>
    <t>下野市</t>
  </si>
  <si>
    <t>09364</t>
  </si>
  <si>
    <t>野木町</t>
  </si>
  <si>
    <t>09301</t>
  </si>
  <si>
    <t>上三川町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</si>
</sst>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</numFmts>
  <fonts count="50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9" fillId="32" borderId="0" applyNumberFormat="0" applyBorder="0" applyAlignment="0" applyProtection="0"/>
  </cellStyleXfs>
  <cellXfs count="195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49" fontId="0" fillId="0" borderId="0" xfId="0" applyNumberFormat="1" applyFont="1" applyAlignment="1">
      <alignment vertical="center"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15" fillId="33" borderId="10" xfId="0" applyNumberFormat="1" applyFont="1" applyFill="1" applyBorder="1" applyAlignment="1">
      <alignment vertical="center"/>
    </xf>
    <xf numFmtId="0" fontId="15" fillId="33" borderId="10" xfId="48" applyNumberFormat="1" applyFont="1" applyFill="1" applyBorder="1" applyAlignment="1">
      <alignment vertical="center"/>
    </xf>
    <xf numFmtId="0" fontId="15" fillId="0" borderId="0" xfId="0" applyNumberFormat="1" applyFont="1" applyAlignment="1">
      <alignment vertical="center"/>
    </xf>
    <xf numFmtId="0" fontId="15" fillId="0" borderId="10" xfId="0" applyNumberFormat="1" applyFont="1" applyFill="1" applyBorder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0" fontId="15" fillId="0" borderId="10" xfId="0" applyNumberFormat="1" applyFont="1" applyBorder="1" applyAlignment="1">
      <alignment vertical="center"/>
    </xf>
    <xf numFmtId="49" fontId="15" fillId="0" borderId="10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65" applyNumberFormat="1" applyFont="1" applyAlignment="1" quotePrefix="1">
      <alignment vertical="center"/>
      <protection/>
    </xf>
    <xf numFmtId="0" fontId="5" fillId="0" borderId="0" xfId="65" applyNumberFormat="1" applyFont="1" applyAlignment="1">
      <alignment vertical="center"/>
      <protection/>
    </xf>
    <xf numFmtId="0" fontId="13" fillId="34" borderId="19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>
      <alignment vertical="center"/>
      <protection/>
    </xf>
    <xf numFmtId="0" fontId="15" fillId="0" borderId="0" xfId="0" applyNumberFormat="1" applyFont="1" applyFill="1" applyAlignment="1">
      <alignment vertical="center"/>
    </xf>
    <xf numFmtId="0" fontId="13" fillId="34" borderId="16" xfId="65" applyNumberFormat="1" applyFont="1" applyFill="1" applyBorder="1" applyAlignment="1">
      <alignment vertical="center"/>
      <protection/>
    </xf>
    <xf numFmtId="49" fontId="15" fillId="33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1" xfId="0" applyNumberFormat="1" applyFont="1" applyFill="1" applyBorder="1" applyAlignment="1">
      <alignment vertical="center" wrapText="1"/>
    </xf>
    <xf numFmtId="3" fontId="15" fillId="33" borderId="10" xfId="48" applyNumberFormat="1" applyFont="1" applyFill="1" applyBorder="1" applyAlignment="1">
      <alignment vertical="center"/>
    </xf>
    <xf numFmtId="3" fontId="15" fillId="33" borderId="10" xfId="48" applyNumberFormat="1" applyFont="1" applyFill="1" applyBorder="1" applyAlignment="1">
      <alignment horizontal="right"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3" fontId="15" fillId="0" borderId="10" xfId="0" applyNumberFormat="1" applyFont="1" applyBorder="1" applyAlignment="1">
      <alignment vertical="center"/>
    </xf>
    <xf numFmtId="3" fontId="15" fillId="0" borderId="1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 wrapText="1"/>
      <protection/>
    </xf>
    <xf numFmtId="0" fontId="14" fillId="34" borderId="19" xfId="60" applyNumberFormat="1" applyFont="1" applyFill="1" applyBorder="1" applyAlignment="1">
      <alignment vertical="center"/>
      <protection/>
    </xf>
    <xf numFmtId="0" fontId="14" fillId="34" borderId="18" xfId="60" applyNumberFormat="1" applyFont="1" applyFill="1" applyBorder="1" applyAlignment="1">
      <alignment vertical="center"/>
      <protection/>
    </xf>
    <xf numFmtId="0" fontId="13" fillId="34" borderId="19" xfId="61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>
      <alignment vertical="center"/>
      <protection/>
    </xf>
    <xf numFmtId="0" fontId="13" fillId="34" borderId="22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 quotePrefix="1">
      <alignment vertical="center"/>
      <protection/>
    </xf>
    <xf numFmtId="0" fontId="13" fillId="34" borderId="19" xfId="61" applyNumberFormat="1" applyFont="1" applyFill="1" applyBorder="1" applyAlignment="1" quotePrefix="1">
      <alignment vertical="center"/>
      <protection/>
    </xf>
    <xf numFmtId="0" fontId="13" fillId="34" borderId="18" xfId="61" applyNumberFormat="1" applyFont="1" applyFill="1" applyBorder="1" applyAlignment="1" quotePrefix="1">
      <alignment vertical="center"/>
      <protection/>
    </xf>
    <xf numFmtId="0" fontId="13" fillId="34" borderId="11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 wrapText="1"/>
      <protection/>
    </xf>
    <xf numFmtId="0" fontId="13" fillId="34" borderId="18" xfId="60" applyNumberFormat="1" applyFont="1" applyFill="1" applyBorder="1" applyAlignment="1" quotePrefix="1">
      <alignment vertical="center" wrapText="1"/>
      <protection/>
    </xf>
    <xf numFmtId="0" fontId="13" fillId="34" borderId="12" xfId="61" applyNumberFormat="1" applyFont="1" applyFill="1" applyBorder="1" applyAlignment="1">
      <alignment vertical="center"/>
      <protection/>
    </xf>
    <xf numFmtId="0" fontId="13" fillId="34" borderId="18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>
      <alignment vertical="center"/>
      <protection/>
    </xf>
    <xf numFmtId="0" fontId="13" fillId="34" borderId="10" xfId="61" applyNumberFormat="1" applyFont="1" applyFill="1" applyBorder="1" applyAlignment="1" quotePrefix="1">
      <alignment vertical="center"/>
      <protection/>
    </xf>
    <xf numFmtId="0" fontId="13" fillId="34" borderId="12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3" xfId="60" applyNumberFormat="1" applyFont="1" applyFill="1" applyBorder="1" applyAlignment="1">
      <alignment horizontal="center" vertical="center"/>
      <protection/>
    </xf>
    <xf numFmtId="0" fontId="13" fillId="34" borderId="23" xfId="60" applyNumberFormat="1" applyFont="1" applyFill="1" applyBorder="1" applyAlignment="1">
      <alignment horizontal="center" vertical="center" wrapText="1"/>
      <protection/>
    </xf>
    <xf numFmtId="0" fontId="13" fillId="34" borderId="23" xfId="61" applyNumberFormat="1" applyFont="1" applyFill="1" applyBorder="1" applyAlignment="1">
      <alignment horizontal="center" vertical="center"/>
      <protection/>
    </xf>
    <xf numFmtId="0" fontId="13" fillId="34" borderId="23" xfId="61" applyNumberFormat="1" applyFont="1" applyFill="1" applyBorder="1" applyAlignment="1">
      <alignment horizontal="center" vertical="center" wrapText="1"/>
      <protection/>
    </xf>
    <xf numFmtId="0" fontId="14" fillId="34" borderId="19" xfId="0" applyNumberFormat="1" applyFont="1" applyFill="1" applyBorder="1" applyAlignment="1">
      <alignment vertical="center"/>
    </xf>
    <xf numFmtId="0" fontId="14" fillId="34" borderId="18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/>
    </xf>
    <xf numFmtId="0" fontId="13" fillId="34" borderId="18" xfId="0" applyNumberFormat="1" applyFont="1" applyFill="1" applyBorder="1" applyAlignment="1" quotePrefix="1">
      <alignment vertical="center"/>
    </xf>
    <xf numFmtId="0" fontId="13" fillId="34" borderId="21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 wrapText="1"/>
    </xf>
    <xf numFmtId="0" fontId="13" fillId="34" borderId="18" xfId="0" applyNumberFormat="1" applyFont="1" applyFill="1" applyBorder="1" applyAlignment="1" quotePrefix="1">
      <alignment vertical="center" wrapText="1"/>
    </xf>
    <xf numFmtId="0" fontId="13" fillId="34" borderId="23" xfId="0" applyNumberFormat="1" applyFont="1" applyFill="1" applyBorder="1" applyAlignment="1">
      <alignment horizontal="center" vertical="center"/>
    </xf>
    <xf numFmtId="0" fontId="13" fillId="34" borderId="23" xfId="0" applyNumberFormat="1" applyFont="1" applyFill="1" applyBorder="1" applyAlignment="1">
      <alignment horizontal="center" vertical="center" wrapText="1"/>
    </xf>
    <xf numFmtId="0" fontId="5" fillId="0" borderId="0" xfId="65" applyNumberFormat="1" applyFont="1" applyAlignment="1">
      <alignment vertical="center" wrapText="1"/>
      <protection/>
    </xf>
    <xf numFmtId="0" fontId="14" fillId="34" borderId="12" xfId="65" applyNumberFormat="1" applyFont="1" applyFill="1" applyBorder="1" applyAlignment="1" quotePrefix="1">
      <alignment vertical="center"/>
      <protection/>
    </xf>
    <xf numFmtId="0" fontId="13" fillId="34" borderId="19" xfId="65" applyNumberFormat="1" applyFont="1" applyFill="1" applyBorder="1" applyAlignment="1" quotePrefix="1">
      <alignment vertical="center"/>
      <protection/>
    </xf>
    <xf numFmtId="0" fontId="13" fillId="34" borderId="18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 quotePrefix="1">
      <alignment vertical="center"/>
      <protection/>
    </xf>
    <xf numFmtId="0" fontId="14" fillId="34" borderId="24" xfId="65" applyNumberFormat="1" applyFont="1" applyFill="1" applyBorder="1" applyAlignment="1" quotePrefix="1">
      <alignment vertical="center"/>
      <protection/>
    </xf>
    <xf numFmtId="0" fontId="13" fillId="34" borderId="22" xfId="65" applyNumberFormat="1" applyFont="1" applyFill="1" applyBorder="1" applyAlignment="1">
      <alignment vertical="center"/>
      <protection/>
    </xf>
    <xf numFmtId="0" fontId="13" fillId="34" borderId="12" xfId="65" applyNumberFormat="1" applyFont="1" applyFill="1" applyBorder="1" applyAlignment="1">
      <alignment vertical="center"/>
      <protection/>
    </xf>
    <xf numFmtId="0" fontId="14" fillId="34" borderId="13" xfId="65" applyNumberFormat="1" applyFont="1" applyFill="1" applyBorder="1" applyAlignment="1" quotePrefix="1">
      <alignment vertical="center"/>
      <protection/>
    </xf>
    <xf numFmtId="0" fontId="13" fillId="34" borderId="25" xfId="65" applyNumberFormat="1" applyFont="1" applyFill="1" applyBorder="1" applyAlignment="1">
      <alignment vertical="center"/>
      <protection/>
    </xf>
    <xf numFmtId="49" fontId="8" fillId="0" borderId="0" xfId="62" applyNumberFormat="1" applyFont="1" applyFill="1" applyAlignment="1">
      <alignment vertical="center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11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>
      <alignment vertical="center" wrapText="1"/>
      <protection/>
    </xf>
    <xf numFmtId="0" fontId="1" fillId="0" borderId="0" xfId="0" applyNumberFormat="1" applyFont="1" applyAlignment="1">
      <alignment vertical="center"/>
    </xf>
    <xf numFmtId="0" fontId="14" fillId="34" borderId="12" xfId="60" applyNumberFormat="1" applyFont="1" applyFill="1" applyBorder="1" applyAlignment="1">
      <alignment vertical="center"/>
      <protection/>
    </xf>
    <xf numFmtId="0" fontId="14" fillId="34" borderId="12" xfId="61" applyNumberFormat="1" applyFont="1" applyFill="1" applyBorder="1" applyAlignment="1">
      <alignment vertical="center"/>
      <protection/>
    </xf>
    <xf numFmtId="0" fontId="13" fillId="34" borderId="24" xfId="60" applyNumberFormat="1" applyFont="1" applyFill="1" applyBorder="1" applyAlignment="1">
      <alignment vertical="center"/>
      <protection/>
    </xf>
    <xf numFmtId="0" fontId="13" fillId="34" borderId="24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>
      <alignment vertical="center" wrapText="1"/>
      <protection/>
    </xf>
    <xf numFmtId="0" fontId="14" fillId="34" borderId="12" xfId="0" applyNumberFormat="1" applyFont="1" applyFill="1" applyBorder="1" applyAlignment="1">
      <alignment vertical="center"/>
    </xf>
    <xf numFmtId="0" fontId="13" fillId="34" borderId="24" xfId="0" applyNumberFormat="1" applyFont="1" applyFill="1" applyBorder="1" applyAlignment="1">
      <alignment vertical="center"/>
    </xf>
    <xf numFmtId="0" fontId="1" fillId="0" borderId="0" xfId="65" applyNumberFormat="1" applyFont="1" applyAlignment="1">
      <alignment vertical="center"/>
      <protection/>
    </xf>
    <xf numFmtId="0" fontId="14" fillId="34" borderId="12" xfId="65" applyNumberFormat="1" applyFont="1" applyFill="1" applyBorder="1" applyAlignment="1">
      <alignment vertical="center"/>
      <protection/>
    </xf>
    <xf numFmtId="0" fontId="13" fillId="34" borderId="22" xfId="65" applyNumberFormat="1" applyFont="1" applyFill="1" applyBorder="1" applyAlignment="1">
      <alignment vertical="center" wrapText="1"/>
      <protection/>
    </xf>
    <xf numFmtId="0" fontId="13" fillId="34" borderId="25" xfId="65" applyNumberFormat="1" applyFont="1" applyFill="1" applyBorder="1" applyAlignment="1">
      <alignment horizontal="center" vertical="center" wrapText="1"/>
      <protection/>
    </xf>
    <xf numFmtId="0" fontId="13" fillId="34" borderId="23" xfId="65" applyNumberFormat="1" applyFont="1" applyFill="1" applyBorder="1" applyAlignment="1">
      <alignment horizontal="center" vertical="center" wrapText="1"/>
      <protection/>
    </xf>
    <xf numFmtId="0" fontId="14" fillId="34" borderId="24" xfId="65" applyNumberFormat="1" applyFont="1" applyFill="1" applyBorder="1" applyAlignment="1">
      <alignment vertical="center"/>
      <protection/>
    </xf>
    <xf numFmtId="0" fontId="8" fillId="0" borderId="0" xfId="62" applyFont="1" applyFill="1" applyAlignment="1">
      <alignment horizontal="left" vertical="center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1" xfId="61" applyNumberFormat="1" applyFont="1" applyFill="1" applyBorder="1" applyAlignment="1" quotePrefix="1">
      <alignment vertical="center" wrapText="1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3" xfId="60" applyNumberFormat="1" applyFont="1" applyFill="1" applyBorder="1" applyAlignment="1">
      <alignment vertical="center" wrapText="1"/>
      <protection/>
    </xf>
    <xf numFmtId="0" fontId="13" fillId="34" borderId="11" xfId="60" applyNumberFormat="1" applyFont="1" applyFill="1" applyBorder="1" applyAlignment="1">
      <alignment vertical="center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3" xfId="60" applyNumberFormat="1" applyFont="1" applyFill="1" applyBorder="1" applyAlignment="1">
      <alignment vertical="center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23" xfId="0" applyNumberFormat="1" applyFont="1" applyFill="1" applyBorder="1" applyAlignment="1">
      <alignment vertical="center" wrapText="1"/>
    </xf>
    <xf numFmtId="0" fontId="13" fillId="34" borderId="11" xfId="65" applyNumberFormat="1" applyFont="1" applyFill="1" applyBorder="1" applyAlignment="1">
      <alignment vertical="center"/>
      <protection/>
    </xf>
    <xf numFmtId="0" fontId="13" fillId="34" borderId="21" xfId="65" applyNumberFormat="1" applyFont="1" applyFill="1" applyBorder="1" applyAlignment="1">
      <alignment vertical="center"/>
      <protection/>
    </xf>
    <xf numFmtId="0" fontId="13" fillId="34" borderId="23" xfId="65" applyNumberFormat="1" applyFont="1" applyFill="1" applyBorder="1" applyAlignment="1">
      <alignment vertical="center"/>
      <protection/>
    </xf>
    <xf numFmtId="0" fontId="13" fillId="34" borderId="11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>
      <alignment vertical="center" wrapText="1"/>
      <protection/>
    </xf>
    <xf numFmtId="0" fontId="13" fillId="34" borderId="23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 quotePrefix="1">
      <alignment vertical="center"/>
      <protection/>
    </xf>
    <xf numFmtId="0" fontId="13" fillId="34" borderId="21" xfId="65" applyNumberFormat="1" applyFont="1" applyFill="1" applyBorder="1" applyAlignment="1" quotePrefix="1">
      <alignment vertical="center" wrapText="1"/>
      <protection/>
    </xf>
    <xf numFmtId="0" fontId="13" fillId="34" borderId="23" xfId="65" applyNumberFormat="1" applyFont="1" applyFill="1" applyBorder="1" applyAlignment="1" quotePrefix="1">
      <alignment vertical="center" wrapText="1"/>
      <protection/>
    </xf>
    <xf numFmtId="0" fontId="14" fillId="34" borderId="24" xfId="65" applyNumberFormat="1" applyFont="1" applyFill="1" applyBorder="1" applyAlignment="1">
      <alignment vertical="center" wrapText="1"/>
      <protection/>
    </xf>
    <xf numFmtId="0" fontId="14" fillId="34" borderId="22" xfId="65" applyNumberFormat="1" applyFont="1" applyFill="1" applyBorder="1" applyAlignment="1" quotePrefix="1">
      <alignment vertical="center" wrapText="1"/>
      <protection/>
    </xf>
    <xf numFmtId="0" fontId="14" fillId="34" borderId="13" xfId="65" applyNumberFormat="1" applyFont="1" applyFill="1" applyBorder="1" applyAlignment="1" quotePrefix="1">
      <alignment vertical="center" wrapText="1"/>
      <protection/>
    </xf>
    <xf numFmtId="0" fontId="14" fillId="34" borderId="25" xfId="65" applyNumberFormat="1" applyFont="1" applyFill="1" applyBorder="1" applyAlignment="1" quotePrefix="1">
      <alignment vertical="center" wrapText="1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24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3" xfId="64" applyFont="1" applyFill="1" applyBorder="1" applyAlignment="1" quotePrefix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3" xfId="64" applyFont="1" applyFill="1" applyBorder="1" applyAlignment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24" xfId="64" applyFont="1" applyFill="1" applyBorder="1" applyAlignment="1">
      <alignment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585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7351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8846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828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9127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927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772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922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10718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301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3314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3464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959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5259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3892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68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837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70342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71837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333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482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679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94268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576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87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100250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12214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1370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1520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21186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866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3614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7636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4062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4212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55581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57076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64553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64553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7259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2268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25672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91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67544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80810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8380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837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585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7351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529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679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828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7259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87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100250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2268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25672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716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3614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7636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91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68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8846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70342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71837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333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8380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9127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94268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576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772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922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10718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21186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866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3314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3464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4062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4212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959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927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12214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1370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301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5259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5259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482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6415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9406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50901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491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3901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837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585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7351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529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679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828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7259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87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100250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2268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25672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716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3614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7636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91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2397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538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68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8846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70342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71837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333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8380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9127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94268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576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772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922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10718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21186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866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3314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3464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4062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4212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959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45113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46608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45113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46608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45113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55305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8053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16424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5680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58295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64277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64277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6876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8053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8053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763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5212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613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361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55305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6047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16424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5680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58295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65773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65773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847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2390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4035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6876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82029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847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2390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4035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6047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763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5212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613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5121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847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2390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4035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361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6607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4334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4334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4334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4633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4782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4633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4782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4633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682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8317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9813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327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476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626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6730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8226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9162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80657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82153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911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9561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7107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859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7849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9345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31308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2804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4299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5794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41776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775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925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3740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5235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8694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70189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71685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7666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8364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5143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8134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9630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8602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00098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015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015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52244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73180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4676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6639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10566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7290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8785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9345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682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8317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40281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41776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327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52244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3740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5235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73180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4676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6171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8364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5143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6639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7849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9813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31308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2804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4299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8785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476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775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925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6730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8226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71685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7666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80657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82153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8134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9630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911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626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8694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9162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9561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9561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5794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38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10372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868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886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868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9345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682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8317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40281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41776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327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52244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3740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5235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73180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4676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6171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8364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5143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6639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3363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6354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7849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9813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31308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2804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4299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8785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476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775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925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6730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8226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71685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7666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80657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82153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8134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9630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911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61217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61217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61217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10308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10308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10308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106079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7575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106079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7575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106079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34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12.59765625" style="47" customWidth="1"/>
    <col min="4" max="114" width="15.69921875" style="76" customWidth="1"/>
    <col min="115" max="16384" width="9" style="47" customWidth="1"/>
  </cols>
  <sheetData>
    <row r="1" spans="1:114" s="45" customFormat="1" ht="17.25">
      <c r="A1" s="130" t="s">
        <v>38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4"/>
      <c r="AG1" s="44"/>
      <c r="AH1" s="44"/>
      <c r="AI1" s="77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14" s="45" customFormat="1" ht="13.5">
      <c r="A2" s="147" t="s">
        <v>39</v>
      </c>
      <c r="B2" s="147" t="s">
        <v>40</v>
      </c>
      <c r="C2" s="150" t="s">
        <v>41</v>
      </c>
      <c r="D2" s="131" t="s">
        <v>43</v>
      </c>
      <c r="E2" s="78"/>
      <c r="F2" s="78"/>
      <c r="G2" s="78"/>
      <c r="H2" s="78"/>
      <c r="I2" s="78"/>
      <c r="J2" s="78"/>
      <c r="K2" s="78"/>
      <c r="L2" s="79"/>
      <c r="M2" s="131" t="s">
        <v>45</v>
      </c>
      <c r="N2" s="78"/>
      <c r="O2" s="78"/>
      <c r="P2" s="78"/>
      <c r="Q2" s="78"/>
      <c r="R2" s="78"/>
      <c r="S2" s="78"/>
      <c r="T2" s="78"/>
      <c r="U2" s="79"/>
      <c r="V2" s="131" t="s">
        <v>46</v>
      </c>
      <c r="W2" s="78"/>
      <c r="X2" s="78"/>
      <c r="Y2" s="78"/>
      <c r="Z2" s="78"/>
      <c r="AA2" s="78"/>
      <c r="AB2" s="78"/>
      <c r="AC2" s="78"/>
      <c r="AD2" s="79"/>
      <c r="AE2" s="132" t="s">
        <v>47</v>
      </c>
      <c r="AF2" s="80"/>
      <c r="AG2" s="80"/>
      <c r="AH2" s="80"/>
      <c r="AI2" s="80"/>
      <c r="AJ2" s="80"/>
      <c r="AK2" s="80"/>
      <c r="AL2" s="81"/>
      <c r="AM2" s="80"/>
      <c r="AN2" s="80"/>
      <c r="AO2" s="80"/>
      <c r="AP2" s="80"/>
      <c r="AQ2" s="80"/>
      <c r="AR2" s="80"/>
      <c r="AS2" s="80"/>
      <c r="AT2" s="80"/>
      <c r="AU2" s="80"/>
      <c r="AV2" s="81"/>
      <c r="AW2" s="81"/>
      <c r="AX2" s="81"/>
      <c r="AY2" s="80"/>
      <c r="AZ2" s="80"/>
      <c r="BA2" s="80"/>
      <c r="BB2" s="80"/>
      <c r="BC2" s="80"/>
      <c r="BD2" s="80"/>
      <c r="BE2" s="80"/>
      <c r="BF2" s="82"/>
      <c r="BG2" s="132" t="s">
        <v>48</v>
      </c>
      <c r="BH2" s="80"/>
      <c r="BI2" s="80"/>
      <c r="BJ2" s="80"/>
      <c r="BK2" s="80"/>
      <c r="BL2" s="80"/>
      <c r="BM2" s="80"/>
      <c r="BN2" s="81"/>
      <c r="BO2" s="80"/>
      <c r="BP2" s="80"/>
      <c r="BQ2" s="80"/>
      <c r="BR2" s="80"/>
      <c r="BS2" s="80"/>
      <c r="BT2" s="80"/>
      <c r="BU2" s="80"/>
      <c r="BV2" s="80"/>
      <c r="BW2" s="80"/>
      <c r="BX2" s="81"/>
      <c r="BY2" s="81"/>
      <c r="BZ2" s="81"/>
      <c r="CA2" s="81"/>
      <c r="CB2" s="81"/>
      <c r="CC2" s="81"/>
      <c r="CD2" s="80"/>
      <c r="CE2" s="80"/>
      <c r="CF2" s="80"/>
      <c r="CG2" s="80"/>
      <c r="CH2" s="82"/>
      <c r="CI2" s="132" t="s">
        <v>49</v>
      </c>
      <c r="CJ2" s="80"/>
      <c r="CK2" s="80"/>
      <c r="CL2" s="80"/>
      <c r="CM2" s="80"/>
      <c r="CN2" s="80"/>
      <c r="CO2" s="80"/>
      <c r="CP2" s="81"/>
      <c r="CQ2" s="80"/>
      <c r="CR2" s="80"/>
      <c r="CS2" s="80"/>
      <c r="CT2" s="80"/>
      <c r="CU2" s="80"/>
      <c r="CV2" s="80"/>
      <c r="CW2" s="80"/>
      <c r="CX2" s="80"/>
      <c r="CY2" s="80"/>
      <c r="CZ2" s="81"/>
      <c r="DA2" s="81"/>
      <c r="DB2" s="81"/>
      <c r="DC2" s="81"/>
      <c r="DD2" s="81"/>
      <c r="DE2" s="81"/>
      <c r="DF2" s="80"/>
      <c r="DG2" s="80"/>
      <c r="DH2" s="80"/>
      <c r="DI2" s="80"/>
      <c r="DJ2" s="82"/>
    </row>
    <row r="3" spans="1:114" s="45" customFormat="1" ht="13.5">
      <c r="A3" s="148"/>
      <c r="B3" s="148"/>
      <c r="C3" s="151"/>
      <c r="D3" s="133" t="s">
        <v>50</v>
      </c>
      <c r="E3" s="83"/>
      <c r="F3" s="83"/>
      <c r="G3" s="83"/>
      <c r="H3" s="83"/>
      <c r="I3" s="83"/>
      <c r="J3" s="83"/>
      <c r="K3" s="83"/>
      <c r="L3" s="84"/>
      <c r="M3" s="133" t="s">
        <v>50</v>
      </c>
      <c r="N3" s="83"/>
      <c r="O3" s="83"/>
      <c r="P3" s="83"/>
      <c r="Q3" s="83"/>
      <c r="R3" s="83"/>
      <c r="S3" s="83"/>
      <c r="T3" s="83"/>
      <c r="U3" s="84"/>
      <c r="V3" s="133" t="s">
        <v>50</v>
      </c>
      <c r="W3" s="83"/>
      <c r="X3" s="83"/>
      <c r="Y3" s="83"/>
      <c r="Z3" s="83"/>
      <c r="AA3" s="83"/>
      <c r="AB3" s="83"/>
      <c r="AC3" s="83"/>
      <c r="AD3" s="84"/>
      <c r="AE3" s="134" t="s">
        <v>51</v>
      </c>
      <c r="AF3" s="80"/>
      <c r="AG3" s="80"/>
      <c r="AH3" s="80"/>
      <c r="AI3" s="80"/>
      <c r="AJ3" s="80"/>
      <c r="AK3" s="80"/>
      <c r="AL3" s="85"/>
      <c r="AM3" s="81" t="s">
        <v>52</v>
      </c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7"/>
      <c r="BD3" s="88"/>
      <c r="BE3" s="95" t="s">
        <v>53</v>
      </c>
      <c r="BF3" s="90" t="s">
        <v>46</v>
      </c>
      <c r="BG3" s="134" t="s">
        <v>51</v>
      </c>
      <c r="BH3" s="80"/>
      <c r="BI3" s="80"/>
      <c r="BJ3" s="80"/>
      <c r="BK3" s="80"/>
      <c r="BL3" s="80"/>
      <c r="BM3" s="80"/>
      <c r="BN3" s="85"/>
      <c r="BO3" s="81" t="s">
        <v>52</v>
      </c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7"/>
      <c r="CF3" s="88"/>
      <c r="CG3" s="95" t="s">
        <v>53</v>
      </c>
      <c r="CH3" s="90" t="s">
        <v>46</v>
      </c>
      <c r="CI3" s="134" t="s">
        <v>51</v>
      </c>
      <c r="CJ3" s="80"/>
      <c r="CK3" s="80"/>
      <c r="CL3" s="80"/>
      <c r="CM3" s="80"/>
      <c r="CN3" s="80"/>
      <c r="CO3" s="80"/>
      <c r="CP3" s="85"/>
      <c r="CQ3" s="81" t="s">
        <v>52</v>
      </c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7"/>
      <c r="DH3" s="88"/>
      <c r="DI3" s="95" t="s">
        <v>53</v>
      </c>
      <c r="DJ3" s="90" t="s">
        <v>46</v>
      </c>
    </row>
    <row r="4" spans="1:114" s="45" customFormat="1" ht="13.5">
      <c r="A4" s="148"/>
      <c r="B4" s="148"/>
      <c r="C4" s="151"/>
      <c r="D4" s="68"/>
      <c r="E4" s="133" t="s">
        <v>54</v>
      </c>
      <c r="F4" s="91"/>
      <c r="G4" s="91"/>
      <c r="H4" s="91"/>
      <c r="I4" s="91"/>
      <c r="J4" s="91"/>
      <c r="K4" s="92"/>
      <c r="L4" s="124" t="s">
        <v>56</v>
      </c>
      <c r="M4" s="68"/>
      <c r="N4" s="133" t="s">
        <v>54</v>
      </c>
      <c r="O4" s="91"/>
      <c r="P4" s="91"/>
      <c r="Q4" s="91"/>
      <c r="R4" s="91"/>
      <c r="S4" s="91"/>
      <c r="T4" s="92"/>
      <c r="U4" s="124" t="s">
        <v>56</v>
      </c>
      <c r="V4" s="68"/>
      <c r="W4" s="133" t="s">
        <v>54</v>
      </c>
      <c r="X4" s="91"/>
      <c r="Y4" s="91"/>
      <c r="Z4" s="91"/>
      <c r="AA4" s="91"/>
      <c r="AB4" s="91"/>
      <c r="AC4" s="92"/>
      <c r="AD4" s="124" t="s">
        <v>56</v>
      </c>
      <c r="AE4" s="90" t="s">
        <v>46</v>
      </c>
      <c r="AF4" s="95" t="s">
        <v>57</v>
      </c>
      <c r="AG4" s="89"/>
      <c r="AH4" s="93"/>
      <c r="AI4" s="80"/>
      <c r="AJ4" s="94"/>
      <c r="AK4" s="135" t="s">
        <v>59</v>
      </c>
      <c r="AL4" s="145" t="s">
        <v>60</v>
      </c>
      <c r="AM4" s="90" t="s">
        <v>46</v>
      </c>
      <c r="AN4" s="134" t="s">
        <v>61</v>
      </c>
      <c r="AO4" s="87"/>
      <c r="AP4" s="87"/>
      <c r="AQ4" s="87"/>
      <c r="AR4" s="88"/>
      <c r="AS4" s="134" t="s">
        <v>62</v>
      </c>
      <c r="AT4" s="80"/>
      <c r="AU4" s="80"/>
      <c r="AV4" s="94"/>
      <c r="AW4" s="95" t="s">
        <v>64</v>
      </c>
      <c r="AX4" s="134" t="s">
        <v>65</v>
      </c>
      <c r="AY4" s="86"/>
      <c r="AZ4" s="87"/>
      <c r="BA4" s="87"/>
      <c r="BB4" s="88"/>
      <c r="BC4" s="95" t="s">
        <v>66</v>
      </c>
      <c r="BD4" s="95" t="s">
        <v>67</v>
      </c>
      <c r="BE4" s="90"/>
      <c r="BF4" s="90"/>
      <c r="BG4" s="90" t="s">
        <v>68</v>
      </c>
      <c r="BH4" s="95" t="s">
        <v>69</v>
      </c>
      <c r="BI4" s="89"/>
      <c r="BJ4" s="93"/>
      <c r="BK4" s="80"/>
      <c r="BL4" s="94"/>
      <c r="BM4" s="135" t="s">
        <v>70</v>
      </c>
      <c r="BN4" s="145" t="s">
        <v>71</v>
      </c>
      <c r="BO4" s="90" t="s">
        <v>68</v>
      </c>
      <c r="BP4" s="134" t="s">
        <v>72</v>
      </c>
      <c r="BQ4" s="87"/>
      <c r="BR4" s="87"/>
      <c r="BS4" s="87"/>
      <c r="BT4" s="88"/>
      <c r="BU4" s="134" t="s">
        <v>73</v>
      </c>
      <c r="BV4" s="80"/>
      <c r="BW4" s="80"/>
      <c r="BX4" s="94"/>
      <c r="BY4" s="95" t="s">
        <v>74</v>
      </c>
      <c r="BZ4" s="134" t="s">
        <v>75</v>
      </c>
      <c r="CA4" s="96"/>
      <c r="CB4" s="96"/>
      <c r="CC4" s="97"/>
      <c r="CD4" s="88"/>
      <c r="CE4" s="95" t="s">
        <v>76</v>
      </c>
      <c r="CF4" s="95" t="s">
        <v>77</v>
      </c>
      <c r="CG4" s="90"/>
      <c r="CH4" s="90"/>
      <c r="CI4" s="90" t="s">
        <v>68</v>
      </c>
      <c r="CJ4" s="95" t="s">
        <v>69</v>
      </c>
      <c r="CK4" s="89"/>
      <c r="CL4" s="93"/>
      <c r="CM4" s="80"/>
      <c r="CN4" s="94"/>
      <c r="CO4" s="135" t="s">
        <v>70</v>
      </c>
      <c r="CP4" s="145" t="s">
        <v>71</v>
      </c>
      <c r="CQ4" s="90" t="s">
        <v>68</v>
      </c>
      <c r="CR4" s="134" t="s">
        <v>72</v>
      </c>
      <c r="CS4" s="87"/>
      <c r="CT4" s="87"/>
      <c r="CU4" s="87"/>
      <c r="CV4" s="88"/>
      <c r="CW4" s="134" t="s">
        <v>73</v>
      </c>
      <c r="CX4" s="80"/>
      <c r="CY4" s="80"/>
      <c r="CZ4" s="94"/>
      <c r="DA4" s="95" t="s">
        <v>74</v>
      </c>
      <c r="DB4" s="134" t="s">
        <v>75</v>
      </c>
      <c r="DC4" s="87"/>
      <c r="DD4" s="87"/>
      <c r="DE4" s="87"/>
      <c r="DF4" s="88"/>
      <c r="DG4" s="95" t="s">
        <v>76</v>
      </c>
      <c r="DH4" s="95" t="s">
        <v>77</v>
      </c>
      <c r="DI4" s="90"/>
      <c r="DJ4" s="90"/>
    </row>
    <row r="5" spans="1:114" s="45" customFormat="1" ht="22.5">
      <c r="A5" s="148"/>
      <c r="B5" s="148"/>
      <c r="C5" s="151"/>
      <c r="D5" s="68"/>
      <c r="E5" s="68"/>
      <c r="F5" s="123" t="s">
        <v>79</v>
      </c>
      <c r="G5" s="123" t="s">
        <v>80</v>
      </c>
      <c r="H5" s="123" t="s">
        <v>82</v>
      </c>
      <c r="I5" s="123" t="s">
        <v>83</v>
      </c>
      <c r="J5" s="123" t="s">
        <v>84</v>
      </c>
      <c r="K5" s="123" t="s">
        <v>85</v>
      </c>
      <c r="L5" s="67"/>
      <c r="M5" s="68"/>
      <c r="N5" s="68"/>
      <c r="O5" s="123" t="s">
        <v>79</v>
      </c>
      <c r="P5" s="123" t="s">
        <v>80</v>
      </c>
      <c r="Q5" s="123" t="s">
        <v>82</v>
      </c>
      <c r="R5" s="123" t="s">
        <v>83</v>
      </c>
      <c r="S5" s="123" t="s">
        <v>84</v>
      </c>
      <c r="T5" s="123" t="s">
        <v>85</v>
      </c>
      <c r="U5" s="67"/>
      <c r="V5" s="68"/>
      <c r="W5" s="68"/>
      <c r="X5" s="123" t="s">
        <v>79</v>
      </c>
      <c r="Y5" s="123" t="s">
        <v>80</v>
      </c>
      <c r="Z5" s="123" t="s">
        <v>82</v>
      </c>
      <c r="AA5" s="123" t="s">
        <v>83</v>
      </c>
      <c r="AB5" s="123" t="s">
        <v>84</v>
      </c>
      <c r="AC5" s="123" t="s">
        <v>85</v>
      </c>
      <c r="AD5" s="67"/>
      <c r="AE5" s="90"/>
      <c r="AF5" s="90" t="s">
        <v>68</v>
      </c>
      <c r="AG5" s="135" t="s">
        <v>87</v>
      </c>
      <c r="AH5" s="135" t="s">
        <v>89</v>
      </c>
      <c r="AI5" s="135" t="s">
        <v>91</v>
      </c>
      <c r="AJ5" s="135" t="s">
        <v>85</v>
      </c>
      <c r="AK5" s="98"/>
      <c r="AL5" s="146"/>
      <c r="AM5" s="90"/>
      <c r="AN5" s="90"/>
      <c r="AO5" s="90" t="s">
        <v>93</v>
      </c>
      <c r="AP5" s="90" t="s">
        <v>95</v>
      </c>
      <c r="AQ5" s="90" t="s">
        <v>97</v>
      </c>
      <c r="AR5" s="90" t="s">
        <v>99</v>
      </c>
      <c r="AS5" s="90" t="s">
        <v>68</v>
      </c>
      <c r="AT5" s="95" t="s">
        <v>101</v>
      </c>
      <c r="AU5" s="95" t="s">
        <v>103</v>
      </c>
      <c r="AV5" s="95" t="s">
        <v>105</v>
      </c>
      <c r="AW5" s="90"/>
      <c r="AX5" s="90"/>
      <c r="AY5" s="95" t="s">
        <v>101</v>
      </c>
      <c r="AZ5" s="95" t="s">
        <v>103</v>
      </c>
      <c r="BA5" s="95" t="s">
        <v>105</v>
      </c>
      <c r="BB5" s="95" t="s">
        <v>85</v>
      </c>
      <c r="BC5" s="90"/>
      <c r="BD5" s="90"/>
      <c r="BE5" s="90"/>
      <c r="BF5" s="90"/>
      <c r="BG5" s="90"/>
      <c r="BH5" s="90" t="s">
        <v>68</v>
      </c>
      <c r="BI5" s="135" t="s">
        <v>87</v>
      </c>
      <c r="BJ5" s="135" t="s">
        <v>89</v>
      </c>
      <c r="BK5" s="135" t="s">
        <v>91</v>
      </c>
      <c r="BL5" s="135" t="s">
        <v>85</v>
      </c>
      <c r="BM5" s="98"/>
      <c r="BN5" s="146"/>
      <c r="BO5" s="90"/>
      <c r="BP5" s="90"/>
      <c r="BQ5" s="90" t="s">
        <v>93</v>
      </c>
      <c r="BR5" s="90" t="s">
        <v>95</v>
      </c>
      <c r="BS5" s="90" t="s">
        <v>97</v>
      </c>
      <c r="BT5" s="90" t="s">
        <v>99</v>
      </c>
      <c r="BU5" s="90" t="s">
        <v>68</v>
      </c>
      <c r="BV5" s="95" t="s">
        <v>101</v>
      </c>
      <c r="BW5" s="95" t="s">
        <v>103</v>
      </c>
      <c r="BX5" s="95" t="s">
        <v>105</v>
      </c>
      <c r="BY5" s="90"/>
      <c r="BZ5" s="90"/>
      <c r="CA5" s="95" t="s">
        <v>101</v>
      </c>
      <c r="CB5" s="95" t="s">
        <v>103</v>
      </c>
      <c r="CC5" s="95" t="s">
        <v>105</v>
      </c>
      <c r="CD5" s="95" t="s">
        <v>85</v>
      </c>
      <c r="CE5" s="90"/>
      <c r="CF5" s="90"/>
      <c r="CG5" s="90"/>
      <c r="CH5" s="90"/>
      <c r="CI5" s="90"/>
      <c r="CJ5" s="90" t="s">
        <v>68</v>
      </c>
      <c r="CK5" s="135" t="s">
        <v>87</v>
      </c>
      <c r="CL5" s="135" t="s">
        <v>89</v>
      </c>
      <c r="CM5" s="135" t="s">
        <v>91</v>
      </c>
      <c r="CN5" s="135" t="s">
        <v>85</v>
      </c>
      <c r="CO5" s="98"/>
      <c r="CP5" s="146"/>
      <c r="CQ5" s="90"/>
      <c r="CR5" s="90"/>
      <c r="CS5" s="90" t="s">
        <v>93</v>
      </c>
      <c r="CT5" s="90" t="s">
        <v>95</v>
      </c>
      <c r="CU5" s="90" t="s">
        <v>97</v>
      </c>
      <c r="CV5" s="90" t="s">
        <v>99</v>
      </c>
      <c r="CW5" s="90" t="s">
        <v>68</v>
      </c>
      <c r="CX5" s="95" t="s">
        <v>101</v>
      </c>
      <c r="CY5" s="95" t="s">
        <v>103</v>
      </c>
      <c r="CZ5" s="95" t="s">
        <v>105</v>
      </c>
      <c r="DA5" s="90"/>
      <c r="DB5" s="90"/>
      <c r="DC5" s="95" t="s">
        <v>101</v>
      </c>
      <c r="DD5" s="95" t="s">
        <v>103</v>
      </c>
      <c r="DE5" s="95" t="s">
        <v>105</v>
      </c>
      <c r="DF5" s="95" t="s">
        <v>85</v>
      </c>
      <c r="DG5" s="90"/>
      <c r="DH5" s="90"/>
      <c r="DI5" s="90"/>
      <c r="DJ5" s="90"/>
    </row>
    <row r="6" spans="1:114" s="46" customFormat="1" ht="13.5">
      <c r="A6" s="149"/>
      <c r="B6" s="149"/>
      <c r="C6" s="152"/>
      <c r="D6" s="99" t="s">
        <v>106</v>
      </c>
      <c r="E6" s="99" t="s">
        <v>106</v>
      </c>
      <c r="F6" s="100" t="s">
        <v>106</v>
      </c>
      <c r="G6" s="100" t="s">
        <v>106</v>
      </c>
      <c r="H6" s="100" t="s">
        <v>106</v>
      </c>
      <c r="I6" s="100" t="s">
        <v>106</v>
      </c>
      <c r="J6" s="100" t="s">
        <v>106</v>
      </c>
      <c r="K6" s="100" t="s">
        <v>106</v>
      </c>
      <c r="L6" s="100" t="s">
        <v>106</v>
      </c>
      <c r="M6" s="99" t="s">
        <v>106</v>
      </c>
      <c r="N6" s="99" t="s">
        <v>106</v>
      </c>
      <c r="O6" s="100" t="s">
        <v>106</v>
      </c>
      <c r="P6" s="100" t="s">
        <v>106</v>
      </c>
      <c r="Q6" s="100" t="s">
        <v>106</v>
      </c>
      <c r="R6" s="100" t="s">
        <v>106</v>
      </c>
      <c r="S6" s="100" t="s">
        <v>106</v>
      </c>
      <c r="T6" s="100" t="s">
        <v>106</v>
      </c>
      <c r="U6" s="100" t="s">
        <v>106</v>
      </c>
      <c r="V6" s="99" t="s">
        <v>106</v>
      </c>
      <c r="W6" s="99" t="s">
        <v>106</v>
      </c>
      <c r="X6" s="100" t="s">
        <v>106</v>
      </c>
      <c r="Y6" s="100" t="s">
        <v>106</v>
      </c>
      <c r="Z6" s="100" t="s">
        <v>106</v>
      </c>
      <c r="AA6" s="100" t="s">
        <v>106</v>
      </c>
      <c r="AB6" s="100" t="s">
        <v>106</v>
      </c>
      <c r="AC6" s="100" t="s">
        <v>106</v>
      </c>
      <c r="AD6" s="100" t="s">
        <v>106</v>
      </c>
      <c r="AE6" s="101" t="s">
        <v>106</v>
      </c>
      <c r="AF6" s="101" t="s">
        <v>106</v>
      </c>
      <c r="AG6" s="102" t="s">
        <v>106</v>
      </c>
      <c r="AH6" s="102" t="s">
        <v>106</v>
      </c>
      <c r="AI6" s="102" t="s">
        <v>106</v>
      </c>
      <c r="AJ6" s="102" t="s">
        <v>106</v>
      </c>
      <c r="AK6" s="102" t="s">
        <v>106</v>
      </c>
      <c r="AL6" s="102" t="s">
        <v>106</v>
      </c>
      <c r="AM6" s="101" t="s">
        <v>106</v>
      </c>
      <c r="AN6" s="101" t="s">
        <v>106</v>
      </c>
      <c r="AO6" s="101" t="s">
        <v>106</v>
      </c>
      <c r="AP6" s="101" t="s">
        <v>106</v>
      </c>
      <c r="AQ6" s="101" t="s">
        <v>106</v>
      </c>
      <c r="AR6" s="101" t="s">
        <v>106</v>
      </c>
      <c r="AS6" s="101" t="s">
        <v>106</v>
      </c>
      <c r="AT6" s="101" t="s">
        <v>106</v>
      </c>
      <c r="AU6" s="101" t="s">
        <v>106</v>
      </c>
      <c r="AV6" s="101" t="s">
        <v>106</v>
      </c>
      <c r="AW6" s="101" t="s">
        <v>106</v>
      </c>
      <c r="AX6" s="101" t="s">
        <v>106</v>
      </c>
      <c r="AY6" s="101" t="s">
        <v>106</v>
      </c>
      <c r="AZ6" s="101" t="s">
        <v>106</v>
      </c>
      <c r="BA6" s="101" t="s">
        <v>106</v>
      </c>
      <c r="BB6" s="101" t="s">
        <v>106</v>
      </c>
      <c r="BC6" s="101" t="s">
        <v>106</v>
      </c>
      <c r="BD6" s="101" t="s">
        <v>106</v>
      </c>
      <c r="BE6" s="101" t="s">
        <v>106</v>
      </c>
      <c r="BF6" s="101" t="s">
        <v>106</v>
      </c>
      <c r="BG6" s="101" t="s">
        <v>106</v>
      </c>
      <c r="BH6" s="101" t="s">
        <v>106</v>
      </c>
      <c r="BI6" s="102" t="s">
        <v>106</v>
      </c>
      <c r="BJ6" s="102" t="s">
        <v>106</v>
      </c>
      <c r="BK6" s="102" t="s">
        <v>106</v>
      </c>
      <c r="BL6" s="102" t="s">
        <v>106</v>
      </c>
      <c r="BM6" s="102" t="s">
        <v>106</v>
      </c>
      <c r="BN6" s="102" t="s">
        <v>106</v>
      </c>
      <c r="BO6" s="101" t="s">
        <v>106</v>
      </c>
      <c r="BP6" s="101" t="s">
        <v>106</v>
      </c>
      <c r="BQ6" s="101" t="s">
        <v>106</v>
      </c>
      <c r="BR6" s="101" t="s">
        <v>106</v>
      </c>
      <c r="BS6" s="101" t="s">
        <v>106</v>
      </c>
      <c r="BT6" s="101" t="s">
        <v>106</v>
      </c>
      <c r="BU6" s="101" t="s">
        <v>106</v>
      </c>
      <c r="BV6" s="101" t="s">
        <v>106</v>
      </c>
      <c r="BW6" s="101" t="s">
        <v>106</v>
      </c>
      <c r="BX6" s="101" t="s">
        <v>106</v>
      </c>
      <c r="BY6" s="101" t="s">
        <v>106</v>
      </c>
      <c r="BZ6" s="101" t="s">
        <v>106</v>
      </c>
      <c r="CA6" s="101" t="s">
        <v>106</v>
      </c>
      <c r="CB6" s="101" t="s">
        <v>106</v>
      </c>
      <c r="CC6" s="101" t="s">
        <v>106</v>
      </c>
      <c r="CD6" s="101" t="s">
        <v>106</v>
      </c>
      <c r="CE6" s="101" t="s">
        <v>106</v>
      </c>
      <c r="CF6" s="101" t="s">
        <v>106</v>
      </c>
      <c r="CG6" s="101" t="s">
        <v>106</v>
      </c>
      <c r="CH6" s="101" t="s">
        <v>106</v>
      </c>
      <c r="CI6" s="101" t="s">
        <v>106</v>
      </c>
      <c r="CJ6" s="101" t="s">
        <v>106</v>
      </c>
      <c r="CK6" s="102" t="s">
        <v>106</v>
      </c>
      <c r="CL6" s="102" t="s">
        <v>106</v>
      </c>
      <c r="CM6" s="102" t="s">
        <v>106</v>
      </c>
      <c r="CN6" s="102" t="s">
        <v>106</v>
      </c>
      <c r="CO6" s="102" t="s">
        <v>106</v>
      </c>
      <c r="CP6" s="102" t="s">
        <v>106</v>
      </c>
      <c r="CQ6" s="101" t="s">
        <v>106</v>
      </c>
      <c r="CR6" s="101" t="s">
        <v>106</v>
      </c>
      <c r="CS6" s="102" t="s">
        <v>106</v>
      </c>
      <c r="CT6" s="102" t="s">
        <v>106</v>
      </c>
      <c r="CU6" s="102" t="s">
        <v>106</v>
      </c>
      <c r="CV6" s="102" t="s">
        <v>106</v>
      </c>
      <c r="CW6" s="101" t="s">
        <v>106</v>
      </c>
      <c r="CX6" s="101" t="s">
        <v>106</v>
      </c>
      <c r="CY6" s="101" t="s">
        <v>106</v>
      </c>
      <c r="CZ6" s="101" t="s">
        <v>106</v>
      </c>
      <c r="DA6" s="101" t="s">
        <v>106</v>
      </c>
      <c r="DB6" s="101" t="s">
        <v>106</v>
      </c>
      <c r="DC6" s="101" t="s">
        <v>106</v>
      </c>
      <c r="DD6" s="101" t="s">
        <v>106</v>
      </c>
      <c r="DE6" s="101" t="s">
        <v>106</v>
      </c>
      <c r="DF6" s="101" t="s">
        <v>106</v>
      </c>
      <c r="DG6" s="101" t="s">
        <v>106</v>
      </c>
      <c r="DH6" s="101" t="s">
        <v>106</v>
      </c>
      <c r="DI6" s="101" t="s">
        <v>106</v>
      </c>
      <c r="DJ6" s="101" t="s">
        <v>106</v>
      </c>
    </row>
    <row r="7" spans="1:114" s="50" customFormat="1" ht="12" customHeight="1">
      <c r="A7" s="48" t="s">
        <v>107</v>
      </c>
      <c r="B7" s="63" t="s">
        <v>109</v>
      </c>
      <c r="C7" s="48" t="s">
        <v>68</v>
      </c>
      <c r="D7" s="70">
        <f aca="true" t="shared" si="0" ref="D7:I7">SUM(D8:D34)</f>
        <v>24474557</v>
      </c>
      <c r="E7" s="70">
        <f t="shared" si="0"/>
        <v>8243949</v>
      </c>
      <c r="F7" s="70">
        <f t="shared" si="0"/>
        <v>1197024</v>
      </c>
      <c r="G7" s="70">
        <f t="shared" si="0"/>
        <v>100126</v>
      </c>
      <c r="H7" s="70">
        <f t="shared" si="0"/>
        <v>3419700</v>
      </c>
      <c r="I7" s="70">
        <f t="shared" si="0"/>
        <v>2818934</v>
      </c>
      <c r="J7" s="71" t="s">
        <v>110</v>
      </c>
      <c r="K7" s="70">
        <f aca="true" t="shared" si="1" ref="K7:R7">SUM(K8:K34)</f>
        <v>708165</v>
      </c>
      <c r="L7" s="70">
        <f t="shared" si="1"/>
        <v>16230608</v>
      </c>
      <c r="M7" s="70">
        <f t="shared" si="1"/>
        <v>3340684</v>
      </c>
      <c r="N7" s="70">
        <f t="shared" si="1"/>
        <v>360333</v>
      </c>
      <c r="O7" s="70">
        <f t="shared" si="1"/>
        <v>28286</v>
      </c>
      <c r="P7" s="70">
        <f t="shared" si="1"/>
        <v>16802</v>
      </c>
      <c r="Q7" s="70">
        <f t="shared" si="1"/>
        <v>0</v>
      </c>
      <c r="R7" s="70">
        <f t="shared" si="1"/>
        <v>313810</v>
      </c>
      <c r="S7" s="71" t="s">
        <v>110</v>
      </c>
      <c r="T7" s="70">
        <f aca="true" t="shared" si="2" ref="T7:AA7">SUM(T8:T34)</f>
        <v>1435</v>
      </c>
      <c r="U7" s="70">
        <f t="shared" si="2"/>
        <v>2980351</v>
      </c>
      <c r="V7" s="70">
        <f t="shared" si="2"/>
        <v>27815241</v>
      </c>
      <c r="W7" s="70">
        <f t="shared" si="2"/>
        <v>8604282</v>
      </c>
      <c r="X7" s="70">
        <f t="shared" si="2"/>
        <v>1225310</v>
      </c>
      <c r="Y7" s="70">
        <f t="shared" si="2"/>
        <v>116928</v>
      </c>
      <c r="Z7" s="70">
        <f t="shared" si="2"/>
        <v>3419700</v>
      </c>
      <c r="AA7" s="70">
        <f t="shared" si="2"/>
        <v>3132744</v>
      </c>
      <c r="AB7" s="71" t="s">
        <v>110</v>
      </c>
      <c r="AC7" s="70">
        <f aca="true" t="shared" si="3" ref="AC7:BH7">SUM(AC8:AC34)</f>
        <v>709600</v>
      </c>
      <c r="AD7" s="70">
        <f t="shared" si="3"/>
        <v>19210959</v>
      </c>
      <c r="AE7" s="70">
        <f t="shared" si="3"/>
        <v>4782988</v>
      </c>
      <c r="AF7" s="70">
        <f t="shared" si="3"/>
        <v>4725826</v>
      </c>
      <c r="AG7" s="70">
        <f t="shared" si="3"/>
        <v>0</v>
      </c>
      <c r="AH7" s="70">
        <f t="shared" si="3"/>
        <v>4526416</v>
      </c>
      <c r="AI7" s="70">
        <f t="shared" si="3"/>
        <v>11789</v>
      </c>
      <c r="AJ7" s="70">
        <f t="shared" si="3"/>
        <v>187621</v>
      </c>
      <c r="AK7" s="70">
        <f t="shared" si="3"/>
        <v>57162</v>
      </c>
      <c r="AL7" s="70">
        <f t="shared" si="3"/>
        <v>1365965</v>
      </c>
      <c r="AM7" s="70">
        <f t="shared" si="3"/>
        <v>14178211</v>
      </c>
      <c r="AN7" s="70">
        <f t="shared" si="3"/>
        <v>3593803</v>
      </c>
      <c r="AO7" s="70">
        <f t="shared" si="3"/>
        <v>1138839</v>
      </c>
      <c r="AP7" s="70">
        <f t="shared" si="3"/>
        <v>1163378</v>
      </c>
      <c r="AQ7" s="70">
        <f t="shared" si="3"/>
        <v>1234155</v>
      </c>
      <c r="AR7" s="70">
        <f t="shared" si="3"/>
        <v>57431</v>
      </c>
      <c r="AS7" s="70">
        <f t="shared" si="3"/>
        <v>2418321</v>
      </c>
      <c r="AT7" s="70">
        <f t="shared" si="3"/>
        <v>236587</v>
      </c>
      <c r="AU7" s="70">
        <f t="shared" si="3"/>
        <v>2007625</v>
      </c>
      <c r="AV7" s="70">
        <f t="shared" si="3"/>
        <v>174109</v>
      </c>
      <c r="AW7" s="70">
        <f t="shared" si="3"/>
        <v>11476</v>
      </c>
      <c r="AX7" s="70">
        <f t="shared" si="3"/>
        <v>8145006</v>
      </c>
      <c r="AY7" s="70">
        <f t="shared" si="3"/>
        <v>4202593</v>
      </c>
      <c r="AZ7" s="70">
        <f t="shared" si="3"/>
        <v>3436617</v>
      </c>
      <c r="BA7" s="70">
        <f t="shared" si="3"/>
        <v>372601</v>
      </c>
      <c r="BB7" s="70">
        <f t="shared" si="3"/>
        <v>133195</v>
      </c>
      <c r="BC7" s="70">
        <f t="shared" si="3"/>
        <v>3788199</v>
      </c>
      <c r="BD7" s="70">
        <f t="shared" si="3"/>
        <v>9605</v>
      </c>
      <c r="BE7" s="70">
        <f t="shared" si="3"/>
        <v>359194</v>
      </c>
      <c r="BF7" s="70">
        <f t="shared" si="3"/>
        <v>19320393</v>
      </c>
      <c r="BG7" s="70">
        <f t="shared" si="3"/>
        <v>43913</v>
      </c>
      <c r="BH7" s="70">
        <f t="shared" si="3"/>
        <v>43913</v>
      </c>
      <c r="BI7" s="70">
        <f aca="true" t="shared" si="4" ref="BI7:CN7">SUM(BI8:BI34)</f>
        <v>0</v>
      </c>
      <c r="BJ7" s="70">
        <f t="shared" si="4"/>
        <v>43913</v>
      </c>
      <c r="BK7" s="70">
        <f t="shared" si="4"/>
        <v>0</v>
      </c>
      <c r="BL7" s="70">
        <f t="shared" si="4"/>
        <v>0</v>
      </c>
      <c r="BM7" s="70">
        <f t="shared" si="4"/>
        <v>0</v>
      </c>
      <c r="BN7" s="70">
        <f t="shared" si="4"/>
        <v>21451</v>
      </c>
      <c r="BO7" s="70">
        <f t="shared" si="4"/>
        <v>1538771</v>
      </c>
      <c r="BP7" s="70">
        <f t="shared" si="4"/>
        <v>616464</v>
      </c>
      <c r="BQ7" s="70">
        <f t="shared" si="4"/>
        <v>159032</v>
      </c>
      <c r="BR7" s="70">
        <f t="shared" si="4"/>
        <v>260830</v>
      </c>
      <c r="BS7" s="70">
        <f t="shared" si="4"/>
        <v>196602</v>
      </c>
      <c r="BT7" s="70">
        <f t="shared" si="4"/>
        <v>0</v>
      </c>
      <c r="BU7" s="70">
        <f t="shared" si="4"/>
        <v>475866</v>
      </c>
      <c r="BV7" s="70">
        <f t="shared" si="4"/>
        <v>27350</v>
      </c>
      <c r="BW7" s="70">
        <f t="shared" si="4"/>
        <v>448516</v>
      </c>
      <c r="BX7" s="70">
        <f t="shared" si="4"/>
        <v>0</v>
      </c>
      <c r="BY7" s="70">
        <f t="shared" si="4"/>
        <v>0</v>
      </c>
      <c r="BZ7" s="70">
        <f t="shared" si="4"/>
        <v>446441</v>
      </c>
      <c r="CA7" s="70">
        <f t="shared" si="4"/>
        <v>213104</v>
      </c>
      <c r="CB7" s="70">
        <f t="shared" si="4"/>
        <v>204105</v>
      </c>
      <c r="CC7" s="70">
        <f t="shared" si="4"/>
        <v>165</v>
      </c>
      <c r="CD7" s="70">
        <f t="shared" si="4"/>
        <v>29067</v>
      </c>
      <c r="CE7" s="70">
        <f t="shared" si="4"/>
        <v>1599596</v>
      </c>
      <c r="CF7" s="70">
        <f t="shared" si="4"/>
        <v>0</v>
      </c>
      <c r="CG7" s="70">
        <f t="shared" si="4"/>
        <v>136953</v>
      </c>
      <c r="CH7" s="70">
        <f t="shared" si="4"/>
        <v>1719637</v>
      </c>
      <c r="CI7" s="70">
        <f t="shared" si="4"/>
        <v>4826901</v>
      </c>
      <c r="CJ7" s="70">
        <f t="shared" si="4"/>
        <v>4769739</v>
      </c>
      <c r="CK7" s="70">
        <f t="shared" si="4"/>
        <v>0</v>
      </c>
      <c r="CL7" s="70">
        <f t="shared" si="4"/>
        <v>4570329</v>
      </c>
      <c r="CM7" s="70">
        <f t="shared" si="4"/>
        <v>11789</v>
      </c>
      <c r="CN7" s="70">
        <f t="shared" si="4"/>
        <v>187621</v>
      </c>
      <c r="CO7" s="70">
        <f aca="true" t="shared" si="5" ref="CO7:DT7">SUM(CO8:CO34)</f>
        <v>57162</v>
      </c>
      <c r="CP7" s="70">
        <f t="shared" si="5"/>
        <v>1387416</v>
      </c>
      <c r="CQ7" s="70">
        <f t="shared" si="5"/>
        <v>15716982</v>
      </c>
      <c r="CR7" s="70">
        <f t="shared" si="5"/>
        <v>4210267</v>
      </c>
      <c r="CS7" s="70">
        <f t="shared" si="5"/>
        <v>1297871</v>
      </c>
      <c r="CT7" s="70">
        <f t="shared" si="5"/>
        <v>1424208</v>
      </c>
      <c r="CU7" s="70">
        <f t="shared" si="5"/>
        <v>1430757</v>
      </c>
      <c r="CV7" s="70">
        <f t="shared" si="5"/>
        <v>57431</v>
      </c>
      <c r="CW7" s="70">
        <f t="shared" si="5"/>
        <v>2894187</v>
      </c>
      <c r="CX7" s="70">
        <f t="shared" si="5"/>
        <v>263937</v>
      </c>
      <c r="CY7" s="70">
        <f t="shared" si="5"/>
        <v>2456141</v>
      </c>
      <c r="CZ7" s="70">
        <f t="shared" si="5"/>
        <v>174109</v>
      </c>
      <c r="DA7" s="70">
        <f t="shared" si="5"/>
        <v>11476</v>
      </c>
      <c r="DB7" s="70">
        <f t="shared" si="5"/>
        <v>8591447</v>
      </c>
      <c r="DC7" s="70">
        <f t="shared" si="5"/>
        <v>4415697</v>
      </c>
      <c r="DD7" s="70">
        <f t="shared" si="5"/>
        <v>3640722</v>
      </c>
      <c r="DE7" s="70">
        <f t="shared" si="5"/>
        <v>372766</v>
      </c>
      <c r="DF7" s="70">
        <f t="shared" si="5"/>
        <v>162262</v>
      </c>
      <c r="DG7" s="70">
        <f t="shared" si="5"/>
        <v>5387795</v>
      </c>
      <c r="DH7" s="70">
        <f t="shared" si="5"/>
        <v>9605</v>
      </c>
      <c r="DI7" s="70">
        <f t="shared" si="5"/>
        <v>496147</v>
      </c>
      <c r="DJ7" s="70">
        <f t="shared" si="5"/>
        <v>21040030</v>
      </c>
    </row>
    <row r="8" spans="1:114" s="50" customFormat="1" ht="12" customHeight="1">
      <c r="A8" s="51" t="s">
        <v>107</v>
      </c>
      <c r="B8" s="64" t="s">
        <v>111</v>
      </c>
      <c r="C8" s="51" t="s">
        <v>112</v>
      </c>
      <c r="D8" s="72">
        <f aca="true" t="shared" si="6" ref="D8:D34">SUM(E8,+L8)</f>
        <v>6595220</v>
      </c>
      <c r="E8" s="72">
        <f aca="true" t="shared" si="7" ref="E8:E34">SUM(F8:I8)+K8</f>
        <v>2535379</v>
      </c>
      <c r="F8" s="72">
        <v>369465</v>
      </c>
      <c r="G8" s="72">
        <v>0</v>
      </c>
      <c r="H8" s="72">
        <v>738500</v>
      </c>
      <c r="I8" s="72">
        <v>1129619</v>
      </c>
      <c r="J8" s="73" t="s">
        <v>110</v>
      </c>
      <c r="K8" s="72">
        <v>297795</v>
      </c>
      <c r="L8" s="72">
        <v>4059841</v>
      </c>
      <c r="M8" s="72">
        <f aca="true" t="shared" si="8" ref="M8:M34">SUM(N8,+U8)</f>
        <v>560839</v>
      </c>
      <c r="N8" s="72">
        <f aca="true" t="shared" si="9" ref="N8:N34">SUM(O8:R8)+T8</f>
        <v>97139</v>
      </c>
      <c r="O8" s="72">
        <v>0</v>
      </c>
      <c r="P8" s="72">
        <v>0</v>
      </c>
      <c r="Q8" s="72">
        <v>0</v>
      </c>
      <c r="R8" s="72">
        <v>96799</v>
      </c>
      <c r="S8" s="73" t="s">
        <v>110</v>
      </c>
      <c r="T8" s="72">
        <v>340</v>
      </c>
      <c r="U8" s="72">
        <v>463700</v>
      </c>
      <c r="V8" s="72">
        <f aca="true" t="shared" si="10" ref="V8:V34">+SUM(D8,M8)</f>
        <v>7156059</v>
      </c>
      <c r="W8" s="72">
        <f aca="true" t="shared" si="11" ref="W8:W34">+SUM(E8,N8)</f>
        <v>2632518</v>
      </c>
      <c r="X8" s="72">
        <f aca="true" t="shared" si="12" ref="X8:X34">+SUM(F8,O8)</f>
        <v>369465</v>
      </c>
      <c r="Y8" s="72">
        <f aca="true" t="shared" si="13" ref="Y8:Y34">+SUM(G8,P8)</f>
        <v>0</v>
      </c>
      <c r="Z8" s="72">
        <f aca="true" t="shared" si="14" ref="Z8:Z34">+SUM(H8,Q8)</f>
        <v>738500</v>
      </c>
      <c r="AA8" s="72">
        <f aca="true" t="shared" si="15" ref="AA8:AA34">+SUM(I8,R8)</f>
        <v>1226418</v>
      </c>
      <c r="AB8" s="73" t="s">
        <v>110</v>
      </c>
      <c r="AC8" s="72">
        <f aca="true" t="shared" si="16" ref="AC8:AC34">+SUM(K8,T8)</f>
        <v>298135</v>
      </c>
      <c r="AD8" s="72">
        <f aca="true" t="shared" si="17" ref="AD8:AD34">+SUM(L8,U8)</f>
        <v>4523541</v>
      </c>
      <c r="AE8" s="72">
        <f aca="true" t="shared" si="18" ref="AE8:AE34">SUM(AF8,+AK8)</f>
        <v>1722035</v>
      </c>
      <c r="AF8" s="72">
        <f aca="true" t="shared" si="19" ref="AF8:AF34">SUM(AG8:AJ8)</f>
        <v>1677305</v>
      </c>
      <c r="AG8" s="72">
        <v>0</v>
      </c>
      <c r="AH8" s="72">
        <v>1669115</v>
      </c>
      <c r="AI8" s="72">
        <v>8190</v>
      </c>
      <c r="AJ8" s="72">
        <v>0</v>
      </c>
      <c r="AK8" s="72">
        <v>44730</v>
      </c>
      <c r="AL8" s="72">
        <v>0</v>
      </c>
      <c r="AM8" s="72">
        <f aca="true" t="shared" si="20" ref="AM8:AM34">SUM(AN8,AS8,AW8,AX8,BD8)</f>
        <v>4828555</v>
      </c>
      <c r="AN8" s="72">
        <f aca="true" t="shared" si="21" ref="AN8:AN34">SUM(AO8:AR8)</f>
        <v>1426161</v>
      </c>
      <c r="AO8" s="72">
        <v>418473</v>
      </c>
      <c r="AP8" s="72">
        <v>547662</v>
      </c>
      <c r="AQ8" s="72">
        <v>444418</v>
      </c>
      <c r="AR8" s="72">
        <v>15608</v>
      </c>
      <c r="AS8" s="72">
        <f aca="true" t="shared" si="22" ref="AS8:AS34">SUM(AT8:AV8)</f>
        <v>1055199</v>
      </c>
      <c r="AT8" s="72">
        <v>36291</v>
      </c>
      <c r="AU8" s="72">
        <v>944121</v>
      </c>
      <c r="AV8" s="72">
        <v>74787</v>
      </c>
      <c r="AW8" s="72">
        <v>0</v>
      </c>
      <c r="AX8" s="72">
        <f aca="true" t="shared" si="23" ref="AX8:AX34">SUM(AY8:BB8)</f>
        <v>2337787</v>
      </c>
      <c r="AY8" s="72">
        <v>1033294</v>
      </c>
      <c r="AZ8" s="72">
        <v>1189260</v>
      </c>
      <c r="BA8" s="72">
        <v>114976</v>
      </c>
      <c r="BB8" s="72">
        <v>257</v>
      </c>
      <c r="BC8" s="72">
        <v>0</v>
      </c>
      <c r="BD8" s="72">
        <v>9408</v>
      </c>
      <c r="BE8" s="72">
        <v>44630</v>
      </c>
      <c r="BF8" s="72">
        <f aca="true" t="shared" si="24" ref="BF8:BF34">SUM(AE8,+AM8,+BE8)</f>
        <v>6595220</v>
      </c>
      <c r="BG8" s="72">
        <f aca="true" t="shared" si="25" ref="BG8:BG34">SUM(BH8,+BM8)</f>
        <v>0</v>
      </c>
      <c r="BH8" s="72">
        <f aca="true" t="shared" si="26" ref="BH8:BH34">SUM(BI8:BL8)</f>
        <v>0</v>
      </c>
      <c r="BI8" s="72">
        <v>0</v>
      </c>
      <c r="BJ8" s="72">
        <v>0</v>
      </c>
      <c r="BK8" s="72">
        <v>0</v>
      </c>
      <c r="BL8" s="72">
        <v>0</v>
      </c>
      <c r="BM8" s="72">
        <v>0</v>
      </c>
      <c r="BN8" s="72">
        <v>0</v>
      </c>
      <c r="BO8" s="72">
        <f aca="true" t="shared" si="27" ref="BO8:BO34">SUM(BP8,BU8,BY8,BZ8,CF8)</f>
        <v>560839</v>
      </c>
      <c r="BP8" s="72">
        <f aca="true" t="shared" si="28" ref="BP8:BP34">SUM(BQ8:BT8)</f>
        <v>167564</v>
      </c>
      <c r="BQ8" s="72">
        <v>48676</v>
      </c>
      <c r="BR8" s="72">
        <v>0</v>
      </c>
      <c r="BS8" s="72">
        <v>118888</v>
      </c>
      <c r="BT8" s="72">
        <v>0</v>
      </c>
      <c r="BU8" s="72">
        <f aca="true" t="shared" si="29" ref="BU8:BU34">SUM(BV8:BX8)</f>
        <v>190878</v>
      </c>
      <c r="BV8" s="72">
        <v>674</v>
      </c>
      <c r="BW8" s="72">
        <v>190204</v>
      </c>
      <c r="BX8" s="72">
        <v>0</v>
      </c>
      <c r="BY8" s="72">
        <v>0</v>
      </c>
      <c r="BZ8" s="72">
        <f aca="true" t="shared" si="30" ref="BZ8:BZ34">SUM(CA8:CD8)</f>
        <v>202397</v>
      </c>
      <c r="CA8" s="72">
        <v>153516</v>
      </c>
      <c r="CB8" s="72">
        <v>48881</v>
      </c>
      <c r="CC8" s="72">
        <v>0</v>
      </c>
      <c r="CD8" s="72">
        <v>0</v>
      </c>
      <c r="CE8" s="72">
        <v>0</v>
      </c>
      <c r="CF8" s="72">
        <v>0</v>
      </c>
      <c r="CG8" s="72">
        <v>0</v>
      </c>
      <c r="CH8" s="72">
        <f aca="true" t="shared" si="31" ref="CH8:CH34">SUM(BG8,+BO8,+CG8)</f>
        <v>560839</v>
      </c>
      <c r="CI8" s="72">
        <f aca="true" t="shared" si="32" ref="CI8:CI34">SUM(AE8,+BG8)</f>
        <v>1722035</v>
      </c>
      <c r="CJ8" s="72">
        <f aca="true" t="shared" si="33" ref="CJ8:CJ34">SUM(AF8,+BH8)</f>
        <v>1677305</v>
      </c>
      <c r="CK8" s="72">
        <f aca="true" t="shared" si="34" ref="CK8:CK34">SUM(AG8,+BI8)</f>
        <v>0</v>
      </c>
      <c r="CL8" s="72">
        <f aca="true" t="shared" si="35" ref="CL8:CL34">SUM(AH8,+BJ8)</f>
        <v>1669115</v>
      </c>
      <c r="CM8" s="72">
        <f aca="true" t="shared" si="36" ref="CM8:CM34">SUM(AI8,+BK8)</f>
        <v>8190</v>
      </c>
      <c r="CN8" s="72">
        <f aca="true" t="shared" si="37" ref="CN8:CN34">SUM(AJ8,+BL8)</f>
        <v>0</v>
      </c>
      <c r="CO8" s="72">
        <f aca="true" t="shared" si="38" ref="CO8:CO34">SUM(AK8,+BM8)</f>
        <v>44730</v>
      </c>
      <c r="CP8" s="72">
        <f aca="true" t="shared" si="39" ref="CP8:CP34">SUM(AL8,+BN8)</f>
        <v>0</v>
      </c>
      <c r="CQ8" s="72">
        <f aca="true" t="shared" si="40" ref="CQ8:CQ34">SUM(AM8,+BO8)</f>
        <v>5389394</v>
      </c>
      <c r="CR8" s="72">
        <f aca="true" t="shared" si="41" ref="CR8:CR34">SUM(AN8,+BP8)</f>
        <v>1593725</v>
      </c>
      <c r="CS8" s="72">
        <f aca="true" t="shared" si="42" ref="CS8:CS34">SUM(AO8,+BQ8)</f>
        <v>467149</v>
      </c>
      <c r="CT8" s="72">
        <f aca="true" t="shared" si="43" ref="CT8:CT34">SUM(AP8,+BR8)</f>
        <v>547662</v>
      </c>
      <c r="CU8" s="72">
        <f aca="true" t="shared" si="44" ref="CU8:CU34">SUM(AQ8,+BS8)</f>
        <v>563306</v>
      </c>
      <c r="CV8" s="72">
        <f aca="true" t="shared" si="45" ref="CV8:CV34">SUM(AR8,+BT8)</f>
        <v>15608</v>
      </c>
      <c r="CW8" s="72">
        <f aca="true" t="shared" si="46" ref="CW8:CW34">SUM(AS8,+BU8)</f>
        <v>1246077</v>
      </c>
      <c r="CX8" s="72">
        <f aca="true" t="shared" si="47" ref="CX8:CX34">SUM(AT8,+BV8)</f>
        <v>36965</v>
      </c>
      <c r="CY8" s="72">
        <f aca="true" t="shared" si="48" ref="CY8:CY34">SUM(AU8,+BW8)</f>
        <v>1134325</v>
      </c>
      <c r="CZ8" s="72">
        <f aca="true" t="shared" si="49" ref="CZ8:CZ34">SUM(AV8,+BX8)</f>
        <v>74787</v>
      </c>
      <c r="DA8" s="72">
        <f aca="true" t="shared" si="50" ref="DA8:DA34">SUM(AW8,+BY8)</f>
        <v>0</v>
      </c>
      <c r="DB8" s="72">
        <f aca="true" t="shared" si="51" ref="DB8:DB34">SUM(AX8,+BZ8)</f>
        <v>2540184</v>
      </c>
      <c r="DC8" s="72">
        <f aca="true" t="shared" si="52" ref="DC8:DC34">SUM(AY8,+CA8)</f>
        <v>1186810</v>
      </c>
      <c r="DD8" s="72">
        <f aca="true" t="shared" si="53" ref="DD8:DD34">SUM(AZ8,+CB8)</f>
        <v>1238141</v>
      </c>
      <c r="DE8" s="72">
        <f aca="true" t="shared" si="54" ref="DE8:DE34">SUM(BA8,+CC8)</f>
        <v>114976</v>
      </c>
      <c r="DF8" s="72">
        <f aca="true" t="shared" si="55" ref="DF8:DF34">SUM(BB8,+CD8)</f>
        <v>257</v>
      </c>
      <c r="DG8" s="72">
        <f aca="true" t="shared" si="56" ref="DG8:DG34">SUM(BC8,+CE8)</f>
        <v>0</v>
      </c>
      <c r="DH8" s="72">
        <f aca="true" t="shared" si="57" ref="DH8:DH34">SUM(BD8,+CF8)</f>
        <v>9408</v>
      </c>
      <c r="DI8" s="72">
        <f aca="true" t="shared" si="58" ref="DI8:DI34">SUM(BE8,+CG8)</f>
        <v>44630</v>
      </c>
      <c r="DJ8" s="72">
        <f aca="true" t="shared" si="59" ref="DJ8:DJ34">SUM(BF8,+CH8)</f>
        <v>7156059</v>
      </c>
    </row>
    <row r="9" spans="1:114" s="50" customFormat="1" ht="12" customHeight="1">
      <c r="A9" s="51" t="s">
        <v>107</v>
      </c>
      <c r="B9" s="64" t="s">
        <v>113</v>
      </c>
      <c r="C9" s="51" t="s">
        <v>114</v>
      </c>
      <c r="D9" s="72">
        <f t="shared" si="6"/>
        <v>1518539</v>
      </c>
      <c r="E9" s="72">
        <f t="shared" si="7"/>
        <v>590780</v>
      </c>
      <c r="F9" s="72">
        <v>0</v>
      </c>
      <c r="G9" s="72">
        <v>0</v>
      </c>
      <c r="H9" s="72">
        <v>0</v>
      </c>
      <c r="I9" s="72">
        <v>569580</v>
      </c>
      <c r="J9" s="73" t="s">
        <v>110</v>
      </c>
      <c r="K9" s="72">
        <v>21200</v>
      </c>
      <c r="L9" s="72">
        <v>927759</v>
      </c>
      <c r="M9" s="72">
        <f t="shared" si="8"/>
        <v>512714</v>
      </c>
      <c r="N9" s="72">
        <f t="shared" si="9"/>
        <v>139085</v>
      </c>
      <c r="O9" s="72">
        <v>28286</v>
      </c>
      <c r="P9" s="72">
        <v>16802</v>
      </c>
      <c r="Q9" s="72">
        <v>0</v>
      </c>
      <c r="R9" s="72">
        <v>93610</v>
      </c>
      <c r="S9" s="73" t="s">
        <v>110</v>
      </c>
      <c r="T9" s="72">
        <v>387</v>
      </c>
      <c r="U9" s="72">
        <v>373629</v>
      </c>
      <c r="V9" s="72">
        <f t="shared" si="10"/>
        <v>2031253</v>
      </c>
      <c r="W9" s="72">
        <f t="shared" si="11"/>
        <v>729865</v>
      </c>
      <c r="X9" s="72">
        <f t="shared" si="12"/>
        <v>28286</v>
      </c>
      <c r="Y9" s="72">
        <f t="shared" si="13"/>
        <v>16802</v>
      </c>
      <c r="Z9" s="72">
        <f t="shared" si="14"/>
        <v>0</v>
      </c>
      <c r="AA9" s="72">
        <f t="shared" si="15"/>
        <v>663190</v>
      </c>
      <c r="AB9" s="73" t="s">
        <v>110</v>
      </c>
      <c r="AC9" s="72">
        <f t="shared" si="16"/>
        <v>21587</v>
      </c>
      <c r="AD9" s="72">
        <f t="shared" si="17"/>
        <v>1301388</v>
      </c>
      <c r="AE9" s="72">
        <f t="shared" si="18"/>
        <v>83590</v>
      </c>
      <c r="AF9" s="72">
        <f t="shared" si="19"/>
        <v>83590</v>
      </c>
      <c r="AG9" s="72">
        <v>0</v>
      </c>
      <c r="AH9" s="72">
        <v>79991</v>
      </c>
      <c r="AI9" s="72">
        <v>3599</v>
      </c>
      <c r="AJ9" s="72">
        <v>0</v>
      </c>
      <c r="AK9" s="72">
        <v>0</v>
      </c>
      <c r="AL9" s="72">
        <v>0</v>
      </c>
      <c r="AM9" s="72">
        <f t="shared" si="20"/>
        <v>1285387</v>
      </c>
      <c r="AN9" s="72">
        <f t="shared" si="21"/>
        <v>355136</v>
      </c>
      <c r="AO9" s="72">
        <v>103844</v>
      </c>
      <c r="AP9" s="72">
        <v>86867</v>
      </c>
      <c r="AQ9" s="72">
        <v>145099</v>
      </c>
      <c r="AR9" s="72">
        <v>19326</v>
      </c>
      <c r="AS9" s="72">
        <f t="shared" si="22"/>
        <v>237604</v>
      </c>
      <c r="AT9" s="72">
        <v>2853</v>
      </c>
      <c r="AU9" s="72">
        <v>179809</v>
      </c>
      <c r="AV9" s="72">
        <v>54942</v>
      </c>
      <c r="AW9" s="72">
        <v>6164</v>
      </c>
      <c r="AX9" s="72">
        <f t="shared" si="23"/>
        <v>686483</v>
      </c>
      <c r="AY9" s="72">
        <v>501545</v>
      </c>
      <c r="AZ9" s="72">
        <v>180485</v>
      </c>
      <c r="BA9" s="72">
        <v>4453</v>
      </c>
      <c r="BB9" s="72">
        <v>0</v>
      </c>
      <c r="BC9" s="72">
        <v>0</v>
      </c>
      <c r="BD9" s="72">
        <v>0</v>
      </c>
      <c r="BE9" s="72">
        <v>149562</v>
      </c>
      <c r="BF9" s="72">
        <f t="shared" si="24"/>
        <v>1518539</v>
      </c>
      <c r="BG9" s="72">
        <f t="shared" si="25"/>
        <v>43913</v>
      </c>
      <c r="BH9" s="72">
        <f t="shared" si="26"/>
        <v>43913</v>
      </c>
      <c r="BI9" s="72">
        <v>0</v>
      </c>
      <c r="BJ9" s="72">
        <v>43913</v>
      </c>
      <c r="BK9" s="72">
        <v>0</v>
      </c>
      <c r="BL9" s="72">
        <v>0</v>
      </c>
      <c r="BM9" s="72">
        <v>0</v>
      </c>
      <c r="BN9" s="72">
        <v>0</v>
      </c>
      <c r="BO9" s="72">
        <f t="shared" si="27"/>
        <v>372913</v>
      </c>
      <c r="BP9" s="72">
        <f t="shared" si="28"/>
        <v>216480</v>
      </c>
      <c r="BQ9" s="72">
        <v>30547</v>
      </c>
      <c r="BR9" s="72">
        <v>162186</v>
      </c>
      <c r="BS9" s="72">
        <v>23747</v>
      </c>
      <c r="BT9" s="72">
        <v>0</v>
      </c>
      <c r="BU9" s="72">
        <f t="shared" si="29"/>
        <v>101980</v>
      </c>
      <c r="BV9" s="72">
        <v>8538</v>
      </c>
      <c r="BW9" s="72">
        <v>93442</v>
      </c>
      <c r="BX9" s="72">
        <v>0</v>
      </c>
      <c r="BY9" s="72">
        <v>0</v>
      </c>
      <c r="BZ9" s="72">
        <f t="shared" si="30"/>
        <v>54453</v>
      </c>
      <c r="CA9" s="72">
        <v>0</v>
      </c>
      <c r="CB9" s="72">
        <v>54453</v>
      </c>
      <c r="CC9" s="72">
        <v>0</v>
      </c>
      <c r="CD9" s="72">
        <v>0</v>
      </c>
      <c r="CE9" s="72">
        <v>0</v>
      </c>
      <c r="CF9" s="72">
        <v>0</v>
      </c>
      <c r="CG9" s="72">
        <v>95888</v>
      </c>
      <c r="CH9" s="72">
        <f t="shared" si="31"/>
        <v>512714</v>
      </c>
      <c r="CI9" s="72">
        <f t="shared" si="32"/>
        <v>127503</v>
      </c>
      <c r="CJ9" s="72">
        <f t="shared" si="33"/>
        <v>127503</v>
      </c>
      <c r="CK9" s="72">
        <f t="shared" si="34"/>
        <v>0</v>
      </c>
      <c r="CL9" s="72">
        <f t="shared" si="35"/>
        <v>123904</v>
      </c>
      <c r="CM9" s="72">
        <f t="shared" si="36"/>
        <v>3599</v>
      </c>
      <c r="CN9" s="72">
        <f t="shared" si="37"/>
        <v>0</v>
      </c>
      <c r="CO9" s="72">
        <f t="shared" si="38"/>
        <v>0</v>
      </c>
      <c r="CP9" s="72">
        <f t="shared" si="39"/>
        <v>0</v>
      </c>
      <c r="CQ9" s="72">
        <f t="shared" si="40"/>
        <v>1658300</v>
      </c>
      <c r="CR9" s="72">
        <f t="shared" si="41"/>
        <v>571616</v>
      </c>
      <c r="CS9" s="72">
        <f t="shared" si="42"/>
        <v>134391</v>
      </c>
      <c r="CT9" s="72">
        <f t="shared" si="43"/>
        <v>249053</v>
      </c>
      <c r="CU9" s="72">
        <f t="shared" si="44"/>
        <v>168846</v>
      </c>
      <c r="CV9" s="72">
        <f t="shared" si="45"/>
        <v>19326</v>
      </c>
      <c r="CW9" s="72">
        <f t="shared" si="46"/>
        <v>339584</v>
      </c>
      <c r="CX9" s="72">
        <f t="shared" si="47"/>
        <v>11391</v>
      </c>
      <c r="CY9" s="72">
        <f t="shared" si="48"/>
        <v>273251</v>
      </c>
      <c r="CZ9" s="72">
        <f t="shared" si="49"/>
        <v>54942</v>
      </c>
      <c r="DA9" s="72">
        <f t="shared" si="50"/>
        <v>6164</v>
      </c>
      <c r="DB9" s="72">
        <f t="shared" si="51"/>
        <v>740936</v>
      </c>
      <c r="DC9" s="72">
        <f t="shared" si="52"/>
        <v>501545</v>
      </c>
      <c r="DD9" s="72">
        <f t="shared" si="53"/>
        <v>234938</v>
      </c>
      <c r="DE9" s="72">
        <f t="shared" si="54"/>
        <v>4453</v>
      </c>
      <c r="DF9" s="72">
        <f t="shared" si="55"/>
        <v>0</v>
      </c>
      <c r="DG9" s="72">
        <f t="shared" si="56"/>
        <v>0</v>
      </c>
      <c r="DH9" s="72">
        <f t="shared" si="57"/>
        <v>0</v>
      </c>
      <c r="DI9" s="72">
        <f t="shared" si="58"/>
        <v>245450</v>
      </c>
      <c r="DJ9" s="72">
        <f t="shared" si="59"/>
        <v>2031253</v>
      </c>
    </row>
    <row r="10" spans="1:114" s="50" customFormat="1" ht="12" customHeight="1">
      <c r="A10" s="51" t="s">
        <v>107</v>
      </c>
      <c r="B10" s="64" t="s">
        <v>115</v>
      </c>
      <c r="C10" s="51" t="s">
        <v>116</v>
      </c>
      <c r="D10" s="72">
        <f t="shared" si="6"/>
        <v>1333137</v>
      </c>
      <c r="E10" s="72">
        <f t="shared" si="7"/>
        <v>19300</v>
      </c>
      <c r="F10" s="72">
        <v>0</v>
      </c>
      <c r="G10" s="72">
        <v>0</v>
      </c>
      <c r="H10" s="72">
        <v>0</v>
      </c>
      <c r="I10" s="72">
        <v>3051</v>
      </c>
      <c r="J10" s="73" t="s">
        <v>110</v>
      </c>
      <c r="K10" s="72">
        <v>16249</v>
      </c>
      <c r="L10" s="72">
        <v>1313837</v>
      </c>
      <c r="M10" s="72">
        <f t="shared" si="8"/>
        <v>360545</v>
      </c>
      <c r="N10" s="72">
        <f t="shared" si="9"/>
        <v>0</v>
      </c>
      <c r="O10" s="72">
        <v>0</v>
      </c>
      <c r="P10" s="72">
        <v>0</v>
      </c>
      <c r="Q10" s="72">
        <v>0</v>
      </c>
      <c r="R10" s="72">
        <v>0</v>
      </c>
      <c r="S10" s="73" t="s">
        <v>110</v>
      </c>
      <c r="T10" s="72">
        <v>0</v>
      </c>
      <c r="U10" s="72">
        <v>360545</v>
      </c>
      <c r="V10" s="72">
        <f t="shared" si="10"/>
        <v>1693682</v>
      </c>
      <c r="W10" s="72">
        <f t="shared" si="11"/>
        <v>19300</v>
      </c>
      <c r="X10" s="72">
        <f t="shared" si="12"/>
        <v>0</v>
      </c>
      <c r="Y10" s="72">
        <f t="shared" si="13"/>
        <v>0</v>
      </c>
      <c r="Z10" s="72">
        <f t="shared" si="14"/>
        <v>0</v>
      </c>
      <c r="AA10" s="72">
        <f t="shared" si="15"/>
        <v>3051</v>
      </c>
      <c r="AB10" s="73" t="s">
        <v>110</v>
      </c>
      <c r="AC10" s="72">
        <f t="shared" si="16"/>
        <v>16249</v>
      </c>
      <c r="AD10" s="72">
        <f t="shared" si="17"/>
        <v>1674382</v>
      </c>
      <c r="AE10" s="72">
        <f t="shared" si="18"/>
        <v>0</v>
      </c>
      <c r="AF10" s="72">
        <f t="shared" si="19"/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38329</v>
      </c>
      <c r="AM10" s="72">
        <f t="shared" si="20"/>
        <v>439944</v>
      </c>
      <c r="AN10" s="72">
        <f t="shared" si="21"/>
        <v>56147</v>
      </c>
      <c r="AO10" s="72">
        <v>42717</v>
      </c>
      <c r="AP10" s="72">
        <v>13430</v>
      </c>
      <c r="AQ10" s="72">
        <v>0</v>
      </c>
      <c r="AR10" s="72">
        <v>0</v>
      </c>
      <c r="AS10" s="72">
        <f t="shared" si="22"/>
        <v>0</v>
      </c>
      <c r="AT10" s="72">
        <v>0</v>
      </c>
      <c r="AU10" s="72">
        <v>0</v>
      </c>
      <c r="AV10" s="72">
        <v>0</v>
      </c>
      <c r="AW10" s="72">
        <v>0</v>
      </c>
      <c r="AX10" s="72">
        <f t="shared" si="23"/>
        <v>383797</v>
      </c>
      <c r="AY10" s="72">
        <v>383797</v>
      </c>
      <c r="AZ10" s="72">
        <v>0</v>
      </c>
      <c r="BA10" s="72">
        <v>0</v>
      </c>
      <c r="BB10" s="72">
        <v>0</v>
      </c>
      <c r="BC10" s="72">
        <v>854864</v>
      </c>
      <c r="BD10" s="72">
        <v>0</v>
      </c>
      <c r="BE10" s="72">
        <v>0</v>
      </c>
      <c r="BF10" s="72">
        <f t="shared" si="24"/>
        <v>439944</v>
      </c>
      <c r="BG10" s="72">
        <f t="shared" si="25"/>
        <v>0</v>
      </c>
      <c r="BH10" s="72">
        <f t="shared" si="26"/>
        <v>0</v>
      </c>
      <c r="BI10" s="72">
        <v>0</v>
      </c>
      <c r="BJ10" s="72">
        <v>0</v>
      </c>
      <c r="BK10" s="72">
        <v>0</v>
      </c>
      <c r="BL10" s="72">
        <v>0</v>
      </c>
      <c r="BM10" s="72">
        <v>0</v>
      </c>
      <c r="BN10" s="72">
        <v>5817</v>
      </c>
      <c r="BO10" s="72">
        <f t="shared" si="27"/>
        <v>14223</v>
      </c>
      <c r="BP10" s="72">
        <f t="shared" si="28"/>
        <v>14223</v>
      </c>
      <c r="BQ10" s="72">
        <v>14223</v>
      </c>
      <c r="BR10" s="72">
        <v>0</v>
      </c>
      <c r="BS10" s="72">
        <v>0</v>
      </c>
      <c r="BT10" s="72">
        <v>0</v>
      </c>
      <c r="BU10" s="72">
        <f t="shared" si="29"/>
        <v>0</v>
      </c>
      <c r="BV10" s="72">
        <v>0</v>
      </c>
      <c r="BW10" s="72">
        <v>0</v>
      </c>
      <c r="BX10" s="72">
        <v>0</v>
      </c>
      <c r="BY10" s="72">
        <v>0</v>
      </c>
      <c r="BZ10" s="72">
        <f t="shared" si="30"/>
        <v>0</v>
      </c>
      <c r="CA10" s="72">
        <v>0</v>
      </c>
      <c r="CB10" s="72">
        <v>0</v>
      </c>
      <c r="CC10" s="72">
        <v>0</v>
      </c>
      <c r="CD10" s="72">
        <v>0</v>
      </c>
      <c r="CE10" s="72">
        <v>340505</v>
      </c>
      <c r="CF10" s="72">
        <v>0</v>
      </c>
      <c r="CG10" s="72">
        <v>0</v>
      </c>
      <c r="CH10" s="72">
        <f t="shared" si="31"/>
        <v>14223</v>
      </c>
      <c r="CI10" s="72">
        <f t="shared" si="32"/>
        <v>0</v>
      </c>
      <c r="CJ10" s="72">
        <f t="shared" si="33"/>
        <v>0</v>
      </c>
      <c r="CK10" s="72">
        <f t="shared" si="34"/>
        <v>0</v>
      </c>
      <c r="CL10" s="72">
        <f t="shared" si="35"/>
        <v>0</v>
      </c>
      <c r="CM10" s="72">
        <f t="shared" si="36"/>
        <v>0</v>
      </c>
      <c r="CN10" s="72">
        <f t="shared" si="37"/>
        <v>0</v>
      </c>
      <c r="CO10" s="72">
        <f t="shared" si="38"/>
        <v>0</v>
      </c>
      <c r="CP10" s="72">
        <f t="shared" si="39"/>
        <v>44146</v>
      </c>
      <c r="CQ10" s="72">
        <f t="shared" si="40"/>
        <v>454167</v>
      </c>
      <c r="CR10" s="72">
        <f t="shared" si="41"/>
        <v>70370</v>
      </c>
      <c r="CS10" s="72">
        <f t="shared" si="42"/>
        <v>56940</v>
      </c>
      <c r="CT10" s="72">
        <f t="shared" si="43"/>
        <v>13430</v>
      </c>
      <c r="CU10" s="72">
        <f t="shared" si="44"/>
        <v>0</v>
      </c>
      <c r="CV10" s="72">
        <f t="shared" si="45"/>
        <v>0</v>
      </c>
      <c r="CW10" s="72">
        <f t="shared" si="46"/>
        <v>0</v>
      </c>
      <c r="CX10" s="72">
        <f t="shared" si="47"/>
        <v>0</v>
      </c>
      <c r="CY10" s="72">
        <f t="shared" si="48"/>
        <v>0</v>
      </c>
      <c r="CZ10" s="72">
        <f t="shared" si="49"/>
        <v>0</v>
      </c>
      <c r="DA10" s="72">
        <f t="shared" si="50"/>
        <v>0</v>
      </c>
      <c r="DB10" s="72">
        <f t="shared" si="51"/>
        <v>383797</v>
      </c>
      <c r="DC10" s="72">
        <f t="shared" si="52"/>
        <v>383797</v>
      </c>
      <c r="DD10" s="72">
        <f t="shared" si="53"/>
        <v>0</v>
      </c>
      <c r="DE10" s="72">
        <f t="shared" si="54"/>
        <v>0</v>
      </c>
      <c r="DF10" s="72">
        <f t="shared" si="55"/>
        <v>0</v>
      </c>
      <c r="DG10" s="72">
        <f t="shared" si="56"/>
        <v>1195369</v>
      </c>
      <c r="DH10" s="72">
        <f t="shared" si="57"/>
        <v>0</v>
      </c>
      <c r="DI10" s="72">
        <f t="shared" si="58"/>
        <v>0</v>
      </c>
      <c r="DJ10" s="72">
        <f t="shared" si="59"/>
        <v>454167</v>
      </c>
    </row>
    <row r="11" spans="1:114" s="50" customFormat="1" ht="12" customHeight="1">
      <c r="A11" s="51" t="s">
        <v>107</v>
      </c>
      <c r="B11" s="64" t="s">
        <v>117</v>
      </c>
      <c r="C11" s="51" t="s">
        <v>118</v>
      </c>
      <c r="D11" s="72">
        <f t="shared" si="6"/>
        <v>1675582</v>
      </c>
      <c r="E11" s="72">
        <f t="shared" si="7"/>
        <v>331331</v>
      </c>
      <c r="F11" s="72">
        <v>0</v>
      </c>
      <c r="G11" s="72">
        <v>0</v>
      </c>
      <c r="H11" s="72">
        <v>0</v>
      </c>
      <c r="I11" s="72">
        <v>284634</v>
      </c>
      <c r="J11" s="73" t="s">
        <v>110</v>
      </c>
      <c r="K11" s="72">
        <v>46697</v>
      </c>
      <c r="L11" s="72">
        <v>1344251</v>
      </c>
      <c r="M11" s="72">
        <f t="shared" si="8"/>
        <v>162675</v>
      </c>
      <c r="N11" s="72">
        <f t="shared" si="9"/>
        <v>0</v>
      </c>
      <c r="O11" s="72">
        <v>0</v>
      </c>
      <c r="P11" s="72">
        <v>0</v>
      </c>
      <c r="Q11" s="72">
        <v>0</v>
      </c>
      <c r="R11" s="72">
        <v>0</v>
      </c>
      <c r="S11" s="73" t="s">
        <v>110</v>
      </c>
      <c r="T11" s="72">
        <v>0</v>
      </c>
      <c r="U11" s="72">
        <v>162675</v>
      </c>
      <c r="V11" s="72">
        <f t="shared" si="10"/>
        <v>1838257</v>
      </c>
      <c r="W11" s="72">
        <f t="shared" si="11"/>
        <v>331331</v>
      </c>
      <c r="X11" s="72">
        <f t="shared" si="12"/>
        <v>0</v>
      </c>
      <c r="Y11" s="72">
        <f t="shared" si="13"/>
        <v>0</v>
      </c>
      <c r="Z11" s="72">
        <f t="shared" si="14"/>
        <v>0</v>
      </c>
      <c r="AA11" s="72">
        <f t="shared" si="15"/>
        <v>284634</v>
      </c>
      <c r="AB11" s="73" t="s">
        <v>110</v>
      </c>
      <c r="AC11" s="72">
        <f t="shared" si="16"/>
        <v>46697</v>
      </c>
      <c r="AD11" s="72">
        <f t="shared" si="17"/>
        <v>1506926</v>
      </c>
      <c r="AE11" s="72">
        <f t="shared" si="18"/>
        <v>0</v>
      </c>
      <c r="AF11" s="72">
        <f t="shared" si="19"/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2">
        <f t="shared" si="20"/>
        <v>1520105</v>
      </c>
      <c r="AN11" s="72">
        <f t="shared" si="21"/>
        <v>372548</v>
      </c>
      <c r="AO11" s="72">
        <v>114522</v>
      </c>
      <c r="AP11" s="72">
        <v>115170</v>
      </c>
      <c r="AQ11" s="72">
        <v>142856</v>
      </c>
      <c r="AR11" s="72">
        <v>0</v>
      </c>
      <c r="AS11" s="72">
        <f t="shared" si="22"/>
        <v>223362</v>
      </c>
      <c r="AT11" s="72">
        <v>43243</v>
      </c>
      <c r="AU11" s="72">
        <v>178812</v>
      </c>
      <c r="AV11" s="72">
        <v>1307</v>
      </c>
      <c r="AW11" s="72">
        <v>0</v>
      </c>
      <c r="AX11" s="72">
        <f t="shared" si="23"/>
        <v>924195</v>
      </c>
      <c r="AY11" s="72">
        <v>108337</v>
      </c>
      <c r="AZ11" s="72">
        <v>716420</v>
      </c>
      <c r="BA11" s="72">
        <v>81986</v>
      </c>
      <c r="BB11" s="72">
        <v>17452</v>
      </c>
      <c r="BC11" s="72">
        <v>0</v>
      </c>
      <c r="BD11" s="72">
        <v>0</v>
      </c>
      <c r="BE11" s="72">
        <v>155477</v>
      </c>
      <c r="BF11" s="72">
        <f t="shared" si="24"/>
        <v>1675582</v>
      </c>
      <c r="BG11" s="72">
        <f t="shared" si="25"/>
        <v>0</v>
      </c>
      <c r="BH11" s="72">
        <f t="shared" si="26"/>
        <v>0</v>
      </c>
      <c r="BI11" s="72">
        <v>0</v>
      </c>
      <c r="BJ11" s="72">
        <v>0</v>
      </c>
      <c r="BK11" s="72">
        <v>0</v>
      </c>
      <c r="BL11" s="72">
        <v>0</v>
      </c>
      <c r="BM11" s="72">
        <v>0</v>
      </c>
      <c r="BN11" s="72">
        <v>0</v>
      </c>
      <c r="BO11" s="72">
        <f t="shared" si="27"/>
        <v>0</v>
      </c>
      <c r="BP11" s="72">
        <f t="shared" si="28"/>
        <v>0</v>
      </c>
      <c r="BQ11" s="72">
        <v>0</v>
      </c>
      <c r="BR11" s="72">
        <v>0</v>
      </c>
      <c r="BS11" s="72">
        <v>0</v>
      </c>
      <c r="BT11" s="72">
        <v>0</v>
      </c>
      <c r="BU11" s="72">
        <f t="shared" si="29"/>
        <v>0</v>
      </c>
      <c r="BV11" s="72">
        <v>0</v>
      </c>
      <c r="BW11" s="72">
        <v>0</v>
      </c>
      <c r="BX11" s="72">
        <v>0</v>
      </c>
      <c r="BY11" s="72">
        <v>0</v>
      </c>
      <c r="BZ11" s="72">
        <f t="shared" si="30"/>
        <v>0</v>
      </c>
      <c r="CA11" s="72">
        <v>0</v>
      </c>
      <c r="CB11" s="72">
        <v>0</v>
      </c>
      <c r="CC11" s="72">
        <v>0</v>
      </c>
      <c r="CD11" s="72">
        <v>0</v>
      </c>
      <c r="CE11" s="72">
        <v>162675</v>
      </c>
      <c r="CF11" s="72">
        <v>0</v>
      </c>
      <c r="CG11" s="72">
        <v>0</v>
      </c>
      <c r="CH11" s="72">
        <f t="shared" si="31"/>
        <v>0</v>
      </c>
      <c r="CI11" s="72">
        <f t="shared" si="32"/>
        <v>0</v>
      </c>
      <c r="CJ11" s="72">
        <f t="shared" si="33"/>
        <v>0</v>
      </c>
      <c r="CK11" s="72">
        <f t="shared" si="34"/>
        <v>0</v>
      </c>
      <c r="CL11" s="72">
        <f t="shared" si="35"/>
        <v>0</v>
      </c>
      <c r="CM11" s="72">
        <f t="shared" si="36"/>
        <v>0</v>
      </c>
      <c r="CN11" s="72">
        <f t="shared" si="37"/>
        <v>0</v>
      </c>
      <c r="CO11" s="72">
        <f t="shared" si="38"/>
        <v>0</v>
      </c>
      <c r="CP11" s="72">
        <f t="shared" si="39"/>
        <v>0</v>
      </c>
      <c r="CQ11" s="72">
        <f t="shared" si="40"/>
        <v>1520105</v>
      </c>
      <c r="CR11" s="72">
        <f t="shared" si="41"/>
        <v>372548</v>
      </c>
      <c r="CS11" s="72">
        <f t="shared" si="42"/>
        <v>114522</v>
      </c>
      <c r="CT11" s="72">
        <f t="shared" si="43"/>
        <v>115170</v>
      </c>
      <c r="CU11" s="72">
        <f t="shared" si="44"/>
        <v>142856</v>
      </c>
      <c r="CV11" s="72">
        <f t="shared" si="45"/>
        <v>0</v>
      </c>
      <c r="CW11" s="72">
        <f t="shared" si="46"/>
        <v>223362</v>
      </c>
      <c r="CX11" s="72">
        <f t="shared" si="47"/>
        <v>43243</v>
      </c>
      <c r="CY11" s="72">
        <f t="shared" si="48"/>
        <v>178812</v>
      </c>
      <c r="CZ11" s="72">
        <f t="shared" si="49"/>
        <v>1307</v>
      </c>
      <c r="DA11" s="72">
        <f t="shared" si="50"/>
        <v>0</v>
      </c>
      <c r="DB11" s="72">
        <f t="shared" si="51"/>
        <v>924195</v>
      </c>
      <c r="DC11" s="72">
        <f t="shared" si="52"/>
        <v>108337</v>
      </c>
      <c r="DD11" s="72">
        <f t="shared" si="53"/>
        <v>716420</v>
      </c>
      <c r="DE11" s="72">
        <f t="shared" si="54"/>
        <v>81986</v>
      </c>
      <c r="DF11" s="72">
        <f t="shared" si="55"/>
        <v>17452</v>
      </c>
      <c r="DG11" s="72">
        <f t="shared" si="56"/>
        <v>162675</v>
      </c>
      <c r="DH11" s="72">
        <f t="shared" si="57"/>
        <v>0</v>
      </c>
      <c r="DI11" s="72">
        <f t="shared" si="58"/>
        <v>155477</v>
      </c>
      <c r="DJ11" s="72">
        <f t="shared" si="59"/>
        <v>1675582</v>
      </c>
    </row>
    <row r="12" spans="1:114" s="50" customFormat="1" ht="12" customHeight="1">
      <c r="A12" s="53" t="s">
        <v>107</v>
      </c>
      <c r="B12" s="54" t="s">
        <v>119</v>
      </c>
      <c r="C12" s="53" t="s">
        <v>120</v>
      </c>
      <c r="D12" s="74">
        <f t="shared" si="6"/>
        <v>1041377</v>
      </c>
      <c r="E12" s="74">
        <f t="shared" si="7"/>
        <v>301059</v>
      </c>
      <c r="F12" s="74">
        <v>17400</v>
      </c>
      <c r="G12" s="74">
        <v>0</v>
      </c>
      <c r="H12" s="74">
        <v>0</v>
      </c>
      <c r="I12" s="74">
        <v>249256</v>
      </c>
      <c r="J12" s="75" t="s">
        <v>110</v>
      </c>
      <c r="K12" s="74">
        <v>34403</v>
      </c>
      <c r="L12" s="74">
        <v>740318</v>
      </c>
      <c r="M12" s="74">
        <f t="shared" si="8"/>
        <v>321818</v>
      </c>
      <c r="N12" s="74">
        <f t="shared" si="9"/>
        <v>62839</v>
      </c>
      <c r="O12" s="74">
        <v>0</v>
      </c>
      <c r="P12" s="74">
        <v>0</v>
      </c>
      <c r="Q12" s="74">
        <v>0</v>
      </c>
      <c r="R12" s="74">
        <v>62170</v>
      </c>
      <c r="S12" s="75" t="s">
        <v>110</v>
      </c>
      <c r="T12" s="74">
        <v>669</v>
      </c>
      <c r="U12" s="74">
        <v>258979</v>
      </c>
      <c r="V12" s="74">
        <f t="shared" si="10"/>
        <v>1363195</v>
      </c>
      <c r="W12" s="74">
        <f t="shared" si="11"/>
        <v>363898</v>
      </c>
      <c r="X12" s="74">
        <f t="shared" si="12"/>
        <v>17400</v>
      </c>
      <c r="Y12" s="74">
        <f t="shared" si="13"/>
        <v>0</v>
      </c>
      <c r="Z12" s="74">
        <f t="shared" si="14"/>
        <v>0</v>
      </c>
      <c r="AA12" s="74">
        <f t="shared" si="15"/>
        <v>311426</v>
      </c>
      <c r="AB12" s="75" t="s">
        <v>110</v>
      </c>
      <c r="AC12" s="74">
        <f t="shared" si="16"/>
        <v>35072</v>
      </c>
      <c r="AD12" s="74">
        <f t="shared" si="17"/>
        <v>999297</v>
      </c>
      <c r="AE12" s="74">
        <f t="shared" si="18"/>
        <v>64029</v>
      </c>
      <c r="AF12" s="74">
        <f t="shared" si="19"/>
        <v>58569</v>
      </c>
      <c r="AG12" s="74">
        <v>0</v>
      </c>
      <c r="AH12" s="74">
        <v>58569</v>
      </c>
      <c r="AI12" s="74">
        <v>0</v>
      </c>
      <c r="AJ12" s="74">
        <v>0</v>
      </c>
      <c r="AK12" s="74">
        <v>5460</v>
      </c>
      <c r="AL12" s="74">
        <v>0</v>
      </c>
      <c r="AM12" s="74">
        <f t="shared" si="20"/>
        <v>977348</v>
      </c>
      <c r="AN12" s="74">
        <f t="shared" si="21"/>
        <v>480875</v>
      </c>
      <c r="AO12" s="74">
        <v>46865</v>
      </c>
      <c r="AP12" s="74">
        <v>211222</v>
      </c>
      <c r="AQ12" s="74">
        <v>222788</v>
      </c>
      <c r="AR12" s="74">
        <v>0</v>
      </c>
      <c r="AS12" s="74">
        <f t="shared" si="22"/>
        <v>196529</v>
      </c>
      <c r="AT12" s="74">
        <v>50853</v>
      </c>
      <c r="AU12" s="74">
        <v>132977</v>
      </c>
      <c r="AV12" s="74">
        <v>12699</v>
      </c>
      <c r="AW12" s="74">
        <v>0</v>
      </c>
      <c r="AX12" s="74">
        <f t="shared" si="23"/>
        <v>299944</v>
      </c>
      <c r="AY12" s="74">
        <v>101156</v>
      </c>
      <c r="AZ12" s="74">
        <v>150011</v>
      </c>
      <c r="BA12" s="74">
        <v>16834</v>
      </c>
      <c r="BB12" s="74">
        <v>31943</v>
      </c>
      <c r="BC12" s="74">
        <v>0</v>
      </c>
      <c r="BD12" s="74">
        <v>0</v>
      </c>
      <c r="BE12" s="74">
        <v>0</v>
      </c>
      <c r="BF12" s="74">
        <f t="shared" si="24"/>
        <v>1041377</v>
      </c>
      <c r="BG12" s="74">
        <f t="shared" si="25"/>
        <v>0</v>
      </c>
      <c r="BH12" s="74">
        <f t="shared" si="26"/>
        <v>0</v>
      </c>
      <c r="BI12" s="74">
        <v>0</v>
      </c>
      <c r="BJ12" s="74">
        <v>0</v>
      </c>
      <c r="BK12" s="74">
        <v>0</v>
      </c>
      <c r="BL12" s="74">
        <v>0</v>
      </c>
      <c r="BM12" s="74">
        <v>0</v>
      </c>
      <c r="BN12" s="74">
        <v>0</v>
      </c>
      <c r="BO12" s="74">
        <f t="shared" si="27"/>
        <v>321818</v>
      </c>
      <c r="BP12" s="74">
        <f t="shared" si="28"/>
        <v>199476</v>
      </c>
      <c r="BQ12" s="74">
        <v>46865</v>
      </c>
      <c r="BR12" s="74">
        <v>98644</v>
      </c>
      <c r="BS12" s="74">
        <v>53967</v>
      </c>
      <c r="BT12" s="74">
        <v>0</v>
      </c>
      <c r="BU12" s="74">
        <f t="shared" si="29"/>
        <v>92136</v>
      </c>
      <c r="BV12" s="74">
        <v>15121</v>
      </c>
      <c r="BW12" s="74">
        <v>77015</v>
      </c>
      <c r="BX12" s="74">
        <v>0</v>
      </c>
      <c r="BY12" s="74">
        <v>0</v>
      </c>
      <c r="BZ12" s="74">
        <f t="shared" si="30"/>
        <v>30206</v>
      </c>
      <c r="CA12" s="74">
        <v>6930</v>
      </c>
      <c r="CB12" s="74">
        <v>23276</v>
      </c>
      <c r="CC12" s="74">
        <v>0</v>
      </c>
      <c r="CD12" s="74">
        <v>0</v>
      </c>
      <c r="CE12" s="74">
        <v>0</v>
      </c>
      <c r="CF12" s="74">
        <v>0</v>
      </c>
      <c r="CG12" s="74">
        <v>0</v>
      </c>
      <c r="CH12" s="74">
        <f t="shared" si="31"/>
        <v>321818</v>
      </c>
      <c r="CI12" s="74">
        <f t="shared" si="32"/>
        <v>64029</v>
      </c>
      <c r="CJ12" s="74">
        <f t="shared" si="33"/>
        <v>58569</v>
      </c>
      <c r="CK12" s="74">
        <f t="shared" si="34"/>
        <v>0</v>
      </c>
      <c r="CL12" s="74">
        <f t="shared" si="35"/>
        <v>58569</v>
      </c>
      <c r="CM12" s="74">
        <f t="shared" si="36"/>
        <v>0</v>
      </c>
      <c r="CN12" s="74">
        <f t="shared" si="37"/>
        <v>0</v>
      </c>
      <c r="CO12" s="74">
        <f t="shared" si="38"/>
        <v>5460</v>
      </c>
      <c r="CP12" s="74">
        <f t="shared" si="39"/>
        <v>0</v>
      </c>
      <c r="CQ12" s="74">
        <f t="shared" si="40"/>
        <v>1299166</v>
      </c>
      <c r="CR12" s="74">
        <f t="shared" si="41"/>
        <v>680351</v>
      </c>
      <c r="CS12" s="74">
        <f t="shared" si="42"/>
        <v>93730</v>
      </c>
      <c r="CT12" s="74">
        <f t="shared" si="43"/>
        <v>309866</v>
      </c>
      <c r="CU12" s="74">
        <f t="shared" si="44"/>
        <v>276755</v>
      </c>
      <c r="CV12" s="74">
        <f t="shared" si="45"/>
        <v>0</v>
      </c>
      <c r="CW12" s="74">
        <f t="shared" si="46"/>
        <v>288665</v>
      </c>
      <c r="CX12" s="74">
        <f t="shared" si="47"/>
        <v>65974</v>
      </c>
      <c r="CY12" s="74">
        <f t="shared" si="48"/>
        <v>209992</v>
      </c>
      <c r="CZ12" s="74">
        <f t="shared" si="49"/>
        <v>12699</v>
      </c>
      <c r="DA12" s="74">
        <f t="shared" si="50"/>
        <v>0</v>
      </c>
      <c r="DB12" s="74">
        <f t="shared" si="51"/>
        <v>330150</v>
      </c>
      <c r="DC12" s="74">
        <f t="shared" si="52"/>
        <v>108086</v>
      </c>
      <c r="DD12" s="74">
        <f t="shared" si="53"/>
        <v>173287</v>
      </c>
      <c r="DE12" s="74">
        <f t="shared" si="54"/>
        <v>16834</v>
      </c>
      <c r="DF12" s="74">
        <f t="shared" si="55"/>
        <v>31943</v>
      </c>
      <c r="DG12" s="74">
        <f t="shared" si="56"/>
        <v>0</v>
      </c>
      <c r="DH12" s="74">
        <f t="shared" si="57"/>
        <v>0</v>
      </c>
      <c r="DI12" s="74">
        <f t="shared" si="58"/>
        <v>0</v>
      </c>
      <c r="DJ12" s="74">
        <f t="shared" si="59"/>
        <v>1363195</v>
      </c>
    </row>
    <row r="13" spans="1:114" s="50" customFormat="1" ht="12" customHeight="1">
      <c r="A13" s="53" t="s">
        <v>107</v>
      </c>
      <c r="B13" s="54" t="s">
        <v>121</v>
      </c>
      <c r="C13" s="53" t="s">
        <v>122</v>
      </c>
      <c r="D13" s="74">
        <f t="shared" si="6"/>
        <v>4115597</v>
      </c>
      <c r="E13" s="74">
        <f t="shared" si="7"/>
        <v>2794442</v>
      </c>
      <c r="F13" s="74">
        <v>810159</v>
      </c>
      <c r="G13" s="74">
        <v>96076</v>
      </c>
      <c r="H13" s="74">
        <v>1718900</v>
      </c>
      <c r="I13" s="74">
        <v>62824</v>
      </c>
      <c r="J13" s="75" t="s">
        <v>110</v>
      </c>
      <c r="K13" s="74">
        <v>106483</v>
      </c>
      <c r="L13" s="74">
        <v>1321155</v>
      </c>
      <c r="M13" s="74">
        <f t="shared" si="8"/>
        <v>206650</v>
      </c>
      <c r="N13" s="74">
        <f t="shared" si="9"/>
        <v>61246</v>
      </c>
      <c r="O13" s="74">
        <v>0</v>
      </c>
      <c r="P13" s="74">
        <v>0</v>
      </c>
      <c r="Q13" s="74">
        <v>0</v>
      </c>
      <c r="R13" s="74">
        <v>61231</v>
      </c>
      <c r="S13" s="75" t="s">
        <v>110</v>
      </c>
      <c r="T13" s="74">
        <v>15</v>
      </c>
      <c r="U13" s="74">
        <v>145404</v>
      </c>
      <c r="V13" s="74">
        <f t="shared" si="10"/>
        <v>4322247</v>
      </c>
      <c r="W13" s="74">
        <f t="shared" si="11"/>
        <v>2855688</v>
      </c>
      <c r="X13" s="74">
        <f t="shared" si="12"/>
        <v>810159</v>
      </c>
      <c r="Y13" s="74">
        <f t="shared" si="13"/>
        <v>96076</v>
      </c>
      <c r="Z13" s="74">
        <f t="shared" si="14"/>
        <v>1718900</v>
      </c>
      <c r="AA13" s="74">
        <f t="shared" si="15"/>
        <v>124055</v>
      </c>
      <c r="AB13" s="75" t="s">
        <v>110</v>
      </c>
      <c r="AC13" s="74">
        <f t="shared" si="16"/>
        <v>106498</v>
      </c>
      <c r="AD13" s="74">
        <f t="shared" si="17"/>
        <v>1466559</v>
      </c>
      <c r="AE13" s="74">
        <f t="shared" si="18"/>
        <v>2913334</v>
      </c>
      <c r="AF13" s="74">
        <f t="shared" si="19"/>
        <v>2906362</v>
      </c>
      <c r="AG13" s="74">
        <v>0</v>
      </c>
      <c r="AH13" s="74">
        <v>2718741</v>
      </c>
      <c r="AI13" s="74">
        <v>0</v>
      </c>
      <c r="AJ13" s="74">
        <v>187621</v>
      </c>
      <c r="AK13" s="74">
        <v>6972</v>
      </c>
      <c r="AL13" s="74">
        <v>0</v>
      </c>
      <c r="AM13" s="74">
        <f t="shared" si="20"/>
        <v>1192738</v>
      </c>
      <c r="AN13" s="74">
        <f t="shared" si="21"/>
        <v>425963</v>
      </c>
      <c r="AO13" s="74">
        <v>158522</v>
      </c>
      <c r="AP13" s="74"/>
      <c r="AQ13" s="74">
        <v>261327</v>
      </c>
      <c r="AR13" s="74">
        <v>6114</v>
      </c>
      <c r="AS13" s="74">
        <f t="shared" si="22"/>
        <v>219766</v>
      </c>
      <c r="AT13" s="74">
        <v>1985</v>
      </c>
      <c r="AU13" s="74">
        <v>210460</v>
      </c>
      <c r="AV13" s="74">
        <v>7321</v>
      </c>
      <c r="AW13" s="74">
        <v>0</v>
      </c>
      <c r="AX13" s="74">
        <f t="shared" si="23"/>
        <v>547009</v>
      </c>
      <c r="AY13" s="74">
        <v>334753</v>
      </c>
      <c r="AZ13" s="74">
        <v>134542</v>
      </c>
      <c r="BA13" s="74">
        <v>72989</v>
      </c>
      <c r="BB13" s="74">
        <v>4725</v>
      </c>
      <c r="BC13" s="74">
        <v>0</v>
      </c>
      <c r="BD13" s="74">
        <v>0</v>
      </c>
      <c r="BE13" s="74">
        <v>9525</v>
      </c>
      <c r="BF13" s="74">
        <f t="shared" si="24"/>
        <v>4115597</v>
      </c>
      <c r="BG13" s="74">
        <f t="shared" si="25"/>
        <v>0</v>
      </c>
      <c r="BH13" s="74">
        <f t="shared" si="26"/>
        <v>0</v>
      </c>
      <c r="BI13" s="74">
        <v>0</v>
      </c>
      <c r="BJ13" s="74">
        <v>0</v>
      </c>
      <c r="BK13" s="74">
        <v>0</v>
      </c>
      <c r="BL13" s="74">
        <v>0</v>
      </c>
      <c r="BM13" s="74">
        <v>0</v>
      </c>
      <c r="BN13" s="74">
        <v>0</v>
      </c>
      <c r="BO13" s="74">
        <f t="shared" si="27"/>
        <v>206650</v>
      </c>
      <c r="BP13" s="74">
        <f t="shared" si="28"/>
        <v>8199</v>
      </c>
      <c r="BQ13" s="74">
        <v>8199</v>
      </c>
      <c r="BR13" s="74">
        <v>0</v>
      </c>
      <c r="BS13" s="74">
        <v>0</v>
      </c>
      <c r="BT13" s="74">
        <v>0</v>
      </c>
      <c r="BU13" s="74">
        <f t="shared" si="29"/>
        <v>72812</v>
      </c>
      <c r="BV13" s="74">
        <v>1267</v>
      </c>
      <c r="BW13" s="74">
        <v>71545</v>
      </c>
      <c r="BX13" s="74">
        <v>0</v>
      </c>
      <c r="BY13" s="74">
        <v>0</v>
      </c>
      <c r="BZ13" s="74">
        <f t="shared" si="30"/>
        <v>125639</v>
      </c>
      <c r="CA13" s="74">
        <v>52658</v>
      </c>
      <c r="CB13" s="74">
        <v>71299</v>
      </c>
      <c r="CC13" s="74">
        <v>0</v>
      </c>
      <c r="CD13" s="74">
        <v>1682</v>
      </c>
      <c r="CE13" s="74">
        <v>0</v>
      </c>
      <c r="CF13" s="74">
        <v>0</v>
      </c>
      <c r="CG13" s="74">
        <v>0</v>
      </c>
      <c r="CH13" s="74">
        <f t="shared" si="31"/>
        <v>206650</v>
      </c>
      <c r="CI13" s="74">
        <f t="shared" si="32"/>
        <v>2913334</v>
      </c>
      <c r="CJ13" s="74">
        <f t="shared" si="33"/>
        <v>2906362</v>
      </c>
      <c r="CK13" s="74">
        <f t="shared" si="34"/>
        <v>0</v>
      </c>
      <c r="CL13" s="74">
        <f t="shared" si="35"/>
        <v>2718741</v>
      </c>
      <c r="CM13" s="74">
        <f t="shared" si="36"/>
        <v>0</v>
      </c>
      <c r="CN13" s="74">
        <f t="shared" si="37"/>
        <v>187621</v>
      </c>
      <c r="CO13" s="74">
        <f t="shared" si="38"/>
        <v>6972</v>
      </c>
      <c r="CP13" s="74">
        <f t="shared" si="39"/>
        <v>0</v>
      </c>
      <c r="CQ13" s="74">
        <f t="shared" si="40"/>
        <v>1399388</v>
      </c>
      <c r="CR13" s="74">
        <f t="shared" si="41"/>
        <v>434162</v>
      </c>
      <c r="CS13" s="74">
        <f t="shared" si="42"/>
        <v>166721</v>
      </c>
      <c r="CT13" s="74">
        <f t="shared" si="43"/>
        <v>0</v>
      </c>
      <c r="CU13" s="74">
        <f t="shared" si="44"/>
        <v>261327</v>
      </c>
      <c r="CV13" s="74">
        <f t="shared" si="45"/>
        <v>6114</v>
      </c>
      <c r="CW13" s="74">
        <f t="shared" si="46"/>
        <v>292578</v>
      </c>
      <c r="CX13" s="74">
        <f t="shared" si="47"/>
        <v>3252</v>
      </c>
      <c r="CY13" s="74">
        <f t="shared" si="48"/>
        <v>282005</v>
      </c>
      <c r="CZ13" s="74">
        <f t="shared" si="49"/>
        <v>7321</v>
      </c>
      <c r="DA13" s="74">
        <f t="shared" si="50"/>
        <v>0</v>
      </c>
      <c r="DB13" s="74">
        <f t="shared" si="51"/>
        <v>672648</v>
      </c>
      <c r="DC13" s="74">
        <f t="shared" si="52"/>
        <v>387411</v>
      </c>
      <c r="DD13" s="74">
        <f t="shared" si="53"/>
        <v>205841</v>
      </c>
      <c r="DE13" s="74">
        <f t="shared" si="54"/>
        <v>72989</v>
      </c>
      <c r="DF13" s="74">
        <f t="shared" si="55"/>
        <v>6407</v>
      </c>
      <c r="DG13" s="74">
        <f t="shared" si="56"/>
        <v>0</v>
      </c>
      <c r="DH13" s="74">
        <f t="shared" si="57"/>
        <v>0</v>
      </c>
      <c r="DI13" s="74">
        <f t="shared" si="58"/>
        <v>9525</v>
      </c>
      <c r="DJ13" s="74">
        <f t="shared" si="59"/>
        <v>4322247</v>
      </c>
    </row>
    <row r="14" spans="1:114" s="50" customFormat="1" ht="12" customHeight="1">
      <c r="A14" s="53" t="s">
        <v>107</v>
      </c>
      <c r="B14" s="54" t="s">
        <v>123</v>
      </c>
      <c r="C14" s="53" t="s">
        <v>124</v>
      </c>
      <c r="D14" s="74">
        <f t="shared" si="6"/>
        <v>1333161</v>
      </c>
      <c r="E14" s="74">
        <f t="shared" si="7"/>
        <v>1710</v>
      </c>
      <c r="F14" s="74">
        <v>0</v>
      </c>
      <c r="G14" s="74">
        <v>0</v>
      </c>
      <c r="H14" s="74">
        <v>0</v>
      </c>
      <c r="I14" s="74">
        <v>1710</v>
      </c>
      <c r="J14" s="75" t="s">
        <v>110</v>
      </c>
      <c r="K14" s="74">
        <v>0</v>
      </c>
      <c r="L14" s="74">
        <v>1331451</v>
      </c>
      <c r="M14" s="74">
        <f t="shared" si="8"/>
        <v>165903</v>
      </c>
      <c r="N14" s="74">
        <f t="shared" si="9"/>
        <v>0</v>
      </c>
      <c r="O14" s="74">
        <v>0</v>
      </c>
      <c r="P14" s="74">
        <v>0</v>
      </c>
      <c r="Q14" s="74">
        <v>0</v>
      </c>
      <c r="R14" s="74">
        <v>0</v>
      </c>
      <c r="S14" s="75" t="s">
        <v>110</v>
      </c>
      <c r="T14" s="74">
        <v>0</v>
      </c>
      <c r="U14" s="74">
        <v>165903</v>
      </c>
      <c r="V14" s="74">
        <f t="shared" si="10"/>
        <v>1499064</v>
      </c>
      <c r="W14" s="74">
        <f t="shared" si="11"/>
        <v>1710</v>
      </c>
      <c r="X14" s="74">
        <f t="shared" si="12"/>
        <v>0</v>
      </c>
      <c r="Y14" s="74">
        <f t="shared" si="13"/>
        <v>0</v>
      </c>
      <c r="Z14" s="74">
        <f t="shared" si="14"/>
        <v>0</v>
      </c>
      <c r="AA14" s="74">
        <f t="shared" si="15"/>
        <v>1710</v>
      </c>
      <c r="AB14" s="75" t="s">
        <v>110</v>
      </c>
      <c r="AC14" s="74">
        <f t="shared" si="16"/>
        <v>0</v>
      </c>
      <c r="AD14" s="74">
        <f t="shared" si="17"/>
        <v>1497354</v>
      </c>
      <c r="AE14" s="74">
        <f t="shared" si="18"/>
        <v>0</v>
      </c>
      <c r="AF14" s="74">
        <f t="shared" si="19"/>
        <v>0</v>
      </c>
      <c r="AG14" s="74">
        <v>0</v>
      </c>
      <c r="AH14" s="74">
        <v>0</v>
      </c>
      <c r="AI14" s="74">
        <v>0</v>
      </c>
      <c r="AJ14" s="74">
        <v>0</v>
      </c>
      <c r="AK14" s="74">
        <v>0</v>
      </c>
      <c r="AL14" s="74">
        <v>66200</v>
      </c>
      <c r="AM14" s="74">
        <f t="shared" si="20"/>
        <v>504075</v>
      </c>
      <c r="AN14" s="74">
        <f t="shared" si="21"/>
        <v>51356</v>
      </c>
      <c r="AO14" s="74">
        <v>35267</v>
      </c>
      <c r="AP14" s="74">
        <v>16089</v>
      </c>
      <c r="AQ14" s="74">
        <v>0</v>
      </c>
      <c r="AR14" s="74">
        <v>0</v>
      </c>
      <c r="AS14" s="74">
        <f t="shared" si="22"/>
        <v>0</v>
      </c>
      <c r="AT14" s="74">
        <v>0</v>
      </c>
      <c r="AU14" s="74">
        <v>0</v>
      </c>
      <c r="AV14" s="74">
        <v>0</v>
      </c>
      <c r="AW14" s="74">
        <v>0</v>
      </c>
      <c r="AX14" s="74">
        <f t="shared" si="23"/>
        <v>452719</v>
      </c>
      <c r="AY14" s="74">
        <v>452719</v>
      </c>
      <c r="AZ14" s="74">
        <v>0</v>
      </c>
      <c r="BA14" s="74">
        <v>0</v>
      </c>
      <c r="BB14" s="74">
        <v>0</v>
      </c>
      <c r="BC14" s="74">
        <v>762886</v>
      </c>
      <c r="BD14" s="74">
        <v>0</v>
      </c>
      <c r="BE14" s="74">
        <v>0</v>
      </c>
      <c r="BF14" s="74">
        <f t="shared" si="24"/>
        <v>504075</v>
      </c>
      <c r="BG14" s="74">
        <f t="shared" si="25"/>
        <v>0</v>
      </c>
      <c r="BH14" s="74">
        <f t="shared" si="26"/>
        <v>0</v>
      </c>
      <c r="BI14" s="74">
        <v>0</v>
      </c>
      <c r="BJ14" s="74">
        <v>0</v>
      </c>
      <c r="BK14" s="74">
        <v>0</v>
      </c>
      <c r="BL14" s="74">
        <v>0</v>
      </c>
      <c r="BM14" s="74">
        <v>0</v>
      </c>
      <c r="BN14" s="74">
        <v>0</v>
      </c>
      <c r="BO14" s="74">
        <f t="shared" si="27"/>
        <v>0</v>
      </c>
      <c r="BP14" s="74">
        <f t="shared" si="28"/>
        <v>0</v>
      </c>
      <c r="BQ14" s="74">
        <v>0</v>
      </c>
      <c r="BR14" s="74">
        <v>0</v>
      </c>
      <c r="BS14" s="74">
        <v>0</v>
      </c>
      <c r="BT14" s="74">
        <v>0</v>
      </c>
      <c r="BU14" s="74">
        <f t="shared" si="29"/>
        <v>0</v>
      </c>
      <c r="BV14" s="74">
        <v>0</v>
      </c>
      <c r="BW14" s="74">
        <v>0</v>
      </c>
      <c r="BX14" s="74">
        <v>0</v>
      </c>
      <c r="BY14" s="74">
        <v>0</v>
      </c>
      <c r="BZ14" s="74">
        <f t="shared" si="30"/>
        <v>0</v>
      </c>
      <c r="CA14" s="74">
        <v>0</v>
      </c>
      <c r="CB14" s="74">
        <v>0</v>
      </c>
      <c r="CC14" s="74">
        <v>0</v>
      </c>
      <c r="CD14" s="74">
        <v>0</v>
      </c>
      <c r="CE14" s="74">
        <v>165903</v>
      </c>
      <c r="CF14" s="74">
        <v>0</v>
      </c>
      <c r="CG14" s="74">
        <v>0</v>
      </c>
      <c r="CH14" s="74">
        <f t="shared" si="31"/>
        <v>0</v>
      </c>
      <c r="CI14" s="74">
        <f t="shared" si="32"/>
        <v>0</v>
      </c>
      <c r="CJ14" s="74">
        <f t="shared" si="33"/>
        <v>0</v>
      </c>
      <c r="CK14" s="74">
        <f t="shared" si="34"/>
        <v>0</v>
      </c>
      <c r="CL14" s="74">
        <f t="shared" si="35"/>
        <v>0</v>
      </c>
      <c r="CM14" s="74">
        <f t="shared" si="36"/>
        <v>0</v>
      </c>
      <c r="CN14" s="74">
        <f t="shared" si="37"/>
        <v>0</v>
      </c>
      <c r="CO14" s="74">
        <f t="shared" si="38"/>
        <v>0</v>
      </c>
      <c r="CP14" s="74">
        <f t="shared" si="39"/>
        <v>66200</v>
      </c>
      <c r="CQ14" s="74">
        <f t="shared" si="40"/>
        <v>504075</v>
      </c>
      <c r="CR14" s="74">
        <f t="shared" si="41"/>
        <v>51356</v>
      </c>
      <c r="CS14" s="74">
        <f t="shared" si="42"/>
        <v>35267</v>
      </c>
      <c r="CT14" s="74">
        <f t="shared" si="43"/>
        <v>16089</v>
      </c>
      <c r="CU14" s="74">
        <f t="shared" si="44"/>
        <v>0</v>
      </c>
      <c r="CV14" s="74">
        <f t="shared" si="45"/>
        <v>0</v>
      </c>
      <c r="CW14" s="74">
        <f t="shared" si="46"/>
        <v>0</v>
      </c>
      <c r="CX14" s="74">
        <f t="shared" si="47"/>
        <v>0</v>
      </c>
      <c r="CY14" s="74">
        <f t="shared" si="48"/>
        <v>0</v>
      </c>
      <c r="CZ14" s="74">
        <f t="shared" si="49"/>
        <v>0</v>
      </c>
      <c r="DA14" s="74">
        <f t="shared" si="50"/>
        <v>0</v>
      </c>
      <c r="DB14" s="74">
        <f t="shared" si="51"/>
        <v>452719</v>
      </c>
      <c r="DC14" s="74">
        <f t="shared" si="52"/>
        <v>452719</v>
      </c>
      <c r="DD14" s="74">
        <f t="shared" si="53"/>
        <v>0</v>
      </c>
      <c r="DE14" s="74">
        <f t="shared" si="54"/>
        <v>0</v>
      </c>
      <c r="DF14" s="74">
        <f t="shared" si="55"/>
        <v>0</v>
      </c>
      <c r="DG14" s="74">
        <f t="shared" si="56"/>
        <v>928789</v>
      </c>
      <c r="DH14" s="74">
        <f t="shared" si="57"/>
        <v>0</v>
      </c>
      <c r="DI14" s="74">
        <f t="shared" si="58"/>
        <v>0</v>
      </c>
      <c r="DJ14" s="74">
        <f t="shared" si="59"/>
        <v>504075</v>
      </c>
    </row>
    <row r="15" spans="1:114" s="50" customFormat="1" ht="12" customHeight="1">
      <c r="A15" s="53" t="s">
        <v>107</v>
      </c>
      <c r="B15" s="54" t="s">
        <v>125</v>
      </c>
      <c r="C15" s="53" t="s">
        <v>126</v>
      </c>
      <c r="D15" s="74">
        <f t="shared" si="6"/>
        <v>760528</v>
      </c>
      <c r="E15" s="74">
        <f t="shared" si="7"/>
        <v>140193</v>
      </c>
      <c r="F15" s="74">
        <v>0</v>
      </c>
      <c r="G15" s="74">
        <v>1800</v>
      </c>
      <c r="H15" s="74">
        <v>0</v>
      </c>
      <c r="I15" s="74">
        <v>117314</v>
      </c>
      <c r="J15" s="75" t="s">
        <v>110</v>
      </c>
      <c r="K15" s="74">
        <v>21079</v>
      </c>
      <c r="L15" s="74">
        <v>620335</v>
      </c>
      <c r="M15" s="74">
        <f t="shared" si="8"/>
        <v>91706</v>
      </c>
      <c r="N15" s="74">
        <f t="shared" si="9"/>
        <v>0</v>
      </c>
      <c r="O15" s="74">
        <v>0</v>
      </c>
      <c r="P15" s="74">
        <v>0</v>
      </c>
      <c r="Q15" s="74">
        <v>0</v>
      </c>
      <c r="R15" s="74">
        <v>0</v>
      </c>
      <c r="S15" s="75" t="s">
        <v>110</v>
      </c>
      <c r="T15" s="74">
        <v>0</v>
      </c>
      <c r="U15" s="74">
        <v>91706</v>
      </c>
      <c r="V15" s="74">
        <f t="shared" si="10"/>
        <v>852234</v>
      </c>
      <c r="W15" s="74">
        <f t="shared" si="11"/>
        <v>140193</v>
      </c>
      <c r="X15" s="74">
        <f t="shared" si="12"/>
        <v>0</v>
      </c>
      <c r="Y15" s="74">
        <f t="shared" si="13"/>
        <v>1800</v>
      </c>
      <c r="Z15" s="74">
        <f t="shared" si="14"/>
        <v>0</v>
      </c>
      <c r="AA15" s="74">
        <f t="shared" si="15"/>
        <v>117314</v>
      </c>
      <c r="AB15" s="75" t="s">
        <v>110</v>
      </c>
      <c r="AC15" s="74">
        <f t="shared" si="16"/>
        <v>21079</v>
      </c>
      <c r="AD15" s="74">
        <f t="shared" si="17"/>
        <v>712041</v>
      </c>
      <c r="AE15" s="74">
        <f t="shared" si="18"/>
        <v>0</v>
      </c>
      <c r="AF15" s="74">
        <f t="shared" si="19"/>
        <v>0</v>
      </c>
      <c r="AG15" s="74">
        <v>0</v>
      </c>
      <c r="AH15" s="74">
        <v>0</v>
      </c>
      <c r="AI15" s="74">
        <v>0</v>
      </c>
      <c r="AJ15" s="74">
        <v>0</v>
      </c>
      <c r="AK15" s="74">
        <v>0</v>
      </c>
      <c r="AL15" s="74">
        <v>77223</v>
      </c>
      <c r="AM15" s="74">
        <f t="shared" si="20"/>
        <v>683305</v>
      </c>
      <c r="AN15" s="74">
        <f t="shared" si="21"/>
        <v>111077</v>
      </c>
      <c r="AO15" s="74">
        <v>79033</v>
      </c>
      <c r="AP15" s="74">
        <v>0</v>
      </c>
      <c r="AQ15" s="74">
        <v>15661</v>
      </c>
      <c r="AR15" s="74">
        <v>16383</v>
      </c>
      <c r="AS15" s="74">
        <f t="shared" si="22"/>
        <v>209689</v>
      </c>
      <c r="AT15" s="74">
        <v>17816</v>
      </c>
      <c r="AU15" s="74">
        <v>181411</v>
      </c>
      <c r="AV15" s="74">
        <v>10462</v>
      </c>
      <c r="AW15" s="74">
        <v>0</v>
      </c>
      <c r="AX15" s="74">
        <f t="shared" si="23"/>
        <v>362539</v>
      </c>
      <c r="AY15" s="74">
        <v>196683</v>
      </c>
      <c r="AZ15" s="74">
        <v>155735</v>
      </c>
      <c r="BA15" s="74">
        <v>10121</v>
      </c>
      <c r="BB15" s="74">
        <v>0</v>
      </c>
      <c r="BC15" s="74">
        <v>0</v>
      </c>
      <c r="BD15" s="74">
        <v>0</v>
      </c>
      <c r="BE15" s="74">
        <v>0</v>
      </c>
      <c r="BF15" s="74">
        <f t="shared" si="24"/>
        <v>683305</v>
      </c>
      <c r="BG15" s="74">
        <f t="shared" si="25"/>
        <v>0</v>
      </c>
      <c r="BH15" s="74">
        <f t="shared" si="26"/>
        <v>0</v>
      </c>
      <c r="BI15" s="74">
        <v>0</v>
      </c>
      <c r="BJ15" s="74">
        <v>0</v>
      </c>
      <c r="BK15" s="74">
        <v>0</v>
      </c>
      <c r="BL15" s="74">
        <v>0</v>
      </c>
      <c r="BM15" s="74">
        <v>0</v>
      </c>
      <c r="BN15" s="74">
        <v>6308</v>
      </c>
      <c r="BO15" s="74">
        <f t="shared" si="27"/>
        <v>0</v>
      </c>
      <c r="BP15" s="74">
        <f t="shared" si="28"/>
        <v>0</v>
      </c>
      <c r="BQ15" s="74">
        <v>0</v>
      </c>
      <c r="BR15" s="74">
        <v>0</v>
      </c>
      <c r="BS15" s="74">
        <v>0</v>
      </c>
      <c r="BT15" s="74">
        <v>0</v>
      </c>
      <c r="BU15" s="74">
        <f t="shared" si="29"/>
        <v>0</v>
      </c>
      <c r="BV15" s="74">
        <v>0</v>
      </c>
      <c r="BW15" s="74">
        <v>0</v>
      </c>
      <c r="BX15" s="74">
        <v>0</v>
      </c>
      <c r="BY15" s="74">
        <v>0</v>
      </c>
      <c r="BZ15" s="74">
        <f t="shared" si="30"/>
        <v>0</v>
      </c>
      <c r="CA15" s="74">
        <v>0</v>
      </c>
      <c r="CB15" s="74">
        <v>0</v>
      </c>
      <c r="CC15" s="74">
        <v>0</v>
      </c>
      <c r="CD15" s="74">
        <v>0</v>
      </c>
      <c r="CE15" s="74">
        <v>85398</v>
      </c>
      <c r="CF15" s="74">
        <v>0</v>
      </c>
      <c r="CG15" s="74">
        <v>0</v>
      </c>
      <c r="CH15" s="74">
        <f t="shared" si="31"/>
        <v>0</v>
      </c>
      <c r="CI15" s="74">
        <f t="shared" si="32"/>
        <v>0</v>
      </c>
      <c r="CJ15" s="74">
        <f t="shared" si="33"/>
        <v>0</v>
      </c>
      <c r="CK15" s="74">
        <f t="shared" si="34"/>
        <v>0</v>
      </c>
      <c r="CL15" s="74">
        <f t="shared" si="35"/>
        <v>0</v>
      </c>
      <c r="CM15" s="74">
        <f t="shared" si="36"/>
        <v>0</v>
      </c>
      <c r="CN15" s="74">
        <f t="shared" si="37"/>
        <v>0</v>
      </c>
      <c r="CO15" s="74">
        <f t="shared" si="38"/>
        <v>0</v>
      </c>
      <c r="CP15" s="74">
        <f t="shared" si="39"/>
        <v>83531</v>
      </c>
      <c r="CQ15" s="74">
        <f t="shared" si="40"/>
        <v>683305</v>
      </c>
      <c r="CR15" s="74">
        <f t="shared" si="41"/>
        <v>111077</v>
      </c>
      <c r="CS15" s="74">
        <f t="shared" si="42"/>
        <v>79033</v>
      </c>
      <c r="CT15" s="74">
        <f t="shared" si="43"/>
        <v>0</v>
      </c>
      <c r="CU15" s="74">
        <f t="shared" si="44"/>
        <v>15661</v>
      </c>
      <c r="CV15" s="74">
        <f t="shared" si="45"/>
        <v>16383</v>
      </c>
      <c r="CW15" s="74">
        <f t="shared" si="46"/>
        <v>209689</v>
      </c>
      <c r="CX15" s="74">
        <f t="shared" si="47"/>
        <v>17816</v>
      </c>
      <c r="CY15" s="74">
        <f t="shared" si="48"/>
        <v>181411</v>
      </c>
      <c r="CZ15" s="74">
        <f t="shared" si="49"/>
        <v>10462</v>
      </c>
      <c r="DA15" s="74">
        <f t="shared" si="50"/>
        <v>0</v>
      </c>
      <c r="DB15" s="74">
        <f t="shared" si="51"/>
        <v>362539</v>
      </c>
      <c r="DC15" s="74">
        <f t="shared" si="52"/>
        <v>196683</v>
      </c>
      <c r="DD15" s="74">
        <f t="shared" si="53"/>
        <v>155735</v>
      </c>
      <c r="DE15" s="74">
        <f t="shared" si="54"/>
        <v>10121</v>
      </c>
      <c r="DF15" s="74">
        <f t="shared" si="55"/>
        <v>0</v>
      </c>
      <c r="DG15" s="74">
        <f t="shared" si="56"/>
        <v>85398</v>
      </c>
      <c r="DH15" s="74">
        <f t="shared" si="57"/>
        <v>0</v>
      </c>
      <c r="DI15" s="74">
        <f t="shared" si="58"/>
        <v>0</v>
      </c>
      <c r="DJ15" s="74">
        <f t="shared" si="59"/>
        <v>683305</v>
      </c>
    </row>
    <row r="16" spans="1:114" s="50" customFormat="1" ht="12" customHeight="1">
      <c r="A16" s="53" t="s">
        <v>107</v>
      </c>
      <c r="B16" s="54" t="s">
        <v>127</v>
      </c>
      <c r="C16" s="53" t="s">
        <v>128</v>
      </c>
      <c r="D16" s="74">
        <f t="shared" si="6"/>
        <v>600626</v>
      </c>
      <c r="E16" s="74">
        <f t="shared" si="7"/>
        <v>12541</v>
      </c>
      <c r="F16" s="74">
        <v>0</v>
      </c>
      <c r="G16" s="74">
        <v>0</v>
      </c>
      <c r="H16" s="74">
        <v>0</v>
      </c>
      <c r="I16" s="74">
        <v>1077</v>
      </c>
      <c r="J16" s="75" t="s">
        <v>110</v>
      </c>
      <c r="K16" s="74">
        <v>11464</v>
      </c>
      <c r="L16" s="74">
        <v>588085</v>
      </c>
      <c r="M16" s="74">
        <f t="shared" si="8"/>
        <v>89017</v>
      </c>
      <c r="N16" s="74">
        <f t="shared" si="9"/>
        <v>0</v>
      </c>
      <c r="O16" s="74">
        <v>0</v>
      </c>
      <c r="P16" s="74">
        <v>0</v>
      </c>
      <c r="Q16" s="74">
        <v>0</v>
      </c>
      <c r="R16" s="74">
        <v>0</v>
      </c>
      <c r="S16" s="75" t="s">
        <v>110</v>
      </c>
      <c r="T16" s="74">
        <v>0</v>
      </c>
      <c r="U16" s="74">
        <v>89017</v>
      </c>
      <c r="V16" s="74">
        <f t="shared" si="10"/>
        <v>689643</v>
      </c>
      <c r="W16" s="74">
        <f t="shared" si="11"/>
        <v>12541</v>
      </c>
      <c r="X16" s="74">
        <f t="shared" si="12"/>
        <v>0</v>
      </c>
      <c r="Y16" s="74">
        <f t="shared" si="13"/>
        <v>0</v>
      </c>
      <c r="Z16" s="74">
        <f t="shared" si="14"/>
        <v>0</v>
      </c>
      <c r="AA16" s="74">
        <f t="shared" si="15"/>
        <v>1077</v>
      </c>
      <c r="AB16" s="75" t="s">
        <v>110</v>
      </c>
      <c r="AC16" s="74">
        <f t="shared" si="16"/>
        <v>11464</v>
      </c>
      <c r="AD16" s="74">
        <f t="shared" si="17"/>
        <v>677102</v>
      </c>
      <c r="AE16" s="74">
        <f t="shared" si="18"/>
        <v>0</v>
      </c>
      <c r="AF16" s="74">
        <f t="shared" si="19"/>
        <v>0</v>
      </c>
      <c r="AG16" s="74">
        <v>0</v>
      </c>
      <c r="AH16" s="74">
        <v>0</v>
      </c>
      <c r="AI16" s="74">
        <v>0</v>
      </c>
      <c r="AJ16" s="74">
        <v>0</v>
      </c>
      <c r="AK16" s="74">
        <v>0</v>
      </c>
      <c r="AL16" s="74">
        <v>0</v>
      </c>
      <c r="AM16" s="74">
        <f t="shared" si="20"/>
        <v>200571</v>
      </c>
      <c r="AN16" s="74">
        <f t="shared" si="21"/>
        <v>28539</v>
      </c>
      <c r="AO16" s="74">
        <v>6244</v>
      </c>
      <c r="AP16" s="74">
        <v>22295</v>
      </c>
      <c r="AQ16" s="74">
        <v>0</v>
      </c>
      <c r="AR16" s="74">
        <v>0</v>
      </c>
      <c r="AS16" s="74">
        <f t="shared" si="22"/>
        <v>7868</v>
      </c>
      <c r="AT16" s="74">
        <v>7376</v>
      </c>
      <c r="AU16" s="74">
        <v>492</v>
      </c>
      <c r="AV16" s="74">
        <v>0</v>
      </c>
      <c r="AW16" s="74">
        <v>0</v>
      </c>
      <c r="AX16" s="74">
        <f t="shared" si="23"/>
        <v>164164</v>
      </c>
      <c r="AY16" s="74">
        <v>157130</v>
      </c>
      <c r="AZ16" s="74">
        <v>7034</v>
      </c>
      <c r="BA16" s="74">
        <v>0</v>
      </c>
      <c r="BB16" s="74">
        <v>0</v>
      </c>
      <c r="BC16" s="74">
        <v>400055</v>
      </c>
      <c r="BD16" s="74">
        <v>0</v>
      </c>
      <c r="BE16" s="74">
        <v>0</v>
      </c>
      <c r="BF16" s="74">
        <f t="shared" si="24"/>
        <v>200571</v>
      </c>
      <c r="BG16" s="74">
        <f t="shared" si="25"/>
        <v>0</v>
      </c>
      <c r="BH16" s="74">
        <f t="shared" si="26"/>
        <v>0</v>
      </c>
      <c r="BI16" s="74">
        <v>0</v>
      </c>
      <c r="BJ16" s="74">
        <v>0</v>
      </c>
      <c r="BK16" s="74">
        <v>0</v>
      </c>
      <c r="BL16" s="74">
        <v>0</v>
      </c>
      <c r="BM16" s="74">
        <v>0</v>
      </c>
      <c r="BN16" s="74">
        <v>0</v>
      </c>
      <c r="BO16" s="74">
        <f t="shared" si="27"/>
        <v>0</v>
      </c>
      <c r="BP16" s="74">
        <f t="shared" si="28"/>
        <v>0</v>
      </c>
      <c r="BQ16" s="74">
        <v>0</v>
      </c>
      <c r="BR16" s="74">
        <v>0</v>
      </c>
      <c r="BS16" s="74">
        <v>0</v>
      </c>
      <c r="BT16" s="74">
        <v>0</v>
      </c>
      <c r="BU16" s="74">
        <f t="shared" si="29"/>
        <v>0</v>
      </c>
      <c r="BV16" s="74">
        <v>0</v>
      </c>
      <c r="BW16" s="74">
        <v>0</v>
      </c>
      <c r="BX16" s="74">
        <v>0</v>
      </c>
      <c r="BY16" s="74">
        <v>0</v>
      </c>
      <c r="BZ16" s="74">
        <f t="shared" si="30"/>
        <v>0</v>
      </c>
      <c r="CA16" s="74">
        <v>0</v>
      </c>
      <c r="CB16" s="74">
        <v>0</v>
      </c>
      <c r="CC16" s="74">
        <v>0</v>
      </c>
      <c r="CD16" s="74">
        <v>0</v>
      </c>
      <c r="CE16" s="74">
        <v>89017</v>
      </c>
      <c r="CF16" s="74">
        <v>0</v>
      </c>
      <c r="CG16" s="74">
        <v>0</v>
      </c>
      <c r="CH16" s="74">
        <f t="shared" si="31"/>
        <v>0</v>
      </c>
      <c r="CI16" s="74">
        <f t="shared" si="32"/>
        <v>0</v>
      </c>
      <c r="CJ16" s="74">
        <f t="shared" si="33"/>
        <v>0</v>
      </c>
      <c r="CK16" s="74">
        <f t="shared" si="34"/>
        <v>0</v>
      </c>
      <c r="CL16" s="74">
        <f t="shared" si="35"/>
        <v>0</v>
      </c>
      <c r="CM16" s="74">
        <f t="shared" si="36"/>
        <v>0</v>
      </c>
      <c r="CN16" s="74">
        <f t="shared" si="37"/>
        <v>0</v>
      </c>
      <c r="CO16" s="74">
        <f t="shared" si="38"/>
        <v>0</v>
      </c>
      <c r="CP16" s="74">
        <f t="shared" si="39"/>
        <v>0</v>
      </c>
      <c r="CQ16" s="74">
        <f t="shared" si="40"/>
        <v>200571</v>
      </c>
      <c r="CR16" s="74">
        <f t="shared" si="41"/>
        <v>28539</v>
      </c>
      <c r="CS16" s="74">
        <f t="shared" si="42"/>
        <v>6244</v>
      </c>
      <c r="CT16" s="74">
        <f t="shared" si="43"/>
        <v>22295</v>
      </c>
      <c r="CU16" s="74">
        <f t="shared" si="44"/>
        <v>0</v>
      </c>
      <c r="CV16" s="74">
        <f t="shared" si="45"/>
        <v>0</v>
      </c>
      <c r="CW16" s="74">
        <f t="shared" si="46"/>
        <v>7868</v>
      </c>
      <c r="CX16" s="74">
        <f t="shared" si="47"/>
        <v>7376</v>
      </c>
      <c r="CY16" s="74">
        <f t="shared" si="48"/>
        <v>492</v>
      </c>
      <c r="CZ16" s="74">
        <f t="shared" si="49"/>
        <v>0</v>
      </c>
      <c r="DA16" s="74">
        <f t="shared" si="50"/>
        <v>0</v>
      </c>
      <c r="DB16" s="74">
        <f t="shared" si="51"/>
        <v>164164</v>
      </c>
      <c r="DC16" s="74">
        <f t="shared" si="52"/>
        <v>157130</v>
      </c>
      <c r="DD16" s="74">
        <f t="shared" si="53"/>
        <v>7034</v>
      </c>
      <c r="DE16" s="74">
        <f t="shared" si="54"/>
        <v>0</v>
      </c>
      <c r="DF16" s="74">
        <f t="shared" si="55"/>
        <v>0</v>
      </c>
      <c r="DG16" s="74">
        <f t="shared" si="56"/>
        <v>489072</v>
      </c>
      <c r="DH16" s="74">
        <f t="shared" si="57"/>
        <v>0</v>
      </c>
      <c r="DI16" s="74">
        <f t="shared" si="58"/>
        <v>0</v>
      </c>
      <c r="DJ16" s="74">
        <f t="shared" si="59"/>
        <v>200571</v>
      </c>
    </row>
    <row r="17" spans="1:114" s="50" customFormat="1" ht="12" customHeight="1">
      <c r="A17" s="53" t="s">
        <v>107</v>
      </c>
      <c r="B17" s="54" t="s">
        <v>129</v>
      </c>
      <c r="C17" s="53" t="s">
        <v>130</v>
      </c>
      <c r="D17" s="74">
        <f t="shared" si="6"/>
        <v>214695</v>
      </c>
      <c r="E17" s="74">
        <f t="shared" si="7"/>
        <v>39505</v>
      </c>
      <c r="F17" s="74">
        <v>0</v>
      </c>
      <c r="G17" s="74">
        <v>0</v>
      </c>
      <c r="H17" s="74">
        <v>0</v>
      </c>
      <c r="I17" s="74">
        <v>39505</v>
      </c>
      <c r="J17" s="75" t="s">
        <v>110</v>
      </c>
      <c r="K17" s="74">
        <v>0</v>
      </c>
      <c r="L17" s="74">
        <v>175190</v>
      </c>
      <c r="M17" s="74">
        <f t="shared" si="8"/>
        <v>35004</v>
      </c>
      <c r="N17" s="74">
        <f t="shared" si="9"/>
        <v>0</v>
      </c>
      <c r="O17" s="74">
        <v>0</v>
      </c>
      <c r="P17" s="74">
        <v>0</v>
      </c>
      <c r="Q17" s="74">
        <v>0</v>
      </c>
      <c r="R17" s="74">
        <v>0</v>
      </c>
      <c r="S17" s="75" t="s">
        <v>110</v>
      </c>
      <c r="T17" s="74">
        <v>0</v>
      </c>
      <c r="U17" s="74">
        <v>35004</v>
      </c>
      <c r="V17" s="74">
        <f t="shared" si="10"/>
        <v>249699</v>
      </c>
      <c r="W17" s="74">
        <f t="shared" si="11"/>
        <v>39505</v>
      </c>
      <c r="X17" s="74">
        <f t="shared" si="12"/>
        <v>0</v>
      </c>
      <c r="Y17" s="74">
        <f t="shared" si="13"/>
        <v>0</v>
      </c>
      <c r="Z17" s="74">
        <f t="shared" si="14"/>
        <v>0</v>
      </c>
      <c r="AA17" s="74">
        <f t="shared" si="15"/>
        <v>39505</v>
      </c>
      <c r="AB17" s="75" t="s">
        <v>110</v>
      </c>
      <c r="AC17" s="74">
        <f t="shared" si="16"/>
        <v>0</v>
      </c>
      <c r="AD17" s="74">
        <f t="shared" si="17"/>
        <v>210194</v>
      </c>
      <c r="AE17" s="74">
        <f t="shared" si="18"/>
        <v>0</v>
      </c>
      <c r="AF17" s="74">
        <f t="shared" si="19"/>
        <v>0</v>
      </c>
      <c r="AG17" s="74">
        <v>0</v>
      </c>
      <c r="AH17" s="74">
        <v>0</v>
      </c>
      <c r="AI17" s="74">
        <v>0</v>
      </c>
      <c r="AJ17" s="74">
        <v>0</v>
      </c>
      <c r="AK17" s="74">
        <v>0</v>
      </c>
      <c r="AL17" s="74">
        <v>28530</v>
      </c>
      <c r="AM17" s="74">
        <f t="shared" si="20"/>
        <v>48825</v>
      </c>
      <c r="AN17" s="74">
        <f t="shared" si="21"/>
        <v>0</v>
      </c>
      <c r="AO17" s="74">
        <v>0</v>
      </c>
      <c r="AP17" s="74">
        <v>0</v>
      </c>
      <c r="AQ17" s="74">
        <v>0</v>
      </c>
      <c r="AR17" s="74">
        <v>0</v>
      </c>
      <c r="AS17" s="74">
        <f t="shared" si="22"/>
        <v>0</v>
      </c>
      <c r="AT17" s="74">
        <v>0</v>
      </c>
      <c r="AU17" s="74">
        <v>0</v>
      </c>
      <c r="AV17" s="74">
        <v>0</v>
      </c>
      <c r="AW17" s="74">
        <v>0</v>
      </c>
      <c r="AX17" s="74">
        <f t="shared" si="23"/>
        <v>48825</v>
      </c>
      <c r="AY17" s="74">
        <v>48825</v>
      </c>
      <c r="AZ17" s="74">
        <v>0</v>
      </c>
      <c r="BA17" s="74">
        <v>0</v>
      </c>
      <c r="BB17" s="74">
        <v>0</v>
      </c>
      <c r="BC17" s="74">
        <v>137340</v>
      </c>
      <c r="BD17" s="74">
        <v>0</v>
      </c>
      <c r="BE17" s="74">
        <v>0</v>
      </c>
      <c r="BF17" s="74">
        <f t="shared" si="24"/>
        <v>48825</v>
      </c>
      <c r="BG17" s="74">
        <f t="shared" si="25"/>
        <v>0</v>
      </c>
      <c r="BH17" s="74">
        <f t="shared" si="26"/>
        <v>0</v>
      </c>
      <c r="BI17" s="74">
        <v>0</v>
      </c>
      <c r="BJ17" s="74">
        <v>0</v>
      </c>
      <c r="BK17" s="74">
        <v>0</v>
      </c>
      <c r="BL17" s="74">
        <v>0</v>
      </c>
      <c r="BM17" s="74">
        <v>0</v>
      </c>
      <c r="BN17" s="74">
        <v>0</v>
      </c>
      <c r="BO17" s="74">
        <f t="shared" si="27"/>
        <v>0</v>
      </c>
      <c r="BP17" s="74">
        <f t="shared" si="28"/>
        <v>0</v>
      </c>
      <c r="BQ17" s="74">
        <v>0</v>
      </c>
      <c r="BR17" s="74">
        <v>0</v>
      </c>
      <c r="BS17" s="74">
        <v>0</v>
      </c>
      <c r="BT17" s="74">
        <v>0</v>
      </c>
      <c r="BU17" s="74">
        <f t="shared" si="29"/>
        <v>0</v>
      </c>
      <c r="BV17" s="74">
        <v>0</v>
      </c>
      <c r="BW17" s="74">
        <v>0</v>
      </c>
      <c r="BX17" s="74">
        <v>0</v>
      </c>
      <c r="BY17" s="74">
        <v>0</v>
      </c>
      <c r="BZ17" s="74">
        <f t="shared" si="30"/>
        <v>0</v>
      </c>
      <c r="CA17" s="74">
        <v>0</v>
      </c>
      <c r="CB17" s="74">
        <v>0</v>
      </c>
      <c r="CC17" s="74">
        <v>0</v>
      </c>
      <c r="CD17" s="74">
        <v>0</v>
      </c>
      <c r="CE17" s="74">
        <v>35004</v>
      </c>
      <c r="CF17" s="74">
        <v>0</v>
      </c>
      <c r="CG17" s="74">
        <v>0</v>
      </c>
      <c r="CH17" s="74">
        <f t="shared" si="31"/>
        <v>0</v>
      </c>
      <c r="CI17" s="74">
        <f t="shared" si="32"/>
        <v>0</v>
      </c>
      <c r="CJ17" s="74">
        <f t="shared" si="33"/>
        <v>0</v>
      </c>
      <c r="CK17" s="74">
        <f t="shared" si="34"/>
        <v>0</v>
      </c>
      <c r="CL17" s="74">
        <f t="shared" si="35"/>
        <v>0</v>
      </c>
      <c r="CM17" s="74">
        <f t="shared" si="36"/>
        <v>0</v>
      </c>
      <c r="CN17" s="74">
        <f t="shared" si="37"/>
        <v>0</v>
      </c>
      <c r="CO17" s="74">
        <f t="shared" si="38"/>
        <v>0</v>
      </c>
      <c r="CP17" s="74">
        <f t="shared" si="39"/>
        <v>28530</v>
      </c>
      <c r="CQ17" s="74">
        <f t="shared" si="40"/>
        <v>48825</v>
      </c>
      <c r="CR17" s="74">
        <f t="shared" si="41"/>
        <v>0</v>
      </c>
      <c r="CS17" s="74">
        <f t="shared" si="42"/>
        <v>0</v>
      </c>
      <c r="CT17" s="74">
        <f t="shared" si="43"/>
        <v>0</v>
      </c>
      <c r="CU17" s="74">
        <f t="shared" si="44"/>
        <v>0</v>
      </c>
      <c r="CV17" s="74">
        <f t="shared" si="45"/>
        <v>0</v>
      </c>
      <c r="CW17" s="74">
        <f t="shared" si="46"/>
        <v>0</v>
      </c>
      <c r="CX17" s="74">
        <f t="shared" si="47"/>
        <v>0</v>
      </c>
      <c r="CY17" s="74">
        <f t="shared" si="48"/>
        <v>0</v>
      </c>
      <c r="CZ17" s="74">
        <f t="shared" si="49"/>
        <v>0</v>
      </c>
      <c r="DA17" s="74">
        <f t="shared" si="50"/>
        <v>0</v>
      </c>
      <c r="DB17" s="74">
        <f t="shared" si="51"/>
        <v>48825</v>
      </c>
      <c r="DC17" s="74">
        <f t="shared" si="52"/>
        <v>48825</v>
      </c>
      <c r="DD17" s="74">
        <f t="shared" si="53"/>
        <v>0</v>
      </c>
      <c r="DE17" s="74">
        <f t="shared" si="54"/>
        <v>0</v>
      </c>
      <c r="DF17" s="74">
        <f t="shared" si="55"/>
        <v>0</v>
      </c>
      <c r="DG17" s="74">
        <f t="shared" si="56"/>
        <v>172344</v>
      </c>
      <c r="DH17" s="74">
        <f t="shared" si="57"/>
        <v>0</v>
      </c>
      <c r="DI17" s="74">
        <f t="shared" si="58"/>
        <v>0</v>
      </c>
      <c r="DJ17" s="74">
        <f t="shared" si="59"/>
        <v>48825</v>
      </c>
    </row>
    <row r="18" spans="1:114" s="50" customFormat="1" ht="12" customHeight="1">
      <c r="A18" s="53" t="s">
        <v>107</v>
      </c>
      <c r="B18" s="54" t="s">
        <v>131</v>
      </c>
      <c r="C18" s="53" t="s">
        <v>132</v>
      </c>
      <c r="D18" s="74">
        <f t="shared" si="6"/>
        <v>2050838</v>
      </c>
      <c r="E18" s="74">
        <f t="shared" si="7"/>
        <v>1200587</v>
      </c>
      <c r="F18" s="74">
        <v>0</v>
      </c>
      <c r="G18" s="74">
        <v>0</v>
      </c>
      <c r="H18" s="74">
        <v>962300</v>
      </c>
      <c r="I18" s="74">
        <v>156873</v>
      </c>
      <c r="J18" s="75" t="s">
        <v>110</v>
      </c>
      <c r="K18" s="74">
        <v>81414</v>
      </c>
      <c r="L18" s="74">
        <v>850251</v>
      </c>
      <c r="M18" s="74">
        <f t="shared" si="8"/>
        <v>123120</v>
      </c>
      <c r="N18" s="74">
        <f t="shared" si="9"/>
        <v>0</v>
      </c>
      <c r="O18" s="74">
        <v>0</v>
      </c>
      <c r="P18" s="74">
        <v>0</v>
      </c>
      <c r="Q18" s="74">
        <v>0</v>
      </c>
      <c r="R18" s="74">
        <v>0</v>
      </c>
      <c r="S18" s="75" t="s">
        <v>110</v>
      </c>
      <c r="T18" s="74">
        <v>0</v>
      </c>
      <c r="U18" s="74">
        <v>123120</v>
      </c>
      <c r="V18" s="74">
        <f t="shared" si="10"/>
        <v>2173958</v>
      </c>
      <c r="W18" s="74">
        <f t="shared" si="11"/>
        <v>1200587</v>
      </c>
      <c r="X18" s="74">
        <f t="shared" si="12"/>
        <v>0</v>
      </c>
      <c r="Y18" s="74">
        <f t="shared" si="13"/>
        <v>0</v>
      </c>
      <c r="Z18" s="74">
        <f t="shared" si="14"/>
        <v>962300</v>
      </c>
      <c r="AA18" s="74">
        <f t="shared" si="15"/>
        <v>156873</v>
      </c>
      <c r="AB18" s="75" t="s">
        <v>110</v>
      </c>
      <c r="AC18" s="74">
        <f t="shared" si="16"/>
        <v>81414</v>
      </c>
      <c r="AD18" s="74">
        <f t="shared" si="17"/>
        <v>973371</v>
      </c>
      <c r="AE18" s="74">
        <f t="shared" si="18"/>
        <v>0</v>
      </c>
      <c r="AF18" s="74">
        <f t="shared" si="19"/>
        <v>0</v>
      </c>
      <c r="AG18" s="74">
        <v>0</v>
      </c>
      <c r="AH18" s="74"/>
      <c r="AI18" s="74">
        <v>0</v>
      </c>
      <c r="AJ18" s="74">
        <v>0</v>
      </c>
      <c r="AK18" s="74">
        <v>0</v>
      </c>
      <c r="AL18" s="74">
        <v>1026209</v>
      </c>
      <c r="AM18" s="74">
        <f t="shared" si="20"/>
        <v>1015145</v>
      </c>
      <c r="AN18" s="74">
        <f t="shared" si="21"/>
        <v>63415</v>
      </c>
      <c r="AO18" s="74">
        <v>32640</v>
      </c>
      <c r="AP18" s="74">
        <v>30775</v>
      </c>
      <c r="AQ18" s="74">
        <v>0</v>
      </c>
      <c r="AR18" s="74">
        <v>0</v>
      </c>
      <c r="AS18" s="74">
        <f t="shared" si="22"/>
        <v>62072</v>
      </c>
      <c r="AT18" s="74">
        <v>217</v>
      </c>
      <c r="AU18" s="74">
        <v>49264</v>
      </c>
      <c r="AV18" s="74">
        <v>12591</v>
      </c>
      <c r="AW18" s="74">
        <v>0</v>
      </c>
      <c r="AX18" s="74">
        <f t="shared" si="23"/>
        <v>889658</v>
      </c>
      <c r="AY18" s="74">
        <v>230900</v>
      </c>
      <c r="AZ18" s="74">
        <v>647118</v>
      </c>
      <c r="BA18" s="74">
        <v>11640</v>
      </c>
      <c r="BB18" s="74">
        <v>0</v>
      </c>
      <c r="BC18" s="74">
        <v>9484</v>
      </c>
      <c r="BD18" s="74">
        <v>0</v>
      </c>
      <c r="BE18" s="74">
        <v>0</v>
      </c>
      <c r="BF18" s="74">
        <f t="shared" si="24"/>
        <v>1015145</v>
      </c>
      <c r="BG18" s="74">
        <f t="shared" si="25"/>
        <v>0</v>
      </c>
      <c r="BH18" s="74">
        <f t="shared" si="26"/>
        <v>0</v>
      </c>
      <c r="BI18" s="74">
        <v>0</v>
      </c>
      <c r="BJ18" s="74">
        <v>0</v>
      </c>
      <c r="BK18" s="74">
        <v>0</v>
      </c>
      <c r="BL18" s="74">
        <v>0</v>
      </c>
      <c r="BM18" s="74">
        <v>0</v>
      </c>
      <c r="BN18" s="74">
        <v>0</v>
      </c>
      <c r="BO18" s="74">
        <f t="shared" si="27"/>
        <v>0</v>
      </c>
      <c r="BP18" s="74">
        <f t="shared" si="28"/>
        <v>0</v>
      </c>
      <c r="BQ18" s="74">
        <v>0</v>
      </c>
      <c r="BR18" s="74">
        <v>0</v>
      </c>
      <c r="BS18" s="74">
        <v>0</v>
      </c>
      <c r="BT18" s="74">
        <v>0</v>
      </c>
      <c r="BU18" s="74">
        <f t="shared" si="29"/>
        <v>0</v>
      </c>
      <c r="BV18" s="74">
        <v>0</v>
      </c>
      <c r="BW18" s="74">
        <v>0</v>
      </c>
      <c r="BX18" s="74">
        <v>0</v>
      </c>
      <c r="BY18" s="74">
        <v>0</v>
      </c>
      <c r="BZ18" s="74">
        <f t="shared" si="30"/>
        <v>0</v>
      </c>
      <c r="CA18" s="74">
        <v>0</v>
      </c>
      <c r="CB18" s="74">
        <v>0</v>
      </c>
      <c r="CC18" s="74">
        <v>0</v>
      </c>
      <c r="CD18" s="74">
        <v>0</v>
      </c>
      <c r="CE18" s="74">
        <v>123120</v>
      </c>
      <c r="CF18" s="74">
        <v>0</v>
      </c>
      <c r="CG18" s="74">
        <v>0</v>
      </c>
      <c r="CH18" s="74">
        <f t="shared" si="31"/>
        <v>0</v>
      </c>
      <c r="CI18" s="74">
        <f t="shared" si="32"/>
        <v>0</v>
      </c>
      <c r="CJ18" s="74">
        <f t="shared" si="33"/>
        <v>0</v>
      </c>
      <c r="CK18" s="74">
        <f t="shared" si="34"/>
        <v>0</v>
      </c>
      <c r="CL18" s="74">
        <f t="shared" si="35"/>
        <v>0</v>
      </c>
      <c r="CM18" s="74">
        <f t="shared" si="36"/>
        <v>0</v>
      </c>
      <c r="CN18" s="74">
        <f t="shared" si="37"/>
        <v>0</v>
      </c>
      <c r="CO18" s="74">
        <f t="shared" si="38"/>
        <v>0</v>
      </c>
      <c r="CP18" s="74">
        <f t="shared" si="39"/>
        <v>1026209</v>
      </c>
      <c r="CQ18" s="74">
        <f t="shared" si="40"/>
        <v>1015145</v>
      </c>
      <c r="CR18" s="74">
        <f t="shared" si="41"/>
        <v>63415</v>
      </c>
      <c r="CS18" s="74">
        <f t="shared" si="42"/>
        <v>32640</v>
      </c>
      <c r="CT18" s="74">
        <f t="shared" si="43"/>
        <v>30775</v>
      </c>
      <c r="CU18" s="74">
        <f t="shared" si="44"/>
        <v>0</v>
      </c>
      <c r="CV18" s="74">
        <f t="shared" si="45"/>
        <v>0</v>
      </c>
      <c r="CW18" s="74">
        <f t="shared" si="46"/>
        <v>62072</v>
      </c>
      <c r="CX18" s="74">
        <f t="shared" si="47"/>
        <v>217</v>
      </c>
      <c r="CY18" s="74">
        <f t="shared" si="48"/>
        <v>49264</v>
      </c>
      <c r="CZ18" s="74">
        <f t="shared" si="49"/>
        <v>12591</v>
      </c>
      <c r="DA18" s="74">
        <f t="shared" si="50"/>
        <v>0</v>
      </c>
      <c r="DB18" s="74">
        <f t="shared" si="51"/>
        <v>889658</v>
      </c>
      <c r="DC18" s="74">
        <f t="shared" si="52"/>
        <v>230900</v>
      </c>
      <c r="DD18" s="74">
        <f t="shared" si="53"/>
        <v>647118</v>
      </c>
      <c r="DE18" s="74">
        <f t="shared" si="54"/>
        <v>11640</v>
      </c>
      <c r="DF18" s="74">
        <f t="shared" si="55"/>
        <v>0</v>
      </c>
      <c r="DG18" s="74">
        <f t="shared" si="56"/>
        <v>132604</v>
      </c>
      <c r="DH18" s="74">
        <f t="shared" si="57"/>
        <v>0</v>
      </c>
      <c r="DI18" s="74">
        <f t="shared" si="58"/>
        <v>0</v>
      </c>
      <c r="DJ18" s="74">
        <f t="shared" si="59"/>
        <v>1015145</v>
      </c>
    </row>
    <row r="19" spans="1:114" s="50" customFormat="1" ht="12" customHeight="1">
      <c r="A19" s="53" t="s">
        <v>107</v>
      </c>
      <c r="B19" s="54" t="s">
        <v>133</v>
      </c>
      <c r="C19" s="53" t="s">
        <v>134</v>
      </c>
      <c r="D19" s="74">
        <f t="shared" si="6"/>
        <v>341242</v>
      </c>
      <c r="E19" s="74">
        <f t="shared" si="7"/>
        <v>65575</v>
      </c>
      <c r="F19" s="74">
        <v>0</v>
      </c>
      <c r="G19" s="74">
        <v>0</v>
      </c>
      <c r="H19" s="74">
        <v>0</v>
      </c>
      <c r="I19" s="74">
        <v>61840</v>
      </c>
      <c r="J19" s="75" t="s">
        <v>110</v>
      </c>
      <c r="K19" s="74">
        <v>3735</v>
      </c>
      <c r="L19" s="74">
        <v>275667</v>
      </c>
      <c r="M19" s="74">
        <f t="shared" si="8"/>
        <v>49006</v>
      </c>
      <c r="N19" s="74">
        <f t="shared" si="9"/>
        <v>0</v>
      </c>
      <c r="O19" s="74">
        <v>0</v>
      </c>
      <c r="P19" s="74">
        <v>0</v>
      </c>
      <c r="Q19" s="74">
        <v>0</v>
      </c>
      <c r="R19" s="74">
        <v>0</v>
      </c>
      <c r="S19" s="75" t="s">
        <v>110</v>
      </c>
      <c r="T19" s="74">
        <v>0</v>
      </c>
      <c r="U19" s="74">
        <v>49006</v>
      </c>
      <c r="V19" s="74">
        <f t="shared" si="10"/>
        <v>390248</v>
      </c>
      <c r="W19" s="74">
        <f t="shared" si="11"/>
        <v>65575</v>
      </c>
      <c r="X19" s="74">
        <f t="shared" si="12"/>
        <v>0</v>
      </c>
      <c r="Y19" s="74">
        <f t="shared" si="13"/>
        <v>0</v>
      </c>
      <c r="Z19" s="74">
        <f t="shared" si="14"/>
        <v>0</v>
      </c>
      <c r="AA19" s="74">
        <f t="shared" si="15"/>
        <v>61840</v>
      </c>
      <c r="AB19" s="75" t="s">
        <v>110</v>
      </c>
      <c r="AC19" s="74">
        <f t="shared" si="16"/>
        <v>3735</v>
      </c>
      <c r="AD19" s="74">
        <f t="shared" si="17"/>
        <v>324673</v>
      </c>
      <c r="AE19" s="74">
        <f t="shared" si="18"/>
        <v>0</v>
      </c>
      <c r="AF19" s="74">
        <f t="shared" si="19"/>
        <v>0</v>
      </c>
      <c r="AG19" s="74">
        <v>0</v>
      </c>
      <c r="AH19" s="74">
        <v>0</v>
      </c>
      <c r="AI19" s="74">
        <v>0</v>
      </c>
      <c r="AJ19" s="74">
        <v>0</v>
      </c>
      <c r="AK19" s="74">
        <v>0</v>
      </c>
      <c r="AL19" s="74">
        <v>34325</v>
      </c>
      <c r="AM19" s="74">
        <f t="shared" si="20"/>
        <v>141680</v>
      </c>
      <c r="AN19" s="74">
        <f t="shared" si="21"/>
        <v>65224</v>
      </c>
      <c r="AO19" s="74">
        <v>59877</v>
      </c>
      <c r="AP19" s="74">
        <v>5347</v>
      </c>
      <c r="AQ19" s="74">
        <v>0</v>
      </c>
      <c r="AR19" s="74">
        <v>0</v>
      </c>
      <c r="AS19" s="74">
        <f t="shared" si="22"/>
        <v>724</v>
      </c>
      <c r="AT19" s="74">
        <v>724</v>
      </c>
      <c r="AU19" s="74">
        <v>0</v>
      </c>
      <c r="AV19" s="74">
        <v>0</v>
      </c>
      <c r="AW19" s="74">
        <v>0</v>
      </c>
      <c r="AX19" s="74">
        <f t="shared" si="23"/>
        <v>75732</v>
      </c>
      <c r="AY19" s="74">
        <v>70560</v>
      </c>
      <c r="AZ19" s="74">
        <v>0</v>
      </c>
      <c r="BA19" s="74">
        <v>0</v>
      </c>
      <c r="BB19" s="74">
        <v>5172</v>
      </c>
      <c r="BC19" s="74">
        <v>165237</v>
      </c>
      <c r="BD19" s="74">
        <v>0</v>
      </c>
      <c r="BE19" s="74"/>
      <c r="BF19" s="74">
        <f t="shared" si="24"/>
        <v>141680</v>
      </c>
      <c r="BG19" s="74">
        <f t="shared" si="25"/>
        <v>0</v>
      </c>
      <c r="BH19" s="74">
        <f t="shared" si="26"/>
        <v>0</v>
      </c>
      <c r="BI19" s="74">
        <v>0</v>
      </c>
      <c r="BJ19" s="74">
        <v>0</v>
      </c>
      <c r="BK19" s="74">
        <v>0</v>
      </c>
      <c r="BL19" s="74">
        <v>0</v>
      </c>
      <c r="BM19" s="74">
        <v>0</v>
      </c>
      <c r="BN19" s="74">
        <v>0</v>
      </c>
      <c r="BO19" s="74">
        <f t="shared" si="27"/>
        <v>0</v>
      </c>
      <c r="BP19" s="74">
        <f t="shared" si="28"/>
        <v>0</v>
      </c>
      <c r="BQ19" s="74">
        <v>0</v>
      </c>
      <c r="BR19" s="74">
        <v>0</v>
      </c>
      <c r="BS19" s="74">
        <v>0</v>
      </c>
      <c r="BT19" s="74">
        <v>0</v>
      </c>
      <c r="BU19" s="74">
        <f t="shared" si="29"/>
        <v>0</v>
      </c>
      <c r="BV19" s="74">
        <v>0</v>
      </c>
      <c r="BW19" s="74">
        <v>0</v>
      </c>
      <c r="BX19" s="74">
        <v>0</v>
      </c>
      <c r="BY19" s="74">
        <v>0</v>
      </c>
      <c r="BZ19" s="74">
        <f t="shared" si="30"/>
        <v>0</v>
      </c>
      <c r="CA19" s="74">
        <v>0</v>
      </c>
      <c r="CB19" s="74">
        <v>0</v>
      </c>
      <c r="CC19" s="74">
        <v>0</v>
      </c>
      <c r="CD19" s="74">
        <v>0</v>
      </c>
      <c r="CE19" s="74">
        <v>49006</v>
      </c>
      <c r="CF19" s="74">
        <v>0</v>
      </c>
      <c r="CG19" s="74">
        <v>0</v>
      </c>
      <c r="CH19" s="74">
        <f t="shared" si="31"/>
        <v>0</v>
      </c>
      <c r="CI19" s="74">
        <f t="shared" si="32"/>
        <v>0</v>
      </c>
      <c r="CJ19" s="74">
        <f t="shared" si="33"/>
        <v>0</v>
      </c>
      <c r="CK19" s="74">
        <f t="shared" si="34"/>
        <v>0</v>
      </c>
      <c r="CL19" s="74">
        <f t="shared" si="35"/>
        <v>0</v>
      </c>
      <c r="CM19" s="74">
        <f t="shared" si="36"/>
        <v>0</v>
      </c>
      <c r="CN19" s="74">
        <f t="shared" si="37"/>
        <v>0</v>
      </c>
      <c r="CO19" s="74">
        <f t="shared" si="38"/>
        <v>0</v>
      </c>
      <c r="CP19" s="74">
        <f t="shared" si="39"/>
        <v>34325</v>
      </c>
      <c r="CQ19" s="74">
        <f t="shared" si="40"/>
        <v>141680</v>
      </c>
      <c r="CR19" s="74">
        <f t="shared" si="41"/>
        <v>65224</v>
      </c>
      <c r="CS19" s="74">
        <f t="shared" si="42"/>
        <v>59877</v>
      </c>
      <c r="CT19" s="74">
        <f t="shared" si="43"/>
        <v>5347</v>
      </c>
      <c r="CU19" s="74">
        <f t="shared" si="44"/>
        <v>0</v>
      </c>
      <c r="CV19" s="74">
        <f t="shared" si="45"/>
        <v>0</v>
      </c>
      <c r="CW19" s="74">
        <f t="shared" si="46"/>
        <v>724</v>
      </c>
      <c r="CX19" s="74">
        <f t="shared" si="47"/>
        <v>724</v>
      </c>
      <c r="CY19" s="74">
        <f t="shared" si="48"/>
        <v>0</v>
      </c>
      <c r="CZ19" s="74">
        <f t="shared" si="49"/>
        <v>0</v>
      </c>
      <c r="DA19" s="74">
        <f t="shared" si="50"/>
        <v>0</v>
      </c>
      <c r="DB19" s="74">
        <f t="shared" si="51"/>
        <v>75732</v>
      </c>
      <c r="DC19" s="74">
        <f t="shared" si="52"/>
        <v>70560</v>
      </c>
      <c r="DD19" s="74">
        <f t="shared" si="53"/>
        <v>0</v>
      </c>
      <c r="DE19" s="74">
        <f t="shared" si="54"/>
        <v>0</v>
      </c>
      <c r="DF19" s="74">
        <f t="shared" si="55"/>
        <v>5172</v>
      </c>
      <c r="DG19" s="74">
        <f t="shared" si="56"/>
        <v>214243</v>
      </c>
      <c r="DH19" s="74">
        <f t="shared" si="57"/>
        <v>0</v>
      </c>
      <c r="DI19" s="74">
        <f t="shared" si="58"/>
        <v>0</v>
      </c>
      <c r="DJ19" s="74">
        <f t="shared" si="59"/>
        <v>141680</v>
      </c>
    </row>
    <row r="20" spans="1:114" s="50" customFormat="1" ht="12" customHeight="1">
      <c r="A20" s="53" t="s">
        <v>107</v>
      </c>
      <c r="B20" s="54" t="s">
        <v>135</v>
      </c>
      <c r="C20" s="53" t="s">
        <v>136</v>
      </c>
      <c r="D20" s="74">
        <f t="shared" si="6"/>
        <v>252351</v>
      </c>
      <c r="E20" s="74">
        <f t="shared" si="7"/>
        <v>17135</v>
      </c>
      <c r="F20" s="74">
        <v>0</v>
      </c>
      <c r="G20" s="74">
        <v>0</v>
      </c>
      <c r="H20" s="74">
        <v>0</v>
      </c>
      <c r="I20" s="74">
        <v>280</v>
      </c>
      <c r="J20" s="75" t="s">
        <v>110</v>
      </c>
      <c r="K20" s="74">
        <v>16855</v>
      </c>
      <c r="L20" s="74">
        <v>235216</v>
      </c>
      <c r="M20" s="74">
        <f t="shared" si="8"/>
        <v>81473</v>
      </c>
      <c r="N20" s="74">
        <f t="shared" si="9"/>
        <v>0</v>
      </c>
      <c r="O20" s="74">
        <v>0</v>
      </c>
      <c r="P20" s="74">
        <v>0</v>
      </c>
      <c r="Q20" s="74">
        <v>0</v>
      </c>
      <c r="R20" s="74">
        <v>0</v>
      </c>
      <c r="S20" s="75" t="s">
        <v>110</v>
      </c>
      <c r="T20" s="74">
        <v>0</v>
      </c>
      <c r="U20" s="74">
        <v>81473</v>
      </c>
      <c r="V20" s="74">
        <f t="shared" si="10"/>
        <v>333824</v>
      </c>
      <c r="W20" s="74">
        <f t="shared" si="11"/>
        <v>17135</v>
      </c>
      <c r="X20" s="74">
        <f t="shared" si="12"/>
        <v>0</v>
      </c>
      <c r="Y20" s="74">
        <f t="shared" si="13"/>
        <v>0</v>
      </c>
      <c r="Z20" s="74">
        <f t="shared" si="14"/>
        <v>0</v>
      </c>
      <c r="AA20" s="74">
        <f t="shared" si="15"/>
        <v>280</v>
      </c>
      <c r="AB20" s="75" t="s">
        <v>110</v>
      </c>
      <c r="AC20" s="74">
        <f t="shared" si="16"/>
        <v>16855</v>
      </c>
      <c r="AD20" s="74">
        <f t="shared" si="17"/>
        <v>316689</v>
      </c>
      <c r="AE20" s="74">
        <f t="shared" si="18"/>
        <v>0</v>
      </c>
      <c r="AF20" s="74">
        <f t="shared" si="19"/>
        <v>0</v>
      </c>
      <c r="AG20" s="74">
        <v>0</v>
      </c>
      <c r="AH20" s="74">
        <v>0</v>
      </c>
      <c r="AI20" s="74">
        <v>0</v>
      </c>
      <c r="AJ20" s="74">
        <v>0</v>
      </c>
      <c r="AK20" s="74">
        <v>0</v>
      </c>
      <c r="AL20" s="74">
        <v>0</v>
      </c>
      <c r="AM20" s="74">
        <f t="shared" si="20"/>
        <v>59287</v>
      </c>
      <c r="AN20" s="74">
        <f t="shared" si="21"/>
        <v>1641</v>
      </c>
      <c r="AO20" s="74">
        <v>0</v>
      </c>
      <c r="AP20" s="74">
        <v>1641</v>
      </c>
      <c r="AQ20" s="74">
        <v>0</v>
      </c>
      <c r="AR20" s="74">
        <v>0</v>
      </c>
      <c r="AS20" s="74">
        <f t="shared" si="22"/>
        <v>56175</v>
      </c>
      <c r="AT20" s="74">
        <v>56175</v>
      </c>
      <c r="AU20" s="74">
        <v>0</v>
      </c>
      <c r="AV20" s="74">
        <v>0</v>
      </c>
      <c r="AW20" s="74">
        <v>0</v>
      </c>
      <c r="AX20" s="74">
        <f t="shared" si="23"/>
        <v>1471</v>
      </c>
      <c r="AY20" s="74">
        <v>0</v>
      </c>
      <c r="AZ20" s="74">
        <v>1395</v>
      </c>
      <c r="BA20" s="74">
        <v>0</v>
      </c>
      <c r="BB20" s="74">
        <v>76</v>
      </c>
      <c r="BC20" s="74">
        <v>193064</v>
      </c>
      <c r="BD20" s="74">
        <v>0</v>
      </c>
      <c r="BE20" s="74">
        <v>0</v>
      </c>
      <c r="BF20" s="74">
        <f t="shared" si="24"/>
        <v>59287</v>
      </c>
      <c r="BG20" s="74">
        <f t="shared" si="25"/>
        <v>0</v>
      </c>
      <c r="BH20" s="74">
        <f t="shared" si="26"/>
        <v>0</v>
      </c>
      <c r="BI20" s="74">
        <v>0</v>
      </c>
      <c r="BJ20" s="74">
        <v>0</v>
      </c>
      <c r="BK20" s="74">
        <v>0</v>
      </c>
      <c r="BL20" s="74">
        <v>0</v>
      </c>
      <c r="BM20" s="74">
        <v>0</v>
      </c>
      <c r="BN20" s="74">
        <v>0</v>
      </c>
      <c r="BO20" s="74">
        <f t="shared" si="27"/>
        <v>0</v>
      </c>
      <c r="BP20" s="74">
        <f t="shared" si="28"/>
        <v>0</v>
      </c>
      <c r="BQ20" s="74">
        <v>0</v>
      </c>
      <c r="BR20" s="74">
        <v>0</v>
      </c>
      <c r="BS20" s="74">
        <v>0</v>
      </c>
      <c r="BT20" s="74">
        <v>0</v>
      </c>
      <c r="BU20" s="74">
        <f t="shared" si="29"/>
        <v>0</v>
      </c>
      <c r="BV20" s="74">
        <v>0</v>
      </c>
      <c r="BW20" s="74">
        <v>0</v>
      </c>
      <c r="BX20" s="74">
        <v>0</v>
      </c>
      <c r="BY20" s="74">
        <v>0</v>
      </c>
      <c r="BZ20" s="74">
        <f t="shared" si="30"/>
        <v>0</v>
      </c>
      <c r="CA20" s="74">
        <v>0</v>
      </c>
      <c r="CB20" s="74">
        <v>0</v>
      </c>
      <c r="CC20" s="74">
        <v>0</v>
      </c>
      <c r="CD20" s="74">
        <v>0</v>
      </c>
      <c r="CE20" s="74">
        <v>81473</v>
      </c>
      <c r="CF20" s="74">
        <v>0</v>
      </c>
      <c r="CG20" s="74">
        <v>0</v>
      </c>
      <c r="CH20" s="74">
        <f t="shared" si="31"/>
        <v>0</v>
      </c>
      <c r="CI20" s="74">
        <f t="shared" si="32"/>
        <v>0</v>
      </c>
      <c r="CJ20" s="74">
        <f t="shared" si="33"/>
        <v>0</v>
      </c>
      <c r="CK20" s="74">
        <f t="shared" si="34"/>
        <v>0</v>
      </c>
      <c r="CL20" s="74">
        <f t="shared" si="35"/>
        <v>0</v>
      </c>
      <c r="CM20" s="74">
        <f t="shared" si="36"/>
        <v>0</v>
      </c>
      <c r="CN20" s="74">
        <f t="shared" si="37"/>
        <v>0</v>
      </c>
      <c r="CO20" s="74">
        <f t="shared" si="38"/>
        <v>0</v>
      </c>
      <c r="CP20" s="74">
        <f t="shared" si="39"/>
        <v>0</v>
      </c>
      <c r="CQ20" s="74">
        <f t="shared" si="40"/>
        <v>59287</v>
      </c>
      <c r="CR20" s="74">
        <f t="shared" si="41"/>
        <v>1641</v>
      </c>
      <c r="CS20" s="74">
        <f t="shared" si="42"/>
        <v>0</v>
      </c>
      <c r="CT20" s="74">
        <f t="shared" si="43"/>
        <v>1641</v>
      </c>
      <c r="CU20" s="74">
        <f t="shared" si="44"/>
        <v>0</v>
      </c>
      <c r="CV20" s="74">
        <f t="shared" si="45"/>
        <v>0</v>
      </c>
      <c r="CW20" s="74">
        <f t="shared" si="46"/>
        <v>56175</v>
      </c>
      <c r="CX20" s="74">
        <f t="shared" si="47"/>
        <v>56175</v>
      </c>
      <c r="CY20" s="74">
        <f t="shared" si="48"/>
        <v>0</v>
      </c>
      <c r="CZ20" s="74">
        <f t="shared" si="49"/>
        <v>0</v>
      </c>
      <c r="DA20" s="74">
        <f t="shared" si="50"/>
        <v>0</v>
      </c>
      <c r="DB20" s="74">
        <f t="shared" si="51"/>
        <v>1471</v>
      </c>
      <c r="DC20" s="74">
        <f t="shared" si="52"/>
        <v>0</v>
      </c>
      <c r="DD20" s="74">
        <f t="shared" si="53"/>
        <v>1395</v>
      </c>
      <c r="DE20" s="74">
        <f t="shared" si="54"/>
        <v>0</v>
      </c>
      <c r="DF20" s="74">
        <f t="shared" si="55"/>
        <v>76</v>
      </c>
      <c r="DG20" s="74">
        <f t="shared" si="56"/>
        <v>274537</v>
      </c>
      <c r="DH20" s="74">
        <f t="shared" si="57"/>
        <v>0</v>
      </c>
      <c r="DI20" s="74">
        <f t="shared" si="58"/>
        <v>0</v>
      </c>
      <c r="DJ20" s="74">
        <f t="shared" si="59"/>
        <v>59287</v>
      </c>
    </row>
    <row r="21" spans="1:114" s="50" customFormat="1" ht="12" customHeight="1">
      <c r="A21" s="53" t="s">
        <v>107</v>
      </c>
      <c r="B21" s="54" t="s">
        <v>137</v>
      </c>
      <c r="C21" s="53" t="s">
        <v>138</v>
      </c>
      <c r="D21" s="74">
        <f t="shared" si="6"/>
        <v>432853</v>
      </c>
      <c r="E21" s="74">
        <f t="shared" si="7"/>
        <v>276</v>
      </c>
      <c r="F21" s="74">
        <v>0</v>
      </c>
      <c r="G21" s="74">
        <v>0</v>
      </c>
      <c r="H21" s="74">
        <v>0</v>
      </c>
      <c r="I21" s="74">
        <v>0</v>
      </c>
      <c r="J21" s="75" t="s">
        <v>110</v>
      </c>
      <c r="K21" s="74">
        <v>276</v>
      </c>
      <c r="L21" s="74">
        <v>432577</v>
      </c>
      <c r="M21" s="74">
        <f t="shared" si="8"/>
        <v>54702</v>
      </c>
      <c r="N21" s="74">
        <f t="shared" si="9"/>
        <v>0</v>
      </c>
      <c r="O21" s="74">
        <v>0</v>
      </c>
      <c r="P21" s="74">
        <v>0</v>
      </c>
      <c r="Q21" s="74">
        <v>0</v>
      </c>
      <c r="R21" s="74">
        <v>0</v>
      </c>
      <c r="S21" s="75" t="s">
        <v>110</v>
      </c>
      <c r="T21" s="74">
        <v>0</v>
      </c>
      <c r="U21" s="74">
        <v>54702</v>
      </c>
      <c r="V21" s="74">
        <f t="shared" si="10"/>
        <v>487555</v>
      </c>
      <c r="W21" s="74">
        <f t="shared" si="11"/>
        <v>276</v>
      </c>
      <c r="X21" s="74">
        <f t="shared" si="12"/>
        <v>0</v>
      </c>
      <c r="Y21" s="74">
        <f t="shared" si="13"/>
        <v>0</v>
      </c>
      <c r="Z21" s="74">
        <f t="shared" si="14"/>
        <v>0</v>
      </c>
      <c r="AA21" s="74">
        <f t="shared" si="15"/>
        <v>0</v>
      </c>
      <c r="AB21" s="75" t="s">
        <v>110</v>
      </c>
      <c r="AC21" s="74">
        <f t="shared" si="16"/>
        <v>276</v>
      </c>
      <c r="AD21" s="74">
        <f t="shared" si="17"/>
        <v>487279</v>
      </c>
      <c r="AE21" s="74">
        <f t="shared" si="18"/>
        <v>0</v>
      </c>
      <c r="AF21" s="74">
        <f t="shared" si="19"/>
        <v>0</v>
      </c>
      <c r="AG21" s="74">
        <v>0</v>
      </c>
      <c r="AH21" s="74">
        <v>0</v>
      </c>
      <c r="AI21" s="74">
        <v>0</v>
      </c>
      <c r="AJ21" s="74">
        <v>0</v>
      </c>
      <c r="AK21" s="74">
        <v>0</v>
      </c>
      <c r="AL21" s="74">
        <v>13269</v>
      </c>
      <c r="AM21" s="74">
        <f t="shared" si="20"/>
        <v>231464</v>
      </c>
      <c r="AN21" s="74">
        <f t="shared" si="21"/>
        <v>0</v>
      </c>
      <c r="AO21" s="74">
        <v>0</v>
      </c>
      <c r="AP21" s="74">
        <v>0</v>
      </c>
      <c r="AQ21" s="74">
        <v>0</v>
      </c>
      <c r="AR21" s="74">
        <v>0</v>
      </c>
      <c r="AS21" s="74">
        <f t="shared" si="22"/>
        <v>0</v>
      </c>
      <c r="AT21" s="74">
        <v>0</v>
      </c>
      <c r="AU21" s="74">
        <v>0</v>
      </c>
      <c r="AV21" s="74">
        <v>0</v>
      </c>
      <c r="AW21" s="74">
        <v>0</v>
      </c>
      <c r="AX21" s="74">
        <f t="shared" si="23"/>
        <v>231464</v>
      </c>
      <c r="AY21" s="74">
        <v>162246</v>
      </c>
      <c r="AZ21" s="74">
        <v>0</v>
      </c>
      <c r="BA21" s="74">
        <v>0</v>
      </c>
      <c r="BB21" s="74">
        <v>69218</v>
      </c>
      <c r="BC21" s="74">
        <v>188120</v>
      </c>
      <c r="BD21" s="74">
        <v>0</v>
      </c>
      <c r="BE21" s="74">
        <v>0</v>
      </c>
      <c r="BF21" s="74">
        <f t="shared" si="24"/>
        <v>231464</v>
      </c>
      <c r="BG21" s="74">
        <f t="shared" si="25"/>
        <v>0</v>
      </c>
      <c r="BH21" s="74">
        <f t="shared" si="26"/>
        <v>0</v>
      </c>
      <c r="BI21" s="74">
        <v>0</v>
      </c>
      <c r="BJ21" s="74">
        <v>0</v>
      </c>
      <c r="BK21" s="74">
        <v>0</v>
      </c>
      <c r="BL21" s="74">
        <v>0</v>
      </c>
      <c r="BM21" s="74">
        <v>0</v>
      </c>
      <c r="BN21" s="74">
        <v>0</v>
      </c>
      <c r="BO21" s="74">
        <f t="shared" si="27"/>
        <v>0</v>
      </c>
      <c r="BP21" s="74">
        <f t="shared" si="28"/>
        <v>0</v>
      </c>
      <c r="BQ21" s="74">
        <v>0</v>
      </c>
      <c r="BR21" s="74">
        <v>0</v>
      </c>
      <c r="BS21" s="74">
        <v>0</v>
      </c>
      <c r="BT21" s="74">
        <v>0</v>
      </c>
      <c r="BU21" s="74">
        <f t="shared" si="29"/>
        <v>0</v>
      </c>
      <c r="BV21" s="74">
        <v>0</v>
      </c>
      <c r="BW21" s="74">
        <v>0</v>
      </c>
      <c r="BX21" s="74">
        <v>0</v>
      </c>
      <c r="BY21" s="74">
        <v>0</v>
      </c>
      <c r="BZ21" s="74">
        <f t="shared" si="30"/>
        <v>0</v>
      </c>
      <c r="CA21" s="74">
        <v>0</v>
      </c>
      <c r="CB21" s="74">
        <v>0</v>
      </c>
      <c r="CC21" s="74">
        <v>0</v>
      </c>
      <c r="CD21" s="74">
        <v>0</v>
      </c>
      <c r="CE21" s="74">
        <v>54702</v>
      </c>
      <c r="CF21" s="74">
        <v>0</v>
      </c>
      <c r="CG21" s="74">
        <v>0</v>
      </c>
      <c r="CH21" s="74">
        <f t="shared" si="31"/>
        <v>0</v>
      </c>
      <c r="CI21" s="74">
        <f t="shared" si="32"/>
        <v>0</v>
      </c>
      <c r="CJ21" s="74">
        <f t="shared" si="33"/>
        <v>0</v>
      </c>
      <c r="CK21" s="74">
        <f t="shared" si="34"/>
        <v>0</v>
      </c>
      <c r="CL21" s="74">
        <f t="shared" si="35"/>
        <v>0</v>
      </c>
      <c r="CM21" s="74">
        <f t="shared" si="36"/>
        <v>0</v>
      </c>
      <c r="CN21" s="74">
        <f t="shared" si="37"/>
        <v>0</v>
      </c>
      <c r="CO21" s="74">
        <f t="shared" si="38"/>
        <v>0</v>
      </c>
      <c r="CP21" s="74">
        <f t="shared" si="39"/>
        <v>13269</v>
      </c>
      <c r="CQ21" s="74">
        <f t="shared" si="40"/>
        <v>231464</v>
      </c>
      <c r="CR21" s="74">
        <f t="shared" si="41"/>
        <v>0</v>
      </c>
      <c r="CS21" s="74">
        <f t="shared" si="42"/>
        <v>0</v>
      </c>
      <c r="CT21" s="74">
        <f t="shared" si="43"/>
        <v>0</v>
      </c>
      <c r="CU21" s="74">
        <f t="shared" si="44"/>
        <v>0</v>
      </c>
      <c r="CV21" s="74">
        <f t="shared" si="45"/>
        <v>0</v>
      </c>
      <c r="CW21" s="74">
        <f t="shared" si="46"/>
        <v>0</v>
      </c>
      <c r="CX21" s="74">
        <f t="shared" si="47"/>
        <v>0</v>
      </c>
      <c r="CY21" s="74">
        <f t="shared" si="48"/>
        <v>0</v>
      </c>
      <c r="CZ21" s="74">
        <f t="shared" si="49"/>
        <v>0</v>
      </c>
      <c r="DA21" s="74">
        <f t="shared" si="50"/>
        <v>0</v>
      </c>
      <c r="DB21" s="74">
        <f t="shared" si="51"/>
        <v>231464</v>
      </c>
      <c r="DC21" s="74">
        <f t="shared" si="52"/>
        <v>162246</v>
      </c>
      <c r="DD21" s="74">
        <f t="shared" si="53"/>
        <v>0</v>
      </c>
      <c r="DE21" s="74">
        <f t="shared" si="54"/>
        <v>0</v>
      </c>
      <c r="DF21" s="74">
        <f t="shared" si="55"/>
        <v>69218</v>
      </c>
      <c r="DG21" s="74">
        <f t="shared" si="56"/>
        <v>242822</v>
      </c>
      <c r="DH21" s="74">
        <f t="shared" si="57"/>
        <v>0</v>
      </c>
      <c r="DI21" s="74">
        <f t="shared" si="58"/>
        <v>0</v>
      </c>
      <c r="DJ21" s="74">
        <f t="shared" si="59"/>
        <v>231464</v>
      </c>
    </row>
    <row r="22" spans="1:114" s="50" customFormat="1" ht="12" customHeight="1">
      <c r="A22" s="53" t="s">
        <v>107</v>
      </c>
      <c r="B22" s="54" t="s">
        <v>139</v>
      </c>
      <c r="C22" s="53" t="s">
        <v>140</v>
      </c>
      <c r="D22" s="74">
        <f t="shared" si="6"/>
        <v>261869</v>
      </c>
      <c r="E22" s="74">
        <f t="shared" si="7"/>
        <v>857</v>
      </c>
      <c r="F22" s="74">
        <v>0</v>
      </c>
      <c r="G22" s="74">
        <v>450</v>
      </c>
      <c r="H22" s="74">
        <v>0</v>
      </c>
      <c r="I22" s="74">
        <v>107</v>
      </c>
      <c r="J22" s="75" t="s">
        <v>110</v>
      </c>
      <c r="K22" s="74">
        <v>300</v>
      </c>
      <c r="L22" s="74">
        <v>261012</v>
      </c>
      <c r="M22" s="74">
        <f t="shared" si="8"/>
        <v>44352</v>
      </c>
      <c r="N22" s="74">
        <f t="shared" si="9"/>
        <v>24</v>
      </c>
      <c r="O22" s="74">
        <v>0</v>
      </c>
      <c r="P22" s="74">
        <v>0</v>
      </c>
      <c r="Q22" s="74">
        <v>0</v>
      </c>
      <c r="R22" s="74">
        <v>0</v>
      </c>
      <c r="S22" s="75" t="s">
        <v>110</v>
      </c>
      <c r="T22" s="74">
        <v>24</v>
      </c>
      <c r="U22" s="74">
        <v>44328</v>
      </c>
      <c r="V22" s="74">
        <f t="shared" si="10"/>
        <v>306221</v>
      </c>
      <c r="W22" s="74">
        <f t="shared" si="11"/>
        <v>881</v>
      </c>
      <c r="X22" s="74">
        <f t="shared" si="12"/>
        <v>0</v>
      </c>
      <c r="Y22" s="74">
        <f t="shared" si="13"/>
        <v>450</v>
      </c>
      <c r="Z22" s="74">
        <f t="shared" si="14"/>
        <v>0</v>
      </c>
      <c r="AA22" s="74">
        <f t="shared" si="15"/>
        <v>107</v>
      </c>
      <c r="AB22" s="75" t="s">
        <v>110</v>
      </c>
      <c r="AC22" s="74">
        <f t="shared" si="16"/>
        <v>324</v>
      </c>
      <c r="AD22" s="74">
        <f t="shared" si="17"/>
        <v>305340</v>
      </c>
      <c r="AE22" s="74">
        <f t="shared" si="18"/>
        <v>0</v>
      </c>
      <c r="AF22" s="74">
        <f t="shared" si="19"/>
        <v>0</v>
      </c>
      <c r="AG22" s="74">
        <v>0</v>
      </c>
      <c r="AH22" s="74">
        <v>0</v>
      </c>
      <c r="AI22" s="74">
        <v>0</v>
      </c>
      <c r="AJ22" s="74">
        <v>0</v>
      </c>
      <c r="AK22" s="74">
        <v>0</v>
      </c>
      <c r="AL22" s="74">
        <v>0</v>
      </c>
      <c r="AM22" s="74">
        <f t="shared" si="20"/>
        <v>261869</v>
      </c>
      <c r="AN22" s="74">
        <f t="shared" si="21"/>
        <v>39579</v>
      </c>
      <c r="AO22" s="74">
        <v>0</v>
      </c>
      <c r="AP22" s="74">
        <v>39579</v>
      </c>
      <c r="AQ22" s="74">
        <v>0</v>
      </c>
      <c r="AR22" s="74">
        <v>0</v>
      </c>
      <c r="AS22" s="74">
        <f t="shared" si="22"/>
        <v>3002</v>
      </c>
      <c r="AT22" s="74">
        <v>3002</v>
      </c>
      <c r="AU22" s="74">
        <v>0</v>
      </c>
      <c r="AV22" s="74">
        <v>0</v>
      </c>
      <c r="AW22" s="74">
        <v>0</v>
      </c>
      <c r="AX22" s="74">
        <f t="shared" si="23"/>
        <v>219288</v>
      </c>
      <c r="AY22" s="74">
        <v>34980</v>
      </c>
      <c r="AZ22" s="74">
        <v>174168</v>
      </c>
      <c r="BA22" s="74">
        <v>10140</v>
      </c>
      <c r="BB22" s="74">
        <v>0</v>
      </c>
      <c r="BC22" s="74">
        <v>0</v>
      </c>
      <c r="BD22" s="74">
        <v>0</v>
      </c>
      <c r="BE22" s="74">
        <v>0</v>
      </c>
      <c r="BF22" s="74">
        <f t="shared" si="24"/>
        <v>261869</v>
      </c>
      <c r="BG22" s="74">
        <f t="shared" si="25"/>
        <v>0</v>
      </c>
      <c r="BH22" s="74">
        <f t="shared" si="26"/>
        <v>0</v>
      </c>
      <c r="BI22" s="74">
        <v>0</v>
      </c>
      <c r="BJ22" s="74">
        <v>0</v>
      </c>
      <c r="BK22" s="74">
        <v>0</v>
      </c>
      <c r="BL22" s="74">
        <v>0</v>
      </c>
      <c r="BM22" s="74">
        <v>0</v>
      </c>
      <c r="BN22" s="74">
        <v>0</v>
      </c>
      <c r="BO22" s="74">
        <f t="shared" si="27"/>
        <v>1750</v>
      </c>
      <c r="BP22" s="74">
        <f t="shared" si="28"/>
        <v>0</v>
      </c>
      <c r="BQ22" s="74">
        <v>0</v>
      </c>
      <c r="BR22" s="74">
        <v>0</v>
      </c>
      <c r="BS22" s="74">
        <v>0</v>
      </c>
      <c r="BT22" s="74">
        <v>0</v>
      </c>
      <c r="BU22" s="74">
        <f t="shared" si="29"/>
        <v>1750</v>
      </c>
      <c r="BV22" s="74">
        <v>1750</v>
      </c>
      <c r="BW22" s="74">
        <v>0</v>
      </c>
      <c r="BX22" s="74">
        <v>0</v>
      </c>
      <c r="BY22" s="74">
        <v>0</v>
      </c>
      <c r="BZ22" s="74">
        <f t="shared" si="30"/>
        <v>0</v>
      </c>
      <c r="CA22" s="74">
        <v>0</v>
      </c>
      <c r="CB22" s="74">
        <v>0</v>
      </c>
      <c r="CC22" s="74">
        <v>0</v>
      </c>
      <c r="CD22" s="74">
        <v>0</v>
      </c>
      <c r="CE22" s="74">
        <v>42602</v>
      </c>
      <c r="CF22" s="74">
        <v>0</v>
      </c>
      <c r="CG22" s="74">
        <v>0</v>
      </c>
      <c r="CH22" s="74">
        <f t="shared" si="31"/>
        <v>1750</v>
      </c>
      <c r="CI22" s="74">
        <f t="shared" si="32"/>
        <v>0</v>
      </c>
      <c r="CJ22" s="74">
        <f t="shared" si="33"/>
        <v>0</v>
      </c>
      <c r="CK22" s="74">
        <f t="shared" si="34"/>
        <v>0</v>
      </c>
      <c r="CL22" s="74">
        <f t="shared" si="35"/>
        <v>0</v>
      </c>
      <c r="CM22" s="74">
        <f t="shared" si="36"/>
        <v>0</v>
      </c>
      <c r="CN22" s="74">
        <f t="shared" si="37"/>
        <v>0</v>
      </c>
      <c r="CO22" s="74">
        <f t="shared" si="38"/>
        <v>0</v>
      </c>
      <c r="CP22" s="74">
        <f t="shared" si="39"/>
        <v>0</v>
      </c>
      <c r="CQ22" s="74">
        <f t="shared" si="40"/>
        <v>263619</v>
      </c>
      <c r="CR22" s="74">
        <f t="shared" si="41"/>
        <v>39579</v>
      </c>
      <c r="CS22" s="74">
        <f t="shared" si="42"/>
        <v>0</v>
      </c>
      <c r="CT22" s="74">
        <f t="shared" si="43"/>
        <v>39579</v>
      </c>
      <c r="CU22" s="74">
        <f t="shared" si="44"/>
        <v>0</v>
      </c>
      <c r="CV22" s="74">
        <f t="shared" si="45"/>
        <v>0</v>
      </c>
      <c r="CW22" s="74">
        <f t="shared" si="46"/>
        <v>4752</v>
      </c>
      <c r="CX22" s="74">
        <f t="shared" si="47"/>
        <v>4752</v>
      </c>
      <c r="CY22" s="74">
        <f t="shared" si="48"/>
        <v>0</v>
      </c>
      <c r="CZ22" s="74">
        <f t="shared" si="49"/>
        <v>0</v>
      </c>
      <c r="DA22" s="74">
        <f t="shared" si="50"/>
        <v>0</v>
      </c>
      <c r="DB22" s="74">
        <f t="shared" si="51"/>
        <v>219288</v>
      </c>
      <c r="DC22" s="74">
        <f t="shared" si="52"/>
        <v>34980</v>
      </c>
      <c r="DD22" s="74">
        <f t="shared" si="53"/>
        <v>174168</v>
      </c>
      <c r="DE22" s="74">
        <f t="shared" si="54"/>
        <v>10140</v>
      </c>
      <c r="DF22" s="74">
        <f t="shared" si="55"/>
        <v>0</v>
      </c>
      <c r="DG22" s="74">
        <f t="shared" si="56"/>
        <v>42602</v>
      </c>
      <c r="DH22" s="74">
        <f t="shared" si="57"/>
        <v>0</v>
      </c>
      <c r="DI22" s="74">
        <f t="shared" si="58"/>
        <v>0</v>
      </c>
      <c r="DJ22" s="74">
        <f t="shared" si="59"/>
        <v>263619</v>
      </c>
    </row>
    <row r="23" spans="1:114" s="50" customFormat="1" ht="12" customHeight="1">
      <c r="A23" s="53" t="s">
        <v>107</v>
      </c>
      <c r="B23" s="54" t="s">
        <v>141</v>
      </c>
      <c r="C23" s="53" t="s">
        <v>142</v>
      </c>
      <c r="D23" s="74">
        <f t="shared" si="6"/>
        <v>46001</v>
      </c>
      <c r="E23" s="74">
        <f t="shared" si="7"/>
        <v>834</v>
      </c>
      <c r="F23" s="74">
        <v>0</v>
      </c>
      <c r="G23" s="74">
        <v>0</v>
      </c>
      <c r="H23" s="74">
        <v>0</v>
      </c>
      <c r="I23" s="74">
        <v>184</v>
      </c>
      <c r="J23" s="75" t="s">
        <v>110</v>
      </c>
      <c r="K23" s="74">
        <v>650</v>
      </c>
      <c r="L23" s="74">
        <v>45167</v>
      </c>
      <c r="M23" s="74">
        <f t="shared" si="8"/>
        <v>17280</v>
      </c>
      <c r="N23" s="74">
        <f t="shared" si="9"/>
        <v>0</v>
      </c>
      <c r="O23" s="74">
        <v>0</v>
      </c>
      <c r="P23" s="74">
        <v>0</v>
      </c>
      <c r="Q23" s="74">
        <v>0</v>
      </c>
      <c r="R23" s="74">
        <v>0</v>
      </c>
      <c r="S23" s="75" t="s">
        <v>110</v>
      </c>
      <c r="T23" s="74">
        <v>0</v>
      </c>
      <c r="U23" s="74">
        <v>17280</v>
      </c>
      <c r="V23" s="74">
        <f t="shared" si="10"/>
        <v>63281</v>
      </c>
      <c r="W23" s="74">
        <f t="shared" si="11"/>
        <v>834</v>
      </c>
      <c r="X23" s="74">
        <f t="shared" si="12"/>
        <v>0</v>
      </c>
      <c r="Y23" s="74">
        <f t="shared" si="13"/>
        <v>0</v>
      </c>
      <c r="Z23" s="74">
        <f t="shared" si="14"/>
        <v>0</v>
      </c>
      <c r="AA23" s="74">
        <f t="shared" si="15"/>
        <v>184</v>
      </c>
      <c r="AB23" s="75" t="s">
        <v>110</v>
      </c>
      <c r="AC23" s="74">
        <f t="shared" si="16"/>
        <v>650</v>
      </c>
      <c r="AD23" s="74">
        <f t="shared" si="17"/>
        <v>62447</v>
      </c>
      <c r="AE23" s="74">
        <f t="shared" si="18"/>
        <v>0</v>
      </c>
      <c r="AF23" s="74">
        <f t="shared" si="19"/>
        <v>0</v>
      </c>
      <c r="AG23" s="74">
        <v>0</v>
      </c>
      <c r="AH23" s="74">
        <v>0</v>
      </c>
      <c r="AI23" s="74">
        <v>0</v>
      </c>
      <c r="AJ23" s="74">
        <v>0</v>
      </c>
      <c r="AK23" s="74">
        <v>0</v>
      </c>
      <c r="AL23" s="74">
        <v>1459</v>
      </c>
      <c r="AM23" s="74">
        <f t="shared" si="20"/>
        <v>11991</v>
      </c>
      <c r="AN23" s="74">
        <f t="shared" si="21"/>
        <v>0</v>
      </c>
      <c r="AO23" s="74">
        <v>0</v>
      </c>
      <c r="AP23" s="74">
        <v>0</v>
      </c>
      <c r="AQ23" s="74">
        <v>0</v>
      </c>
      <c r="AR23" s="74">
        <v>0</v>
      </c>
      <c r="AS23" s="74">
        <f t="shared" si="22"/>
        <v>0</v>
      </c>
      <c r="AT23" s="74"/>
      <c r="AU23" s="74">
        <v>0</v>
      </c>
      <c r="AV23" s="74">
        <v>0</v>
      </c>
      <c r="AW23" s="74">
        <v>0</v>
      </c>
      <c r="AX23" s="74">
        <f t="shared" si="23"/>
        <v>11991</v>
      </c>
      <c r="AY23" s="74">
        <v>11991</v>
      </c>
      <c r="AZ23" s="74">
        <v>0</v>
      </c>
      <c r="BA23" s="74">
        <v>0</v>
      </c>
      <c r="BB23" s="74">
        <v>0</v>
      </c>
      <c r="BC23" s="74">
        <v>32551</v>
      </c>
      <c r="BD23" s="74">
        <v>0</v>
      </c>
      <c r="BE23" s="74">
        <v>0</v>
      </c>
      <c r="BF23" s="74">
        <f t="shared" si="24"/>
        <v>11991</v>
      </c>
      <c r="BG23" s="74">
        <f t="shared" si="25"/>
        <v>0</v>
      </c>
      <c r="BH23" s="74">
        <f t="shared" si="26"/>
        <v>0</v>
      </c>
      <c r="BI23" s="74">
        <v>0</v>
      </c>
      <c r="BJ23" s="74">
        <v>0</v>
      </c>
      <c r="BK23" s="74">
        <v>0</v>
      </c>
      <c r="BL23" s="74">
        <v>0</v>
      </c>
      <c r="BM23" s="74">
        <v>0</v>
      </c>
      <c r="BN23" s="74">
        <v>325</v>
      </c>
      <c r="BO23" s="74">
        <f t="shared" si="27"/>
        <v>0</v>
      </c>
      <c r="BP23" s="74">
        <f t="shared" si="28"/>
        <v>0</v>
      </c>
      <c r="BQ23" s="74">
        <v>0</v>
      </c>
      <c r="BR23" s="74">
        <v>0</v>
      </c>
      <c r="BS23" s="74">
        <v>0</v>
      </c>
      <c r="BT23" s="74">
        <v>0</v>
      </c>
      <c r="BU23" s="74">
        <f t="shared" si="29"/>
        <v>0</v>
      </c>
      <c r="BV23" s="74">
        <v>0</v>
      </c>
      <c r="BW23" s="74">
        <v>0</v>
      </c>
      <c r="BX23" s="74">
        <v>0</v>
      </c>
      <c r="BY23" s="74">
        <v>0</v>
      </c>
      <c r="BZ23" s="74">
        <f t="shared" si="30"/>
        <v>0</v>
      </c>
      <c r="CA23" s="74">
        <v>0</v>
      </c>
      <c r="CB23" s="74">
        <v>0</v>
      </c>
      <c r="CC23" s="74">
        <v>0</v>
      </c>
      <c r="CD23" s="74">
        <v>0</v>
      </c>
      <c r="CE23" s="74">
        <v>16955</v>
      </c>
      <c r="CF23" s="74">
        <v>0</v>
      </c>
      <c r="CG23" s="74">
        <v>0</v>
      </c>
      <c r="CH23" s="74">
        <f t="shared" si="31"/>
        <v>0</v>
      </c>
      <c r="CI23" s="74">
        <f t="shared" si="32"/>
        <v>0</v>
      </c>
      <c r="CJ23" s="74">
        <f t="shared" si="33"/>
        <v>0</v>
      </c>
      <c r="CK23" s="74">
        <f t="shared" si="34"/>
        <v>0</v>
      </c>
      <c r="CL23" s="74">
        <f t="shared" si="35"/>
        <v>0</v>
      </c>
      <c r="CM23" s="74">
        <f t="shared" si="36"/>
        <v>0</v>
      </c>
      <c r="CN23" s="74">
        <f t="shared" si="37"/>
        <v>0</v>
      </c>
      <c r="CO23" s="74">
        <f t="shared" si="38"/>
        <v>0</v>
      </c>
      <c r="CP23" s="74">
        <f t="shared" si="39"/>
        <v>1784</v>
      </c>
      <c r="CQ23" s="74">
        <f t="shared" si="40"/>
        <v>11991</v>
      </c>
      <c r="CR23" s="74">
        <f t="shared" si="41"/>
        <v>0</v>
      </c>
      <c r="CS23" s="74">
        <f t="shared" si="42"/>
        <v>0</v>
      </c>
      <c r="CT23" s="74">
        <f t="shared" si="43"/>
        <v>0</v>
      </c>
      <c r="CU23" s="74">
        <f t="shared" si="44"/>
        <v>0</v>
      </c>
      <c r="CV23" s="74">
        <f t="shared" si="45"/>
        <v>0</v>
      </c>
      <c r="CW23" s="74">
        <f t="shared" si="46"/>
        <v>0</v>
      </c>
      <c r="CX23" s="74">
        <f t="shared" si="47"/>
        <v>0</v>
      </c>
      <c r="CY23" s="74">
        <f t="shared" si="48"/>
        <v>0</v>
      </c>
      <c r="CZ23" s="74">
        <f t="shared" si="49"/>
        <v>0</v>
      </c>
      <c r="DA23" s="74">
        <f t="shared" si="50"/>
        <v>0</v>
      </c>
      <c r="DB23" s="74">
        <f t="shared" si="51"/>
        <v>11991</v>
      </c>
      <c r="DC23" s="74">
        <f t="shared" si="52"/>
        <v>11991</v>
      </c>
      <c r="DD23" s="74">
        <f t="shared" si="53"/>
        <v>0</v>
      </c>
      <c r="DE23" s="74">
        <f t="shared" si="54"/>
        <v>0</v>
      </c>
      <c r="DF23" s="74">
        <f t="shared" si="55"/>
        <v>0</v>
      </c>
      <c r="DG23" s="74">
        <f t="shared" si="56"/>
        <v>49506</v>
      </c>
      <c r="DH23" s="74">
        <f t="shared" si="57"/>
        <v>0</v>
      </c>
      <c r="DI23" s="74">
        <f t="shared" si="58"/>
        <v>0</v>
      </c>
      <c r="DJ23" s="74">
        <f t="shared" si="59"/>
        <v>11991</v>
      </c>
    </row>
    <row r="24" spans="1:114" s="50" customFormat="1" ht="12" customHeight="1">
      <c r="A24" s="53" t="s">
        <v>107</v>
      </c>
      <c r="B24" s="54" t="s">
        <v>143</v>
      </c>
      <c r="C24" s="53" t="s">
        <v>144</v>
      </c>
      <c r="D24" s="74">
        <f t="shared" si="6"/>
        <v>131239</v>
      </c>
      <c r="E24" s="74">
        <f t="shared" si="7"/>
        <v>0</v>
      </c>
      <c r="F24" s="74">
        <v>0</v>
      </c>
      <c r="G24" s="74">
        <v>0</v>
      </c>
      <c r="H24" s="74">
        <v>0</v>
      </c>
      <c r="I24" s="74">
        <v>0</v>
      </c>
      <c r="J24" s="75" t="s">
        <v>110</v>
      </c>
      <c r="K24" s="74">
        <v>0</v>
      </c>
      <c r="L24" s="74">
        <v>131239</v>
      </c>
      <c r="M24" s="74">
        <f t="shared" si="8"/>
        <v>45768</v>
      </c>
      <c r="N24" s="74">
        <f t="shared" si="9"/>
        <v>0</v>
      </c>
      <c r="O24" s="74">
        <v>0</v>
      </c>
      <c r="P24" s="74">
        <v>0</v>
      </c>
      <c r="Q24" s="74">
        <v>0</v>
      </c>
      <c r="R24" s="74">
        <v>0</v>
      </c>
      <c r="S24" s="75" t="s">
        <v>110</v>
      </c>
      <c r="T24" s="74">
        <v>0</v>
      </c>
      <c r="U24" s="74">
        <v>45768</v>
      </c>
      <c r="V24" s="74">
        <f t="shared" si="10"/>
        <v>177007</v>
      </c>
      <c r="W24" s="74">
        <f t="shared" si="11"/>
        <v>0</v>
      </c>
      <c r="X24" s="74">
        <f t="shared" si="12"/>
        <v>0</v>
      </c>
      <c r="Y24" s="74">
        <f t="shared" si="13"/>
        <v>0</v>
      </c>
      <c r="Z24" s="74">
        <f t="shared" si="14"/>
        <v>0</v>
      </c>
      <c r="AA24" s="74">
        <f t="shared" si="15"/>
        <v>0</v>
      </c>
      <c r="AB24" s="75" t="s">
        <v>110</v>
      </c>
      <c r="AC24" s="74">
        <f t="shared" si="16"/>
        <v>0</v>
      </c>
      <c r="AD24" s="74">
        <f t="shared" si="17"/>
        <v>177007</v>
      </c>
      <c r="AE24" s="74">
        <f t="shared" si="18"/>
        <v>0</v>
      </c>
      <c r="AF24" s="74">
        <f t="shared" si="19"/>
        <v>0</v>
      </c>
      <c r="AG24" s="74">
        <v>0</v>
      </c>
      <c r="AH24" s="74">
        <v>0</v>
      </c>
      <c r="AI24" s="74">
        <v>0</v>
      </c>
      <c r="AJ24" s="74">
        <v>0</v>
      </c>
      <c r="AK24" s="74">
        <v>0</v>
      </c>
      <c r="AL24" s="74">
        <v>17825</v>
      </c>
      <c r="AM24" s="74">
        <f t="shared" si="20"/>
        <v>0</v>
      </c>
      <c r="AN24" s="74">
        <f t="shared" si="21"/>
        <v>0</v>
      </c>
      <c r="AO24" s="74">
        <v>0</v>
      </c>
      <c r="AP24" s="74">
        <v>0</v>
      </c>
      <c r="AQ24" s="74">
        <v>0</v>
      </c>
      <c r="AR24" s="74">
        <v>0</v>
      </c>
      <c r="AS24" s="74">
        <f t="shared" si="22"/>
        <v>0</v>
      </c>
      <c r="AT24" s="74">
        <v>0</v>
      </c>
      <c r="AU24" s="74">
        <v>0</v>
      </c>
      <c r="AV24" s="74">
        <v>0</v>
      </c>
      <c r="AW24" s="74">
        <v>0</v>
      </c>
      <c r="AX24" s="74">
        <f t="shared" si="23"/>
        <v>0</v>
      </c>
      <c r="AY24" s="74">
        <v>0</v>
      </c>
      <c r="AZ24" s="74">
        <v>0</v>
      </c>
      <c r="BA24" s="74">
        <v>0</v>
      </c>
      <c r="BB24" s="74">
        <v>0</v>
      </c>
      <c r="BC24" s="74">
        <v>113414</v>
      </c>
      <c r="BD24" s="74">
        <v>0</v>
      </c>
      <c r="BE24" s="74">
        <v>0</v>
      </c>
      <c r="BF24" s="74">
        <f t="shared" si="24"/>
        <v>0</v>
      </c>
      <c r="BG24" s="74">
        <f t="shared" si="25"/>
        <v>0</v>
      </c>
      <c r="BH24" s="74">
        <f t="shared" si="26"/>
        <v>0</v>
      </c>
      <c r="BI24" s="74">
        <v>0</v>
      </c>
      <c r="BJ24" s="74">
        <v>0</v>
      </c>
      <c r="BK24" s="74">
        <v>0</v>
      </c>
      <c r="BL24" s="74">
        <v>0</v>
      </c>
      <c r="BM24" s="74">
        <v>0</v>
      </c>
      <c r="BN24" s="74">
        <v>3152</v>
      </c>
      <c r="BO24" s="74">
        <f t="shared" si="27"/>
        <v>0</v>
      </c>
      <c r="BP24" s="74">
        <f t="shared" si="28"/>
        <v>0</v>
      </c>
      <c r="BQ24" s="74">
        <v>0</v>
      </c>
      <c r="BR24" s="74">
        <v>0</v>
      </c>
      <c r="BS24" s="74">
        <v>0</v>
      </c>
      <c r="BT24" s="74">
        <v>0</v>
      </c>
      <c r="BU24" s="74">
        <f t="shared" si="29"/>
        <v>0</v>
      </c>
      <c r="BV24" s="74">
        <v>0</v>
      </c>
      <c r="BW24" s="74">
        <v>0</v>
      </c>
      <c r="BX24" s="74">
        <v>0</v>
      </c>
      <c r="BY24" s="74">
        <v>0</v>
      </c>
      <c r="BZ24" s="74">
        <f t="shared" si="30"/>
        <v>0</v>
      </c>
      <c r="CA24" s="74">
        <v>0</v>
      </c>
      <c r="CB24" s="74">
        <v>0</v>
      </c>
      <c r="CC24" s="74">
        <v>0</v>
      </c>
      <c r="CD24" s="74">
        <v>0</v>
      </c>
      <c r="CE24" s="74">
        <v>42616</v>
      </c>
      <c r="CF24" s="74">
        <v>0</v>
      </c>
      <c r="CG24" s="74">
        <v>0</v>
      </c>
      <c r="CH24" s="74">
        <f t="shared" si="31"/>
        <v>0</v>
      </c>
      <c r="CI24" s="74">
        <f t="shared" si="32"/>
        <v>0</v>
      </c>
      <c r="CJ24" s="74">
        <f t="shared" si="33"/>
        <v>0</v>
      </c>
      <c r="CK24" s="74">
        <f t="shared" si="34"/>
        <v>0</v>
      </c>
      <c r="CL24" s="74">
        <f t="shared" si="35"/>
        <v>0</v>
      </c>
      <c r="CM24" s="74">
        <f t="shared" si="36"/>
        <v>0</v>
      </c>
      <c r="CN24" s="74">
        <f t="shared" si="37"/>
        <v>0</v>
      </c>
      <c r="CO24" s="74">
        <f t="shared" si="38"/>
        <v>0</v>
      </c>
      <c r="CP24" s="74">
        <f t="shared" si="39"/>
        <v>20977</v>
      </c>
      <c r="CQ24" s="74">
        <f t="shared" si="40"/>
        <v>0</v>
      </c>
      <c r="CR24" s="74">
        <f t="shared" si="41"/>
        <v>0</v>
      </c>
      <c r="CS24" s="74">
        <f t="shared" si="42"/>
        <v>0</v>
      </c>
      <c r="CT24" s="74">
        <f t="shared" si="43"/>
        <v>0</v>
      </c>
      <c r="CU24" s="74">
        <f t="shared" si="44"/>
        <v>0</v>
      </c>
      <c r="CV24" s="74">
        <f t="shared" si="45"/>
        <v>0</v>
      </c>
      <c r="CW24" s="74">
        <f t="shared" si="46"/>
        <v>0</v>
      </c>
      <c r="CX24" s="74">
        <f t="shared" si="47"/>
        <v>0</v>
      </c>
      <c r="CY24" s="74">
        <f t="shared" si="48"/>
        <v>0</v>
      </c>
      <c r="CZ24" s="74">
        <f t="shared" si="49"/>
        <v>0</v>
      </c>
      <c r="DA24" s="74">
        <f t="shared" si="50"/>
        <v>0</v>
      </c>
      <c r="DB24" s="74">
        <f t="shared" si="51"/>
        <v>0</v>
      </c>
      <c r="DC24" s="74">
        <f t="shared" si="52"/>
        <v>0</v>
      </c>
      <c r="DD24" s="74">
        <f t="shared" si="53"/>
        <v>0</v>
      </c>
      <c r="DE24" s="74">
        <f t="shared" si="54"/>
        <v>0</v>
      </c>
      <c r="DF24" s="74">
        <f t="shared" si="55"/>
        <v>0</v>
      </c>
      <c r="DG24" s="74">
        <f t="shared" si="56"/>
        <v>156030</v>
      </c>
      <c r="DH24" s="74">
        <f t="shared" si="57"/>
        <v>0</v>
      </c>
      <c r="DI24" s="74">
        <f t="shared" si="58"/>
        <v>0</v>
      </c>
      <c r="DJ24" s="74">
        <f t="shared" si="59"/>
        <v>0</v>
      </c>
    </row>
    <row r="25" spans="1:114" s="50" customFormat="1" ht="12" customHeight="1">
      <c r="A25" s="53" t="s">
        <v>107</v>
      </c>
      <c r="B25" s="54" t="s">
        <v>145</v>
      </c>
      <c r="C25" s="53" t="s">
        <v>146</v>
      </c>
      <c r="D25" s="74">
        <f t="shared" si="6"/>
        <v>90851</v>
      </c>
      <c r="E25" s="74">
        <f t="shared" si="7"/>
        <v>0</v>
      </c>
      <c r="F25" s="74">
        <v>0</v>
      </c>
      <c r="G25" s="74">
        <v>0</v>
      </c>
      <c r="H25" s="74">
        <v>0</v>
      </c>
      <c r="I25" s="74">
        <v>0</v>
      </c>
      <c r="J25" s="75" t="s">
        <v>110</v>
      </c>
      <c r="K25" s="74">
        <v>0</v>
      </c>
      <c r="L25" s="74">
        <v>90851</v>
      </c>
      <c r="M25" s="74">
        <f t="shared" si="8"/>
        <v>28266</v>
      </c>
      <c r="N25" s="74">
        <f t="shared" si="9"/>
        <v>0</v>
      </c>
      <c r="O25" s="74">
        <v>0</v>
      </c>
      <c r="P25" s="74">
        <v>0</v>
      </c>
      <c r="Q25" s="74">
        <v>0</v>
      </c>
      <c r="R25" s="74">
        <v>0</v>
      </c>
      <c r="S25" s="75" t="s">
        <v>110</v>
      </c>
      <c r="T25" s="74">
        <v>0</v>
      </c>
      <c r="U25" s="74">
        <v>28266</v>
      </c>
      <c r="V25" s="74">
        <f t="shared" si="10"/>
        <v>119117</v>
      </c>
      <c r="W25" s="74">
        <f t="shared" si="11"/>
        <v>0</v>
      </c>
      <c r="X25" s="74">
        <f t="shared" si="12"/>
        <v>0</v>
      </c>
      <c r="Y25" s="74">
        <f t="shared" si="13"/>
        <v>0</v>
      </c>
      <c r="Z25" s="74">
        <f t="shared" si="14"/>
        <v>0</v>
      </c>
      <c r="AA25" s="74">
        <f t="shared" si="15"/>
        <v>0</v>
      </c>
      <c r="AB25" s="75" t="s">
        <v>110</v>
      </c>
      <c r="AC25" s="74">
        <f t="shared" si="16"/>
        <v>0</v>
      </c>
      <c r="AD25" s="74">
        <f t="shared" si="17"/>
        <v>119117</v>
      </c>
      <c r="AE25" s="74">
        <f t="shared" si="18"/>
        <v>0</v>
      </c>
      <c r="AF25" s="74">
        <f t="shared" si="19"/>
        <v>0</v>
      </c>
      <c r="AG25" s="74">
        <v>0</v>
      </c>
      <c r="AH25" s="74">
        <v>0</v>
      </c>
      <c r="AI25" s="74">
        <v>0</v>
      </c>
      <c r="AJ25" s="74">
        <v>0</v>
      </c>
      <c r="AK25" s="74">
        <v>0</v>
      </c>
      <c r="AL25" s="74">
        <v>7622</v>
      </c>
      <c r="AM25" s="74">
        <f t="shared" si="20"/>
        <v>0</v>
      </c>
      <c r="AN25" s="74">
        <f t="shared" si="21"/>
        <v>0</v>
      </c>
      <c r="AO25" s="74">
        <v>0</v>
      </c>
      <c r="AP25" s="74">
        <v>0</v>
      </c>
      <c r="AQ25" s="74">
        <v>0</v>
      </c>
      <c r="AR25" s="74">
        <v>0</v>
      </c>
      <c r="AS25" s="74">
        <f t="shared" si="22"/>
        <v>0</v>
      </c>
      <c r="AT25" s="74">
        <v>0</v>
      </c>
      <c r="AU25" s="74">
        <v>0</v>
      </c>
      <c r="AV25" s="74">
        <v>0</v>
      </c>
      <c r="AW25" s="74">
        <v>0</v>
      </c>
      <c r="AX25" s="74">
        <f t="shared" si="23"/>
        <v>0</v>
      </c>
      <c r="AY25" s="74">
        <v>0</v>
      </c>
      <c r="AZ25" s="74">
        <v>0</v>
      </c>
      <c r="BA25" s="74">
        <v>0</v>
      </c>
      <c r="BB25" s="74">
        <v>0</v>
      </c>
      <c r="BC25" s="74">
        <v>83229</v>
      </c>
      <c r="BD25" s="74">
        <v>0</v>
      </c>
      <c r="BE25" s="74">
        <v>0</v>
      </c>
      <c r="BF25" s="74">
        <f t="shared" si="24"/>
        <v>0</v>
      </c>
      <c r="BG25" s="74">
        <f t="shared" si="25"/>
        <v>0</v>
      </c>
      <c r="BH25" s="74">
        <f t="shared" si="26"/>
        <v>0</v>
      </c>
      <c r="BI25" s="74">
        <v>0</v>
      </c>
      <c r="BJ25" s="74">
        <v>0</v>
      </c>
      <c r="BK25" s="74">
        <v>0</v>
      </c>
      <c r="BL25" s="74">
        <v>0</v>
      </c>
      <c r="BM25" s="74">
        <v>0</v>
      </c>
      <c r="BN25" s="74">
        <v>1947</v>
      </c>
      <c r="BO25" s="74">
        <f t="shared" si="27"/>
        <v>0</v>
      </c>
      <c r="BP25" s="74">
        <f t="shared" si="28"/>
        <v>0</v>
      </c>
      <c r="BQ25" s="74">
        <v>0</v>
      </c>
      <c r="BR25" s="74">
        <v>0</v>
      </c>
      <c r="BS25" s="74">
        <v>0</v>
      </c>
      <c r="BT25" s="74">
        <v>0</v>
      </c>
      <c r="BU25" s="74">
        <f t="shared" si="29"/>
        <v>0</v>
      </c>
      <c r="BV25" s="74">
        <v>0</v>
      </c>
      <c r="BW25" s="74">
        <v>0</v>
      </c>
      <c r="BX25" s="74">
        <v>0</v>
      </c>
      <c r="BY25" s="74">
        <v>0</v>
      </c>
      <c r="BZ25" s="74">
        <f t="shared" si="30"/>
        <v>0</v>
      </c>
      <c r="CA25" s="74">
        <v>0</v>
      </c>
      <c r="CB25" s="74">
        <v>0</v>
      </c>
      <c r="CC25" s="74">
        <v>0</v>
      </c>
      <c r="CD25" s="74">
        <v>0</v>
      </c>
      <c r="CE25" s="74">
        <v>26319</v>
      </c>
      <c r="CF25" s="74">
        <v>0</v>
      </c>
      <c r="CG25" s="74">
        <v>0</v>
      </c>
      <c r="CH25" s="74">
        <f t="shared" si="31"/>
        <v>0</v>
      </c>
      <c r="CI25" s="74">
        <f t="shared" si="32"/>
        <v>0</v>
      </c>
      <c r="CJ25" s="74">
        <f t="shared" si="33"/>
        <v>0</v>
      </c>
      <c r="CK25" s="74">
        <f t="shared" si="34"/>
        <v>0</v>
      </c>
      <c r="CL25" s="74">
        <f t="shared" si="35"/>
        <v>0</v>
      </c>
      <c r="CM25" s="74">
        <f t="shared" si="36"/>
        <v>0</v>
      </c>
      <c r="CN25" s="74">
        <f t="shared" si="37"/>
        <v>0</v>
      </c>
      <c r="CO25" s="74">
        <f t="shared" si="38"/>
        <v>0</v>
      </c>
      <c r="CP25" s="74">
        <f t="shared" si="39"/>
        <v>9569</v>
      </c>
      <c r="CQ25" s="74">
        <f t="shared" si="40"/>
        <v>0</v>
      </c>
      <c r="CR25" s="74">
        <f t="shared" si="41"/>
        <v>0</v>
      </c>
      <c r="CS25" s="74">
        <f t="shared" si="42"/>
        <v>0</v>
      </c>
      <c r="CT25" s="74">
        <f t="shared" si="43"/>
        <v>0</v>
      </c>
      <c r="CU25" s="74">
        <f t="shared" si="44"/>
        <v>0</v>
      </c>
      <c r="CV25" s="74">
        <f t="shared" si="45"/>
        <v>0</v>
      </c>
      <c r="CW25" s="74">
        <f t="shared" si="46"/>
        <v>0</v>
      </c>
      <c r="CX25" s="74">
        <f t="shared" si="47"/>
        <v>0</v>
      </c>
      <c r="CY25" s="74">
        <f t="shared" si="48"/>
        <v>0</v>
      </c>
      <c r="CZ25" s="74">
        <f t="shared" si="49"/>
        <v>0</v>
      </c>
      <c r="DA25" s="74">
        <f t="shared" si="50"/>
        <v>0</v>
      </c>
      <c r="DB25" s="74">
        <f t="shared" si="51"/>
        <v>0</v>
      </c>
      <c r="DC25" s="74">
        <f t="shared" si="52"/>
        <v>0</v>
      </c>
      <c r="DD25" s="74">
        <f t="shared" si="53"/>
        <v>0</v>
      </c>
      <c r="DE25" s="74">
        <f t="shared" si="54"/>
        <v>0</v>
      </c>
      <c r="DF25" s="74">
        <f t="shared" si="55"/>
        <v>0</v>
      </c>
      <c r="DG25" s="74">
        <f t="shared" si="56"/>
        <v>109548</v>
      </c>
      <c r="DH25" s="74">
        <f t="shared" si="57"/>
        <v>0</v>
      </c>
      <c r="DI25" s="74">
        <f t="shared" si="58"/>
        <v>0</v>
      </c>
      <c r="DJ25" s="74">
        <f t="shared" si="59"/>
        <v>0</v>
      </c>
    </row>
    <row r="26" spans="1:114" s="50" customFormat="1" ht="12" customHeight="1">
      <c r="A26" s="53" t="s">
        <v>107</v>
      </c>
      <c r="B26" s="54" t="s">
        <v>147</v>
      </c>
      <c r="C26" s="53" t="s">
        <v>148</v>
      </c>
      <c r="D26" s="74">
        <f t="shared" si="6"/>
        <v>60292</v>
      </c>
      <c r="E26" s="74">
        <f t="shared" si="7"/>
        <v>0</v>
      </c>
      <c r="F26" s="74">
        <v>0</v>
      </c>
      <c r="G26" s="74">
        <v>0</v>
      </c>
      <c r="H26" s="74">
        <v>0</v>
      </c>
      <c r="I26" s="74">
        <v>0</v>
      </c>
      <c r="J26" s="75" t="s">
        <v>110</v>
      </c>
      <c r="K26" s="74">
        <v>0</v>
      </c>
      <c r="L26" s="74">
        <v>60292</v>
      </c>
      <c r="M26" s="74">
        <f t="shared" si="8"/>
        <v>23319</v>
      </c>
      <c r="N26" s="74">
        <f t="shared" si="9"/>
        <v>0</v>
      </c>
      <c r="O26" s="74">
        <v>0</v>
      </c>
      <c r="P26" s="74">
        <v>0</v>
      </c>
      <c r="Q26" s="74">
        <v>0</v>
      </c>
      <c r="R26" s="74">
        <v>0</v>
      </c>
      <c r="S26" s="75" t="s">
        <v>110</v>
      </c>
      <c r="T26" s="74">
        <v>0</v>
      </c>
      <c r="U26" s="74">
        <v>23319</v>
      </c>
      <c r="V26" s="74">
        <f t="shared" si="10"/>
        <v>83611</v>
      </c>
      <c r="W26" s="74">
        <f t="shared" si="11"/>
        <v>0</v>
      </c>
      <c r="X26" s="74">
        <f t="shared" si="12"/>
        <v>0</v>
      </c>
      <c r="Y26" s="74">
        <f t="shared" si="13"/>
        <v>0</v>
      </c>
      <c r="Z26" s="74">
        <f t="shared" si="14"/>
        <v>0</v>
      </c>
      <c r="AA26" s="74">
        <f t="shared" si="15"/>
        <v>0</v>
      </c>
      <c r="AB26" s="75" t="s">
        <v>110</v>
      </c>
      <c r="AC26" s="74">
        <f t="shared" si="16"/>
        <v>0</v>
      </c>
      <c r="AD26" s="74">
        <f t="shared" si="17"/>
        <v>83611</v>
      </c>
      <c r="AE26" s="74">
        <f t="shared" si="18"/>
        <v>0</v>
      </c>
      <c r="AF26" s="74">
        <f t="shared" si="19"/>
        <v>0</v>
      </c>
      <c r="AG26" s="74">
        <v>0</v>
      </c>
      <c r="AH26" s="74">
        <v>0</v>
      </c>
      <c r="AI26" s="74">
        <v>0</v>
      </c>
      <c r="AJ26" s="74">
        <v>0</v>
      </c>
      <c r="AK26" s="74">
        <v>0</v>
      </c>
      <c r="AL26" s="74">
        <v>6998</v>
      </c>
      <c r="AM26" s="74">
        <f t="shared" si="20"/>
        <v>0</v>
      </c>
      <c r="AN26" s="74">
        <f t="shared" si="21"/>
        <v>0</v>
      </c>
      <c r="AO26" s="74">
        <v>0</v>
      </c>
      <c r="AP26" s="74">
        <v>0</v>
      </c>
      <c r="AQ26" s="74">
        <v>0</v>
      </c>
      <c r="AR26" s="74">
        <v>0</v>
      </c>
      <c r="AS26" s="74">
        <f t="shared" si="22"/>
        <v>0</v>
      </c>
      <c r="AT26" s="74">
        <v>0</v>
      </c>
      <c r="AU26" s="74">
        <v>0</v>
      </c>
      <c r="AV26" s="74">
        <v>0</v>
      </c>
      <c r="AW26" s="74">
        <v>0</v>
      </c>
      <c r="AX26" s="74">
        <f t="shared" si="23"/>
        <v>0</v>
      </c>
      <c r="AY26" s="74">
        <v>0</v>
      </c>
      <c r="AZ26" s="74">
        <v>0</v>
      </c>
      <c r="BA26" s="74">
        <v>0</v>
      </c>
      <c r="BB26" s="74">
        <v>0</v>
      </c>
      <c r="BC26" s="74">
        <v>53294</v>
      </c>
      <c r="BD26" s="74">
        <v>0</v>
      </c>
      <c r="BE26" s="74">
        <v>0</v>
      </c>
      <c r="BF26" s="74">
        <f t="shared" si="24"/>
        <v>0</v>
      </c>
      <c r="BG26" s="74">
        <f t="shared" si="25"/>
        <v>0</v>
      </c>
      <c r="BH26" s="74">
        <f t="shared" si="26"/>
        <v>0</v>
      </c>
      <c r="BI26" s="74">
        <v>0</v>
      </c>
      <c r="BJ26" s="74">
        <v>0</v>
      </c>
      <c r="BK26" s="74">
        <v>0</v>
      </c>
      <c r="BL26" s="74">
        <v>0</v>
      </c>
      <c r="BM26" s="74">
        <v>0</v>
      </c>
      <c r="BN26" s="74">
        <v>1606</v>
      </c>
      <c r="BO26" s="74">
        <f t="shared" si="27"/>
        <v>0</v>
      </c>
      <c r="BP26" s="74">
        <f t="shared" si="28"/>
        <v>0</v>
      </c>
      <c r="BQ26" s="74">
        <v>0</v>
      </c>
      <c r="BR26" s="74">
        <v>0</v>
      </c>
      <c r="BS26" s="74">
        <v>0</v>
      </c>
      <c r="BT26" s="74">
        <v>0</v>
      </c>
      <c r="BU26" s="74">
        <f t="shared" si="29"/>
        <v>0</v>
      </c>
      <c r="BV26" s="74">
        <v>0</v>
      </c>
      <c r="BW26" s="74">
        <v>0</v>
      </c>
      <c r="BX26" s="74">
        <v>0</v>
      </c>
      <c r="BY26" s="74">
        <v>0</v>
      </c>
      <c r="BZ26" s="74">
        <f t="shared" si="30"/>
        <v>0</v>
      </c>
      <c r="CA26" s="74">
        <v>0</v>
      </c>
      <c r="CB26" s="74">
        <v>0</v>
      </c>
      <c r="CC26" s="74">
        <v>0</v>
      </c>
      <c r="CD26" s="74">
        <v>0</v>
      </c>
      <c r="CE26" s="74">
        <v>21713</v>
      </c>
      <c r="CF26" s="74">
        <v>0</v>
      </c>
      <c r="CG26" s="74">
        <v>0</v>
      </c>
      <c r="CH26" s="74">
        <f t="shared" si="31"/>
        <v>0</v>
      </c>
      <c r="CI26" s="74">
        <f t="shared" si="32"/>
        <v>0</v>
      </c>
      <c r="CJ26" s="74">
        <f t="shared" si="33"/>
        <v>0</v>
      </c>
      <c r="CK26" s="74">
        <f t="shared" si="34"/>
        <v>0</v>
      </c>
      <c r="CL26" s="74">
        <f t="shared" si="35"/>
        <v>0</v>
      </c>
      <c r="CM26" s="74">
        <f t="shared" si="36"/>
        <v>0</v>
      </c>
      <c r="CN26" s="74">
        <f t="shared" si="37"/>
        <v>0</v>
      </c>
      <c r="CO26" s="74">
        <f t="shared" si="38"/>
        <v>0</v>
      </c>
      <c r="CP26" s="74">
        <f t="shared" si="39"/>
        <v>8604</v>
      </c>
      <c r="CQ26" s="74">
        <f t="shared" si="40"/>
        <v>0</v>
      </c>
      <c r="CR26" s="74">
        <f t="shared" si="41"/>
        <v>0</v>
      </c>
      <c r="CS26" s="74">
        <f t="shared" si="42"/>
        <v>0</v>
      </c>
      <c r="CT26" s="74">
        <f t="shared" si="43"/>
        <v>0</v>
      </c>
      <c r="CU26" s="74">
        <f t="shared" si="44"/>
        <v>0</v>
      </c>
      <c r="CV26" s="74">
        <f t="shared" si="45"/>
        <v>0</v>
      </c>
      <c r="CW26" s="74">
        <f t="shared" si="46"/>
        <v>0</v>
      </c>
      <c r="CX26" s="74">
        <f t="shared" si="47"/>
        <v>0</v>
      </c>
      <c r="CY26" s="74">
        <f t="shared" si="48"/>
        <v>0</v>
      </c>
      <c r="CZ26" s="74">
        <f t="shared" si="49"/>
        <v>0</v>
      </c>
      <c r="DA26" s="74">
        <f t="shared" si="50"/>
        <v>0</v>
      </c>
      <c r="DB26" s="74">
        <f t="shared" si="51"/>
        <v>0</v>
      </c>
      <c r="DC26" s="74">
        <f t="shared" si="52"/>
        <v>0</v>
      </c>
      <c r="DD26" s="74">
        <f t="shared" si="53"/>
        <v>0</v>
      </c>
      <c r="DE26" s="74">
        <f t="shared" si="54"/>
        <v>0</v>
      </c>
      <c r="DF26" s="74">
        <f t="shared" si="55"/>
        <v>0</v>
      </c>
      <c r="DG26" s="74">
        <f t="shared" si="56"/>
        <v>75007</v>
      </c>
      <c r="DH26" s="74">
        <f t="shared" si="57"/>
        <v>0</v>
      </c>
      <c r="DI26" s="74">
        <f t="shared" si="58"/>
        <v>0</v>
      </c>
      <c r="DJ26" s="74">
        <f t="shared" si="59"/>
        <v>0</v>
      </c>
    </row>
    <row r="27" spans="1:114" s="50" customFormat="1" ht="12" customHeight="1">
      <c r="A27" s="53" t="s">
        <v>107</v>
      </c>
      <c r="B27" s="54" t="s">
        <v>149</v>
      </c>
      <c r="C27" s="53" t="s">
        <v>150</v>
      </c>
      <c r="D27" s="74">
        <f t="shared" si="6"/>
        <v>96464</v>
      </c>
      <c r="E27" s="74">
        <f t="shared" si="7"/>
        <v>0</v>
      </c>
      <c r="F27" s="74">
        <v>0</v>
      </c>
      <c r="G27" s="74">
        <v>0</v>
      </c>
      <c r="H27" s="74">
        <v>0</v>
      </c>
      <c r="I27" s="74">
        <v>0</v>
      </c>
      <c r="J27" s="75" t="s">
        <v>110</v>
      </c>
      <c r="K27" s="74">
        <v>0</v>
      </c>
      <c r="L27" s="74">
        <v>96464</v>
      </c>
      <c r="M27" s="74">
        <f t="shared" si="8"/>
        <v>33351</v>
      </c>
      <c r="N27" s="74">
        <f t="shared" si="9"/>
        <v>0</v>
      </c>
      <c r="O27" s="74">
        <v>0</v>
      </c>
      <c r="P27" s="74">
        <v>0</v>
      </c>
      <c r="Q27" s="74">
        <v>0</v>
      </c>
      <c r="R27" s="74">
        <v>0</v>
      </c>
      <c r="S27" s="75" t="s">
        <v>110</v>
      </c>
      <c r="T27" s="74">
        <v>0</v>
      </c>
      <c r="U27" s="74">
        <v>33351</v>
      </c>
      <c r="V27" s="74">
        <f t="shared" si="10"/>
        <v>129815</v>
      </c>
      <c r="W27" s="74">
        <f t="shared" si="11"/>
        <v>0</v>
      </c>
      <c r="X27" s="74">
        <f t="shared" si="12"/>
        <v>0</v>
      </c>
      <c r="Y27" s="74">
        <f t="shared" si="13"/>
        <v>0</v>
      </c>
      <c r="Z27" s="74">
        <f t="shared" si="14"/>
        <v>0</v>
      </c>
      <c r="AA27" s="74">
        <f t="shared" si="15"/>
        <v>0</v>
      </c>
      <c r="AB27" s="75" t="s">
        <v>110</v>
      </c>
      <c r="AC27" s="74">
        <f t="shared" si="16"/>
        <v>0</v>
      </c>
      <c r="AD27" s="74">
        <f t="shared" si="17"/>
        <v>129815</v>
      </c>
      <c r="AE27" s="74">
        <f t="shared" si="18"/>
        <v>0</v>
      </c>
      <c r="AF27" s="74">
        <f t="shared" si="19"/>
        <v>0</v>
      </c>
      <c r="AG27" s="74">
        <v>0</v>
      </c>
      <c r="AH27" s="74">
        <v>0</v>
      </c>
      <c r="AI27" s="74">
        <v>0</v>
      </c>
      <c r="AJ27" s="74">
        <v>0</v>
      </c>
      <c r="AK27" s="74">
        <v>0</v>
      </c>
      <c r="AL27" s="74">
        <v>8622</v>
      </c>
      <c r="AM27" s="74">
        <f t="shared" si="20"/>
        <v>22998</v>
      </c>
      <c r="AN27" s="74">
        <f t="shared" si="21"/>
        <v>0</v>
      </c>
      <c r="AO27" s="74">
        <v>0</v>
      </c>
      <c r="AP27" s="74">
        <v>0</v>
      </c>
      <c r="AQ27" s="74">
        <v>0</v>
      </c>
      <c r="AR27" s="74">
        <v>0</v>
      </c>
      <c r="AS27" s="74">
        <f t="shared" si="22"/>
        <v>0</v>
      </c>
      <c r="AT27" s="74">
        <v>0</v>
      </c>
      <c r="AU27" s="74">
        <v>0</v>
      </c>
      <c r="AV27" s="74">
        <v>0</v>
      </c>
      <c r="AW27" s="74">
        <v>0</v>
      </c>
      <c r="AX27" s="74">
        <f t="shared" si="23"/>
        <v>22998</v>
      </c>
      <c r="AY27" s="74">
        <v>11495</v>
      </c>
      <c r="AZ27" s="74">
        <v>11503</v>
      </c>
      <c r="BA27" s="74">
        <v>0</v>
      </c>
      <c r="BB27" s="74">
        <v>0</v>
      </c>
      <c r="BC27" s="74">
        <v>64844</v>
      </c>
      <c r="BD27" s="74">
        <v>0</v>
      </c>
      <c r="BE27" s="74">
        <v>0</v>
      </c>
      <c r="BF27" s="74">
        <f t="shared" si="24"/>
        <v>22998</v>
      </c>
      <c r="BG27" s="74">
        <f t="shared" si="25"/>
        <v>0</v>
      </c>
      <c r="BH27" s="74">
        <f t="shared" si="26"/>
        <v>0</v>
      </c>
      <c r="BI27" s="74">
        <v>0</v>
      </c>
      <c r="BJ27" s="74">
        <v>0</v>
      </c>
      <c r="BK27" s="74">
        <v>0</v>
      </c>
      <c r="BL27" s="74">
        <v>0</v>
      </c>
      <c r="BM27" s="74">
        <v>0</v>
      </c>
      <c r="BN27" s="74">
        <v>2296</v>
      </c>
      <c r="BO27" s="74">
        <f t="shared" si="27"/>
        <v>0</v>
      </c>
      <c r="BP27" s="74">
        <f t="shared" si="28"/>
        <v>0</v>
      </c>
      <c r="BQ27" s="74">
        <v>0</v>
      </c>
      <c r="BR27" s="74">
        <v>0</v>
      </c>
      <c r="BS27" s="74">
        <v>0</v>
      </c>
      <c r="BT27" s="74">
        <v>0</v>
      </c>
      <c r="BU27" s="74">
        <f t="shared" si="29"/>
        <v>0</v>
      </c>
      <c r="BV27" s="74">
        <v>0</v>
      </c>
      <c r="BW27" s="74">
        <v>0</v>
      </c>
      <c r="BX27" s="74">
        <v>0</v>
      </c>
      <c r="BY27" s="74">
        <v>0</v>
      </c>
      <c r="BZ27" s="74">
        <f t="shared" si="30"/>
        <v>0</v>
      </c>
      <c r="CA27" s="74">
        <v>0</v>
      </c>
      <c r="CB27" s="74">
        <v>0</v>
      </c>
      <c r="CC27" s="74">
        <v>0</v>
      </c>
      <c r="CD27" s="74">
        <v>0</v>
      </c>
      <c r="CE27" s="74">
        <v>31055</v>
      </c>
      <c r="CF27" s="74">
        <v>0</v>
      </c>
      <c r="CG27" s="74">
        <v>0</v>
      </c>
      <c r="CH27" s="74">
        <f t="shared" si="31"/>
        <v>0</v>
      </c>
      <c r="CI27" s="74">
        <f t="shared" si="32"/>
        <v>0</v>
      </c>
      <c r="CJ27" s="74">
        <f t="shared" si="33"/>
        <v>0</v>
      </c>
      <c r="CK27" s="74">
        <f t="shared" si="34"/>
        <v>0</v>
      </c>
      <c r="CL27" s="74">
        <f t="shared" si="35"/>
        <v>0</v>
      </c>
      <c r="CM27" s="74">
        <f t="shared" si="36"/>
        <v>0</v>
      </c>
      <c r="CN27" s="74">
        <f t="shared" si="37"/>
        <v>0</v>
      </c>
      <c r="CO27" s="74">
        <f t="shared" si="38"/>
        <v>0</v>
      </c>
      <c r="CP27" s="74">
        <f t="shared" si="39"/>
        <v>10918</v>
      </c>
      <c r="CQ27" s="74">
        <f t="shared" si="40"/>
        <v>22998</v>
      </c>
      <c r="CR27" s="74">
        <f t="shared" si="41"/>
        <v>0</v>
      </c>
      <c r="CS27" s="74">
        <f t="shared" si="42"/>
        <v>0</v>
      </c>
      <c r="CT27" s="74">
        <f t="shared" si="43"/>
        <v>0</v>
      </c>
      <c r="CU27" s="74">
        <f t="shared" si="44"/>
        <v>0</v>
      </c>
      <c r="CV27" s="74">
        <f t="shared" si="45"/>
        <v>0</v>
      </c>
      <c r="CW27" s="74">
        <f t="shared" si="46"/>
        <v>0</v>
      </c>
      <c r="CX27" s="74">
        <f t="shared" si="47"/>
        <v>0</v>
      </c>
      <c r="CY27" s="74">
        <f t="shared" si="48"/>
        <v>0</v>
      </c>
      <c r="CZ27" s="74">
        <f t="shared" si="49"/>
        <v>0</v>
      </c>
      <c r="DA27" s="74">
        <f t="shared" si="50"/>
        <v>0</v>
      </c>
      <c r="DB27" s="74">
        <f t="shared" si="51"/>
        <v>22998</v>
      </c>
      <c r="DC27" s="74">
        <f t="shared" si="52"/>
        <v>11495</v>
      </c>
      <c r="DD27" s="74">
        <f t="shared" si="53"/>
        <v>11503</v>
      </c>
      <c r="DE27" s="74">
        <f t="shared" si="54"/>
        <v>0</v>
      </c>
      <c r="DF27" s="74">
        <f t="shared" si="55"/>
        <v>0</v>
      </c>
      <c r="DG27" s="74">
        <f t="shared" si="56"/>
        <v>95899</v>
      </c>
      <c r="DH27" s="74">
        <f t="shared" si="57"/>
        <v>0</v>
      </c>
      <c r="DI27" s="74">
        <f t="shared" si="58"/>
        <v>0</v>
      </c>
      <c r="DJ27" s="74">
        <f t="shared" si="59"/>
        <v>22998</v>
      </c>
    </row>
    <row r="28" spans="1:114" s="50" customFormat="1" ht="12" customHeight="1">
      <c r="A28" s="53" t="s">
        <v>107</v>
      </c>
      <c r="B28" s="54" t="s">
        <v>151</v>
      </c>
      <c r="C28" s="53" t="s">
        <v>152</v>
      </c>
      <c r="D28" s="74">
        <f t="shared" si="6"/>
        <v>362551</v>
      </c>
      <c r="E28" s="74">
        <f t="shared" si="7"/>
        <v>69798</v>
      </c>
      <c r="F28" s="74">
        <v>0</v>
      </c>
      <c r="G28" s="74">
        <v>0</v>
      </c>
      <c r="H28" s="74">
        <v>0</v>
      </c>
      <c r="I28" s="74">
        <v>63828</v>
      </c>
      <c r="J28" s="75" t="s">
        <v>110</v>
      </c>
      <c r="K28" s="74">
        <v>5970</v>
      </c>
      <c r="L28" s="74">
        <v>292753</v>
      </c>
      <c r="M28" s="74">
        <f t="shared" si="8"/>
        <v>64060</v>
      </c>
      <c r="N28" s="74">
        <f t="shared" si="9"/>
        <v>0</v>
      </c>
      <c r="O28" s="74">
        <v>0</v>
      </c>
      <c r="P28" s="74">
        <v>0</v>
      </c>
      <c r="Q28" s="74">
        <v>0</v>
      </c>
      <c r="R28" s="74">
        <v>0</v>
      </c>
      <c r="S28" s="75" t="s">
        <v>110</v>
      </c>
      <c r="T28" s="74">
        <v>0</v>
      </c>
      <c r="U28" s="74">
        <v>64060</v>
      </c>
      <c r="V28" s="74">
        <f t="shared" si="10"/>
        <v>426611</v>
      </c>
      <c r="W28" s="74">
        <f t="shared" si="11"/>
        <v>69798</v>
      </c>
      <c r="X28" s="74">
        <f t="shared" si="12"/>
        <v>0</v>
      </c>
      <c r="Y28" s="74">
        <f t="shared" si="13"/>
        <v>0</v>
      </c>
      <c r="Z28" s="74">
        <f t="shared" si="14"/>
        <v>0</v>
      </c>
      <c r="AA28" s="74">
        <f t="shared" si="15"/>
        <v>63828</v>
      </c>
      <c r="AB28" s="75" t="s">
        <v>110</v>
      </c>
      <c r="AC28" s="74">
        <f t="shared" si="16"/>
        <v>5970</v>
      </c>
      <c r="AD28" s="74">
        <f t="shared" si="17"/>
        <v>356813</v>
      </c>
      <c r="AE28" s="74">
        <f t="shared" si="18"/>
        <v>0</v>
      </c>
      <c r="AF28" s="74">
        <f t="shared" si="19"/>
        <v>0</v>
      </c>
      <c r="AG28" s="74">
        <v>0</v>
      </c>
      <c r="AH28" s="74">
        <v>0</v>
      </c>
      <c r="AI28" s="74">
        <v>0</v>
      </c>
      <c r="AJ28" s="74">
        <v>0</v>
      </c>
      <c r="AK28" s="74">
        <v>0</v>
      </c>
      <c r="AL28" s="74">
        <v>0</v>
      </c>
      <c r="AM28" s="74">
        <f t="shared" si="20"/>
        <v>362551</v>
      </c>
      <c r="AN28" s="74">
        <f t="shared" si="21"/>
        <v>29240</v>
      </c>
      <c r="AO28" s="74">
        <v>17678</v>
      </c>
      <c r="AP28" s="74">
        <v>9556</v>
      </c>
      <c r="AQ28" s="74">
        <v>2006</v>
      </c>
      <c r="AR28" s="74">
        <v>0</v>
      </c>
      <c r="AS28" s="74">
        <f t="shared" si="22"/>
        <v>133059</v>
      </c>
      <c r="AT28" s="74">
        <v>2780</v>
      </c>
      <c r="AU28" s="74">
        <v>130279</v>
      </c>
      <c r="AV28" s="74">
        <v>0</v>
      </c>
      <c r="AW28" s="74">
        <v>0</v>
      </c>
      <c r="AX28" s="74">
        <f t="shared" si="23"/>
        <v>200252</v>
      </c>
      <c r="AY28" s="74">
        <v>93542</v>
      </c>
      <c r="AZ28" s="74">
        <v>57885</v>
      </c>
      <c r="BA28" s="74">
        <v>48825</v>
      </c>
      <c r="BB28" s="74">
        <v>0</v>
      </c>
      <c r="BC28" s="74">
        <v>0</v>
      </c>
      <c r="BD28" s="74">
        <v>0</v>
      </c>
      <c r="BE28" s="74">
        <v>0</v>
      </c>
      <c r="BF28" s="74">
        <f t="shared" si="24"/>
        <v>362551</v>
      </c>
      <c r="BG28" s="74">
        <f t="shared" si="25"/>
        <v>0</v>
      </c>
      <c r="BH28" s="74">
        <f t="shared" si="26"/>
        <v>0</v>
      </c>
      <c r="BI28" s="74">
        <v>0</v>
      </c>
      <c r="BJ28" s="74">
        <v>0</v>
      </c>
      <c r="BK28" s="74">
        <v>0</v>
      </c>
      <c r="BL28" s="74">
        <v>0</v>
      </c>
      <c r="BM28" s="74">
        <v>0</v>
      </c>
      <c r="BN28" s="74">
        <v>0</v>
      </c>
      <c r="BO28" s="74">
        <f t="shared" si="27"/>
        <v>22995</v>
      </c>
      <c r="BP28" s="74">
        <f t="shared" si="28"/>
        <v>0</v>
      </c>
      <c r="BQ28" s="74">
        <v>0</v>
      </c>
      <c r="BR28" s="74">
        <v>0</v>
      </c>
      <c r="BS28" s="74">
        <v>0</v>
      </c>
      <c r="BT28" s="74">
        <v>0</v>
      </c>
      <c r="BU28" s="74">
        <f t="shared" si="29"/>
        <v>0</v>
      </c>
      <c r="BV28" s="74">
        <v>0</v>
      </c>
      <c r="BW28" s="74">
        <v>0</v>
      </c>
      <c r="BX28" s="74">
        <v>0</v>
      </c>
      <c r="BY28" s="74">
        <v>0</v>
      </c>
      <c r="BZ28" s="74">
        <f t="shared" si="30"/>
        <v>22995</v>
      </c>
      <c r="CA28" s="74">
        <v>0</v>
      </c>
      <c r="CB28" s="74">
        <v>0</v>
      </c>
      <c r="CC28" s="74">
        <v>0</v>
      </c>
      <c r="CD28" s="74">
        <v>22995</v>
      </c>
      <c r="CE28" s="74">
        <v>0</v>
      </c>
      <c r="CF28" s="74">
        <v>0</v>
      </c>
      <c r="CG28" s="74">
        <v>41065</v>
      </c>
      <c r="CH28" s="74">
        <f t="shared" si="31"/>
        <v>64060</v>
      </c>
      <c r="CI28" s="74">
        <f t="shared" si="32"/>
        <v>0</v>
      </c>
      <c r="CJ28" s="74">
        <f t="shared" si="33"/>
        <v>0</v>
      </c>
      <c r="CK28" s="74">
        <f t="shared" si="34"/>
        <v>0</v>
      </c>
      <c r="CL28" s="74">
        <f t="shared" si="35"/>
        <v>0</v>
      </c>
      <c r="CM28" s="74">
        <f t="shared" si="36"/>
        <v>0</v>
      </c>
      <c r="CN28" s="74">
        <f t="shared" si="37"/>
        <v>0</v>
      </c>
      <c r="CO28" s="74">
        <f t="shared" si="38"/>
        <v>0</v>
      </c>
      <c r="CP28" s="74">
        <f t="shared" si="39"/>
        <v>0</v>
      </c>
      <c r="CQ28" s="74">
        <f t="shared" si="40"/>
        <v>385546</v>
      </c>
      <c r="CR28" s="74">
        <f t="shared" si="41"/>
        <v>29240</v>
      </c>
      <c r="CS28" s="74">
        <f t="shared" si="42"/>
        <v>17678</v>
      </c>
      <c r="CT28" s="74">
        <f t="shared" si="43"/>
        <v>9556</v>
      </c>
      <c r="CU28" s="74">
        <f t="shared" si="44"/>
        <v>2006</v>
      </c>
      <c r="CV28" s="74">
        <f t="shared" si="45"/>
        <v>0</v>
      </c>
      <c r="CW28" s="74">
        <f t="shared" si="46"/>
        <v>133059</v>
      </c>
      <c r="CX28" s="74">
        <f t="shared" si="47"/>
        <v>2780</v>
      </c>
      <c r="CY28" s="74">
        <f t="shared" si="48"/>
        <v>130279</v>
      </c>
      <c r="CZ28" s="74">
        <f t="shared" si="49"/>
        <v>0</v>
      </c>
      <c r="DA28" s="74">
        <f t="shared" si="50"/>
        <v>0</v>
      </c>
      <c r="DB28" s="74">
        <f t="shared" si="51"/>
        <v>223247</v>
      </c>
      <c r="DC28" s="74">
        <f t="shared" si="52"/>
        <v>93542</v>
      </c>
      <c r="DD28" s="74">
        <f t="shared" si="53"/>
        <v>57885</v>
      </c>
      <c r="DE28" s="74">
        <f t="shared" si="54"/>
        <v>48825</v>
      </c>
      <c r="DF28" s="74">
        <f t="shared" si="55"/>
        <v>22995</v>
      </c>
      <c r="DG28" s="74">
        <f t="shared" si="56"/>
        <v>0</v>
      </c>
      <c r="DH28" s="74">
        <f t="shared" si="57"/>
        <v>0</v>
      </c>
      <c r="DI28" s="74">
        <f t="shared" si="58"/>
        <v>41065</v>
      </c>
      <c r="DJ28" s="74">
        <f t="shared" si="59"/>
        <v>426611</v>
      </c>
    </row>
    <row r="29" spans="1:114" s="50" customFormat="1" ht="12" customHeight="1">
      <c r="A29" s="53" t="s">
        <v>107</v>
      </c>
      <c r="B29" s="54" t="s">
        <v>153</v>
      </c>
      <c r="C29" s="53" t="s">
        <v>154</v>
      </c>
      <c r="D29" s="74">
        <f t="shared" si="6"/>
        <v>163486</v>
      </c>
      <c r="E29" s="74">
        <f t="shared" si="7"/>
        <v>54</v>
      </c>
      <c r="F29" s="74">
        <v>0</v>
      </c>
      <c r="G29" s="74">
        <v>0</v>
      </c>
      <c r="H29" s="74">
        <v>0</v>
      </c>
      <c r="I29" s="74">
        <v>54</v>
      </c>
      <c r="J29" s="75" t="s">
        <v>110</v>
      </c>
      <c r="K29" s="74">
        <v>0</v>
      </c>
      <c r="L29" s="74">
        <v>163432</v>
      </c>
      <c r="M29" s="74">
        <f t="shared" si="8"/>
        <v>26956</v>
      </c>
      <c r="N29" s="74">
        <f t="shared" si="9"/>
        <v>0</v>
      </c>
      <c r="O29" s="74">
        <v>0</v>
      </c>
      <c r="P29" s="74">
        <v>0</v>
      </c>
      <c r="Q29" s="74">
        <v>0</v>
      </c>
      <c r="R29" s="74">
        <v>0</v>
      </c>
      <c r="S29" s="75" t="s">
        <v>110</v>
      </c>
      <c r="T29" s="74">
        <v>0</v>
      </c>
      <c r="U29" s="74">
        <v>26956</v>
      </c>
      <c r="V29" s="74">
        <f t="shared" si="10"/>
        <v>190442</v>
      </c>
      <c r="W29" s="74">
        <f t="shared" si="11"/>
        <v>54</v>
      </c>
      <c r="X29" s="74">
        <f t="shared" si="12"/>
        <v>0</v>
      </c>
      <c r="Y29" s="74">
        <f t="shared" si="13"/>
        <v>0</v>
      </c>
      <c r="Z29" s="74">
        <f t="shared" si="14"/>
        <v>0</v>
      </c>
      <c r="AA29" s="74">
        <f t="shared" si="15"/>
        <v>54</v>
      </c>
      <c r="AB29" s="75" t="s">
        <v>110</v>
      </c>
      <c r="AC29" s="74">
        <f t="shared" si="16"/>
        <v>0</v>
      </c>
      <c r="AD29" s="74">
        <f t="shared" si="17"/>
        <v>190388</v>
      </c>
      <c r="AE29" s="74">
        <f t="shared" si="18"/>
        <v>0</v>
      </c>
      <c r="AF29" s="74">
        <f t="shared" si="19"/>
        <v>0</v>
      </c>
      <c r="AG29" s="74">
        <v>0</v>
      </c>
      <c r="AH29" s="74">
        <v>0</v>
      </c>
      <c r="AI29" s="74">
        <v>0</v>
      </c>
      <c r="AJ29" s="74">
        <v>0</v>
      </c>
      <c r="AK29" s="74">
        <v>0</v>
      </c>
      <c r="AL29" s="74">
        <v>9079</v>
      </c>
      <c r="AM29" s="74">
        <f t="shared" si="20"/>
        <v>0</v>
      </c>
      <c r="AN29" s="74">
        <f t="shared" si="21"/>
        <v>0</v>
      </c>
      <c r="AO29" s="74">
        <v>0</v>
      </c>
      <c r="AP29" s="74">
        <v>0</v>
      </c>
      <c r="AQ29" s="74">
        <v>0</v>
      </c>
      <c r="AR29" s="74">
        <v>0</v>
      </c>
      <c r="AS29" s="74">
        <f t="shared" si="22"/>
        <v>0</v>
      </c>
      <c r="AT29" s="74">
        <v>0</v>
      </c>
      <c r="AU29" s="74">
        <v>0</v>
      </c>
      <c r="AV29" s="74">
        <v>0</v>
      </c>
      <c r="AW29" s="74">
        <v>0</v>
      </c>
      <c r="AX29" s="74">
        <f t="shared" si="23"/>
        <v>0</v>
      </c>
      <c r="AY29" s="74">
        <v>0</v>
      </c>
      <c r="AZ29" s="74">
        <v>0</v>
      </c>
      <c r="BA29" s="74">
        <v>0</v>
      </c>
      <c r="BB29" s="74">
        <v>0</v>
      </c>
      <c r="BC29" s="74">
        <v>154407</v>
      </c>
      <c r="BD29" s="74">
        <v>0</v>
      </c>
      <c r="BE29" s="74">
        <v>0</v>
      </c>
      <c r="BF29" s="74">
        <f t="shared" si="24"/>
        <v>0</v>
      </c>
      <c r="BG29" s="74">
        <f t="shared" si="25"/>
        <v>0</v>
      </c>
      <c r="BH29" s="74">
        <f t="shared" si="26"/>
        <v>0</v>
      </c>
      <c r="BI29" s="74">
        <v>0</v>
      </c>
      <c r="BJ29" s="74">
        <v>0</v>
      </c>
      <c r="BK29" s="74">
        <v>0</v>
      </c>
      <c r="BL29" s="74">
        <v>0</v>
      </c>
      <c r="BM29" s="74">
        <v>0</v>
      </c>
      <c r="BN29" s="74">
        <v>0</v>
      </c>
      <c r="BO29" s="74">
        <f t="shared" si="27"/>
        <v>0</v>
      </c>
      <c r="BP29" s="74">
        <f t="shared" si="28"/>
        <v>0</v>
      </c>
      <c r="BQ29" s="74">
        <v>0</v>
      </c>
      <c r="BR29" s="74">
        <v>0</v>
      </c>
      <c r="BS29" s="74">
        <v>0</v>
      </c>
      <c r="BT29" s="74">
        <v>0</v>
      </c>
      <c r="BU29" s="74">
        <f t="shared" si="29"/>
        <v>0</v>
      </c>
      <c r="BV29" s="74">
        <v>0</v>
      </c>
      <c r="BW29" s="74">
        <v>0</v>
      </c>
      <c r="BX29" s="74">
        <v>0</v>
      </c>
      <c r="BY29" s="74">
        <v>0</v>
      </c>
      <c r="BZ29" s="74">
        <f t="shared" si="30"/>
        <v>0</v>
      </c>
      <c r="CA29" s="74">
        <v>0</v>
      </c>
      <c r="CB29" s="74">
        <v>0</v>
      </c>
      <c r="CC29" s="74">
        <v>0</v>
      </c>
      <c r="CD29" s="74">
        <v>0</v>
      </c>
      <c r="CE29" s="74">
        <v>26956</v>
      </c>
      <c r="CF29" s="74">
        <v>0</v>
      </c>
      <c r="CG29" s="74">
        <v>0</v>
      </c>
      <c r="CH29" s="74">
        <f t="shared" si="31"/>
        <v>0</v>
      </c>
      <c r="CI29" s="74">
        <f t="shared" si="32"/>
        <v>0</v>
      </c>
      <c r="CJ29" s="74">
        <f t="shared" si="33"/>
        <v>0</v>
      </c>
      <c r="CK29" s="74">
        <f t="shared" si="34"/>
        <v>0</v>
      </c>
      <c r="CL29" s="74">
        <f t="shared" si="35"/>
        <v>0</v>
      </c>
      <c r="CM29" s="74">
        <f t="shared" si="36"/>
        <v>0</v>
      </c>
      <c r="CN29" s="74">
        <f t="shared" si="37"/>
        <v>0</v>
      </c>
      <c r="CO29" s="74">
        <f t="shared" si="38"/>
        <v>0</v>
      </c>
      <c r="CP29" s="74">
        <f t="shared" si="39"/>
        <v>9079</v>
      </c>
      <c r="CQ29" s="74">
        <f t="shared" si="40"/>
        <v>0</v>
      </c>
      <c r="CR29" s="74">
        <f t="shared" si="41"/>
        <v>0</v>
      </c>
      <c r="CS29" s="74">
        <f t="shared" si="42"/>
        <v>0</v>
      </c>
      <c r="CT29" s="74">
        <f t="shared" si="43"/>
        <v>0</v>
      </c>
      <c r="CU29" s="74">
        <f t="shared" si="44"/>
        <v>0</v>
      </c>
      <c r="CV29" s="74">
        <f t="shared" si="45"/>
        <v>0</v>
      </c>
      <c r="CW29" s="74">
        <f t="shared" si="46"/>
        <v>0</v>
      </c>
      <c r="CX29" s="74">
        <f t="shared" si="47"/>
        <v>0</v>
      </c>
      <c r="CY29" s="74">
        <f t="shared" si="48"/>
        <v>0</v>
      </c>
      <c r="CZ29" s="74">
        <f t="shared" si="49"/>
        <v>0</v>
      </c>
      <c r="DA29" s="74">
        <f t="shared" si="50"/>
        <v>0</v>
      </c>
      <c r="DB29" s="74">
        <f t="shared" si="51"/>
        <v>0</v>
      </c>
      <c r="DC29" s="74">
        <f t="shared" si="52"/>
        <v>0</v>
      </c>
      <c r="DD29" s="74">
        <f t="shared" si="53"/>
        <v>0</v>
      </c>
      <c r="DE29" s="74">
        <f t="shared" si="54"/>
        <v>0</v>
      </c>
      <c r="DF29" s="74">
        <f t="shared" si="55"/>
        <v>0</v>
      </c>
      <c r="DG29" s="74">
        <f t="shared" si="56"/>
        <v>181363</v>
      </c>
      <c r="DH29" s="74">
        <f t="shared" si="57"/>
        <v>0</v>
      </c>
      <c r="DI29" s="74">
        <f t="shared" si="58"/>
        <v>0</v>
      </c>
      <c r="DJ29" s="74">
        <f t="shared" si="59"/>
        <v>0</v>
      </c>
    </row>
    <row r="30" spans="1:114" s="50" customFormat="1" ht="12" customHeight="1">
      <c r="A30" s="53" t="s">
        <v>107</v>
      </c>
      <c r="B30" s="54" t="s">
        <v>155</v>
      </c>
      <c r="C30" s="53" t="s">
        <v>156</v>
      </c>
      <c r="D30" s="74">
        <f t="shared" si="6"/>
        <v>146028</v>
      </c>
      <c r="E30" s="74">
        <f t="shared" si="7"/>
        <v>841</v>
      </c>
      <c r="F30" s="74">
        <v>0</v>
      </c>
      <c r="G30" s="74">
        <v>0</v>
      </c>
      <c r="H30" s="74">
        <v>0</v>
      </c>
      <c r="I30" s="74">
        <v>279</v>
      </c>
      <c r="J30" s="75" t="s">
        <v>110</v>
      </c>
      <c r="K30" s="74">
        <v>562</v>
      </c>
      <c r="L30" s="74">
        <v>145187</v>
      </c>
      <c r="M30" s="74">
        <f t="shared" si="8"/>
        <v>75871</v>
      </c>
      <c r="N30" s="74">
        <f t="shared" si="9"/>
        <v>0</v>
      </c>
      <c r="O30" s="74">
        <v>0</v>
      </c>
      <c r="P30" s="74">
        <v>0</v>
      </c>
      <c r="Q30" s="74">
        <v>0</v>
      </c>
      <c r="R30" s="74">
        <v>0</v>
      </c>
      <c r="S30" s="75" t="s">
        <v>110</v>
      </c>
      <c r="T30" s="74">
        <v>0</v>
      </c>
      <c r="U30" s="74">
        <v>75871</v>
      </c>
      <c r="V30" s="74">
        <f t="shared" si="10"/>
        <v>221899</v>
      </c>
      <c r="W30" s="74">
        <f t="shared" si="11"/>
        <v>841</v>
      </c>
      <c r="X30" s="74">
        <f t="shared" si="12"/>
        <v>0</v>
      </c>
      <c r="Y30" s="74">
        <f t="shared" si="13"/>
        <v>0</v>
      </c>
      <c r="Z30" s="74">
        <f t="shared" si="14"/>
        <v>0</v>
      </c>
      <c r="AA30" s="74">
        <f t="shared" si="15"/>
        <v>279</v>
      </c>
      <c r="AB30" s="75" t="s">
        <v>110</v>
      </c>
      <c r="AC30" s="74">
        <f t="shared" si="16"/>
        <v>562</v>
      </c>
      <c r="AD30" s="74">
        <f t="shared" si="17"/>
        <v>221058</v>
      </c>
      <c r="AE30" s="74">
        <f t="shared" si="18"/>
        <v>0</v>
      </c>
      <c r="AF30" s="74">
        <f t="shared" si="19"/>
        <v>0</v>
      </c>
      <c r="AG30" s="74">
        <v>0</v>
      </c>
      <c r="AH30" s="74">
        <v>0</v>
      </c>
      <c r="AI30" s="74">
        <v>0</v>
      </c>
      <c r="AJ30" s="74">
        <v>0</v>
      </c>
      <c r="AK30" s="74">
        <v>0</v>
      </c>
      <c r="AL30" s="74">
        <v>3974</v>
      </c>
      <c r="AM30" s="74">
        <f t="shared" si="20"/>
        <v>53429</v>
      </c>
      <c r="AN30" s="74">
        <f t="shared" si="21"/>
        <v>27232</v>
      </c>
      <c r="AO30" s="74">
        <v>3183</v>
      </c>
      <c r="AP30" s="74">
        <v>24049</v>
      </c>
      <c r="AQ30" s="74">
        <v>0</v>
      </c>
      <c r="AR30" s="74">
        <v>0</v>
      </c>
      <c r="AS30" s="74">
        <f t="shared" si="22"/>
        <v>1712</v>
      </c>
      <c r="AT30" s="74">
        <v>1712</v>
      </c>
      <c r="AU30" s="74">
        <v>0</v>
      </c>
      <c r="AV30" s="74">
        <v>0</v>
      </c>
      <c r="AW30" s="74">
        <v>0</v>
      </c>
      <c r="AX30" s="74">
        <f t="shared" si="23"/>
        <v>24485</v>
      </c>
      <c r="AY30" s="74">
        <v>24485</v>
      </c>
      <c r="AZ30" s="74">
        <v>0</v>
      </c>
      <c r="BA30" s="74">
        <v>0</v>
      </c>
      <c r="BB30" s="74">
        <v>0</v>
      </c>
      <c r="BC30" s="74">
        <v>88625</v>
      </c>
      <c r="BD30" s="74">
        <v>0</v>
      </c>
      <c r="BE30" s="74">
        <v>0</v>
      </c>
      <c r="BF30" s="74">
        <f t="shared" si="24"/>
        <v>53429</v>
      </c>
      <c r="BG30" s="74">
        <f t="shared" si="25"/>
        <v>0</v>
      </c>
      <c r="BH30" s="74">
        <f t="shared" si="26"/>
        <v>0</v>
      </c>
      <c r="BI30" s="74">
        <v>0</v>
      </c>
      <c r="BJ30" s="74">
        <v>0</v>
      </c>
      <c r="BK30" s="74">
        <v>0</v>
      </c>
      <c r="BL30" s="74">
        <v>0</v>
      </c>
      <c r="BM30" s="74">
        <v>0</v>
      </c>
      <c r="BN30" s="74">
        <v>0</v>
      </c>
      <c r="BO30" s="74">
        <f t="shared" si="27"/>
        <v>37583</v>
      </c>
      <c r="BP30" s="74">
        <f t="shared" si="28"/>
        <v>10522</v>
      </c>
      <c r="BQ30" s="74">
        <v>10522</v>
      </c>
      <c r="BR30" s="74">
        <v>0</v>
      </c>
      <c r="BS30" s="74">
        <v>0</v>
      </c>
      <c r="BT30" s="74">
        <v>0</v>
      </c>
      <c r="BU30" s="74">
        <f t="shared" si="29"/>
        <v>16310</v>
      </c>
      <c r="BV30" s="74">
        <v>0</v>
      </c>
      <c r="BW30" s="74">
        <v>16310</v>
      </c>
      <c r="BX30" s="74">
        <v>0</v>
      </c>
      <c r="BY30" s="74">
        <v>0</v>
      </c>
      <c r="BZ30" s="74">
        <f t="shared" si="30"/>
        <v>10751</v>
      </c>
      <c r="CA30" s="74">
        <v>0</v>
      </c>
      <c r="CB30" s="74">
        <v>6196</v>
      </c>
      <c r="CC30" s="74">
        <v>165</v>
      </c>
      <c r="CD30" s="74">
        <v>4390</v>
      </c>
      <c r="CE30" s="74">
        <v>38288</v>
      </c>
      <c r="CF30" s="74"/>
      <c r="CG30" s="74"/>
      <c r="CH30" s="74">
        <f t="shared" si="31"/>
        <v>37583</v>
      </c>
      <c r="CI30" s="74">
        <f t="shared" si="32"/>
        <v>0</v>
      </c>
      <c r="CJ30" s="74">
        <f t="shared" si="33"/>
        <v>0</v>
      </c>
      <c r="CK30" s="74">
        <f t="shared" si="34"/>
        <v>0</v>
      </c>
      <c r="CL30" s="74">
        <f t="shared" si="35"/>
        <v>0</v>
      </c>
      <c r="CM30" s="74">
        <f t="shared" si="36"/>
        <v>0</v>
      </c>
      <c r="CN30" s="74">
        <f t="shared" si="37"/>
        <v>0</v>
      </c>
      <c r="CO30" s="74">
        <f t="shared" si="38"/>
        <v>0</v>
      </c>
      <c r="CP30" s="74">
        <f t="shared" si="39"/>
        <v>3974</v>
      </c>
      <c r="CQ30" s="74">
        <f t="shared" si="40"/>
        <v>91012</v>
      </c>
      <c r="CR30" s="74">
        <f t="shared" si="41"/>
        <v>37754</v>
      </c>
      <c r="CS30" s="74">
        <f t="shared" si="42"/>
        <v>13705</v>
      </c>
      <c r="CT30" s="74">
        <f t="shared" si="43"/>
        <v>24049</v>
      </c>
      <c r="CU30" s="74">
        <f t="shared" si="44"/>
        <v>0</v>
      </c>
      <c r="CV30" s="74">
        <f t="shared" si="45"/>
        <v>0</v>
      </c>
      <c r="CW30" s="74">
        <f t="shared" si="46"/>
        <v>18022</v>
      </c>
      <c r="CX30" s="74">
        <f t="shared" si="47"/>
        <v>1712</v>
      </c>
      <c r="CY30" s="74">
        <f t="shared" si="48"/>
        <v>16310</v>
      </c>
      <c r="CZ30" s="74">
        <f t="shared" si="49"/>
        <v>0</v>
      </c>
      <c r="DA30" s="74">
        <f t="shared" si="50"/>
        <v>0</v>
      </c>
      <c r="DB30" s="74">
        <f t="shared" si="51"/>
        <v>35236</v>
      </c>
      <c r="DC30" s="74">
        <f t="shared" si="52"/>
        <v>24485</v>
      </c>
      <c r="DD30" s="74">
        <f t="shared" si="53"/>
        <v>6196</v>
      </c>
      <c r="DE30" s="74">
        <f t="shared" si="54"/>
        <v>165</v>
      </c>
      <c r="DF30" s="74">
        <f t="shared" si="55"/>
        <v>4390</v>
      </c>
      <c r="DG30" s="74">
        <f t="shared" si="56"/>
        <v>126913</v>
      </c>
      <c r="DH30" s="74">
        <f t="shared" si="57"/>
        <v>0</v>
      </c>
      <c r="DI30" s="74">
        <f t="shared" si="58"/>
        <v>0</v>
      </c>
      <c r="DJ30" s="74">
        <f t="shared" si="59"/>
        <v>91012</v>
      </c>
    </row>
    <row r="31" spans="1:114" s="50" customFormat="1" ht="12" customHeight="1">
      <c r="A31" s="53" t="s">
        <v>107</v>
      </c>
      <c r="B31" s="54" t="s">
        <v>157</v>
      </c>
      <c r="C31" s="53" t="s">
        <v>158</v>
      </c>
      <c r="D31" s="74">
        <f t="shared" si="6"/>
        <v>80509</v>
      </c>
      <c r="E31" s="74">
        <f t="shared" si="7"/>
        <v>10493</v>
      </c>
      <c r="F31" s="74">
        <v>0</v>
      </c>
      <c r="G31" s="74">
        <v>1800</v>
      </c>
      <c r="H31" s="74">
        <v>0</v>
      </c>
      <c r="I31" s="74">
        <v>8636</v>
      </c>
      <c r="J31" s="75" t="s">
        <v>110</v>
      </c>
      <c r="K31" s="74">
        <v>57</v>
      </c>
      <c r="L31" s="74">
        <v>70016</v>
      </c>
      <c r="M31" s="74">
        <f t="shared" si="8"/>
        <v>22403</v>
      </c>
      <c r="N31" s="74">
        <f t="shared" si="9"/>
        <v>0</v>
      </c>
      <c r="O31" s="74">
        <v>0</v>
      </c>
      <c r="P31" s="74">
        <v>0</v>
      </c>
      <c r="Q31" s="74">
        <v>0</v>
      </c>
      <c r="R31" s="74">
        <v>0</v>
      </c>
      <c r="S31" s="75" t="s">
        <v>110</v>
      </c>
      <c r="T31" s="74">
        <v>0</v>
      </c>
      <c r="U31" s="74">
        <v>22403</v>
      </c>
      <c r="V31" s="74">
        <f t="shared" si="10"/>
        <v>102912</v>
      </c>
      <c r="W31" s="74">
        <f t="shared" si="11"/>
        <v>10493</v>
      </c>
      <c r="X31" s="74">
        <f t="shared" si="12"/>
        <v>0</v>
      </c>
      <c r="Y31" s="74">
        <f t="shared" si="13"/>
        <v>1800</v>
      </c>
      <c r="Z31" s="74">
        <f t="shared" si="14"/>
        <v>0</v>
      </c>
      <c r="AA31" s="74">
        <f t="shared" si="15"/>
        <v>8636</v>
      </c>
      <c r="AB31" s="75" t="s">
        <v>110</v>
      </c>
      <c r="AC31" s="74">
        <f t="shared" si="16"/>
        <v>57</v>
      </c>
      <c r="AD31" s="74">
        <f t="shared" si="17"/>
        <v>92419</v>
      </c>
      <c r="AE31" s="74">
        <f t="shared" si="18"/>
        <v>0</v>
      </c>
      <c r="AF31" s="74">
        <f t="shared" si="19"/>
        <v>0</v>
      </c>
      <c r="AG31" s="74">
        <v>0</v>
      </c>
      <c r="AH31" s="74">
        <v>0</v>
      </c>
      <c r="AI31" s="74">
        <v>0</v>
      </c>
      <c r="AJ31" s="74">
        <v>0</v>
      </c>
      <c r="AK31" s="74">
        <v>0</v>
      </c>
      <c r="AL31" s="74">
        <v>8470</v>
      </c>
      <c r="AM31" s="74">
        <f t="shared" si="20"/>
        <v>31267</v>
      </c>
      <c r="AN31" s="74">
        <f t="shared" si="21"/>
        <v>9925</v>
      </c>
      <c r="AO31" s="74">
        <v>9925</v>
      </c>
      <c r="AP31" s="74">
        <v>0</v>
      </c>
      <c r="AQ31" s="74">
        <v>0</v>
      </c>
      <c r="AR31" s="74">
        <v>0</v>
      </c>
      <c r="AS31" s="74">
        <f t="shared" si="22"/>
        <v>5727</v>
      </c>
      <c r="AT31" s="74">
        <v>5727</v>
      </c>
      <c r="AU31" s="74">
        <v>0</v>
      </c>
      <c r="AV31" s="74">
        <v>0</v>
      </c>
      <c r="AW31" s="74">
        <v>0</v>
      </c>
      <c r="AX31" s="74">
        <f t="shared" si="23"/>
        <v>15615</v>
      </c>
      <c r="AY31" s="74">
        <v>14720</v>
      </c>
      <c r="AZ31" s="74">
        <v>181</v>
      </c>
      <c r="BA31" s="74">
        <v>0</v>
      </c>
      <c r="BB31" s="74">
        <v>714</v>
      </c>
      <c r="BC31" s="74">
        <v>40772</v>
      </c>
      <c r="BD31" s="74">
        <v>0</v>
      </c>
      <c r="BE31" s="74">
        <v>0</v>
      </c>
      <c r="BF31" s="74">
        <f t="shared" si="24"/>
        <v>31267</v>
      </c>
      <c r="BG31" s="74">
        <f t="shared" si="25"/>
        <v>0</v>
      </c>
      <c r="BH31" s="74">
        <f t="shared" si="26"/>
        <v>0</v>
      </c>
      <c r="BI31" s="74">
        <v>0</v>
      </c>
      <c r="BJ31" s="74">
        <v>0</v>
      </c>
      <c r="BK31" s="74">
        <v>0</v>
      </c>
      <c r="BL31" s="74">
        <v>0</v>
      </c>
      <c r="BM31" s="74">
        <v>0</v>
      </c>
      <c r="BN31" s="74">
        <v>0</v>
      </c>
      <c r="BO31" s="74">
        <f t="shared" si="27"/>
        <v>0</v>
      </c>
      <c r="BP31" s="74">
        <f t="shared" si="28"/>
        <v>0</v>
      </c>
      <c r="BQ31" s="74">
        <v>0</v>
      </c>
      <c r="BR31" s="74">
        <v>0</v>
      </c>
      <c r="BS31" s="74">
        <v>0</v>
      </c>
      <c r="BT31" s="74">
        <v>0</v>
      </c>
      <c r="BU31" s="74">
        <f t="shared" si="29"/>
        <v>0</v>
      </c>
      <c r="BV31" s="74">
        <v>0</v>
      </c>
      <c r="BW31" s="74">
        <v>0</v>
      </c>
      <c r="BX31" s="74">
        <v>0</v>
      </c>
      <c r="BY31" s="74">
        <v>0</v>
      </c>
      <c r="BZ31" s="74">
        <f t="shared" si="30"/>
        <v>0</v>
      </c>
      <c r="CA31" s="74">
        <v>0</v>
      </c>
      <c r="CB31" s="74">
        <v>0</v>
      </c>
      <c r="CC31" s="74">
        <v>0</v>
      </c>
      <c r="CD31" s="74">
        <v>0</v>
      </c>
      <c r="CE31" s="74">
        <v>22403</v>
      </c>
      <c r="CF31" s="74">
        <v>0</v>
      </c>
      <c r="CG31" s="74">
        <v>0</v>
      </c>
      <c r="CH31" s="74">
        <f t="shared" si="31"/>
        <v>0</v>
      </c>
      <c r="CI31" s="74">
        <f t="shared" si="32"/>
        <v>0</v>
      </c>
      <c r="CJ31" s="74">
        <f t="shared" si="33"/>
        <v>0</v>
      </c>
      <c r="CK31" s="74">
        <f t="shared" si="34"/>
        <v>0</v>
      </c>
      <c r="CL31" s="74">
        <f t="shared" si="35"/>
        <v>0</v>
      </c>
      <c r="CM31" s="74">
        <f t="shared" si="36"/>
        <v>0</v>
      </c>
      <c r="CN31" s="74">
        <f t="shared" si="37"/>
        <v>0</v>
      </c>
      <c r="CO31" s="74">
        <f t="shared" si="38"/>
        <v>0</v>
      </c>
      <c r="CP31" s="74">
        <f t="shared" si="39"/>
        <v>8470</v>
      </c>
      <c r="CQ31" s="74">
        <f t="shared" si="40"/>
        <v>31267</v>
      </c>
      <c r="CR31" s="74">
        <f t="shared" si="41"/>
        <v>9925</v>
      </c>
      <c r="CS31" s="74">
        <f t="shared" si="42"/>
        <v>9925</v>
      </c>
      <c r="CT31" s="74">
        <f t="shared" si="43"/>
        <v>0</v>
      </c>
      <c r="CU31" s="74">
        <f t="shared" si="44"/>
        <v>0</v>
      </c>
      <c r="CV31" s="74">
        <f t="shared" si="45"/>
        <v>0</v>
      </c>
      <c r="CW31" s="74">
        <f t="shared" si="46"/>
        <v>5727</v>
      </c>
      <c r="CX31" s="74">
        <f t="shared" si="47"/>
        <v>5727</v>
      </c>
      <c r="CY31" s="74">
        <f t="shared" si="48"/>
        <v>0</v>
      </c>
      <c r="CZ31" s="74">
        <f t="shared" si="49"/>
        <v>0</v>
      </c>
      <c r="DA31" s="74">
        <f t="shared" si="50"/>
        <v>0</v>
      </c>
      <c r="DB31" s="74">
        <f t="shared" si="51"/>
        <v>15615</v>
      </c>
      <c r="DC31" s="74">
        <f t="shared" si="52"/>
        <v>14720</v>
      </c>
      <c r="DD31" s="74">
        <f t="shared" si="53"/>
        <v>181</v>
      </c>
      <c r="DE31" s="74">
        <f t="shared" si="54"/>
        <v>0</v>
      </c>
      <c r="DF31" s="74">
        <f t="shared" si="55"/>
        <v>714</v>
      </c>
      <c r="DG31" s="74">
        <f t="shared" si="56"/>
        <v>63175</v>
      </c>
      <c r="DH31" s="74">
        <f t="shared" si="57"/>
        <v>0</v>
      </c>
      <c r="DI31" s="74">
        <f t="shared" si="58"/>
        <v>0</v>
      </c>
      <c r="DJ31" s="74">
        <f t="shared" si="59"/>
        <v>31267</v>
      </c>
    </row>
    <row r="32" spans="1:114" s="50" customFormat="1" ht="12" customHeight="1">
      <c r="A32" s="53" t="s">
        <v>107</v>
      </c>
      <c r="B32" s="54" t="s">
        <v>159</v>
      </c>
      <c r="C32" s="53" t="s">
        <v>160</v>
      </c>
      <c r="D32" s="74">
        <f t="shared" si="6"/>
        <v>199916</v>
      </c>
      <c r="E32" s="74">
        <f t="shared" si="7"/>
        <v>36191</v>
      </c>
      <c r="F32" s="74">
        <v>0</v>
      </c>
      <c r="G32" s="74">
        <v>0</v>
      </c>
      <c r="H32" s="74">
        <v>0</v>
      </c>
      <c r="I32" s="74">
        <v>36156</v>
      </c>
      <c r="J32" s="75" t="s">
        <v>110</v>
      </c>
      <c r="K32" s="74">
        <v>35</v>
      </c>
      <c r="L32" s="74">
        <v>163725</v>
      </c>
      <c r="M32" s="74">
        <f t="shared" si="8"/>
        <v>33604</v>
      </c>
      <c r="N32" s="74">
        <f t="shared" si="9"/>
        <v>0</v>
      </c>
      <c r="O32" s="74">
        <v>0</v>
      </c>
      <c r="P32" s="74">
        <v>0</v>
      </c>
      <c r="Q32" s="74">
        <v>0</v>
      </c>
      <c r="R32" s="74">
        <v>0</v>
      </c>
      <c r="S32" s="75" t="s">
        <v>110</v>
      </c>
      <c r="T32" s="74">
        <v>0</v>
      </c>
      <c r="U32" s="74">
        <v>33604</v>
      </c>
      <c r="V32" s="74">
        <f t="shared" si="10"/>
        <v>233520</v>
      </c>
      <c r="W32" s="74">
        <f t="shared" si="11"/>
        <v>36191</v>
      </c>
      <c r="X32" s="74">
        <f t="shared" si="12"/>
        <v>0</v>
      </c>
      <c r="Y32" s="74">
        <f t="shared" si="13"/>
        <v>0</v>
      </c>
      <c r="Z32" s="74">
        <f t="shared" si="14"/>
        <v>0</v>
      </c>
      <c r="AA32" s="74">
        <f t="shared" si="15"/>
        <v>36156</v>
      </c>
      <c r="AB32" s="75" t="s">
        <v>110</v>
      </c>
      <c r="AC32" s="74">
        <f t="shared" si="16"/>
        <v>35</v>
      </c>
      <c r="AD32" s="74">
        <f t="shared" si="17"/>
        <v>197329</v>
      </c>
      <c r="AE32" s="74">
        <f t="shared" si="18"/>
        <v>0</v>
      </c>
      <c r="AF32" s="74">
        <f t="shared" si="19"/>
        <v>0</v>
      </c>
      <c r="AG32" s="74">
        <v>0</v>
      </c>
      <c r="AH32" s="74">
        <v>0</v>
      </c>
      <c r="AI32" s="74">
        <v>0</v>
      </c>
      <c r="AJ32" s="74">
        <v>0</v>
      </c>
      <c r="AK32" s="74">
        <v>0</v>
      </c>
      <c r="AL32" s="74">
        <v>17831</v>
      </c>
      <c r="AM32" s="74">
        <f t="shared" si="20"/>
        <v>96247</v>
      </c>
      <c r="AN32" s="74">
        <f t="shared" si="21"/>
        <v>0</v>
      </c>
      <c r="AO32" s="74">
        <v>0</v>
      </c>
      <c r="AP32" s="74">
        <v>0</v>
      </c>
      <c r="AQ32" s="74">
        <v>0</v>
      </c>
      <c r="AR32" s="74">
        <v>0</v>
      </c>
      <c r="AS32" s="74">
        <f t="shared" si="22"/>
        <v>0</v>
      </c>
      <c r="AT32" s="74">
        <v>0</v>
      </c>
      <c r="AU32" s="74">
        <v>0</v>
      </c>
      <c r="AV32" s="74">
        <v>0</v>
      </c>
      <c r="AW32" s="74">
        <v>0</v>
      </c>
      <c r="AX32" s="74">
        <f t="shared" si="23"/>
        <v>96247</v>
      </c>
      <c r="AY32" s="74">
        <v>92254</v>
      </c>
      <c r="AZ32" s="74">
        <v>982</v>
      </c>
      <c r="BA32" s="74">
        <v>0</v>
      </c>
      <c r="BB32" s="74">
        <v>3011</v>
      </c>
      <c r="BC32" s="74">
        <v>85838</v>
      </c>
      <c r="BD32" s="74">
        <v>0</v>
      </c>
      <c r="BE32" s="74">
        <v>0</v>
      </c>
      <c r="BF32" s="74">
        <f t="shared" si="24"/>
        <v>96247</v>
      </c>
      <c r="BG32" s="74">
        <f t="shared" si="25"/>
        <v>0</v>
      </c>
      <c r="BH32" s="74">
        <f t="shared" si="26"/>
        <v>0</v>
      </c>
      <c r="BI32" s="74">
        <v>0</v>
      </c>
      <c r="BJ32" s="74">
        <v>0</v>
      </c>
      <c r="BK32" s="74">
        <v>0</v>
      </c>
      <c r="BL32" s="74">
        <v>0</v>
      </c>
      <c r="BM32" s="74">
        <v>0</v>
      </c>
      <c r="BN32" s="74">
        <v>0</v>
      </c>
      <c r="BO32" s="74">
        <f t="shared" si="27"/>
        <v>0</v>
      </c>
      <c r="BP32" s="74">
        <f t="shared" si="28"/>
        <v>0</v>
      </c>
      <c r="BQ32" s="74">
        <v>0</v>
      </c>
      <c r="BR32" s="74">
        <v>0</v>
      </c>
      <c r="BS32" s="74">
        <v>0</v>
      </c>
      <c r="BT32" s="74">
        <v>0</v>
      </c>
      <c r="BU32" s="74">
        <f t="shared" si="29"/>
        <v>0</v>
      </c>
      <c r="BV32" s="74">
        <v>0</v>
      </c>
      <c r="BW32" s="74">
        <v>0</v>
      </c>
      <c r="BX32" s="74">
        <v>0</v>
      </c>
      <c r="BY32" s="74">
        <v>0</v>
      </c>
      <c r="BZ32" s="74">
        <f t="shared" si="30"/>
        <v>0</v>
      </c>
      <c r="CA32" s="74">
        <v>0</v>
      </c>
      <c r="CB32" s="74">
        <v>0</v>
      </c>
      <c r="CC32" s="74">
        <v>0</v>
      </c>
      <c r="CD32" s="74">
        <v>0</v>
      </c>
      <c r="CE32" s="74">
        <v>33604</v>
      </c>
      <c r="CF32" s="74">
        <v>0</v>
      </c>
      <c r="CG32" s="74">
        <v>0</v>
      </c>
      <c r="CH32" s="74">
        <f t="shared" si="31"/>
        <v>0</v>
      </c>
      <c r="CI32" s="74">
        <f t="shared" si="32"/>
        <v>0</v>
      </c>
      <c r="CJ32" s="74">
        <f t="shared" si="33"/>
        <v>0</v>
      </c>
      <c r="CK32" s="74">
        <f t="shared" si="34"/>
        <v>0</v>
      </c>
      <c r="CL32" s="74">
        <f t="shared" si="35"/>
        <v>0</v>
      </c>
      <c r="CM32" s="74">
        <f t="shared" si="36"/>
        <v>0</v>
      </c>
      <c r="CN32" s="74">
        <f t="shared" si="37"/>
        <v>0</v>
      </c>
      <c r="CO32" s="74">
        <f t="shared" si="38"/>
        <v>0</v>
      </c>
      <c r="CP32" s="74">
        <f t="shared" si="39"/>
        <v>17831</v>
      </c>
      <c r="CQ32" s="74">
        <f t="shared" si="40"/>
        <v>96247</v>
      </c>
      <c r="CR32" s="74">
        <f t="shared" si="41"/>
        <v>0</v>
      </c>
      <c r="CS32" s="74">
        <f t="shared" si="42"/>
        <v>0</v>
      </c>
      <c r="CT32" s="74">
        <f t="shared" si="43"/>
        <v>0</v>
      </c>
      <c r="CU32" s="74">
        <f t="shared" si="44"/>
        <v>0</v>
      </c>
      <c r="CV32" s="74">
        <f t="shared" si="45"/>
        <v>0</v>
      </c>
      <c r="CW32" s="74">
        <f t="shared" si="46"/>
        <v>0</v>
      </c>
      <c r="CX32" s="74">
        <f t="shared" si="47"/>
        <v>0</v>
      </c>
      <c r="CY32" s="74">
        <f t="shared" si="48"/>
        <v>0</v>
      </c>
      <c r="CZ32" s="74">
        <f t="shared" si="49"/>
        <v>0</v>
      </c>
      <c r="DA32" s="74">
        <f t="shared" si="50"/>
        <v>0</v>
      </c>
      <c r="DB32" s="74">
        <f t="shared" si="51"/>
        <v>96247</v>
      </c>
      <c r="DC32" s="74">
        <f t="shared" si="52"/>
        <v>92254</v>
      </c>
      <c r="DD32" s="74">
        <f t="shared" si="53"/>
        <v>982</v>
      </c>
      <c r="DE32" s="74">
        <f t="shared" si="54"/>
        <v>0</v>
      </c>
      <c r="DF32" s="74">
        <f t="shared" si="55"/>
        <v>3011</v>
      </c>
      <c r="DG32" s="74">
        <f t="shared" si="56"/>
        <v>119442</v>
      </c>
      <c r="DH32" s="74">
        <f t="shared" si="57"/>
        <v>0</v>
      </c>
      <c r="DI32" s="74">
        <f t="shared" si="58"/>
        <v>0</v>
      </c>
      <c r="DJ32" s="74">
        <f t="shared" si="59"/>
        <v>96247</v>
      </c>
    </row>
    <row r="33" spans="1:114" s="50" customFormat="1" ht="12" customHeight="1">
      <c r="A33" s="53" t="s">
        <v>107</v>
      </c>
      <c r="B33" s="54" t="s">
        <v>161</v>
      </c>
      <c r="C33" s="53" t="s">
        <v>162</v>
      </c>
      <c r="D33" s="74">
        <f t="shared" si="6"/>
        <v>409775</v>
      </c>
      <c r="E33" s="74">
        <f t="shared" si="7"/>
        <v>36354</v>
      </c>
      <c r="F33" s="74">
        <v>0</v>
      </c>
      <c r="G33" s="74">
        <v>0</v>
      </c>
      <c r="H33" s="74">
        <v>0</v>
      </c>
      <c r="I33" s="74">
        <v>32063</v>
      </c>
      <c r="J33" s="75" t="s">
        <v>110</v>
      </c>
      <c r="K33" s="74">
        <v>4291</v>
      </c>
      <c r="L33" s="74">
        <v>373421</v>
      </c>
      <c r="M33" s="74">
        <f t="shared" si="8"/>
        <v>52126</v>
      </c>
      <c r="N33" s="74">
        <f t="shared" si="9"/>
        <v>0</v>
      </c>
      <c r="O33" s="74">
        <v>0</v>
      </c>
      <c r="P33" s="74">
        <v>0</v>
      </c>
      <c r="Q33" s="74">
        <v>0</v>
      </c>
      <c r="R33" s="74">
        <v>0</v>
      </c>
      <c r="S33" s="75" t="s">
        <v>110</v>
      </c>
      <c r="T33" s="74">
        <v>0</v>
      </c>
      <c r="U33" s="74">
        <v>52126</v>
      </c>
      <c r="V33" s="74">
        <f t="shared" si="10"/>
        <v>461901</v>
      </c>
      <c r="W33" s="74">
        <f t="shared" si="11"/>
        <v>36354</v>
      </c>
      <c r="X33" s="74">
        <f t="shared" si="12"/>
        <v>0</v>
      </c>
      <c r="Y33" s="74">
        <f t="shared" si="13"/>
        <v>0</v>
      </c>
      <c r="Z33" s="74">
        <f t="shared" si="14"/>
        <v>0</v>
      </c>
      <c r="AA33" s="74">
        <f t="shared" si="15"/>
        <v>32063</v>
      </c>
      <c r="AB33" s="75" t="s">
        <v>110</v>
      </c>
      <c r="AC33" s="74">
        <f t="shared" si="16"/>
        <v>4291</v>
      </c>
      <c r="AD33" s="74">
        <f t="shared" si="17"/>
        <v>425547</v>
      </c>
      <c r="AE33" s="74">
        <f t="shared" si="18"/>
        <v>0</v>
      </c>
      <c r="AF33" s="74">
        <f t="shared" si="19"/>
        <v>0</v>
      </c>
      <c r="AG33" s="74">
        <v>0</v>
      </c>
      <c r="AH33" s="74">
        <v>0</v>
      </c>
      <c r="AI33" s="74">
        <v>0</v>
      </c>
      <c r="AJ33" s="74">
        <v>0</v>
      </c>
      <c r="AK33" s="74">
        <v>0</v>
      </c>
      <c r="AL33" s="74">
        <v>0</v>
      </c>
      <c r="AM33" s="74">
        <f t="shared" si="20"/>
        <v>170716</v>
      </c>
      <c r="AN33" s="74">
        <f t="shared" si="21"/>
        <v>49745</v>
      </c>
      <c r="AO33" s="74">
        <v>10049</v>
      </c>
      <c r="AP33" s="74">
        <v>39696</v>
      </c>
      <c r="AQ33" s="74">
        <v>0</v>
      </c>
      <c r="AR33" s="74">
        <v>0</v>
      </c>
      <c r="AS33" s="74">
        <f t="shared" si="22"/>
        <v>5833</v>
      </c>
      <c r="AT33" s="74">
        <v>5833</v>
      </c>
      <c r="AU33" s="74">
        <v>0</v>
      </c>
      <c r="AV33" s="74">
        <v>0</v>
      </c>
      <c r="AW33" s="74">
        <v>5312</v>
      </c>
      <c r="AX33" s="74">
        <f t="shared" si="23"/>
        <v>109629</v>
      </c>
      <c r="AY33" s="74">
        <v>98467</v>
      </c>
      <c r="AZ33" s="74">
        <v>9898</v>
      </c>
      <c r="BA33" s="74">
        <v>637</v>
      </c>
      <c r="BB33" s="74">
        <v>627</v>
      </c>
      <c r="BC33" s="74">
        <v>239059</v>
      </c>
      <c r="BD33" s="74">
        <v>197</v>
      </c>
      <c r="BE33" s="74">
        <v>0</v>
      </c>
      <c r="BF33" s="74">
        <f t="shared" si="24"/>
        <v>170716</v>
      </c>
      <c r="BG33" s="74">
        <f t="shared" si="25"/>
        <v>0</v>
      </c>
      <c r="BH33" s="74">
        <f t="shared" si="26"/>
        <v>0</v>
      </c>
      <c r="BI33" s="74">
        <v>0</v>
      </c>
      <c r="BJ33" s="74">
        <v>0</v>
      </c>
      <c r="BK33" s="74">
        <v>0</v>
      </c>
      <c r="BL33" s="74">
        <v>0</v>
      </c>
      <c r="BM33" s="74">
        <v>0</v>
      </c>
      <c r="BN33" s="74">
        <v>0</v>
      </c>
      <c r="BO33" s="74">
        <f t="shared" si="27"/>
        <v>0</v>
      </c>
      <c r="BP33" s="74">
        <f t="shared" si="28"/>
        <v>0</v>
      </c>
      <c r="BQ33" s="74">
        <v>0</v>
      </c>
      <c r="BR33" s="74">
        <v>0</v>
      </c>
      <c r="BS33" s="74">
        <v>0</v>
      </c>
      <c r="BT33" s="74">
        <v>0</v>
      </c>
      <c r="BU33" s="74">
        <f t="shared" si="29"/>
        <v>0</v>
      </c>
      <c r="BV33" s="74">
        <v>0</v>
      </c>
      <c r="BW33" s="74">
        <v>0</v>
      </c>
      <c r="BX33" s="74">
        <v>0</v>
      </c>
      <c r="BY33" s="74">
        <v>0</v>
      </c>
      <c r="BZ33" s="74">
        <f t="shared" si="30"/>
        <v>0</v>
      </c>
      <c r="CA33" s="74">
        <v>0</v>
      </c>
      <c r="CB33" s="74">
        <v>0</v>
      </c>
      <c r="CC33" s="74">
        <v>0</v>
      </c>
      <c r="CD33" s="74">
        <v>0</v>
      </c>
      <c r="CE33" s="74">
        <v>52126</v>
      </c>
      <c r="CF33" s="74">
        <v>0</v>
      </c>
      <c r="CG33" s="74">
        <v>0</v>
      </c>
      <c r="CH33" s="74">
        <f t="shared" si="31"/>
        <v>0</v>
      </c>
      <c r="CI33" s="74">
        <f t="shared" si="32"/>
        <v>0</v>
      </c>
      <c r="CJ33" s="74">
        <f t="shared" si="33"/>
        <v>0</v>
      </c>
      <c r="CK33" s="74">
        <f t="shared" si="34"/>
        <v>0</v>
      </c>
      <c r="CL33" s="74">
        <f t="shared" si="35"/>
        <v>0</v>
      </c>
      <c r="CM33" s="74">
        <f t="shared" si="36"/>
        <v>0</v>
      </c>
      <c r="CN33" s="74">
        <f t="shared" si="37"/>
        <v>0</v>
      </c>
      <c r="CO33" s="74">
        <f t="shared" si="38"/>
        <v>0</v>
      </c>
      <c r="CP33" s="74">
        <f t="shared" si="39"/>
        <v>0</v>
      </c>
      <c r="CQ33" s="74">
        <f t="shared" si="40"/>
        <v>170716</v>
      </c>
      <c r="CR33" s="74">
        <f t="shared" si="41"/>
        <v>49745</v>
      </c>
      <c r="CS33" s="74">
        <f t="shared" si="42"/>
        <v>10049</v>
      </c>
      <c r="CT33" s="74">
        <f t="shared" si="43"/>
        <v>39696</v>
      </c>
      <c r="CU33" s="74">
        <f t="shared" si="44"/>
        <v>0</v>
      </c>
      <c r="CV33" s="74">
        <f t="shared" si="45"/>
        <v>0</v>
      </c>
      <c r="CW33" s="74">
        <f t="shared" si="46"/>
        <v>5833</v>
      </c>
      <c r="CX33" s="74">
        <f t="shared" si="47"/>
        <v>5833</v>
      </c>
      <c r="CY33" s="74">
        <f t="shared" si="48"/>
        <v>0</v>
      </c>
      <c r="CZ33" s="74">
        <f t="shared" si="49"/>
        <v>0</v>
      </c>
      <c r="DA33" s="74">
        <f t="shared" si="50"/>
        <v>5312</v>
      </c>
      <c r="DB33" s="74">
        <f t="shared" si="51"/>
        <v>109629</v>
      </c>
      <c r="DC33" s="74">
        <f t="shared" si="52"/>
        <v>98467</v>
      </c>
      <c r="DD33" s="74">
        <f t="shared" si="53"/>
        <v>9898</v>
      </c>
      <c r="DE33" s="74">
        <f t="shared" si="54"/>
        <v>637</v>
      </c>
      <c r="DF33" s="74">
        <f t="shared" si="55"/>
        <v>627</v>
      </c>
      <c r="DG33" s="74">
        <f t="shared" si="56"/>
        <v>291185</v>
      </c>
      <c r="DH33" s="74">
        <f t="shared" si="57"/>
        <v>197</v>
      </c>
      <c r="DI33" s="74">
        <f t="shared" si="58"/>
        <v>0</v>
      </c>
      <c r="DJ33" s="74">
        <f t="shared" si="59"/>
        <v>170716</v>
      </c>
    </row>
    <row r="34" spans="1:114" s="50" customFormat="1" ht="12" customHeight="1">
      <c r="A34" s="53" t="s">
        <v>107</v>
      </c>
      <c r="B34" s="54" t="s">
        <v>163</v>
      </c>
      <c r="C34" s="53" t="s">
        <v>164</v>
      </c>
      <c r="D34" s="74">
        <f t="shared" si="6"/>
        <v>159830</v>
      </c>
      <c r="E34" s="74">
        <f t="shared" si="7"/>
        <v>38714</v>
      </c>
      <c r="F34" s="74">
        <v>0</v>
      </c>
      <c r="G34" s="74">
        <v>0</v>
      </c>
      <c r="H34" s="74">
        <v>0</v>
      </c>
      <c r="I34" s="74">
        <v>64</v>
      </c>
      <c r="J34" s="75" t="s">
        <v>110</v>
      </c>
      <c r="K34" s="74">
        <v>38650</v>
      </c>
      <c r="L34" s="74">
        <v>121116</v>
      </c>
      <c r="M34" s="74">
        <f t="shared" si="8"/>
        <v>58156</v>
      </c>
      <c r="N34" s="74">
        <f t="shared" si="9"/>
        <v>0</v>
      </c>
      <c r="O34" s="74">
        <v>0</v>
      </c>
      <c r="P34" s="74">
        <v>0</v>
      </c>
      <c r="Q34" s="74">
        <v>0</v>
      </c>
      <c r="R34" s="74">
        <v>0</v>
      </c>
      <c r="S34" s="75" t="s">
        <v>110</v>
      </c>
      <c r="T34" s="74">
        <v>0</v>
      </c>
      <c r="U34" s="74">
        <v>58156</v>
      </c>
      <c r="V34" s="74">
        <f t="shared" si="10"/>
        <v>217986</v>
      </c>
      <c r="W34" s="74">
        <f t="shared" si="11"/>
        <v>38714</v>
      </c>
      <c r="X34" s="74">
        <f t="shared" si="12"/>
        <v>0</v>
      </c>
      <c r="Y34" s="74">
        <f t="shared" si="13"/>
        <v>0</v>
      </c>
      <c r="Z34" s="74">
        <f t="shared" si="14"/>
        <v>0</v>
      </c>
      <c r="AA34" s="74">
        <f t="shared" si="15"/>
        <v>64</v>
      </c>
      <c r="AB34" s="75" t="s">
        <v>110</v>
      </c>
      <c r="AC34" s="74">
        <f t="shared" si="16"/>
        <v>38650</v>
      </c>
      <c r="AD34" s="74">
        <f t="shared" si="17"/>
        <v>179272</v>
      </c>
      <c r="AE34" s="74">
        <f t="shared" si="18"/>
        <v>0</v>
      </c>
      <c r="AF34" s="74">
        <f t="shared" si="19"/>
        <v>0</v>
      </c>
      <c r="AG34" s="74">
        <v>0</v>
      </c>
      <c r="AH34" s="74">
        <v>0</v>
      </c>
      <c r="AI34" s="74">
        <v>0</v>
      </c>
      <c r="AJ34" s="74">
        <v>0</v>
      </c>
      <c r="AK34" s="74">
        <v>0</v>
      </c>
      <c r="AL34" s="74">
        <v>0</v>
      </c>
      <c r="AM34" s="74">
        <f t="shared" si="20"/>
        <v>38714</v>
      </c>
      <c r="AN34" s="74">
        <f t="shared" si="21"/>
        <v>0</v>
      </c>
      <c r="AO34" s="74">
        <v>0</v>
      </c>
      <c r="AP34" s="74">
        <v>0</v>
      </c>
      <c r="AQ34" s="74">
        <v>0</v>
      </c>
      <c r="AR34" s="74">
        <v>0</v>
      </c>
      <c r="AS34" s="74">
        <f t="shared" si="22"/>
        <v>0</v>
      </c>
      <c r="AT34" s="74">
        <v>0</v>
      </c>
      <c r="AU34" s="74">
        <v>0</v>
      </c>
      <c r="AV34" s="74">
        <v>0</v>
      </c>
      <c r="AW34" s="74">
        <v>0</v>
      </c>
      <c r="AX34" s="74">
        <f t="shared" si="23"/>
        <v>38714</v>
      </c>
      <c r="AY34" s="74">
        <v>38714</v>
      </c>
      <c r="AZ34" s="74">
        <v>0</v>
      </c>
      <c r="BA34" s="74">
        <v>0</v>
      </c>
      <c r="BB34" s="74">
        <v>0</v>
      </c>
      <c r="BC34" s="74">
        <v>121116</v>
      </c>
      <c r="BD34" s="74">
        <v>0</v>
      </c>
      <c r="BE34" s="74">
        <v>0</v>
      </c>
      <c r="BF34" s="74">
        <f t="shared" si="24"/>
        <v>38714</v>
      </c>
      <c r="BG34" s="74">
        <f t="shared" si="25"/>
        <v>0</v>
      </c>
      <c r="BH34" s="74">
        <f t="shared" si="26"/>
        <v>0</v>
      </c>
      <c r="BI34" s="74">
        <v>0</v>
      </c>
      <c r="BJ34" s="74">
        <v>0</v>
      </c>
      <c r="BK34" s="74">
        <v>0</v>
      </c>
      <c r="BL34" s="74">
        <v>0</v>
      </c>
      <c r="BM34" s="74">
        <v>0</v>
      </c>
      <c r="BN34" s="74">
        <v>0</v>
      </c>
      <c r="BO34" s="74">
        <f t="shared" si="27"/>
        <v>0</v>
      </c>
      <c r="BP34" s="74">
        <f t="shared" si="28"/>
        <v>0</v>
      </c>
      <c r="BQ34" s="74">
        <v>0</v>
      </c>
      <c r="BR34" s="74">
        <v>0</v>
      </c>
      <c r="BS34" s="74">
        <v>0</v>
      </c>
      <c r="BT34" s="74">
        <v>0</v>
      </c>
      <c r="BU34" s="74">
        <f t="shared" si="29"/>
        <v>0</v>
      </c>
      <c r="BV34" s="74">
        <v>0</v>
      </c>
      <c r="BW34" s="74">
        <v>0</v>
      </c>
      <c r="BX34" s="74">
        <v>0</v>
      </c>
      <c r="BY34" s="74">
        <v>0</v>
      </c>
      <c r="BZ34" s="74">
        <f t="shared" si="30"/>
        <v>0</v>
      </c>
      <c r="CA34" s="74">
        <v>0</v>
      </c>
      <c r="CB34" s="74">
        <v>0</v>
      </c>
      <c r="CC34" s="74">
        <v>0</v>
      </c>
      <c r="CD34" s="74">
        <v>0</v>
      </c>
      <c r="CE34" s="74">
        <v>58156</v>
      </c>
      <c r="CF34" s="74">
        <v>0</v>
      </c>
      <c r="CG34" s="74">
        <v>0</v>
      </c>
      <c r="CH34" s="74">
        <f t="shared" si="31"/>
        <v>0</v>
      </c>
      <c r="CI34" s="74">
        <f t="shared" si="32"/>
        <v>0</v>
      </c>
      <c r="CJ34" s="74">
        <f t="shared" si="33"/>
        <v>0</v>
      </c>
      <c r="CK34" s="74">
        <f t="shared" si="34"/>
        <v>0</v>
      </c>
      <c r="CL34" s="74">
        <f t="shared" si="35"/>
        <v>0</v>
      </c>
      <c r="CM34" s="74">
        <f t="shared" si="36"/>
        <v>0</v>
      </c>
      <c r="CN34" s="74">
        <f t="shared" si="37"/>
        <v>0</v>
      </c>
      <c r="CO34" s="74">
        <f t="shared" si="38"/>
        <v>0</v>
      </c>
      <c r="CP34" s="74">
        <f t="shared" si="39"/>
        <v>0</v>
      </c>
      <c r="CQ34" s="74">
        <f t="shared" si="40"/>
        <v>38714</v>
      </c>
      <c r="CR34" s="74">
        <f t="shared" si="41"/>
        <v>0</v>
      </c>
      <c r="CS34" s="74">
        <f t="shared" si="42"/>
        <v>0</v>
      </c>
      <c r="CT34" s="74">
        <f t="shared" si="43"/>
        <v>0</v>
      </c>
      <c r="CU34" s="74">
        <f t="shared" si="44"/>
        <v>0</v>
      </c>
      <c r="CV34" s="74">
        <f t="shared" si="45"/>
        <v>0</v>
      </c>
      <c r="CW34" s="74">
        <f t="shared" si="46"/>
        <v>0</v>
      </c>
      <c r="CX34" s="74">
        <f t="shared" si="47"/>
        <v>0</v>
      </c>
      <c r="CY34" s="74">
        <f t="shared" si="48"/>
        <v>0</v>
      </c>
      <c r="CZ34" s="74">
        <f t="shared" si="49"/>
        <v>0</v>
      </c>
      <c r="DA34" s="74">
        <f t="shared" si="50"/>
        <v>0</v>
      </c>
      <c r="DB34" s="74">
        <f t="shared" si="51"/>
        <v>38714</v>
      </c>
      <c r="DC34" s="74">
        <f t="shared" si="52"/>
        <v>38714</v>
      </c>
      <c r="DD34" s="74">
        <f t="shared" si="53"/>
        <v>0</v>
      </c>
      <c r="DE34" s="74">
        <f t="shared" si="54"/>
        <v>0</v>
      </c>
      <c r="DF34" s="74">
        <f t="shared" si="55"/>
        <v>0</v>
      </c>
      <c r="DG34" s="74">
        <f t="shared" si="56"/>
        <v>179272</v>
      </c>
      <c r="DH34" s="74">
        <f t="shared" si="57"/>
        <v>0</v>
      </c>
      <c r="DI34" s="74">
        <f t="shared" si="58"/>
        <v>0</v>
      </c>
      <c r="DJ34" s="74">
        <f t="shared" si="59"/>
        <v>38714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ゴシック,標準"&amp;14廃棄物処理事業経費（市区町村の合計）（平成21年度実績）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15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5.3984375" style="47" customWidth="1"/>
    <col min="4" max="114" width="15.69921875" style="76" customWidth="1"/>
    <col min="115" max="16384" width="9" style="47" customWidth="1"/>
  </cols>
  <sheetData>
    <row r="1" spans="1:114" s="55" customFormat="1" ht="17.25">
      <c r="A1" s="130" t="s">
        <v>165</v>
      </c>
      <c r="B1" s="44"/>
      <c r="C1" s="44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4"/>
      <c r="AG1" s="44"/>
      <c r="AH1" s="44"/>
      <c r="AI1" s="77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14" s="55" customFormat="1" ht="13.5">
      <c r="A2" s="147" t="s">
        <v>166</v>
      </c>
      <c r="B2" s="147" t="s">
        <v>167</v>
      </c>
      <c r="C2" s="150" t="s">
        <v>168</v>
      </c>
      <c r="D2" s="131" t="s">
        <v>169</v>
      </c>
      <c r="E2" s="78"/>
      <c r="F2" s="78"/>
      <c r="G2" s="78"/>
      <c r="H2" s="78"/>
      <c r="I2" s="78"/>
      <c r="J2" s="78"/>
      <c r="K2" s="78"/>
      <c r="L2" s="79"/>
      <c r="M2" s="131" t="s">
        <v>170</v>
      </c>
      <c r="N2" s="78"/>
      <c r="O2" s="78"/>
      <c r="P2" s="78"/>
      <c r="Q2" s="78"/>
      <c r="R2" s="78"/>
      <c r="S2" s="78"/>
      <c r="T2" s="78"/>
      <c r="U2" s="79"/>
      <c r="V2" s="131" t="s">
        <v>171</v>
      </c>
      <c r="W2" s="78"/>
      <c r="X2" s="78"/>
      <c r="Y2" s="78"/>
      <c r="Z2" s="78"/>
      <c r="AA2" s="78"/>
      <c r="AB2" s="78"/>
      <c r="AC2" s="78"/>
      <c r="AD2" s="79"/>
      <c r="AE2" s="132" t="s">
        <v>172</v>
      </c>
      <c r="AF2" s="80"/>
      <c r="AG2" s="80"/>
      <c r="AH2" s="80"/>
      <c r="AI2" s="80"/>
      <c r="AJ2" s="80"/>
      <c r="AK2" s="80"/>
      <c r="AL2" s="81"/>
      <c r="AM2" s="80"/>
      <c r="AN2" s="80"/>
      <c r="AO2" s="80"/>
      <c r="AP2" s="80"/>
      <c r="AQ2" s="80"/>
      <c r="AR2" s="80"/>
      <c r="AS2" s="80"/>
      <c r="AT2" s="80"/>
      <c r="AU2" s="80"/>
      <c r="AV2" s="81"/>
      <c r="AW2" s="81"/>
      <c r="AX2" s="81"/>
      <c r="AY2" s="80"/>
      <c r="AZ2" s="80"/>
      <c r="BA2" s="80"/>
      <c r="BB2" s="80"/>
      <c r="BC2" s="80"/>
      <c r="BD2" s="80"/>
      <c r="BE2" s="80"/>
      <c r="BF2" s="82"/>
      <c r="BG2" s="132" t="s">
        <v>173</v>
      </c>
      <c r="BH2" s="80"/>
      <c r="BI2" s="80"/>
      <c r="BJ2" s="80"/>
      <c r="BK2" s="80"/>
      <c r="BL2" s="80"/>
      <c r="BM2" s="80"/>
      <c r="BN2" s="81"/>
      <c r="BO2" s="80"/>
      <c r="BP2" s="80"/>
      <c r="BQ2" s="80"/>
      <c r="BR2" s="80"/>
      <c r="BS2" s="80"/>
      <c r="BT2" s="80"/>
      <c r="BU2" s="80"/>
      <c r="BV2" s="80"/>
      <c r="BW2" s="80"/>
      <c r="BX2" s="81"/>
      <c r="BY2" s="81"/>
      <c r="BZ2" s="81"/>
      <c r="CA2" s="81"/>
      <c r="CB2" s="81"/>
      <c r="CC2" s="81"/>
      <c r="CD2" s="80"/>
      <c r="CE2" s="80"/>
      <c r="CF2" s="80"/>
      <c r="CG2" s="80"/>
      <c r="CH2" s="82"/>
      <c r="CI2" s="132" t="s">
        <v>174</v>
      </c>
      <c r="CJ2" s="80"/>
      <c r="CK2" s="80"/>
      <c r="CL2" s="80"/>
      <c r="CM2" s="80"/>
      <c r="CN2" s="80"/>
      <c r="CO2" s="80"/>
      <c r="CP2" s="81"/>
      <c r="CQ2" s="80"/>
      <c r="CR2" s="80"/>
      <c r="CS2" s="80"/>
      <c r="CT2" s="80"/>
      <c r="CU2" s="80"/>
      <c r="CV2" s="80"/>
      <c r="CW2" s="80"/>
      <c r="CX2" s="80"/>
      <c r="CY2" s="80"/>
      <c r="CZ2" s="81"/>
      <c r="DA2" s="81"/>
      <c r="DB2" s="81"/>
      <c r="DC2" s="81"/>
      <c r="DD2" s="81"/>
      <c r="DE2" s="81"/>
      <c r="DF2" s="80"/>
      <c r="DG2" s="80"/>
      <c r="DH2" s="80"/>
      <c r="DI2" s="80"/>
      <c r="DJ2" s="82"/>
    </row>
    <row r="3" spans="1:114" s="55" customFormat="1" ht="13.5">
      <c r="A3" s="148"/>
      <c r="B3" s="148"/>
      <c r="C3" s="151"/>
      <c r="D3" s="133" t="s">
        <v>175</v>
      </c>
      <c r="E3" s="83"/>
      <c r="F3" s="83"/>
      <c r="G3" s="83"/>
      <c r="H3" s="83"/>
      <c r="I3" s="83"/>
      <c r="J3" s="83"/>
      <c r="K3" s="83"/>
      <c r="L3" s="84"/>
      <c r="M3" s="133" t="s">
        <v>175</v>
      </c>
      <c r="N3" s="83"/>
      <c r="O3" s="83"/>
      <c r="P3" s="83"/>
      <c r="Q3" s="83"/>
      <c r="R3" s="83"/>
      <c r="S3" s="83"/>
      <c r="T3" s="83"/>
      <c r="U3" s="84"/>
      <c r="V3" s="133" t="s">
        <v>176</v>
      </c>
      <c r="W3" s="83"/>
      <c r="X3" s="83"/>
      <c r="Y3" s="83"/>
      <c r="Z3" s="83"/>
      <c r="AA3" s="83"/>
      <c r="AB3" s="83"/>
      <c r="AC3" s="83"/>
      <c r="AD3" s="84"/>
      <c r="AE3" s="134" t="s">
        <v>177</v>
      </c>
      <c r="AF3" s="80"/>
      <c r="AG3" s="80"/>
      <c r="AH3" s="80"/>
      <c r="AI3" s="80"/>
      <c r="AJ3" s="80"/>
      <c r="AK3" s="80"/>
      <c r="AL3" s="85"/>
      <c r="AM3" s="81" t="s">
        <v>178</v>
      </c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7"/>
      <c r="BD3" s="88"/>
      <c r="BE3" s="95" t="s">
        <v>5</v>
      </c>
      <c r="BF3" s="90" t="s">
        <v>179</v>
      </c>
      <c r="BG3" s="134" t="s">
        <v>180</v>
      </c>
      <c r="BH3" s="80"/>
      <c r="BI3" s="80"/>
      <c r="BJ3" s="80"/>
      <c r="BK3" s="80"/>
      <c r="BL3" s="80"/>
      <c r="BM3" s="80"/>
      <c r="BN3" s="85"/>
      <c r="BO3" s="81" t="s">
        <v>178</v>
      </c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7"/>
      <c r="CF3" s="88"/>
      <c r="CG3" s="95" t="s">
        <v>181</v>
      </c>
      <c r="CH3" s="90" t="s">
        <v>171</v>
      </c>
      <c r="CI3" s="134" t="s">
        <v>180</v>
      </c>
      <c r="CJ3" s="80"/>
      <c r="CK3" s="80"/>
      <c r="CL3" s="80"/>
      <c r="CM3" s="80"/>
      <c r="CN3" s="80"/>
      <c r="CO3" s="80"/>
      <c r="CP3" s="85"/>
      <c r="CQ3" s="81" t="s">
        <v>182</v>
      </c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7"/>
      <c r="DH3" s="88"/>
      <c r="DI3" s="95" t="s">
        <v>5</v>
      </c>
      <c r="DJ3" s="90" t="s">
        <v>171</v>
      </c>
    </row>
    <row r="4" spans="1:114" s="55" customFormat="1" ht="13.5" customHeight="1">
      <c r="A4" s="148"/>
      <c r="B4" s="148"/>
      <c r="C4" s="151"/>
      <c r="D4" s="68"/>
      <c r="E4" s="133" t="s">
        <v>183</v>
      </c>
      <c r="F4" s="91"/>
      <c r="G4" s="91"/>
      <c r="H4" s="91"/>
      <c r="I4" s="91"/>
      <c r="J4" s="91"/>
      <c r="K4" s="92"/>
      <c r="L4" s="124" t="s">
        <v>184</v>
      </c>
      <c r="M4" s="68"/>
      <c r="N4" s="133" t="s">
        <v>185</v>
      </c>
      <c r="O4" s="91"/>
      <c r="P4" s="91"/>
      <c r="Q4" s="91"/>
      <c r="R4" s="91"/>
      <c r="S4" s="91"/>
      <c r="T4" s="92"/>
      <c r="U4" s="124" t="s">
        <v>186</v>
      </c>
      <c r="V4" s="68"/>
      <c r="W4" s="133" t="s">
        <v>185</v>
      </c>
      <c r="X4" s="91"/>
      <c r="Y4" s="91"/>
      <c r="Z4" s="91"/>
      <c r="AA4" s="91"/>
      <c r="AB4" s="91"/>
      <c r="AC4" s="92"/>
      <c r="AD4" s="124" t="s">
        <v>184</v>
      </c>
      <c r="AE4" s="90" t="s">
        <v>187</v>
      </c>
      <c r="AF4" s="95" t="s">
        <v>188</v>
      </c>
      <c r="AG4" s="89"/>
      <c r="AH4" s="93"/>
      <c r="AI4" s="80"/>
      <c r="AJ4" s="94"/>
      <c r="AK4" s="135" t="s">
        <v>189</v>
      </c>
      <c r="AL4" s="145" t="s">
        <v>190</v>
      </c>
      <c r="AM4" s="90" t="s">
        <v>179</v>
      </c>
      <c r="AN4" s="134" t="s">
        <v>191</v>
      </c>
      <c r="AO4" s="87"/>
      <c r="AP4" s="87"/>
      <c r="AQ4" s="87"/>
      <c r="AR4" s="88"/>
      <c r="AS4" s="134" t="s">
        <v>192</v>
      </c>
      <c r="AT4" s="80"/>
      <c r="AU4" s="80"/>
      <c r="AV4" s="94"/>
      <c r="AW4" s="95" t="s">
        <v>193</v>
      </c>
      <c r="AX4" s="134" t="s">
        <v>194</v>
      </c>
      <c r="AY4" s="86"/>
      <c r="AZ4" s="87"/>
      <c r="BA4" s="87"/>
      <c r="BB4" s="88"/>
      <c r="BC4" s="95" t="s">
        <v>3</v>
      </c>
      <c r="BD4" s="95" t="s">
        <v>195</v>
      </c>
      <c r="BE4" s="90"/>
      <c r="BF4" s="90"/>
      <c r="BG4" s="90" t="s">
        <v>196</v>
      </c>
      <c r="BH4" s="95" t="s">
        <v>197</v>
      </c>
      <c r="BI4" s="89"/>
      <c r="BJ4" s="93"/>
      <c r="BK4" s="80"/>
      <c r="BL4" s="94"/>
      <c r="BM4" s="135" t="s">
        <v>198</v>
      </c>
      <c r="BN4" s="145" t="s">
        <v>190</v>
      </c>
      <c r="BO4" s="90" t="s">
        <v>179</v>
      </c>
      <c r="BP4" s="134" t="s">
        <v>199</v>
      </c>
      <c r="BQ4" s="87"/>
      <c r="BR4" s="87"/>
      <c r="BS4" s="87"/>
      <c r="BT4" s="88"/>
      <c r="BU4" s="134" t="s">
        <v>200</v>
      </c>
      <c r="BV4" s="80"/>
      <c r="BW4" s="80"/>
      <c r="BX4" s="94"/>
      <c r="BY4" s="95" t="s">
        <v>201</v>
      </c>
      <c r="BZ4" s="134" t="s">
        <v>202</v>
      </c>
      <c r="CA4" s="96"/>
      <c r="CB4" s="96"/>
      <c r="CC4" s="97"/>
      <c r="CD4" s="88"/>
      <c r="CE4" s="95" t="s">
        <v>3</v>
      </c>
      <c r="CF4" s="95" t="s">
        <v>195</v>
      </c>
      <c r="CG4" s="90"/>
      <c r="CH4" s="90"/>
      <c r="CI4" s="90" t="s">
        <v>179</v>
      </c>
      <c r="CJ4" s="95" t="s">
        <v>203</v>
      </c>
      <c r="CK4" s="89"/>
      <c r="CL4" s="93"/>
      <c r="CM4" s="80"/>
      <c r="CN4" s="94"/>
      <c r="CO4" s="135" t="s">
        <v>204</v>
      </c>
      <c r="CP4" s="145" t="s">
        <v>205</v>
      </c>
      <c r="CQ4" s="90" t="s">
        <v>179</v>
      </c>
      <c r="CR4" s="134" t="s">
        <v>199</v>
      </c>
      <c r="CS4" s="87"/>
      <c r="CT4" s="87"/>
      <c r="CU4" s="87"/>
      <c r="CV4" s="88"/>
      <c r="CW4" s="134" t="s">
        <v>206</v>
      </c>
      <c r="CX4" s="80"/>
      <c r="CY4" s="80"/>
      <c r="CZ4" s="94"/>
      <c r="DA4" s="95" t="s">
        <v>193</v>
      </c>
      <c r="DB4" s="134" t="s">
        <v>207</v>
      </c>
      <c r="DC4" s="87"/>
      <c r="DD4" s="87"/>
      <c r="DE4" s="87"/>
      <c r="DF4" s="88"/>
      <c r="DG4" s="95" t="s">
        <v>208</v>
      </c>
      <c r="DH4" s="95" t="s">
        <v>195</v>
      </c>
      <c r="DI4" s="90"/>
      <c r="DJ4" s="90"/>
    </row>
    <row r="5" spans="1:114" s="55" customFormat="1" ht="22.5">
      <c r="A5" s="148"/>
      <c r="B5" s="148"/>
      <c r="C5" s="151"/>
      <c r="D5" s="68"/>
      <c r="E5" s="125" t="s">
        <v>179</v>
      </c>
      <c r="F5" s="123" t="s">
        <v>209</v>
      </c>
      <c r="G5" s="123" t="s">
        <v>210</v>
      </c>
      <c r="H5" s="123" t="s">
        <v>211</v>
      </c>
      <c r="I5" s="123" t="s">
        <v>212</v>
      </c>
      <c r="J5" s="123" t="s">
        <v>4</v>
      </c>
      <c r="K5" s="123" t="s">
        <v>213</v>
      </c>
      <c r="L5" s="67"/>
      <c r="M5" s="68"/>
      <c r="N5" s="125" t="s">
        <v>179</v>
      </c>
      <c r="O5" s="123" t="s">
        <v>209</v>
      </c>
      <c r="P5" s="123" t="s">
        <v>214</v>
      </c>
      <c r="Q5" s="123" t="s">
        <v>215</v>
      </c>
      <c r="R5" s="123" t="s">
        <v>216</v>
      </c>
      <c r="S5" s="123" t="s">
        <v>217</v>
      </c>
      <c r="T5" s="123" t="s">
        <v>5</v>
      </c>
      <c r="U5" s="67"/>
      <c r="V5" s="68"/>
      <c r="W5" s="125" t="s">
        <v>179</v>
      </c>
      <c r="X5" s="123" t="s">
        <v>209</v>
      </c>
      <c r="Y5" s="123" t="s">
        <v>210</v>
      </c>
      <c r="Z5" s="123" t="s">
        <v>218</v>
      </c>
      <c r="AA5" s="123" t="s">
        <v>212</v>
      </c>
      <c r="AB5" s="123" t="s">
        <v>4</v>
      </c>
      <c r="AC5" s="123" t="s">
        <v>5</v>
      </c>
      <c r="AD5" s="67"/>
      <c r="AE5" s="90"/>
      <c r="AF5" s="90" t="s">
        <v>179</v>
      </c>
      <c r="AG5" s="135" t="s">
        <v>219</v>
      </c>
      <c r="AH5" s="135" t="s">
        <v>220</v>
      </c>
      <c r="AI5" s="135" t="s">
        <v>221</v>
      </c>
      <c r="AJ5" s="135" t="s">
        <v>5</v>
      </c>
      <c r="AK5" s="98"/>
      <c r="AL5" s="146"/>
      <c r="AM5" s="90"/>
      <c r="AN5" s="90" t="s">
        <v>179</v>
      </c>
      <c r="AO5" s="90" t="s">
        <v>222</v>
      </c>
      <c r="AP5" s="90" t="s">
        <v>223</v>
      </c>
      <c r="AQ5" s="90" t="s">
        <v>224</v>
      </c>
      <c r="AR5" s="90" t="s">
        <v>225</v>
      </c>
      <c r="AS5" s="90" t="s">
        <v>179</v>
      </c>
      <c r="AT5" s="95" t="s">
        <v>226</v>
      </c>
      <c r="AU5" s="95" t="s">
        <v>227</v>
      </c>
      <c r="AV5" s="95" t="s">
        <v>228</v>
      </c>
      <c r="AW5" s="90"/>
      <c r="AX5" s="90" t="s">
        <v>229</v>
      </c>
      <c r="AY5" s="95" t="s">
        <v>230</v>
      </c>
      <c r="AZ5" s="95" t="s">
        <v>227</v>
      </c>
      <c r="BA5" s="95" t="s">
        <v>231</v>
      </c>
      <c r="BB5" s="95" t="s">
        <v>5</v>
      </c>
      <c r="BC5" s="90"/>
      <c r="BD5" s="90"/>
      <c r="BE5" s="90"/>
      <c r="BF5" s="90"/>
      <c r="BG5" s="90"/>
      <c r="BH5" s="90" t="s">
        <v>196</v>
      </c>
      <c r="BI5" s="135" t="s">
        <v>232</v>
      </c>
      <c r="BJ5" s="135" t="s">
        <v>233</v>
      </c>
      <c r="BK5" s="135" t="s">
        <v>234</v>
      </c>
      <c r="BL5" s="135" t="s">
        <v>5</v>
      </c>
      <c r="BM5" s="98"/>
      <c r="BN5" s="146"/>
      <c r="BO5" s="90"/>
      <c r="BP5" s="90" t="s">
        <v>179</v>
      </c>
      <c r="BQ5" s="90" t="s">
        <v>235</v>
      </c>
      <c r="BR5" s="90" t="s">
        <v>236</v>
      </c>
      <c r="BS5" s="90" t="s">
        <v>237</v>
      </c>
      <c r="BT5" s="90" t="s">
        <v>238</v>
      </c>
      <c r="BU5" s="90" t="s">
        <v>179</v>
      </c>
      <c r="BV5" s="95" t="s">
        <v>226</v>
      </c>
      <c r="BW5" s="95" t="s">
        <v>239</v>
      </c>
      <c r="BX5" s="95" t="s">
        <v>240</v>
      </c>
      <c r="BY5" s="90"/>
      <c r="BZ5" s="90" t="s">
        <v>196</v>
      </c>
      <c r="CA5" s="95" t="s">
        <v>226</v>
      </c>
      <c r="CB5" s="95" t="s">
        <v>227</v>
      </c>
      <c r="CC5" s="95" t="s">
        <v>231</v>
      </c>
      <c r="CD5" s="95" t="s">
        <v>241</v>
      </c>
      <c r="CE5" s="90"/>
      <c r="CF5" s="90"/>
      <c r="CG5" s="90"/>
      <c r="CH5" s="90"/>
      <c r="CI5" s="90"/>
      <c r="CJ5" s="90" t="s">
        <v>229</v>
      </c>
      <c r="CK5" s="135" t="s">
        <v>219</v>
      </c>
      <c r="CL5" s="135" t="s">
        <v>242</v>
      </c>
      <c r="CM5" s="135" t="s">
        <v>234</v>
      </c>
      <c r="CN5" s="135" t="s">
        <v>5</v>
      </c>
      <c r="CO5" s="98"/>
      <c r="CP5" s="146"/>
      <c r="CQ5" s="90"/>
      <c r="CR5" s="90" t="s">
        <v>179</v>
      </c>
      <c r="CS5" s="90" t="s">
        <v>222</v>
      </c>
      <c r="CT5" s="90" t="s">
        <v>243</v>
      </c>
      <c r="CU5" s="90" t="s">
        <v>244</v>
      </c>
      <c r="CV5" s="90" t="s">
        <v>238</v>
      </c>
      <c r="CW5" s="90" t="s">
        <v>179</v>
      </c>
      <c r="CX5" s="95" t="s">
        <v>226</v>
      </c>
      <c r="CY5" s="95" t="s">
        <v>227</v>
      </c>
      <c r="CZ5" s="95" t="s">
        <v>231</v>
      </c>
      <c r="DA5" s="90"/>
      <c r="DB5" s="90" t="s">
        <v>179</v>
      </c>
      <c r="DC5" s="95" t="s">
        <v>226</v>
      </c>
      <c r="DD5" s="95" t="s">
        <v>227</v>
      </c>
      <c r="DE5" s="95" t="s">
        <v>231</v>
      </c>
      <c r="DF5" s="95" t="s">
        <v>5</v>
      </c>
      <c r="DG5" s="90"/>
      <c r="DH5" s="90"/>
      <c r="DI5" s="90"/>
      <c r="DJ5" s="90"/>
    </row>
    <row r="6" spans="1:114" s="56" customFormat="1" ht="13.5">
      <c r="A6" s="149"/>
      <c r="B6" s="149"/>
      <c r="C6" s="152"/>
      <c r="D6" s="99" t="s">
        <v>245</v>
      </c>
      <c r="E6" s="99" t="s">
        <v>245</v>
      </c>
      <c r="F6" s="100" t="s">
        <v>245</v>
      </c>
      <c r="G6" s="100" t="s">
        <v>245</v>
      </c>
      <c r="H6" s="100" t="s">
        <v>245</v>
      </c>
      <c r="I6" s="100" t="s">
        <v>245</v>
      </c>
      <c r="J6" s="100" t="s">
        <v>245</v>
      </c>
      <c r="K6" s="100" t="s">
        <v>245</v>
      </c>
      <c r="L6" s="100" t="s">
        <v>245</v>
      </c>
      <c r="M6" s="99" t="s">
        <v>245</v>
      </c>
      <c r="N6" s="99" t="s">
        <v>245</v>
      </c>
      <c r="O6" s="100" t="s">
        <v>245</v>
      </c>
      <c r="P6" s="100" t="s">
        <v>245</v>
      </c>
      <c r="Q6" s="100" t="s">
        <v>245</v>
      </c>
      <c r="R6" s="100" t="s">
        <v>245</v>
      </c>
      <c r="S6" s="100" t="s">
        <v>245</v>
      </c>
      <c r="T6" s="100" t="s">
        <v>245</v>
      </c>
      <c r="U6" s="100" t="s">
        <v>245</v>
      </c>
      <c r="V6" s="99" t="s">
        <v>245</v>
      </c>
      <c r="W6" s="99" t="s">
        <v>245</v>
      </c>
      <c r="X6" s="100" t="s">
        <v>245</v>
      </c>
      <c r="Y6" s="100" t="s">
        <v>245</v>
      </c>
      <c r="Z6" s="100" t="s">
        <v>245</v>
      </c>
      <c r="AA6" s="100" t="s">
        <v>245</v>
      </c>
      <c r="AB6" s="100" t="s">
        <v>245</v>
      </c>
      <c r="AC6" s="100" t="s">
        <v>245</v>
      </c>
      <c r="AD6" s="100" t="s">
        <v>245</v>
      </c>
      <c r="AE6" s="101" t="s">
        <v>245</v>
      </c>
      <c r="AF6" s="101" t="s">
        <v>245</v>
      </c>
      <c r="AG6" s="102" t="s">
        <v>245</v>
      </c>
      <c r="AH6" s="102" t="s">
        <v>245</v>
      </c>
      <c r="AI6" s="102" t="s">
        <v>245</v>
      </c>
      <c r="AJ6" s="102" t="s">
        <v>245</v>
      </c>
      <c r="AK6" s="102" t="s">
        <v>245</v>
      </c>
      <c r="AL6" s="102" t="s">
        <v>245</v>
      </c>
      <c r="AM6" s="101" t="s">
        <v>245</v>
      </c>
      <c r="AN6" s="101" t="s">
        <v>245</v>
      </c>
      <c r="AO6" s="101" t="s">
        <v>245</v>
      </c>
      <c r="AP6" s="101" t="s">
        <v>245</v>
      </c>
      <c r="AQ6" s="101" t="s">
        <v>245</v>
      </c>
      <c r="AR6" s="101" t="s">
        <v>245</v>
      </c>
      <c r="AS6" s="101" t="s">
        <v>245</v>
      </c>
      <c r="AT6" s="101" t="s">
        <v>245</v>
      </c>
      <c r="AU6" s="101" t="s">
        <v>245</v>
      </c>
      <c r="AV6" s="101" t="s">
        <v>245</v>
      </c>
      <c r="AW6" s="101" t="s">
        <v>245</v>
      </c>
      <c r="AX6" s="101" t="s">
        <v>245</v>
      </c>
      <c r="AY6" s="101" t="s">
        <v>245</v>
      </c>
      <c r="AZ6" s="101" t="s">
        <v>245</v>
      </c>
      <c r="BA6" s="101" t="s">
        <v>245</v>
      </c>
      <c r="BB6" s="101" t="s">
        <v>245</v>
      </c>
      <c r="BC6" s="101" t="s">
        <v>245</v>
      </c>
      <c r="BD6" s="101" t="s">
        <v>245</v>
      </c>
      <c r="BE6" s="101" t="s">
        <v>245</v>
      </c>
      <c r="BF6" s="101" t="s">
        <v>245</v>
      </c>
      <c r="BG6" s="101" t="s">
        <v>245</v>
      </c>
      <c r="BH6" s="101" t="s">
        <v>245</v>
      </c>
      <c r="BI6" s="102" t="s">
        <v>245</v>
      </c>
      <c r="BJ6" s="102" t="s">
        <v>245</v>
      </c>
      <c r="BK6" s="102" t="s">
        <v>245</v>
      </c>
      <c r="BL6" s="102" t="s">
        <v>245</v>
      </c>
      <c r="BM6" s="102" t="s">
        <v>245</v>
      </c>
      <c r="BN6" s="102" t="s">
        <v>245</v>
      </c>
      <c r="BO6" s="101" t="s">
        <v>245</v>
      </c>
      <c r="BP6" s="101" t="s">
        <v>245</v>
      </c>
      <c r="BQ6" s="101" t="s">
        <v>245</v>
      </c>
      <c r="BR6" s="101" t="s">
        <v>245</v>
      </c>
      <c r="BS6" s="101" t="s">
        <v>245</v>
      </c>
      <c r="BT6" s="101" t="s">
        <v>245</v>
      </c>
      <c r="BU6" s="101" t="s">
        <v>245</v>
      </c>
      <c r="BV6" s="101" t="s">
        <v>245</v>
      </c>
      <c r="BW6" s="101" t="s">
        <v>245</v>
      </c>
      <c r="BX6" s="101" t="s">
        <v>245</v>
      </c>
      <c r="BY6" s="101" t="s">
        <v>245</v>
      </c>
      <c r="BZ6" s="101" t="s">
        <v>245</v>
      </c>
      <c r="CA6" s="101" t="s">
        <v>245</v>
      </c>
      <c r="CB6" s="101" t="s">
        <v>245</v>
      </c>
      <c r="CC6" s="101" t="s">
        <v>245</v>
      </c>
      <c r="CD6" s="101" t="s">
        <v>245</v>
      </c>
      <c r="CE6" s="101" t="s">
        <v>245</v>
      </c>
      <c r="CF6" s="101" t="s">
        <v>245</v>
      </c>
      <c r="CG6" s="101" t="s">
        <v>245</v>
      </c>
      <c r="CH6" s="101" t="s">
        <v>245</v>
      </c>
      <c r="CI6" s="101" t="s">
        <v>245</v>
      </c>
      <c r="CJ6" s="101" t="s">
        <v>245</v>
      </c>
      <c r="CK6" s="102" t="s">
        <v>245</v>
      </c>
      <c r="CL6" s="102" t="s">
        <v>245</v>
      </c>
      <c r="CM6" s="102" t="s">
        <v>245</v>
      </c>
      <c r="CN6" s="102" t="s">
        <v>245</v>
      </c>
      <c r="CO6" s="102" t="s">
        <v>245</v>
      </c>
      <c r="CP6" s="102" t="s">
        <v>245</v>
      </c>
      <c r="CQ6" s="101" t="s">
        <v>245</v>
      </c>
      <c r="CR6" s="101" t="s">
        <v>245</v>
      </c>
      <c r="CS6" s="102" t="s">
        <v>245</v>
      </c>
      <c r="CT6" s="102" t="s">
        <v>245</v>
      </c>
      <c r="CU6" s="102" t="s">
        <v>245</v>
      </c>
      <c r="CV6" s="102" t="s">
        <v>245</v>
      </c>
      <c r="CW6" s="101" t="s">
        <v>245</v>
      </c>
      <c r="CX6" s="101" t="s">
        <v>245</v>
      </c>
      <c r="CY6" s="101" t="s">
        <v>245</v>
      </c>
      <c r="CZ6" s="101" t="s">
        <v>245</v>
      </c>
      <c r="DA6" s="101" t="s">
        <v>245</v>
      </c>
      <c r="DB6" s="101" t="s">
        <v>245</v>
      </c>
      <c r="DC6" s="101" t="s">
        <v>245</v>
      </c>
      <c r="DD6" s="101" t="s">
        <v>245</v>
      </c>
      <c r="DE6" s="101" t="s">
        <v>245</v>
      </c>
      <c r="DF6" s="101" t="s">
        <v>245</v>
      </c>
      <c r="DG6" s="101" t="s">
        <v>245</v>
      </c>
      <c r="DH6" s="101" t="s">
        <v>245</v>
      </c>
      <c r="DI6" s="101" t="s">
        <v>245</v>
      </c>
      <c r="DJ6" s="101" t="s">
        <v>245</v>
      </c>
    </row>
    <row r="7" spans="1:114" s="50" customFormat="1" ht="12" customHeight="1">
      <c r="A7" s="48" t="s">
        <v>246</v>
      </c>
      <c r="B7" s="63" t="s">
        <v>247</v>
      </c>
      <c r="C7" s="48" t="s">
        <v>179</v>
      </c>
      <c r="D7" s="70">
        <f aca="true" t="shared" si="0" ref="D7:AK7">SUM(D8:D15)</f>
        <v>1791910</v>
      </c>
      <c r="E7" s="70">
        <f t="shared" si="0"/>
        <v>1433461</v>
      </c>
      <c r="F7" s="70">
        <f t="shared" si="0"/>
        <v>197598</v>
      </c>
      <c r="G7" s="70">
        <f t="shared" si="0"/>
        <v>0</v>
      </c>
      <c r="H7" s="70">
        <f t="shared" si="0"/>
        <v>0</v>
      </c>
      <c r="I7" s="70">
        <f t="shared" si="0"/>
        <v>979580</v>
      </c>
      <c r="J7" s="70">
        <f t="shared" si="0"/>
        <v>5154204</v>
      </c>
      <c r="K7" s="70">
        <f t="shared" si="0"/>
        <v>256283</v>
      </c>
      <c r="L7" s="70">
        <f t="shared" si="0"/>
        <v>358449</v>
      </c>
      <c r="M7" s="70">
        <f t="shared" si="0"/>
        <v>424953</v>
      </c>
      <c r="N7" s="70">
        <f t="shared" si="0"/>
        <v>418230</v>
      </c>
      <c r="O7" s="70">
        <f t="shared" si="0"/>
        <v>0</v>
      </c>
      <c r="P7" s="70">
        <f t="shared" si="0"/>
        <v>0</v>
      </c>
      <c r="Q7" s="70">
        <f t="shared" si="0"/>
        <v>0</v>
      </c>
      <c r="R7" s="70">
        <f t="shared" si="0"/>
        <v>373590</v>
      </c>
      <c r="S7" s="70">
        <f t="shared" si="0"/>
        <v>1621047</v>
      </c>
      <c r="T7" s="70">
        <f t="shared" si="0"/>
        <v>44640</v>
      </c>
      <c r="U7" s="70">
        <f t="shared" si="0"/>
        <v>6723</v>
      </c>
      <c r="V7" s="70">
        <f t="shared" si="0"/>
        <v>2216863</v>
      </c>
      <c r="W7" s="70">
        <f t="shared" si="0"/>
        <v>1851691</v>
      </c>
      <c r="X7" s="70">
        <f t="shared" si="0"/>
        <v>197598</v>
      </c>
      <c r="Y7" s="70">
        <f t="shared" si="0"/>
        <v>0</v>
      </c>
      <c r="Z7" s="70">
        <f t="shared" si="0"/>
        <v>0</v>
      </c>
      <c r="AA7" s="70">
        <f t="shared" si="0"/>
        <v>1353170</v>
      </c>
      <c r="AB7" s="70">
        <f t="shared" si="0"/>
        <v>6775251</v>
      </c>
      <c r="AC7" s="70">
        <f t="shared" si="0"/>
        <v>300923</v>
      </c>
      <c r="AD7" s="70">
        <f t="shared" si="0"/>
        <v>365172</v>
      </c>
      <c r="AE7" s="70">
        <f t="shared" si="0"/>
        <v>1579043</v>
      </c>
      <c r="AF7" s="70">
        <f t="shared" si="0"/>
        <v>1490495</v>
      </c>
      <c r="AG7" s="70">
        <f t="shared" si="0"/>
        <v>0</v>
      </c>
      <c r="AH7" s="70">
        <f t="shared" si="0"/>
        <v>1490495</v>
      </c>
      <c r="AI7" s="70">
        <f t="shared" si="0"/>
        <v>0</v>
      </c>
      <c r="AJ7" s="70">
        <f t="shared" si="0"/>
        <v>0</v>
      </c>
      <c r="AK7" s="70">
        <f t="shared" si="0"/>
        <v>88548</v>
      </c>
      <c r="AL7" s="71" t="s">
        <v>248</v>
      </c>
      <c r="AM7" s="70">
        <f aca="true" t="shared" si="1" ref="AM7:BB7">SUM(AM8:AM15)</f>
        <v>5260393</v>
      </c>
      <c r="AN7" s="70">
        <f t="shared" si="1"/>
        <v>579642</v>
      </c>
      <c r="AO7" s="70">
        <f t="shared" si="1"/>
        <v>358089</v>
      </c>
      <c r="AP7" s="70">
        <f t="shared" si="1"/>
        <v>35537</v>
      </c>
      <c r="AQ7" s="70">
        <f t="shared" si="1"/>
        <v>182783</v>
      </c>
      <c r="AR7" s="70">
        <f t="shared" si="1"/>
        <v>3233</v>
      </c>
      <c r="AS7" s="70">
        <f t="shared" si="1"/>
        <v>1403033</v>
      </c>
      <c r="AT7" s="70">
        <f t="shared" si="1"/>
        <v>6603</v>
      </c>
      <c r="AU7" s="70">
        <f t="shared" si="1"/>
        <v>1370191</v>
      </c>
      <c r="AV7" s="70">
        <f t="shared" si="1"/>
        <v>26239</v>
      </c>
      <c r="AW7" s="70">
        <f t="shared" si="1"/>
        <v>0</v>
      </c>
      <c r="AX7" s="70">
        <f t="shared" si="1"/>
        <v>3277718</v>
      </c>
      <c r="AY7" s="70">
        <f t="shared" si="1"/>
        <v>64464</v>
      </c>
      <c r="AZ7" s="70">
        <f t="shared" si="1"/>
        <v>2497075</v>
      </c>
      <c r="BA7" s="70">
        <f t="shared" si="1"/>
        <v>436072</v>
      </c>
      <c r="BB7" s="70">
        <f t="shared" si="1"/>
        <v>280107</v>
      </c>
      <c r="BC7" s="71" t="s">
        <v>248</v>
      </c>
      <c r="BD7" s="70">
        <f aca="true" t="shared" si="2" ref="BD7:BM7">SUM(BD8:BD15)</f>
        <v>0</v>
      </c>
      <c r="BE7" s="70">
        <f t="shared" si="2"/>
        <v>106678</v>
      </c>
      <c r="BF7" s="70">
        <f t="shared" si="2"/>
        <v>6946114</v>
      </c>
      <c r="BG7" s="70">
        <f t="shared" si="2"/>
        <v>21451</v>
      </c>
      <c r="BH7" s="70">
        <f t="shared" si="2"/>
        <v>21451</v>
      </c>
      <c r="BI7" s="70">
        <f t="shared" si="2"/>
        <v>0</v>
      </c>
      <c r="BJ7" s="70">
        <f t="shared" si="2"/>
        <v>6142</v>
      </c>
      <c r="BK7" s="70">
        <f t="shared" si="2"/>
        <v>0</v>
      </c>
      <c r="BL7" s="70">
        <f t="shared" si="2"/>
        <v>15309</v>
      </c>
      <c r="BM7" s="70">
        <f t="shared" si="2"/>
        <v>0</v>
      </c>
      <c r="BN7" s="71" t="s">
        <v>248</v>
      </c>
      <c r="BO7" s="70">
        <f aca="true" t="shared" si="3" ref="BO7:CD7">SUM(BO8:BO15)</f>
        <v>1974933</v>
      </c>
      <c r="BP7" s="70">
        <f t="shared" si="3"/>
        <v>396009</v>
      </c>
      <c r="BQ7" s="70">
        <f t="shared" si="3"/>
        <v>201741</v>
      </c>
      <c r="BR7" s="70">
        <f t="shared" si="3"/>
        <v>184104</v>
      </c>
      <c r="BS7" s="70">
        <f t="shared" si="3"/>
        <v>10164</v>
      </c>
      <c r="BT7" s="70">
        <f t="shared" si="3"/>
        <v>0</v>
      </c>
      <c r="BU7" s="70">
        <f t="shared" si="3"/>
        <v>915785</v>
      </c>
      <c r="BV7" s="70">
        <f t="shared" si="3"/>
        <v>23309</v>
      </c>
      <c r="BW7" s="70">
        <f t="shared" si="3"/>
        <v>892476</v>
      </c>
      <c r="BX7" s="70">
        <f t="shared" si="3"/>
        <v>0</v>
      </c>
      <c r="BY7" s="70">
        <f t="shared" si="3"/>
        <v>0</v>
      </c>
      <c r="BZ7" s="70">
        <f t="shared" si="3"/>
        <v>662918</v>
      </c>
      <c r="CA7" s="70">
        <f t="shared" si="3"/>
        <v>28110</v>
      </c>
      <c r="CB7" s="70">
        <f t="shared" si="3"/>
        <v>600430</v>
      </c>
      <c r="CC7" s="70">
        <f t="shared" si="3"/>
        <v>5564</v>
      </c>
      <c r="CD7" s="70">
        <f t="shared" si="3"/>
        <v>28814</v>
      </c>
      <c r="CE7" s="71" t="s">
        <v>248</v>
      </c>
      <c r="CF7" s="70">
        <f aca="true" t="shared" si="4" ref="CF7:CO7">SUM(CF8:CF15)</f>
        <v>221</v>
      </c>
      <c r="CG7" s="70">
        <f t="shared" si="4"/>
        <v>49616</v>
      </c>
      <c r="CH7" s="70">
        <f t="shared" si="4"/>
        <v>2046000</v>
      </c>
      <c r="CI7" s="70">
        <f t="shared" si="4"/>
        <v>1600494</v>
      </c>
      <c r="CJ7" s="70">
        <f t="shared" si="4"/>
        <v>1511946</v>
      </c>
      <c r="CK7" s="70">
        <f t="shared" si="4"/>
        <v>0</v>
      </c>
      <c r="CL7" s="70">
        <f t="shared" si="4"/>
        <v>1496637</v>
      </c>
      <c r="CM7" s="70">
        <f t="shared" si="4"/>
        <v>0</v>
      </c>
      <c r="CN7" s="70">
        <f t="shared" si="4"/>
        <v>15309</v>
      </c>
      <c r="CO7" s="70">
        <f t="shared" si="4"/>
        <v>88548</v>
      </c>
      <c r="CP7" s="71" t="s">
        <v>248</v>
      </c>
      <c r="CQ7" s="70">
        <f aca="true" t="shared" si="5" ref="CQ7:DF7">SUM(CQ8:CQ15)</f>
        <v>7235326</v>
      </c>
      <c r="CR7" s="70">
        <f t="shared" si="5"/>
        <v>975651</v>
      </c>
      <c r="CS7" s="70">
        <f t="shared" si="5"/>
        <v>559830</v>
      </c>
      <c r="CT7" s="70">
        <f t="shared" si="5"/>
        <v>219641</v>
      </c>
      <c r="CU7" s="70">
        <f t="shared" si="5"/>
        <v>192947</v>
      </c>
      <c r="CV7" s="70">
        <f t="shared" si="5"/>
        <v>3233</v>
      </c>
      <c r="CW7" s="70">
        <f t="shared" si="5"/>
        <v>2318818</v>
      </c>
      <c r="CX7" s="70">
        <f t="shared" si="5"/>
        <v>29912</v>
      </c>
      <c r="CY7" s="70">
        <f t="shared" si="5"/>
        <v>2262667</v>
      </c>
      <c r="CZ7" s="70">
        <f t="shared" si="5"/>
        <v>26239</v>
      </c>
      <c r="DA7" s="70">
        <f t="shared" si="5"/>
        <v>0</v>
      </c>
      <c r="DB7" s="70">
        <f t="shared" si="5"/>
        <v>3940636</v>
      </c>
      <c r="DC7" s="70">
        <f t="shared" si="5"/>
        <v>92574</v>
      </c>
      <c r="DD7" s="70">
        <f t="shared" si="5"/>
        <v>3097505</v>
      </c>
      <c r="DE7" s="70">
        <f t="shared" si="5"/>
        <v>441636</v>
      </c>
      <c r="DF7" s="70">
        <f t="shared" si="5"/>
        <v>308921</v>
      </c>
      <c r="DG7" s="71" t="s">
        <v>248</v>
      </c>
      <c r="DH7" s="70">
        <f>SUM(DH8:DH15)</f>
        <v>221</v>
      </c>
      <c r="DI7" s="70">
        <f>SUM(DI8:DI15)</f>
        <v>156294</v>
      </c>
      <c r="DJ7" s="70">
        <f>SUM(DJ8:DJ15)</f>
        <v>8992114</v>
      </c>
    </row>
    <row r="8" spans="1:114" s="50" customFormat="1" ht="12" customHeight="1">
      <c r="A8" s="51" t="s">
        <v>249</v>
      </c>
      <c r="B8" s="64" t="s">
        <v>250</v>
      </c>
      <c r="C8" s="51" t="s">
        <v>251</v>
      </c>
      <c r="D8" s="72">
        <f aca="true" t="shared" si="6" ref="D8:D15">SUM(E8,+L8)</f>
        <v>268391</v>
      </c>
      <c r="E8" s="72">
        <f aca="true" t="shared" si="7" ref="E8:E15">SUM(F8:I8)+K8</f>
        <v>268391</v>
      </c>
      <c r="F8" s="72">
        <v>165051</v>
      </c>
      <c r="G8" s="72">
        <v>0</v>
      </c>
      <c r="H8" s="72">
        <v>0</v>
      </c>
      <c r="I8" s="72">
        <v>77683</v>
      </c>
      <c r="J8" s="72">
        <v>1674807</v>
      </c>
      <c r="K8" s="72">
        <v>25657</v>
      </c>
      <c r="L8" s="72">
        <v>0</v>
      </c>
      <c r="M8" s="72">
        <f aca="true" t="shared" si="8" ref="M8:M15">SUM(N8,+U8)</f>
        <v>16331</v>
      </c>
      <c r="N8" s="72">
        <f aca="true" t="shared" si="9" ref="N8:N15">SUM(O8:R8)+T8</f>
        <v>16331</v>
      </c>
      <c r="O8" s="72">
        <v>0</v>
      </c>
      <c r="P8" s="72">
        <v>0</v>
      </c>
      <c r="Q8" s="72">
        <v>0</v>
      </c>
      <c r="R8" s="72">
        <v>16331</v>
      </c>
      <c r="S8" s="72">
        <v>264263</v>
      </c>
      <c r="T8" s="72"/>
      <c r="U8" s="72">
        <v>0</v>
      </c>
      <c r="V8" s="72">
        <f aca="true" t="shared" si="10" ref="V8:AD15">+SUM(D8,M8)</f>
        <v>284722</v>
      </c>
      <c r="W8" s="72">
        <f t="shared" si="10"/>
        <v>284722</v>
      </c>
      <c r="X8" s="72">
        <f t="shared" si="10"/>
        <v>165051</v>
      </c>
      <c r="Y8" s="72">
        <f t="shared" si="10"/>
        <v>0</v>
      </c>
      <c r="Z8" s="72">
        <f t="shared" si="10"/>
        <v>0</v>
      </c>
      <c r="AA8" s="72">
        <f t="shared" si="10"/>
        <v>94014</v>
      </c>
      <c r="AB8" s="72">
        <f t="shared" si="10"/>
        <v>1939070</v>
      </c>
      <c r="AC8" s="72">
        <f t="shared" si="10"/>
        <v>25657</v>
      </c>
      <c r="AD8" s="72">
        <f t="shared" si="10"/>
        <v>0</v>
      </c>
      <c r="AE8" s="72">
        <f aca="true" t="shared" si="11" ref="AE8:AE15">SUM(AF8,+AK8)</f>
        <v>1191260</v>
      </c>
      <c r="AF8" s="72">
        <f aca="true" t="shared" si="12" ref="AF8:AF15">SUM(AG8:AJ8)</f>
        <v>1191260</v>
      </c>
      <c r="AG8" s="72">
        <v>0</v>
      </c>
      <c r="AH8" s="72">
        <v>1191260</v>
      </c>
      <c r="AI8" s="72">
        <v>0</v>
      </c>
      <c r="AJ8" s="72">
        <v>0</v>
      </c>
      <c r="AK8" s="72">
        <v>0</v>
      </c>
      <c r="AL8" s="73" t="s">
        <v>248</v>
      </c>
      <c r="AM8" s="72">
        <f aca="true" t="shared" si="13" ref="AM8:AM15">SUM(AN8,AS8,AW8,AX8,BD8)</f>
        <v>751938</v>
      </c>
      <c r="AN8" s="72">
        <f aca="true" t="shared" si="14" ref="AN8:AN15">SUM(AO8:AR8)</f>
        <v>44530</v>
      </c>
      <c r="AO8" s="72">
        <v>44530</v>
      </c>
      <c r="AP8" s="72">
        <v>0</v>
      </c>
      <c r="AQ8" s="72">
        <v>0</v>
      </c>
      <c r="AR8" s="72">
        <v>0</v>
      </c>
      <c r="AS8" s="72">
        <f aca="true" t="shared" si="15" ref="AS8:AS15">SUM(AT8:AV8)</f>
        <v>451013</v>
      </c>
      <c r="AT8" s="72">
        <v>0</v>
      </c>
      <c r="AU8" s="72">
        <v>426703</v>
      </c>
      <c r="AV8" s="72">
        <v>24310</v>
      </c>
      <c r="AW8" s="72">
        <v>0</v>
      </c>
      <c r="AX8" s="72">
        <f aca="true" t="shared" si="16" ref="AX8:AX15">SUM(AY8:BB8)</f>
        <v>256395</v>
      </c>
      <c r="AY8" s="72">
        <v>0</v>
      </c>
      <c r="AZ8" s="72">
        <v>244900</v>
      </c>
      <c r="BA8" s="72">
        <v>11495</v>
      </c>
      <c r="BB8" s="72">
        <v>0</v>
      </c>
      <c r="BC8" s="73" t="s">
        <v>248</v>
      </c>
      <c r="BD8" s="72">
        <v>0</v>
      </c>
      <c r="BE8" s="72">
        <v>0</v>
      </c>
      <c r="BF8" s="72">
        <f aca="true" t="shared" si="17" ref="BF8:BF15">SUM(AE8,+AM8,+BE8)</f>
        <v>1943198</v>
      </c>
      <c r="BG8" s="72">
        <f aca="true" t="shared" si="18" ref="BG8:BG15">SUM(BH8,+BM8)</f>
        <v>0</v>
      </c>
      <c r="BH8" s="72">
        <f aca="true" t="shared" si="19" ref="BH8:BH15">SUM(BI8:BL8)</f>
        <v>0</v>
      </c>
      <c r="BI8" s="72">
        <v>0</v>
      </c>
      <c r="BJ8" s="72">
        <v>0</v>
      </c>
      <c r="BK8" s="72">
        <v>0</v>
      </c>
      <c r="BL8" s="72">
        <v>0</v>
      </c>
      <c r="BM8" s="72">
        <v>0</v>
      </c>
      <c r="BN8" s="73" t="s">
        <v>248</v>
      </c>
      <c r="BO8" s="72">
        <f aca="true" t="shared" si="20" ref="BO8:BO15">SUM(BP8,BU8,BY8,BZ8,CF8)</f>
        <v>280594</v>
      </c>
      <c r="BP8" s="72">
        <f aca="true" t="shared" si="21" ref="BP8:BP15">SUM(BQ8:BT8)</f>
        <v>26884</v>
      </c>
      <c r="BQ8" s="72">
        <v>26884</v>
      </c>
      <c r="BR8" s="72">
        <v>0</v>
      </c>
      <c r="BS8" s="72">
        <v>0</v>
      </c>
      <c r="BT8" s="72">
        <v>0</v>
      </c>
      <c r="BU8" s="72">
        <f aca="true" t="shared" si="22" ref="BU8:BU15">SUM(BV8:BX8)</f>
        <v>163398</v>
      </c>
      <c r="BV8" s="72">
        <v>0</v>
      </c>
      <c r="BW8" s="72">
        <v>163398</v>
      </c>
      <c r="BX8" s="72">
        <v>0</v>
      </c>
      <c r="BY8" s="72">
        <v>0</v>
      </c>
      <c r="BZ8" s="72">
        <f aca="true" t="shared" si="23" ref="BZ8:BZ15">SUM(CA8:CD8)</f>
        <v>90312</v>
      </c>
      <c r="CA8" s="72">
        <v>0</v>
      </c>
      <c r="CB8" s="72">
        <v>90312</v>
      </c>
      <c r="CC8" s="72">
        <v>0</v>
      </c>
      <c r="CD8" s="72">
        <v>0</v>
      </c>
      <c r="CE8" s="73" t="s">
        <v>248</v>
      </c>
      <c r="CF8" s="72">
        <v>0</v>
      </c>
      <c r="CG8" s="72">
        <v>0</v>
      </c>
      <c r="CH8" s="72">
        <f aca="true" t="shared" si="24" ref="CH8:CH15">SUM(BG8,+BO8,+CG8)</f>
        <v>280594</v>
      </c>
      <c r="CI8" s="72">
        <f aca="true" t="shared" si="25" ref="CI8:CO15">SUM(AE8,+BG8)</f>
        <v>1191260</v>
      </c>
      <c r="CJ8" s="72">
        <f t="shared" si="25"/>
        <v>1191260</v>
      </c>
      <c r="CK8" s="72">
        <f t="shared" si="25"/>
        <v>0</v>
      </c>
      <c r="CL8" s="72">
        <f t="shared" si="25"/>
        <v>1191260</v>
      </c>
      <c r="CM8" s="72">
        <f t="shared" si="25"/>
        <v>0</v>
      </c>
      <c r="CN8" s="72">
        <f t="shared" si="25"/>
        <v>0</v>
      </c>
      <c r="CO8" s="72">
        <f t="shared" si="25"/>
        <v>0</v>
      </c>
      <c r="CP8" s="73" t="s">
        <v>248</v>
      </c>
      <c r="CQ8" s="72">
        <f aca="true" t="shared" si="26" ref="CQ8:DF15">SUM(AM8,+BO8)</f>
        <v>1032532</v>
      </c>
      <c r="CR8" s="72">
        <f t="shared" si="26"/>
        <v>71414</v>
      </c>
      <c r="CS8" s="72">
        <f t="shared" si="26"/>
        <v>71414</v>
      </c>
      <c r="CT8" s="72">
        <f t="shared" si="26"/>
        <v>0</v>
      </c>
      <c r="CU8" s="72">
        <f t="shared" si="26"/>
        <v>0</v>
      </c>
      <c r="CV8" s="72">
        <f t="shared" si="26"/>
        <v>0</v>
      </c>
      <c r="CW8" s="72">
        <f t="shared" si="26"/>
        <v>614411</v>
      </c>
      <c r="CX8" s="72">
        <f t="shared" si="26"/>
        <v>0</v>
      </c>
      <c r="CY8" s="72">
        <f t="shared" si="26"/>
        <v>590101</v>
      </c>
      <c r="CZ8" s="72">
        <f t="shared" si="26"/>
        <v>24310</v>
      </c>
      <c r="DA8" s="72">
        <f t="shared" si="26"/>
        <v>0</v>
      </c>
      <c r="DB8" s="72">
        <f t="shared" si="26"/>
        <v>346707</v>
      </c>
      <c r="DC8" s="72">
        <f t="shared" si="26"/>
        <v>0</v>
      </c>
      <c r="DD8" s="72">
        <f t="shared" si="26"/>
        <v>335212</v>
      </c>
      <c r="DE8" s="72">
        <f t="shared" si="26"/>
        <v>11495</v>
      </c>
      <c r="DF8" s="72">
        <f t="shared" si="26"/>
        <v>0</v>
      </c>
      <c r="DG8" s="73" t="s">
        <v>248</v>
      </c>
      <c r="DH8" s="72">
        <f aca="true" t="shared" si="27" ref="DH8:DJ15">SUM(BD8,+CF8)</f>
        <v>0</v>
      </c>
      <c r="DI8" s="72">
        <f t="shared" si="27"/>
        <v>0</v>
      </c>
      <c r="DJ8" s="72">
        <f t="shared" si="27"/>
        <v>2223792</v>
      </c>
    </row>
    <row r="9" spans="1:114" s="50" customFormat="1" ht="12" customHeight="1">
      <c r="A9" s="51" t="s">
        <v>249</v>
      </c>
      <c r="B9" s="64" t="s">
        <v>252</v>
      </c>
      <c r="C9" s="51" t="s">
        <v>253</v>
      </c>
      <c r="D9" s="72">
        <f t="shared" si="6"/>
        <v>0</v>
      </c>
      <c r="E9" s="72">
        <f t="shared" si="7"/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f t="shared" si="8"/>
        <v>0</v>
      </c>
      <c r="N9" s="72">
        <f t="shared" si="9"/>
        <v>0</v>
      </c>
      <c r="O9" s="72">
        <v>0</v>
      </c>
      <c r="P9" s="72">
        <v>0</v>
      </c>
      <c r="Q9" s="72">
        <v>0</v>
      </c>
      <c r="R9" s="72">
        <v>0</v>
      </c>
      <c r="S9" s="72">
        <v>238523</v>
      </c>
      <c r="T9" s="72">
        <v>0</v>
      </c>
      <c r="U9" s="72">
        <v>0</v>
      </c>
      <c r="V9" s="72">
        <f t="shared" si="10"/>
        <v>0</v>
      </c>
      <c r="W9" s="72">
        <f t="shared" si="10"/>
        <v>0</v>
      </c>
      <c r="X9" s="72">
        <f t="shared" si="10"/>
        <v>0</v>
      </c>
      <c r="Y9" s="72">
        <f t="shared" si="10"/>
        <v>0</v>
      </c>
      <c r="Z9" s="72">
        <f t="shared" si="10"/>
        <v>0</v>
      </c>
      <c r="AA9" s="72">
        <f t="shared" si="10"/>
        <v>0</v>
      </c>
      <c r="AB9" s="72">
        <f t="shared" si="10"/>
        <v>238523</v>
      </c>
      <c r="AC9" s="72">
        <f t="shared" si="10"/>
        <v>0</v>
      </c>
      <c r="AD9" s="72">
        <f t="shared" si="10"/>
        <v>0</v>
      </c>
      <c r="AE9" s="72">
        <f t="shared" si="11"/>
        <v>0</v>
      </c>
      <c r="AF9" s="72">
        <f t="shared" si="12"/>
        <v>0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3" t="s">
        <v>248</v>
      </c>
      <c r="AM9" s="72">
        <f t="shared" si="13"/>
        <v>0</v>
      </c>
      <c r="AN9" s="72">
        <f t="shared" si="14"/>
        <v>0</v>
      </c>
      <c r="AO9" s="72">
        <v>0</v>
      </c>
      <c r="AP9" s="72">
        <v>0</v>
      </c>
      <c r="AQ9" s="72">
        <v>0</v>
      </c>
      <c r="AR9" s="72">
        <v>0</v>
      </c>
      <c r="AS9" s="72">
        <f t="shared" si="15"/>
        <v>0</v>
      </c>
      <c r="AT9" s="72">
        <v>0</v>
      </c>
      <c r="AU9" s="72">
        <v>0</v>
      </c>
      <c r="AV9" s="72">
        <v>0</v>
      </c>
      <c r="AW9" s="72">
        <v>0</v>
      </c>
      <c r="AX9" s="72">
        <f t="shared" si="16"/>
        <v>0</v>
      </c>
      <c r="AY9" s="72">
        <v>0</v>
      </c>
      <c r="AZ9" s="72">
        <v>0</v>
      </c>
      <c r="BA9" s="72">
        <v>0</v>
      </c>
      <c r="BB9" s="72">
        <v>0</v>
      </c>
      <c r="BC9" s="73" t="s">
        <v>248</v>
      </c>
      <c r="BD9" s="72">
        <v>0</v>
      </c>
      <c r="BE9" s="72">
        <v>0</v>
      </c>
      <c r="BF9" s="72">
        <f t="shared" si="17"/>
        <v>0</v>
      </c>
      <c r="BG9" s="72">
        <f t="shared" si="18"/>
        <v>0</v>
      </c>
      <c r="BH9" s="72">
        <f t="shared" si="19"/>
        <v>0</v>
      </c>
      <c r="BI9" s="72">
        <v>0</v>
      </c>
      <c r="BJ9" s="72">
        <v>0</v>
      </c>
      <c r="BK9" s="72">
        <v>0</v>
      </c>
      <c r="BL9" s="72">
        <v>0</v>
      </c>
      <c r="BM9" s="72">
        <v>0</v>
      </c>
      <c r="BN9" s="73" t="s">
        <v>248</v>
      </c>
      <c r="BO9" s="72">
        <f t="shared" si="20"/>
        <v>234914</v>
      </c>
      <c r="BP9" s="72">
        <f t="shared" si="21"/>
        <v>52699</v>
      </c>
      <c r="BQ9" s="72">
        <v>52699</v>
      </c>
      <c r="BR9" s="72">
        <v>0</v>
      </c>
      <c r="BS9" s="72">
        <v>0</v>
      </c>
      <c r="BT9" s="72">
        <v>0</v>
      </c>
      <c r="BU9" s="72">
        <f t="shared" si="22"/>
        <v>110201</v>
      </c>
      <c r="BV9" s="72">
        <v>0</v>
      </c>
      <c r="BW9" s="72">
        <v>110201</v>
      </c>
      <c r="BX9" s="72">
        <v>0</v>
      </c>
      <c r="BY9" s="72">
        <v>0</v>
      </c>
      <c r="BZ9" s="72">
        <f t="shared" si="23"/>
        <v>71793</v>
      </c>
      <c r="CA9" s="72">
        <v>0</v>
      </c>
      <c r="CB9" s="72">
        <v>41864</v>
      </c>
      <c r="CC9" s="72">
        <v>1115</v>
      </c>
      <c r="CD9" s="72">
        <v>28814</v>
      </c>
      <c r="CE9" s="73" t="s">
        <v>248</v>
      </c>
      <c r="CF9" s="72">
        <v>221</v>
      </c>
      <c r="CG9" s="72">
        <v>3609</v>
      </c>
      <c r="CH9" s="72">
        <f t="shared" si="24"/>
        <v>238523</v>
      </c>
      <c r="CI9" s="72">
        <f t="shared" si="25"/>
        <v>0</v>
      </c>
      <c r="CJ9" s="72">
        <f t="shared" si="25"/>
        <v>0</v>
      </c>
      <c r="CK9" s="72">
        <f t="shared" si="25"/>
        <v>0</v>
      </c>
      <c r="CL9" s="72">
        <f t="shared" si="25"/>
        <v>0</v>
      </c>
      <c r="CM9" s="72">
        <f t="shared" si="25"/>
        <v>0</v>
      </c>
      <c r="CN9" s="72">
        <f t="shared" si="25"/>
        <v>0</v>
      </c>
      <c r="CO9" s="72">
        <f t="shared" si="25"/>
        <v>0</v>
      </c>
      <c r="CP9" s="73" t="s">
        <v>248</v>
      </c>
      <c r="CQ9" s="72">
        <f t="shared" si="26"/>
        <v>234914</v>
      </c>
      <c r="CR9" s="72">
        <f t="shared" si="26"/>
        <v>52699</v>
      </c>
      <c r="CS9" s="72">
        <f t="shared" si="26"/>
        <v>52699</v>
      </c>
      <c r="CT9" s="72">
        <f t="shared" si="26"/>
        <v>0</v>
      </c>
      <c r="CU9" s="72">
        <f t="shared" si="26"/>
        <v>0</v>
      </c>
      <c r="CV9" s="72">
        <f t="shared" si="26"/>
        <v>0</v>
      </c>
      <c r="CW9" s="72">
        <f t="shared" si="26"/>
        <v>110201</v>
      </c>
      <c r="CX9" s="72">
        <f t="shared" si="26"/>
        <v>0</v>
      </c>
      <c r="CY9" s="72">
        <f t="shared" si="26"/>
        <v>110201</v>
      </c>
      <c r="CZ9" s="72">
        <f t="shared" si="26"/>
        <v>0</v>
      </c>
      <c r="DA9" s="72">
        <f t="shared" si="26"/>
        <v>0</v>
      </c>
      <c r="DB9" s="72">
        <f t="shared" si="26"/>
        <v>71793</v>
      </c>
      <c r="DC9" s="72">
        <f t="shared" si="26"/>
        <v>0</v>
      </c>
      <c r="DD9" s="72">
        <f t="shared" si="26"/>
        <v>41864</v>
      </c>
      <c r="DE9" s="72">
        <f t="shared" si="26"/>
        <v>1115</v>
      </c>
      <c r="DF9" s="72">
        <f t="shared" si="26"/>
        <v>28814</v>
      </c>
      <c r="DG9" s="73" t="s">
        <v>248</v>
      </c>
      <c r="DH9" s="72">
        <f t="shared" si="27"/>
        <v>221</v>
      </c>
      <c r="DI9" s="72">
        <f t="shared" si="27"/>
        <v>3609</v>
      </c>
      <c r="DJ9" s="72">
        <f t="shared" si="27"/>
        <v>238523</v>
      </c>
    </row>
    <row r="10" spans="1:114" s="50" customFormat="1" ht="12" customHeight="1">
      <c r="A10" s="51" t="s">
        <v>249</v>
      </c>
      <c r="B10" s="64" t="s">
        <v>254</v>
      </c>
      <c r="C10" s="51" t="s">
        <v>255</v>
      </c>
      <c r="D10" s="72">
        <f t="shared" si="6"/>
        <v>193088</v>
      </c>
      <c r="E10" s="72">
        <f t="shared" si="7"/>
        <v>169391</v>
      </c>
      <c r="F10" s="72">
        <v>0</v>
      </c>
      <c r="G10" s="72">
        <v>0</v>
      </c>
      <c r="H10" s="72">
        <v>0</v>
      </c>
      <c r="I10" s="72">
        <v>69573</v>
      </c>
      <c r="J10" s="72">
        <v>314781</v>
      </c>
      <c r="K10" s="72">
        <v>99818</v>
      </c>
      <c r="L10" s="72">
        <v>23697</v>
      </c>
      <c r="M10" s="72">
        <f t="shared" si="8"/>
        <v>0</v>
      </c>
      <c r="N10" s="72">
        <f t="shared" si="9"/>
        <v>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  <c r="U10" s="72">
        <v>0</v>
      </c>
      <c r="V10" s="72">
        <f t="shared" si="10"/>
        <v>193088</v>
      </c>
      <c r="W10" s="72">
        <f t="shared" si="10"/>
        <v>169391</v>
      </c>
      <c r="X10" s="72">
        <f t="shared" si="10"/>
        <v>0</v>
      </c>
      <c r="Y10" s="72">
        <f t="shared" si="10"/>
        <v>0</v>
      </c>
      <c r="Z10" s="72">
        <f t="shared" si="10"/>
        <v>0</v>
      </c>
      <c r="AA10" s="72">
        <f t="shared" si="10"/>
        <v>69573</v>
      </c>
      <c r="AB10" s="72">
        <f t="shared" si="10"/>
        <v>314781</v>
      </c>
      <c r="AC10" s="72">
        <f t="shared" si="10"/>
        <v>99818</v>
      </c>
      <c r="AD10" s="72">
        <f t="shared" si="10"/>
        <v>23697</v>
      </c>
      <c r="AE10" s="72">
        <f t="shared" si="11"/>
        <v>0</v>
      </c>
      <c r="AF10" s="72">
        <f t="shared" si="12"/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3" t="s">
        <v>248</v>
      </c>
      <c r="AM10" s="72">
        <f t="shared" si="13"/>
        <v>446746</v>
      </c>
      <c r="AN10" s="72">
        <f t="shared" si="14"/>
        <v>170228</v>
      </c>
      <c r="AO10" s="72">
        <v>36557</v>
      </c>
      <c r="AP10" s="72">
        <v>35537</v>
      </c>
      <c r="AQ10" s="72">
        <v>94901</v>
      </c>
      <c r="AR10" s="72">
        <v>3233</v>
      </c>
      <c r="AS10" s="72">
        <f t="shared" si="15"/>
        <v>116704</v>
      </c>
      <c r="AT10" s="72">
        <v>6603</v>
      </c>
      <c r="AU10" s="72">
        <v>108172</v>
      </c>
      <c r="AV10" s="72">
        <v>1929</v>
      </c>
      <c r="AW10" s="72">
        <v>0</v>
      </c>
      <c r="AX10" s="72">
        <f t="shared" si="16"/>
        <v>159814</v>
      </c>
      <c r="AY10" s="72">
        <v>64464</v>
      </c>
      <c r="AZ10" s="72">
        <v>81610</v>
      </c>
      <c r="BA10" s="72">
        <v>4536</v>
      </c>
      <c r="BB10" s="72">
        <v>9204</v>
      </c>
      <c r="BC10" s="73" t="s">
        <v>248</v>
      </c>
      <c r="BD10" s="72">
        <v>0</v>
      </c>
      <c r="BE10" s="72">
        <v>61123</v>
      </c>
      <c r="BF10" s="72">
        <f t="shared" si="17"/>
        <v>507869</v>
      </c>
      <c r="BG10" s="72">
        <f t="shared" si="18"/>
        <v>0</v>
      </c>
      <c r="BH10" s="72">
        <f t="shared" si="19"/>
        <v>0</v>
      </c>
      <c r="BI10" s="72">
        <v>0</v>
      </c>
      <c r="BJ10" s="72">
        <v>0</v>
      </c>
      <c r="BK10" s="72">
        <v>0</v>
      </c>
      <c r="BL10" s="72">
        <v>0</v>
      </c>
      <c r="BM10" s="72">
        <v>0</v>
      </c>
      <c r="BN10" s="73" t="s">
        <v>248</v>
      </c>
      <c r="BO10" s="72">
        <f t="shared" si="20"/>
        <v>0</v>
      </c>
      <c r="BP10" s="72">
        <f t="shared" si="21"/>
        <v>0</v>
      </c>
      <c r="BQ10" s="72">
        <v>0</v>
      </c>
      <c r="BR10" s="72">
        <v>0</v>
      </c>
      <c r="BS10" s="72">
        <v>0</v>
      </c>
      <c r="BT10" s="72">
        <v>0</v>
      </c>
      <c r="BU10" s="72">
        <f t="shared" si="22"/>
        <v>0</v>
      </c>
      <c r="BV10" s="72">
        <v>0</v>
      </c>
      <c r="BW10" s="72">
        <v>0</v>
      </c>
      <c r="BX10" s="72">
        <v>0</v>
      </c>
      <c r="BY10" s="72">
        <v>0</v>
      </c>
      <c r="BZ10" s="72">
        <f t="shared" si="23"/>
        <v>0</v>
      </c>
      <c r="CA10" s="72">
        <v>0</v>
      </c>
      <c r="CB10" s="72">
        <v>0</v>
      </c>
      <c r="CC10" s="72">
        <v>0</v>
      </c>
      <c r="CD10" s="72">
        <v>0</v>
      </c>
      <c r="CE10" s="73" t="s">
        <v>248</v>
      </c>
      <c r="CF10" s="72">
        <v>0</v>
      </c>
      <c r="CG10" s="72">
        <v>0</v>
      </c>
      <c r="CH10" s="72">
        <f t="shared" si="24"/>
        <v>0</v>
      </c>
      <c r="CI10" s="72">
        <f t="shared" si="25"/>
        <v>0</v>
      </c>
      <c r="CJ10" s="72">
        <f t="shared" si="25"/>
        <v>0</v>
      </c>
      <c r="CK10" s="72">
        <f t="shared" si="25"/>
        <v>0</v>
      </c>
      <c r="CL10" s="72">
        <f t="shared" si="25"/>
        <v>0</v>
      </c>
      <c r="CM10" s="72">
        <f t="shared" si="25"/>
        <v>0</v>
      </c>
      <c r="CN10" s="72">
        <f t="shared" si="25"/>
        <v>0</v>
      </c>
      <c r="CO10" s="72">
        <f t="shared" si="25"/>
        <v>0</v>
      </c>
      <c r="CP10" s="73" t="s">
        <v>248</v>
      </c>
      <c r="CQ10" s="72">
        <f t="shared" si="26"/>
        <v>446746</v>
      </c>
      <c r="CR10" s="72">
        <f t="shared" si="26"/>
        <v>170228</v>
      </c>
      <c r="CS10" s="72">
        <f t="shared" si="26"/>
        <v>36557</v>
      </c>
      <c r="CT10" s="72">
        <f t="shared" si="26"/>
        <v>35537</v>
      </c>
      <c r="CU10" s="72">
        <f t="shared" si="26"/>
        <v>94901</v>
      </c>
      <c r="CV10" s="72">
        <f t="shared" si="26"/>
        <v>3233</v>
      </c>
      <c r="CW10" s="72">
        <f t="shared" si="26"/>
        <v>116704</v>
      </c>
      <c r="CX10" s="72">
        <f t="shared" si="26"/>
        <v>6603</v>
      </c>
      <c r="CY10" s="72">
        <f t="shared" si="26"/>
        <v>108172</v>
      </c>
      <c r="CZ10" s="72">
        <f t="shared" si="26"/>
        <v>1929</v>
      </c>
      <c r="DA10" s="72">
        <f t="shared" si="26"/>
        <v>0</v>
      </c>
      <c r="DB10" s="72">
        <f t="shared" si="26"/>
        <v>159814</v>
      </c>
      <c r="DC10" s="72">
        <f t="shared" si="26"/>
        <v>64464</v>
      </c>
      <c r="DD10" s="72">
        <f t="shared" si="26"/>
        <v>81610</v>
      </c>
      <c r="DE10" s="72">
        <f t="shared" si="26"/>
        <v>4536</v>
      </c>
      <c r="DF10" s="72">
        <f t="shared" si="26"/>
        <v>9204</v>
      </c>
      <c r="DG10" s="73" t="s">
        <v>248</v>
      </c>
      <c r="DH10" s="72">
        <f t="shared" si="27"/>
        <v>0</v>
      </c>
      <c r="DI10" s="72">
        <f t="shared" si="27"/>
        <v>61123</v>
      </c>
      <c r="DJ10" s="72">
        <f t="shared" si="27"/>
        <v>507869</v>
      </c>
    </row>
    <row r="11" spans="1:114" s="50" customFormat="1" ht="12" customHeight="1">
      <c r="A11" s="51" t="s">
        <v>249</v>
      </c>
      <c r="B11" s="64" t="s">
        <v>256</v>
      </c>
      <c r="C11" s="51" t="s">
        <v>257</v>
      </c>
      <c r="D11" s="72">
        <f t="shared" si="6"/>
        <v>464952</v>
      </c>
      <c r="E11" s="72">
        <f t="shared" si="7"/>
        <v>464952</v>
      </c>
      <c r="F11" s="72">
        <v>16127</v>
      </c>
      <c r="G11" s="72">
        <v>0</v>
      </c>
      <c r="H11" s="72">
        <v>0</v>
      </c>
      <c r="I11" s="72">
        <v>333711</v>
      </c>
      <c r="J11" s="72">
        <v>1019802</v>
      </c>
      <c r="K11" s="72">
        <v>115114</v>
      </c>
      <c r="L11" s="72">
        <v>0</v>
      </c>
      <c r="M11" s="72">
        <f t="shared" si="8"/>
        <v>14590</v>
      </c>
      <c r="N11" s="72">
        <f t="shared" si="9"/>
        <v>14590</v>
      </c>
      <c r="O11" s="72">
        <v>0</v>
      </c>
      <c r="P11" s="72">
        <v>0</v>
      </c>
      <c r="Q11" s="72">
        <v>0</v>
      </c>
      <c r="R11" s="72">
        <v>0</v>
      </c>
      <c r="S11" s="72">
        <v>326042</v>
      </c>
      <c r="T11" s="72">
        <v>14590</v>
      </c>
      <c r="U11" s="72">
        <v>0</v>
      </c>
      <c r="V11" s="72">
        <f t="shared" si="10"/>
        <v>479542</v>
      </c>
      <c r="W11" s="72">
        <f t="shared" si="10"/>
        <v>479542</v>
      </c>
      <c r="X11" s="72">
        <f t="shared" si="10"/>
        <v>16127</v>
      </c>
      <c r="Y11" s="72">
        <f t="shared" si="10"/>
        <v>0</v>
      </c>
      <c r="Z11" s="72">
        <f t="shared" si="10"/>
        <v>0</v>
      </c>
      <c r="AA11" s="72">
        <f t="shared" si="10"/>
        <v>333711</v>
      </c>
      <c r="AB11" s="72">
        <f t="shared" si="10"/>
        <v>1345844</v>
      </c>
      <c r="AC11" s="72">
        <f t="shared" si="10"/>
        <v>129704</v>
      </c>
      <c r="AD11" s="72">
        <f t="shared" si="10"/>
        <v>0</v>
      </c>
      <c r="AE11" s="72">
        <f t="shared" si="11"/>
        <v>59889</v>
      </c>
      <c r="AF11" s="72">
        <f t="shared" si="12"/>
        <v>59889</v>
      </c>
      <c r="AG11" s="72">
        <v>0</v>
      </c>
      <c r="AH11" s="72">
        <v>59889</v>
      </c>
      <c r="AI11" s="72">
        <v>0</v>
      </c>
      <c r="AJ11" s="72">
        <v>0</v>
      </c>
      <c r="AK11" s="72">
        <v>0</v>
      </c>
      <c r="AL11" s="73" t="s">
        <v>248</v>
      </c>
      <c r="AM11" s="72">
        <f t="shared" si="13"/>
        <v>1424865</v>
      </c>
      <c r="AN11" s="72">
        <f t="shared" si="14"/>
        <v>71528</v>
      </c>
      <c r="AO11" s="72">
        <v>71528</v>
      </c>
      <c r="AP11" s="72">
        <v>0</v>
      </c>
      <c r="AQ11" s="72">
        <v>0</v>
      </c>
      <c r="AR11" s="72">
        <v>0</v>
      </c>
      <c r="AS11" s="72">
        <f t="shared" si="15"/>
        <v>109016</v>
      </c>
      <c r="AT11" s="72">
        <v>0</v>
      </c>
      <c r="AU11" s="72">
        <v>109016</v>
      </c>
      <c r="AV11" s="72">
        <v>0</v>
      </c>
      <c r="AW11" s="72">
        <v>0</v>
      </c>
      <c r="AX11" s="72">
        <f t="shared" si="16"/>
        <v>1244321</v>
      </c>
      <c r="AY11" s="72">
        <v>0</v>
      </c>
      <c r="AZ11" s="72">
        <v>1244321</v>
      </c>
      <c r="BA11" s="72">
        <v>0</v>
      </c>
      <c r="BB11" s="72">
        <v>0</v>
      </c>
      <c r="BC11" s="73" t="s">
        <v>248</v>
      </c>
      <c r="BD11" s="72">
        <v>0</v>
      </c>
      <c r="BE11" s="72">
        <v>0</v>
      </c>
      <c r="BF11" s="72">
        <f t="shared" si="17"/>
        <v>1484754</v>
      </c>
      <c r="BG11" s="72">
        <f t="shared" si="18"/>
        <v>6142</v>
      </c>
      <c r="BH11" s="72">
        <f t="shared" si="19"/>
        <v>6142</v>
      </c>
      <c r="BI11" s="72">
        <v>0</v>
      </c>
      <c r="BJ11" s="72">
        <v>6142</v>
      </c>
      <c r="BK11" s="72">
        <v>0</v>
      </c>
      <c r="BL11" s="72">
        <v>0</v>
      </c>
      <c r="BM11" s="72">
        <v>0</v>
      </c>
      <c r="BN11" s="73" t="s">
        <v>248</v>
      </c>
      <c r="BO11" s="72">
        <f t="shared" si="20"/>
        <v>334490</v>
      </c>
      <c r="BP11" s="72">
        <f t="shared" si="21"/>
        <v>28550</v>
      </c>
      <c r="BQ11" s="72">
        <v>28550</v>
      </c>
      <c r="BR11" s="72">
        <v>0</v>
      </c>
      <c r="BS11" s="72">
        <v>0</v>
      </c>
      <c r="BT11" s="72">
        <v>0</v>
      </c>
      <c r="BU11" s="72">
        <f t="shared" si="22"/>
        <v>185685</v>
      </c>
      <c r="BV11" s="72">
        <v>0</v>
      </c>
      <c r="BW11" s="72">
        <v>185685</v>
      </c>
      <c r="BX11" s="72">
        <v>0</v>
      </c>
      <c r="BY11" s="72">
        <v>0</v>
      </c>
      <c r="BZ11" s="72">
        <f t="shared" si="23"/>
        <v>120255</v>
      </c>
      <c r="CA11" s="72">
        <v>0</v>
      </c>
      <c r="CB11" s="72">
        <v>120255</v>
      </c>
      <c r="CC11" s="72">
        <v>0</v>
      </c>
      <c r="CD11" s="72">
        <v>0</v>
      </c>
      <c r="CE11" s="73" t="s">
        <v>248</v>
      </c>
      <c r="CF11" s="72">
        <v>0</v>
      </c>
      <c r="CG11" s="72">
        <v>0</v>
      </c>
      <c r="CH11" s="72">
        <f t="shared" si="24"/>
        <v>340632</v>
      </c>
      <c r="CI11" s="72">
        <f t="shared" si="25"/>
        <v>66031</v>
      </c>
      <c r="CJ11" s="72">
        <f t="shared" si="25"/>
        <v>66031</v>
      </c>
      <c r="CK11" s="72">
        <f t="shared" si="25"/>
        <v>0</v>
      </c>
      <c r="CL11" s="72">
        <f t="shared" si="25"/>
        <v>66031</v>
      </c>
      <c r="CM11" s="72">
        <f t="shared" si="25"/>
        <v>0</v>
      </c>
      <c r="CN11" s="72">
        <f t="shared" si="25"/>
        <v>0</v>
      </c>
      <c r="CO11" s="72">
        <f t="shared" si="25"/>
        <v>0</v>
      </c>
      <c r="CP11" s="73" t="s">
        <v>248</v>
      </c>
      <c r="CQ11" s="72">
        <f t="shared" si="26"/>
        <v>1759355</v>
      </c>
      <c r="CR11" s="72">
        <f t="shared" si="26"/>
        <v>100078</v>
      </c>
      <c r="CS11" s="72">
        <f t="shared" si="26"/>
        <v>100078</v>
      </c>
      <c r="CT11" s="72">
        <f t="shared" si="26"/>
        <v>0</v>
      </c>
      <c r="CU11" s="72">
        <f t="shared" si="26"/>
        <v>0</v>
      </c>
      <c r="CV11" s="72">
        <f t="shared" si="26"/>
        <v>0</v>
      </c>
      <c r="CW11" s="72">
        <f t="shared" si="26"/>
        <v>294701</v>
      </c>
      <c r="CX11" s="72">
        <f t="shared" si="26"/>
        <v>0</v>
      </c>
      <c r="CY11" s="72">
        <f t="shared" si="26"/>
        <v>294701</v>
      </c>
      <c r="CZ11" s="72">
        <f t="shared" si="26"/>
        <v>0</v>
      </c>
      <c r="DA11" s="72">
        <f t="shared" si="26"/>
        <v>0</v>
      </c>
      <c r="DB11" s="72">
        <f t="shared" si="26"/>
        <v>1364576</v>
      </c>
      <c r="DC11" s="72">
        <f t="shared" si="26"/>
        <v>0</v>
      </c>
      <c r="DD11" s="72">
        <f t="shared" si="26"/>
        <v>1364576</v>
      </c>
      <c r="DE11" s="72">
        <f t="shared" si="26"/>
        <v>0</v>
      </c>
      <c r="DF11" s="72">
        <f t="shared" si="26"/>
        <v>0</v>
      </c>
      <c r="DG11" s="73" t="s">
        <v>248</v>
      </c>
      <c r="DH11" s="72">
        <f t="shared" si="27"/>
        <v>0</v>
      </c>
      <c r="DI11" s="72">
        <f t="shared" si="27"/>
        <v>0</v>
      </c>
      <c r="DJ11" s="72">
        <f t="shared" si="27"/>
        <v>1825386</v>
      </c>
    </row>
    <row r="12" spans="1:114" s="50" customFormat="1" ht="12" customHeight="1">
      <c r="A12" s="53" t="s">
        <v>249</v>
      </c>
      <c r="B12" s="54" t="s">
        <v>258</v>
      </c>
      <c r="C12" s="53" t="s">
        <v>259</v>
      </c>
      <c r="D12" s="74">
        <f t="shared" si="6"/>
        <v>5355</v>
      </c>
      <c r="E12" s="74">
        <f t="shared" si="7"/>
        <v>5355</v>
      </c>
      <c r="F12" s="74">
        <v>5355</v>
      </c>
      <c r="G12" s="74">
        <v>0</v>
      </c>
      <c r="H12" s="74">
        <v>0</v>
      </c>
      <c r="I12" s="74">
        <v>0</v>
      </c>
      <c r="J12" s="74">
        <v>118330</v>
      </c>
      <c r="K12" s="74"/>
      <c r="L12" s="74"/>
      <c r="M12" s="74">
        <f t="shared" si="8"/>
        <v>351887</v>
      </c>
      <c r="N12" s="74">
        <f t="shared" si="9"/>
        <v>345164</v>
      </c>
      <c r="O12" s="74">
        <v>0</v>
      </c>
      <c r="P12" s="74">
        <v>0</v>
      </c>
      <c r="Q12" s="74">
        <v>0</v>
      </c>
      <c r="R12" s="74">
        <v>345164</v>
      </c>
      <c r="S12" s="74">
        <v>222410</v>
      </c>
      <c r="T12" s="74">
        <v>0</v>
      </c>
      <c r="U12" s="74">
        <v>6723</v>
      </c>
      <c r="V12" s="74">
        <f t="shared" si="10"/>
        <v>357242</v>
      </c>
      <c r="W12" s="74">
        <f t="shared" si="10"/>
        <v>350519</v>
      </c>
      <c r="X12" s="74">
        <f t="shared" si="10"/>
        <v>5355</v>
      </c>
      <c r="Y12" s="74">
        <f t="shared" si="10"/>
        <v>0</v>
      </c>
      <c r="Z12" s="74">
        <f t="shared" si="10"/>
        <v>0</v>
      </c>
      <c r="AA12" s="74">
        <f t="shared" si="10"/>
        <v>345164</v>
      </c>
      <c r="AB12" s="74">
        <f t="shared" si="10"/>
        <v>340740</v>
      </c>
      <c r="AC12" s="74">
        <f t="shared" si="10"/>
        <v>0</v>
      </c>
      <c r="AD12" s="74">
        <f t="shared" si="10"/>
        <v>6723</v>
      </c>
      <c r="AE12" s="74">
        <f t="shared" si="11"/>
        <v>104995</v>
      </c>
      <c r="AF12" s="74">
        <f t="shared" si="12"/>
        <v>104995</v>
      </c>
      <c r="AG12" s="74">
        <v>0</v>
      </c>
      <c r="AH12" s="74">
        <v>104995</v>
      </c>
      <c r="AI12" s="74">
        <v>0</v>
      </c>
      <c r="AJ12" s="74">
        <v>0</v>
      </c>
      <c r="AK12" s="74">
        <v>0</v>
      </c>
      <c r="AL12" s="75" t="s">
        <v>248</v>
      </c>
      <c r="AM12" s="74">
        <f t="shared" si="13"/>
        <v>0</v>
      </c>
      <c r="AN12" s="74">
        <f t="shared" si="14"/>
        <v>0</v>
      </c>
      <c r="AO12" s="74">
        <v>0</v>
      </c>
      <c r="AP12" s="74">
        <v>0</v>
      </c>
      <c r="AQ12" s="74">
        <v>0</v>
      </c>
      <c r="AR12" s="74">
        <v>0</v>
      </c>
      <c r="AS12" s="74">
        <f t="shared" si="15"/>
        <v>0</v>
      </c>
      <c r="AT12" s="74">
        <v>0</v>
      </c>
      <c r="AU12" s="74">
        <v>0</v>
      </c>
      <c r="AV12" s="74">
        <v>0</v>
      </c>
      <c r="AW12" s="74">
        <v>0</v>
      </c>
      <c r="AX12" s="74">
        <f t="shared" si="16"/>
        <v>0</v>
      </c>
      <c r="AY12" s="74">
        <v>0</v>
      </c>
      <c r="AZ12" s="74">
        <v>0</v>
      </c>
      <c r="BA12" s="74">
        <v>0</v>
      </c>
      <c r="BB12" s="74">
        <v>0</v>
      </c>
      <c r="BC12" s="75" t="s">
        <v>248</v>
      </c>
      <c r="BD12" s="74">
        <v>0</v>
      </c>
      <c r="BE12" s="74">
        <v>18690</v>
      </c>
      <c r="BF12" s="74">
        <f t="shared" si="17"/>
        <v>123685</v>
      </c>
      <c r="BG12" s="74">
        <f t="shared" si="18"/>
        <v>15309</v>
      </c>
      <c r="BH12" s="74">
        <f t="shared" si="19"/>
        <v>15309</v>
      </c>
      <c r="BI12" s="74">
        <v>0</v>
      </c>
      <c r="BJ12" s="74">
        <v>0</v>
      </c>
      <c r="BK12" s="74">
        <v>0</v>
      </c>
      <c r="BL12" s="74">
        <v>15309</v>
      </c>
      <c r="BM12" s="74">
        <v>0</v>
      </c>
      <c r="BN12" s="75" t="s">
        <v>248</v>
      </c>
      <c r="BO12" s="74">
        <f t="shared" si="20"/>
        <v>541574</v>
      </c>
      <c r="BP12" s="74">
        <f t="shared" si="21"/>
        <v>229815</v>
      </c>
      <c r="BQ12" s="74">
        <v>45711</v>
      </c>
      <c r="BR12" s="74">
        <v>184104</v>
      </c>
      <c r="BS12" s="74">
        <v>0</v>
      </c>
      <c r="BT12" s="74">
        <v>0</v>
      </c>
      <c r="BU12" s="74">
        <f t="shared" si="22"/>
        <v>188509</v>
      </c>
      <c r="BV12" s="74">
        <v>23309</v>
      </c>
      <c r="BW12" s="74">
        <v>165200</v>
      </c>
      <c r="BX12" s="74">
        <v>0</v>
      </c>
      <c r="BY12" s="74">
        <v>0</v>
      </c>
      <c r="BZ12" s="74">
        <f t="shared" si="23"/>
        <v>123250</v>
      </c>
      <c r="CA12" s="74">
        <v>28110</v>
      </c>
      <c r="CB12" s="74">
        <v>95140</v>
      </c>
      <c r="CC12" s="74">
        <v>0</v>
      </c>
      <c r="CD12" s="74">
        <v>0</v>
      </c>
      <c r="CE12" s="75" t="s">
        <v>248</v>
      </c>
      <c r="CF12" s="74">
        <v>0</v>
      </c>
      <c r="CG12" s="74">
        <v>17414</v>
      </c>
      <c r="CH12" s="74">
        <f t="shared" si="24"/>
        <v>574297</v>
      </c>
      <c r="CI12" s="74">
        <f t="shared" si="25"/>
        <v>120304</v>
      </c>
      <c r="CJ12" s="74">
        <f t="shared" si="25"/>
        <v>120304</v>
      </c>
      <c r="CK12" s="74">
        <f t="shared" si="25"/>
        <v>0</v>
      </c>
      <c r="CL12" s="74">
        <f t="shared" si="25"/>
        <v>104995</v>
      </c>
      <c r="CM12" s="74">
        <f t="shared" si="25"/>
        <v>0</v>
      </c>
      <c r="CN12" s="74">
        <f t="shared" si="25"/>
        <v>15309</v>
      </c>
      <c r="CO12" s="74">
        <f t="shared" si="25"/>
        <v>0</v>
      </c>
      <c r="CP12" s="75" t="s">
        <v>248</v>
      </c>
      <c r="CQ12" s="74">
        <f t="shared" si="26"/>
        <v>541574</v>
      </c>
      <c r="CR12" s="74">
        <f t="shared" si="26"/>
        <v>229815</v>
      </c>
      <c r="CS12" s="74">
        <f t="shared" si="26"/>
        <v>45711</v>
      </c>
      <c r="CT12" s="74">
        <f t="shared" si="26"/>
        <v>184104</v>
      </c>
      <c r="CU12" s="74">
        <f t="shared" si="26"/>
        <v>0</v>
      </c>
      <c r="CV12" s="74">
        <f t="shared" si="26"/>
        <v>0</v>
      </c>
      <c r="CW12" s="74">
        <f t="shared" si="26"/>
        <v>188509</v>
      </c>
      <c r="CX12" s="74">
        <f t="shared" si="26"/>
        <v>23309</v>
      </c>
      <c r="CY12" s="74">
        <f t="shared" si="26"/>
        <v>165200</v>
      </c>
      <c r="CZ12" s="74">
        <f t="shared" si="26"/>
        <v>0</v>
      </c>
      <c r="DA12" s="74">
        <f t="shared" si="26"/>
        <v>0</v>
      </c>
      <c r="DB12" s="74">
        <f t="shared" si="26"/>
        <v>123250</v>
      </c>
      <c r="DC12" s="74">
        <f t="shared" si="26"/>
        <v>28110</v>
      </c>
      <c r="DD12" s="74">
        <f t="shared" si="26"/>
        <v>95140</v>
      </c>
      <c r="DE12" s="74">
        <f t="shared" si="26"/>
        <v>0</v>
      </c>
      <c r="DF12" s="74">
        <f t="shared" si="26"/>
        <v>0</v>
      </c>
      <c r="DG12" s="75" t="s">
        <v>248</v>
      </c>
      <c r="DH12" s="74">
        <f t="shared" si="27"/>
        <v>0</v>
      </c>
      <c r="DI12" s="74">
        <f t="shared" si="27"/>
        <v>36104</v>
      </c>
      <c r="DJ12" s="74">
        <f t="shared" si="27"/>
        <v>697982</v>
      </c>
    </row>
    <row r="13" spans="1:114" s="50" customFormat="1" ht="12" customHeight="1">
      <c r="A13" s="53" t="s">
        <v>249</v>
      </c>
      <c r="B13" s="54" t="s">
        <v>260</v>
      </c>
      <c r="C13" s="53" t="s">
        <v>261</v>
      </c>
      <c r="D13" s="74">
        <f t="shared" si="6"/>
        <v>28788</v>
      </c>
      <c r="E13" s="74">
        <f t="shared" si="7"/>
        <v>22254</v>
      </c>
      <c r="F13" s="74">
        <v>0</v>
      </c>
      <c r="G13" s="74">
        <v>0</v>
      </c>
      <c r="H13" s="74">
        <v>0</v>
      </c>
      <c r="I13" s="74">
        <v>22217</v>
      </c>
      <c r="J13" s="74">
        <v>314180</v>
      </c>
      <c r="K13" s="74">
        <v>37</v>
      </c>
      <c r="L13" s="74">
        <v>6534</v>
      </c>
      <c r="M13" s="74">
        <f t="shared" si="8"/>
        <v>0</v>
      </c>
      <c r="N13" s="74">
        <f t="shared" si="9"/>
        <v>0</v>
      </c>
      <c r="O13" s="74">
        <v>0</v>
      </c>
      <c r="P13" s="74">
        <v>0</v>
      </c>
      <c r="Q13" s="74">
        <v>0</v>
      </c>
      <c r="R13" s="74">
        <v>0</v>
      </c>
      <c r="S13" s="74">
        <v>139629</v>
      </c>
      <c r="T13" s="74">
        <v>0</v>
      </c>
      <c r="U13" s="74">
        <v>0</v>
      </c>
      <c r="V13" s="74">
        <f t="shared" si="10"/>
        <v>28788</v>
      </c>
      <c r="W13" s="74">
        <f t="shared" si="10"/>
        <v>22254</v>
      </c>
      <c r="X13" s="74">
        <f t="shared" si="10"/>
        <v>0</v>
      </c>
      <c r="Y13" s="74">
        <f t="shared" si="10"/>
        <v>0</v>
      </c>
      <c r="Z13" s="74">
        <f t="shared" si="10"/>
        <v>0</v>
      </c>
      <c r="AA13" s="74">
        <f t="shared" si="10"/>
        <v>22217</v>
      </c>
      <c r="AB13" s="74">
        <f t="shared" si="10"/>
        <v>453809</v>
      </c>
      <c r="AC13" s="74">
        <f t="shared" si="10"/>
        <v>37</v>
      </c>
      <c r="AD13" s="74">
        <f t="shared" si="10"/>
        <v>6534</v>
      </c>
      <c r="AE13" s="74">
        <f t="shared" si="11"/>
        <v>23730</v>
      </c>
      <c r="AF13" s="74">
        <f t="shared" si="12"/>
        <v>23730</v>
      </c>
      <c r="AG13" s="74">
        <v>0</v>
      </c>
      <c r="AH13" s="74">
        <v>23730</v>
      </c>
      <c r="AI13" s="74">
        <v>0</v>
      </c>
      <c r="AJ13" s="74">
        <v>0</v>
      </c>
      <c r="AK13" s="74">
        <v>0</v>
      </c>
      <c r="AL13" s="75" t="s">
        <v>248</v>
      </c>
      <c r="AM13" s="74">
        <f t="shared" si="13"/>
        <v>308206</v>
      </c>
      <c r="AN13" s="74">
        <f t="shared" si="14"/>
        <v>82392</v>
      </c>
      <c r="AO13" s="74">
        <v>13015</v>
      </c>
      <c r="AP13" s="74">
        <v>0</v>
      </c>
      <c r="AQ13" s="74">
        <v>69377</v>
      </c>
      <c r="AR13" s="74">
        <v>0</v>
      </c>
      <c r="AS13" s="74">
        <f t="shared" si="15"/>
        <v>152983</v>
      </c>
      <c r="AT13" s="74">
        <v>0</v>
      </c>
      <c r="AU13" s="74">
        <v>152983</v>
      </c>
      <c r="AV13" s="74">
        <v>0</v>
      </c>
      <c r="AW13" s="74">
        <v>0</v>
      </c>
      <c r="AX13" s="74">
        <f t="shared" si="16"/>
        <v>72831</v>
      </c>
      <c r="AY13" s="74">
        <v>0</v>
      </c>
      <c r="AZ13" s="74">
        <v>28566</v>
      </c>
      <c r="BA13" s="74">
        <v>41883</v>
      </c>
      <c r="BB13" s="74">
        <v>2382</v>
      </c>
      <c r="BC13" s="75" t="s">
        <v>248</v>
      </c>
      <c r="BD13" s="74">
        <v>0</v>
      </c>
      <c r="BE13" s="74">
        <v>11032</v>
      </c>
      <c r="BF13" s="74">
        <f t="shared" si="17"/>
        <v>342968</v>
      </c>
      <c r="BG13" s="74">
        <f t="shared" si="18"/>
        <v>0</v>
      </c>
      <c r="BH13" s="74">
        <f t="shared" si="19"/>
        <v>0</v>
      </c>
      <c r="BI13" s="74">
        <v>0</v>
      </c>
      <c r="BJ13" s="74">
        <v>0</v>
      </c>
      <c r="BK13" s="74">
        <v>0</v>
      </c>
      <c r="BL13" s="74">
        <v>0</v>
      </c>
      <c r="BM13" s="74">
        <v>0</v>
      </c>
      <c r="BN13" s="75" t="s">
        <v>248</v>
      </c>
      <c r="BO13" s="74">
        <f t="shared" si="20"/>
        <v>114281</v>
      </c>
      <c r="BP13" s="74">
        <f t="shared" si="21"/>
        <v>13013</v>
      </c>
      <c r="BQ13" s="74">
        <v>13013</v>
      </c>
      <c r="BR13" s="74">
        <v>0</v>
      </c>
      <c r="BS13" s="74">
        <v>0</v>
      </c>
      <c r="BT13" s="74">
        <v>0</v>
      </c>
      <c r="BU13" s="74">
        <f t="shared" si="22"/>
        <v>71368</v>
      </c>
      <c r="BV13" s="74">
        <v>0</v>
      </c>
      <c r="BW13" s="74">
        <v>71368</v>
      </c>
      <c r="BX13" s="74">
        <v>0</v>
      </c>
      <c r="BY13" s="74">
        <v>0</v>
      </c>
      <c r="BZ13" s="74">
        <f t="shared" si="23"/>
        <v>29900</v>
      </c>
      <c r="CA13" s="74">
        <v>0</v>
      </c>
      <c r="CB13" s="74">
        <v>28133</v>
      </c>
      <c r="CC13" s="74">
        <v>1767</v>
      </c>
      <c r="CD13" s="74">
        <v>0</v>
      </c>
      <c r="CE13" s="75" t="s">
        <v>248</v>
      </c>
      <c r="CF13" s="74">
        <v>0</v>
      </c>
      <c r="CG13" s="74">
        <v>25348</v>
      </c>
      <c r="CH13" s="74">
        <f t="shared" si="24"/>
        <v>139629</v>
      </c>
      <c r="CI13" s="74">
        <f t="shared" si="25"/>
        <v>23730</v>
      </c>
      <c r="CJ13" s="74">
        <f t="shared" si="25"/>
        <v>23730</v>
      </c>
      <c r="CK13" s="74">
        <f t="shared" si="25"/>
        <v>0</v>
      </c>
      <c r="CL13" s="74">
        <f t="shared" si="25"/>
        <v>23730</v>
      </c>
      <c r="CM13" s="74">
        <f t="shared" si="25"/>
        <v>0</v>
      </c>
      <c r="CN13" s="74">
        <f t="shared" si="25"/>
        <v>0</v>
      </c>
      <c r="CO13" s="74">
        <f t="shared" si="25"/>
        <v>0</v>
      </c>
      <c r="CP13" s="75" t="s">
        <v>248</v>
      </c>
      <c r="CQ13" s="74">
        <f t="shared" si="26"/>
        <v>422487</v>
      </c>
      <c r="CR13" s="74">
        <f t="shared" si="26"/>
        <v>95405</v>
      </c>
      <c r="CS13" s="74">
        <f t="shared" si="26"/>
        <v>26028</v>
      </c>
      <c r="CT13" s="74">
        <f t="shared" si="26"/>
        <v>0</v>
      </c>
      <c r="CU13" s="74">
        <f t="shared" si="26"/>
        <v>69377</v>
      </c>
      <c r="CV13" s="74">
        <f t="shared" si="26"/>
        <v>0</v>
      </c>
      <c r="CW13" s="74">
        <f t="shared" si="26"/>
        <v>224351</v>
      </c>
      <c r="CX13" s="74">
        <f t="shared" si="26"/>
        <v>0</v>
      </c>
      <c r="CY13" s="74">
        <f t="shared" si="26"/>
        <v>224351</v>
      </c>
      <c r="CZ13" s="74">
        <f t="shared" si="26"/>
        <v>0</v>
      </c>
      <c r="DA13" s="74">
        <f t="shared" si="26"/>
        <v>0</v>
      </c>
      <c r="DB13" s="74">
        <f t="shared" si="26"/>
        <v>102731</v>
      </c>
      <c r="DC13" s="74">
        <f t="shared" si="26"/>
        <v>0</v>
      </c>
      <c r="DD13" s="74">
        <f t="shared" si="26"/>
        <v>56699</v>
      </c>
      <c r="DE13" s="74">
        <f t="shared" si="26"/>
        <v>43650</v>
      </c>
      <c r="DF13" s="74">
        <f t="shared" si="26"/>
        <v>2382</v>
      </c>
      <c r="DG13" s="75" t="s">
        <v>248</v>
      </c>
      <c r="DH13" s="74">
        <f t="shared" si="27"/>
        <v>0</v>
      </c>
      <c r="DI13" s="74">
        <f t="shared" si="27"/>
        <v>36380</v>
      </c>
      <c r="DJ13" s="74">
        <f t="shared" si="27"/>
        <v>482597</v>
      </c>
    </row>
    <row r="14" spans="1:114" s="50" customFormat="1" ht="12" customHeight="1">
      <c r="A14" s="53" t="s">
        <v>249</v>
      </c>
      <c r="B14" s="54" t="s">
        <v>262</v>
      </c>
      <c r="C14" s="53" t="s">
        <v>263</v>
      </c>
      <c r="D14" s="74">
        <f t="shared" si="6"/>
        <v>125511</v>
      </c>
      <c r="E14" s="74">
        <f t="shared" si="7"/>
        <v>125511</v>
      </c>
      <c r="F14" s="74">
        <v>0</v>
      </c>
      <c r="G14" s="74">
        <v>0</v>
      </c>
      <c r="H14" s="74">
        <v>0</v>
      </c>
      <c r="I14" s="74">
        <v>125511</v>
      </c>
      <c r="J14" s="74">
        <v>518343</v>
      </c>
      <c r="K14" s="74">
        <v>0</v>
      </c>
      <c r="L14" s="74">
        <v>0</v>
      </c>
      <c r="M14" s="74">
        <f t="shared" si="8"/>
        <v>9121</v>
      </c>
      <c r="N14" s="74">
        <f t="shared" si="9"/>
        <v>9121</v>
      </c>
      <c r="O14" s="74">
        <v>0</v>
      </c>
      <c r="P14" s="74">
        <v>0</v>
      </c>
      <c r="Q14" s="74">
        <v>0</v>
      </c>
      <c r="R14" s="74">
        <v>9121</v>
      </c>
      <c r="S14" s="74">
        <v>140017</v>
      </c>
      <c r="T14" s="74">
        <v>0</v>
      </c>
      <c r="U14" s="74">
        <v>0</v>
      </c>
      <c r="V14" s="74">
        <f t="shared" si="10"/>
        <v>134632</v>
      </c>
      <c r="W14" s="74">
        <f t="shared" si="10"/>
        <v>134632</v>
      </c>
      <c r="X14" s="74">
        <f t="shared" si="10"/>
        <v>0</v>
      </c>
      <c r="Y14" s="74">
        <f t="shared" si="10"/>
        <v>0</v>
      </c>
      <c r="Z14" s="74">
        <f t="shared" si="10"/>
        <v>0</v>
      </c>
      <c r="AA14" s="74">
        <f t="shared" si="10"/>
        <v>134632</v>
      </c>
      <c r="AB14" s="74">
        <f t="shared" si="10"/>
        <v>658360</v>
      </c>
      <c r="AC14" s="74">
        <f t="shared" si="10"/>
        <v>0</v>
      </c>
      <c r="AD14" s="74">
        <f t="shared" si="10"/>
        <v>0</v>
      </c>
      <c r="AE14" s="74">
        <f t="shared" si="11"/>
        <v>110621</v>
      </c>
      <c r="AF14" s="74">
        <f t="shared" si="12"/>
        <v>110621</v>
      </c>
      <c r="AG14" s="74">
        <v>0</v>
      </c>
      <c r="AH14" s="74">
        <v>110621</v>
      </c>
      <c r="AI14" s="74">
        <v>0</v>
      </c>
      <c r="AJ14" s="74">
        <v>0</v>
      </c>
      <c r="AK14" s="74">
        <v>0</v>
      </c>
      <c r="AL14" s="75" t="s">
        <v>248</v>
      </c>
      <c r="AM14" s="74">
        <f t="shared" si="13"/>
        <v>533233</v>
      </c>
      <c r="AN14" s="74">
        <f t="shared" si="14"/>
        <v>109184</v>
      </c>
      <c r="AO14" s="74">
        <v>109184</v>
      </c>
      <c r="AP14" s="74">
        <v>0</v>
      </c>
      <c r="AQ14" s="74">
        <v>0</v>
      </c>
      <c r="AR14" s="74">
        <v>0</v>
      </c>
      <c r="AS14" s="74">
        <f t="shared" si="15"/>
        <v>129536</v>
      </c>
      <c r="AT14" s="74">
        <v>0</v>
      </c>
      <c r="AU14" s="74">
        <v>129536</v>
      </c>
      <c r="AV14" s="74">
        <v>0</v>
      </c>
      <c r="AW14" s="74">
        <v>0</v>
      </c>
      <c r="AX14" s="74">
        <f t="shared" si="16"/>
        <v>294513</v>
      </c>
      <c r="AY14" s="74">
        <v>0</v>
      </c>
      <c r="AZ14" s="74">
        <v>119285</v>
      </c>
      <c r="BA14" s="74">
        <v>175228</v>
      </c>
      <c r="BB14" s="74">
        <v>0</v>
      </c>
      <c r="BC14" s="75" t="s">
        <v>248</v>
      </c>
      <c r="BD14" s="74">
        <v>0</v>
      </c>
      <c r="BE14" s="74">
        <v>0</v>
      </c>
      <c r="BF14" s="74">
        <f t="shared" si="17"/>
        <v>643854</v>
      </c>
      <c r="BG14" s="74">
        <f t="shared" si="18"/>
        <v>0</v>
      </c>
      <c r="BH14" s="74">
        <f t="shared" si="19"/>
        <v>0</v>
      </c>
      <c r="BI14" s="74">
        <v>0</v>
      </c>
      <c r="BJ14" s="74">
        <v>0</v>
      </c>
      <c r="BK14" s="74">
        <v>0</v>
      </c>
      <c r="BL14" s="74">
        <v>0</v>
      </c>
      <c r="BM14" s="74">
        <v>0</v>
      </c>
      <c r="BN14" s="75" t="s">
        <v>248</v>
      </c>
      <c r="BO14" s="74">
        <f t="shared" si="20"/>
        <v>149138</v>
      </c>
      <c r="BP14" s="74">
        <f t="shared" si="21"/>
        <v>14558</v>
      </c>
      <c r="BQ14" s="74">
        <v>14558</v>
      </c>
      <c r="BR14" s="74">
        <v>0</v>
      </c>
      <c r="BS14" s="74">
        <v>0</v>
      </c>
      <c r="BT14" s="74">
        <v>0</v>
      </c>
      <c r="BU14" s="74">
        <f t="shared" si="22"/>
        <v>64867</v>
      </c>
      <c r="BV14" s="74">
        <v>0</v>
      </c>
      <c r="BW14" s="74">
        <v>64867</v>
      </c>
      <c r="BX14" s="74">
        <v>0</v>
      </c>
      <c r="BY14" s="74">
        <v>0</v>
      </c>
      <c r="BZ14" s="74">
        <f t="shared" si="23"/>
        <v>69713</v>
      </c>
      <c r="CA14" s="74">
        <v>0</v>
      </c>
      <c r="CB14" s="74">
        <v>67031</v>
      </c>
      <c r="CC14" s="74">
        <v>2682</v>
      </c>
      <c r="CD14" s="74">
        <v>0</v>
      </c>
      <c r="CE14" s="75" t="s">
        <v>248</v>
      </c>
      <c r="CF14" s="74">
        <v>0</v>
      </c>
      <c r="CG14" s="74">
        <v>0</v>
      </c>
      <c r="CH14" s="74">
        <f t="shared" si="24"/>
        <v>149138</v>
      </c>
      <c r="CI14" s="74">
        <f t="shared" si="25"/>
        <v>110621</v>
      </c>
      <c r="CJ14" s="74">
        <f t="shared" si="25"/>
        <v>110621</v>
      </c>
      <c r="CK14" s="74">
        <f t="shared" si="25"/>
        <v>0</v>
      </c>
      <c r="CL14" s="74">
        <f t="shared" si="25"/>
        <v>110621</v>
      </c>
      <c r="CM14" s="74">
        <f t="shared" si="25"/>
        <v>0</v>
      </c>
      <c r="CN14" s="74">
        <f t="shared" si="25"/>
        <v>0</v>
      </c>
      <c r="CO14" s="74">
        <f t="shared" si="25"/>
        <v>0</v>
      </c>
      <c r="CP14" s="75" t="s">
        <v>248</v>
      </c>
      <c r="CQ14" s="74">
        <f t="shared" si="26"/>
        <v>682371</v>
      </c>
      <c r="CR14" s="74">
        <f t="shared" si="26"/>
        <v>123742</v>
      </c>
      <c r="CS14" s="74">
        <f t="shared" si="26"/>
        <v>123742</v>
      </c>
      <c r="CT14" s="74">
        <f t="shared" si="26"/>
        <v>0</v>
      </c>
      <c r="CU14" s="74">
        <f t="shared" si="26"/>
        <v>0</v>
      </c>
      <c r="CV14" s="74">
        <f t="shared" si="26"/>
        <v>0</v>
      </c>
      <c r="CW14" s="74">
        <f t="shared" si="26"/>
        <v>194403</v>
      </c>
      <c r="CX14" s="74">
        <f t="shared" si="26"/>
        <v>0</v>
      </c>
      <c r="CY14" s="74">
        <f t="shared" si="26"/>
        <v>194403</v>
      </c>
      <c r="CZ14" s="74">
        <f t="shared" si="26"/>
        <v>0</v>
      </c>
      <c r="DA14" s="74">
        <f t="shared" si="26"/>
        <v>0</v>
      </c>
      <c r="DB14" s="74">
        <f t="shared" si="26"/>
        <v>364226</v>
      </c>
      <c r="DC14" s="74">
        <f t="shared" si="26"/>
        <v>0</v>
      </c>
      <c r="DD14" s="74">
        <f t="shared" si="26"/>
        <v>186316</v>
      </c>
      <c r="DE14" s="74">
        <f t="shared" si="26"/>
        <v>177910</v>
      </c>
      <c r="DF14" s="74">
        <f t="shared" si="26"/>
        <v>0</v>
      </c>
      <c r="DG14" s="75" t="s">
        <v>248</v>
      </c>
      <c r="DH14" s="74">
        <f t="shared" si="27"/>
        <v>0</v>
      </c>
      <c r="DI14" s="74">
        <f t="shared" si="27"/>
        <v>0</v>
      </c>
      <c r="DJ14" s="74">
        <f t="shared" si="27"/>
        <v>792992</v>
      </c>
    </row>
    <row r="15" spans="1:114" s="50" customFormat="1" ht="12" customHeight="1">
      <c r="A15" s="53" t="s">
        <v>249</v>
      </c>
      <c r="B15" s="54" t="s">
        <v>264</v>
      </c>
      <c r="C15" s="53" t="s">
        <v>265</v>
      </c>
      <c r="D15" s="74">
        <f t="shared" si="6"/>
        <v>705825</v>
      </c>
      <c r="E15" s="74">
        <f t="shared" si="7"/>
        <v>377607</v>
      </c>
      <c r="F15" s="74">
        <v>11065</v>
      </c>
      <c r="G15" s="74">
        <v>0</v>
      </c>
      <c r="H15" s="74">
        <v>0</v>
      </c>
      <c r="I15" s="74">
        <v>350885</v>
      </c>
      <c r="J15" s="74">
        <v>1193961</v>
      </c>
      <c r="K15" s="74">
        <v>15657</v>
      </c>
      <c r="L15" s="74">
        <v>328218</v>
      </c>
      <c r="M15" s="74">
        <f t="shared" si="8"/>
        <v>33024</v>
      </c>
      <c r="N15" s="74">
        <f t="shared" si="9"/>
        <v>33024</v>
      </c>
      <c r="O15" s="74">
        <v>0</v>
      </c>
      <c r="P15" s="74">
        <v>0</v>
      </c>
      <c r="Q15" s="74">
        <v>0</v>
      </c>
      <c r="R15" s="74">
        <v>2974</v>
      </c>
      <c r="S15" s="74">
        <v>290163</v>
      </c>
      <c r="T15" s="74">
        <v>30050</v>
      </c>
      <c r="U15" s="74">
        <v>0</v>
      </c>
      <c r="V15" s="74">
        <f t="shared" si="10"/>
        <v>738849</v>
      </c>
      <c r="W15" s="74">
        <f t="shared" si="10"/>
        <v>410631</v>
      </c>
      <c r="X15" s="74">
        <f t="shared" si="10"/>
        <v>11065</v>
      </c>
      <c r="Y15" s="74">
        <f t="shared" si="10"/>
        <v>0</v>
      </c>
      <c r="Z15" s="74">
        <f t="shared" si="10"/>
        <v>0</v>
      </c>
      <c r="AA15" s="74">
        <f t="shared" si="10"/>
        <v>353859</v>
      </c>
      <c r="AB15" s="74">
        <f t="shared" si="10"/>
        <v>1484124</v>
      </c>
      <c r="AC15" s="74">
        <f t="shared" si="10"/>
        <v>45707</v>
      </c>
      <c r="AD15" s="74">
        <f t="shared" si="10"/>
        <v>328218</v>
      </c>
      <c r="AE15" s="74">
        <f t="shared" si="11"/>
        <v>88548</v>
      </c>
      <c r="AF15" s="74">
        <f t="shared" si="12"/>
        <v>0</v>
      </c>
      <c r="AG15" s="74">
        <v>0</v>
      </c>
      <c r="AH15" s="74">
        <v>0</v>
      </c>
      <c r="AI15" s="74">
        <v>0</v>
      </c>
      <c r="AJ15" s="74">
        <v>0</v>
      </c>
      <c r="AK15" s="74">
        <v>88548</v>
      </c>
      <c r="AL15" s="75" t="s">
        <v>248</v>
      </c>
      <c r="AM15" s="74">
        <f t="shared" si="13"/>
        <v>1795405</v>
      </c>
      <c r="AN15" s="74">
        <f t="shared" si="14"/>
        <v>101780</v>
      </c>
      <c r="AO15" s="74">
        <v>83275</v>
      </c>
      <c r="AP15" s="74">
        <v>0</v>
      </c>
      <c r="AQ15" s="74">
        <v>18505</v>
      </c>
      <c r="AR15" s="74">
        <v>0</v>
      </c>
      <c r="AS15" s="74">
        <f t="shared" si="15"/>
        <v>443781</v>
      </c>
      <c r="AT15" s="74">
        <v>0</v>
      </c>
      <c r="AU15" s="74">
        <v>443781</v>
      </c>
      <c r="AV15" s="74">
        <v>0</v>
      </c>
      <c r="AW15" s="74">
        <v>0</v>
      </c>
      <c r="AX15" s="74">
        <f t="shared" si="16"/>
        <v>1249844</v>
      </c>
      <c r="AY15" s="74">
        <v>0</v>
      </c>
      <c r="AZ15" s="74">
        <v>778393</v>
      </c>
      <c r="BA15" s="74">
        <v>202930</v>
      </c>
      <c r="BB15" s="74">
        <v>268521</v>
      </c>
      <c r="BC15" s="75" t="s">
        <v>248</v>
      </c>
      <c r="BD15" s="74">
        <v>0</v>
      </c>
      <c r="BE15" s="74">
        <v>15833</v>
      </c>
      <c r="BF15" s="74">
        <f t="shared" si="17"/>
        <v>1899786</v>
      </c>
      <c r="BG15" s="74">
        <f t="shared" si="18"/>
        <v>0</v>
      </c>
      <c r="BH15" s="74">
        <f t="shared" si="19"/>
        <v>0</v>
      </c>
      <c r="BI15" s="74">
        <v>0</v>
      </c>
      <c r="BJ15" s="74">
        <v>0</v>
      </c>
      <c r="BK15" s="74">
        <v>0</v>
      </c>
      <c r="BL15" s="74">
        <v>0</v>
      </c>
      <c r="BM15" s="74">
        <v>0</v>
      </c>
      <c r="BN15" s="75" t="s">
        <v>248</v>
      </c>
      <c r="BO15" s="74">
        <f t="shared" si="20"/>
        <v>319942</v>
      </c>
      <c r="BP15" s="74">
        <f t="shared" si="21"/>
        <v>30490</v>
      </c>
      <c r="BQ15" s="74">
        <v>20326</v>
      </c>
      <c r="BR15" s="74">
        <v>0</v>
      </c>
      <c r="BS15" s="74">
        <v>10164</v>
      </c>
      <c r="BT15" s="74">
        <v>0</v>
      </c>
      <c r="BU15" s="74">
        <f t="shared" si="22"/>
        <v>131757</v>
      </c>
      <c r="BV15" s="74">
        <v>0</v>
      </c>
      <c r="BW15" s="74">
        <v>131757</v>
      </c>
      <c r="BX15" s="74">
        <v>0</v>
      </c>
      <c r="BY15" s="74">
        <v>0</v>
      </c>
      <c r="BZ15" s="74">
        <f t="shared" si="23"/>
        <v>157695</v>
      </c>
      <c r="CA15" s="74">
        <v>0</v>
      </c>
      <c r="CB15" s="74">
        <v>157695</v>
      </c>
      <c r="CC15" s="74">
        <v>0</v>
      </c>
      <c r="CD15" s="74">
        <v>0</v>
      </c>
      <c r="CE15" s="75" t="s">
        <v>248</v>
      </c>
      <c r="CF15" s="74">
        <v>0</v>
      </c>
      <c r="CG15" s="74">
        <v>3245</v>
      </c>
      <c r="CH15" s="74">
        <f t="shared" si="24"/>
        <v>323187</v>
      </c>
      <c r="CI15" s="74">
        <f t="shared" si="25"/>
        <v>88548</v>
      </c>
      <c r="CJ15" s="74">
        <f t="shared" si="25"/>
        <v>0</v>
      </c>
      <c r="CK15" s="74">
        <f t="shared" si="25"/>
        <v>0</v>
      </c>
      <c r="CL15" s="74">
        <f t="shared" si="25"/>
        <v>0</v>
      </c>
      <c r="CM15" s="74">
        <f t="shared" si="25"/>
        <v>0</v>
      </c>
      <c r="CN15" s="74">
        <f t="shared" si="25"/>
        <v>0</v>
      </c>
      <c r="CO15" s="74">
        <f t="shared" si="25"/>
        <v>88548</v>
      </c>
      <c r="CP15" s="75" t="s">
        <v>248</v>
      </c>
      <c r="CQ15" s="74">
        <f t="shared" si="26"/>
        <v>2115347</v>
      </c>
      <c r="CR15" s="74">
        <f t="shared" si="26"/>
        <v>132270</v>
      </c>
      <c r="CS15" s="74">
        <f t="shared" si="26"/>
        <v>103601</v>
      </c>
      <c r="CT15" s="74">
        <f t="shared" si="26"/>
        <v>0</v>
      </c>
      <c r="CU15" s="74">
        <f t="shared" si="26"/>
        <v>28669</v>
      </c>
      <c r="CV15" s="74">
        <f t="shared" si="26"/>
        <v>0</v>
      </c>
      <c r="CW15" s="74">
        <f t="shared" si="26"/>
        <v>575538</v>
      </c>
      <c r="CX15" s="74">
        <f t="shared" si="26"/>
        <v>0</v>
      </c>
      <c r="CY15" s="74">
        <f t="shared" si="26"/>
        <v>575538</v>
      </c>
      <c r="CZ15" s="74">
        <f t="shared" si="26"/>
        <v>0</v>
      </c>
      <c r="DA15" s="74">
        <f t="shared" si="26"/>
        <v>0</v>
      </c>
      <c r="DB15" s="74">
        <f t="shared" si="26"/>
        <v>1407539</v>
      </c>
      <c r="DC15" s="74">
        <f t="shared" si="26"/>
        <v>0</v>
      </c>
      <c r="DD15" s="74">
        <f t="shared" si="26"/>
        <v>936088</v>
      </c>
      <c r="DE15" s="74">
        <f t="shared" si="26"/>
        <v>202930</v>
      </c>
      <c r="DF15" s="74">
        <f t="shared" si="26"/>
        <v>268521</v>
      </c>
      <c r="DG15" s="75" t="s">
        <v>248</v>
      </c>
      <c r="DH15" s="74">
        <f t="shared" si="27"/>
        <v>0</v>
      </c>
      <c r="DI15" s="74">
        <f t="shared" si="27"/>
        <v>19078</v>
      </c>
      <c r="DJ15" s="74">
        <f t="shared" si="27"/>
        <v>2222973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ゴシック,標準"&amp;14廃棄物処理事業経費（一部事務組合・広域連合の合計）（平成21年度実績）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2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6.69921875" style="47" customWidth="1"/>
    <col min="4" max="30" width="15.69921875" style="76" customWidth="1"/>
    <col min="31" max="16384" width="9" style="47" customWidth="1"/>
  </cols>
  <sheetData>
    <row r="1" spans="1:30" s="45" customFormat="1" ht="17.25">
      <c r="A1" s="130" t="s">
        <v>266</v>
      </c>
      <c r="B1" s="44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1:30" s="45" customFormat="1" ht="12.75" customHeight="1">
      <c r="A2" s="153" t="s">
        <v>267</v>
      </c>
      <c r="B2" s="147" t="s">
        <v>268</v>
      </c>
      <c r="C2" s="153" t="s">
        <v>269</v>
      </c>
      <c r="D2" s="136" t="s">
        <v>270</v>
      </c>
      <c r="E2" s="103"/>
      <c r="F2" s="103"/>
      <c r="G2" s="103"/>
      <c r="H2" s="103"/>
      <c r="I2" s="103"/>
      <c r="J2" s="103"/>
      <c r="K2" s="103"/>
      <c r="L2" s="104"/>
      <c r="M2" s="136" t="s">
        <v>271</v>
      </c>
      <c r="N2" s="103"/>
      <c r="O2" s="103"/>
      <c r="P2" s="103"/>
      <c r="Q2" s="103"/>
      <c r="R2" s="103"/>
      <c r="S2" s="103"/>
      <c r="T2" s="103"/>
      <c r="U2" s="104"/>
      <c r="V2" s="136" t="s">
        <v>171</v>
      </c>
      <c r="W2" s="103"/>
      <c r="X2" s="103"/>
      <c r="Y2" s="103"/>
      <c r="Z2" s="103"/>
      <c r="AA2" s="103"/>
      <c r="AB2" s="103"/>
      <c r="AC2" s="103"/>
      <c r="AD2" s="104"/>
    </row>
    <row r="3" spans="1:30" s="45" customFormat="1" ht="13.5">
      <c r="A3" s="154"/>
      <c r="B3" s="148"/>
      <c r="C3" s="154"/>
      <c r="D3" s="137" t="s">
        <v>175</v>
      </c>
      <c r="E3" s="105"/>
      <c r="F3" s="105"/>
      <c r="G3" s="105"/>
      <c r="H3" s="105"/>
      <c r="I3" s="105"/>
      <c r="J3" s="105"/>
      <c r="K3" s="105"/>
      <c r="L3" s="106"/>
      <c r="M3" s="137" t="s">
        <v>175</v>
      </c>
      <c r="N3" s="105"/>
      <c r="O3" s="105"/>
      <c r="P3" s="105"/>
      <c r="Q3" s="105"/>
      <c r="R3" s="105"/>
      <c r="S3" s="105"/>
      <c r="T3" s="105"/>
      <c r="U3" s="106"/>
      <c r="V3" s="137" t="s">
        <v>175</v>
      </c>
      <c r="W3" s="105"/>
      <c r="X3" s="105"/>
      <c r="Y3" s="105"/>
      <c r="Z3" s="105"/>
      <c r="AA3" s="105"/>
      <c r="AB3" s="105"/>
      <c r="AC3" s="105"/>
      <c r="AD3" s="106"/>
    </row>
    <row r="4" spans="1:30" s="45" customFormat="1" ht="13.5">
      <c r="A4" s="154"/>
      <c r="B4" s="148"/>
      <c r="C4" s="154"/>
      <c r="D4" s="107"/>
      <c r="E4" s="137" t="s">
        <v>272</v>
      </c>
      <c r="F4" s="108"/>
      <c r="G4" s="108"/>
      <c r="H4" s="108"/>
      <c r="I4" s="108"/>
      <c r="J4" s="108"/>
      <c r="K4" s="109"/>
      <c r="L4" s="127" t="s">
        <v>273</v>
      </c>
      <c r="M4" s="107"/>
      <c r="N4" s="137" t="s">
        <v>272</v>
      </c>
      <c r="O4" s="108"/>
      <c r="P4" s="108"/>
      <c r="Q4" s="108"/>
      <c r="R4" s="108"/>
      <c r="S4" s="108"/>
      <c r="T4" s="109"/>
      <c r="U4" s="127" t="s">
        <v>186</v>
      </c>
      <c r="V4" s="107"/>
      <c r="W4" s="137" t="s">
        <v>185</v>
      </c>
      <c r="X4" s="108"/>
      <c r="Y4" s="108"/>
      <c r="Z4" s="108"/>
      <c r="AA4" s="108"/>
      <c r="AB4" s="108"/>
      <c r="AC4" s="109"/>
      <c r="AD4" s="127" t="s">
        <v>186</v>
      </c>
    </row>
    <row r="5" spans="1:30" s="45" customFormat="1" ht="23.25" customHeight="1">
      <c r="A5" s="154"/>
      <c r="B5" s="148"/>
      <c r="C5" s="154"/>
      <c r="D5" s="107"/>
      <c r="E5" s="107" t="s">
        <v>171</v>
      </c>
      <c r="F5" s="126" t="s">
        <v>274</v>
      </c>
      <c r="G5" s="126" t="s">
        <v>275</v>
      </c>
      <c r="H5" s="126" t="s">
        <v>276</v>
      </c>
      <c r="I5" s="126" t="s">
        <v>277</v>
      </c>
      <c r="J5" s="126" t="s">
        <v>4</v>
      </c>
      <c r="K5" s="126" t="s">
        <v>278</v>
      </c>
      <c r="L5" s="69"/>
      <c r="M5" s="107"/>
      <c r="N5" s="107" t="s">
        <v>187</v>
      </c>
      <c r="O5" s="126" t="s">
        <v>279</v>
      </c>
      <c r="P5" s="126" t="s">
        <v>214</v>
      </c>
      <c r="Q5" s="126" t="s">
        <v>276</v>
      </c>
      <c r="R5" s="126" t="s">
        <v>277</v>
      </c>
      <c r="S5" s="126" t="s">
        <v>280</v>
      </c>
      <c r="T5" s="126" t="s">
        <v>181</v>
      </c>
      <c r="U5" s="69"/>
      <c r="V5" s="107"/>
      <c r="W5" s="107" t="s">
        <v>171</v>
      </c>
      <c r="X5" s="126" t="s">
        <v>209</v>
      </c>
      <c r="Y5" s="126" t="s">
        <v>214</v>
      </c>
      <c r="Z5" s="126" t="s">
        <v>276</v>
      </c>
      <c r="AA5" s="126" t="s">
        <v>281</v>
      </c>
      <c r="AB5" s="126" t="s">
        <v>282</v>
      </c>
      <c r="AC5" s="126" t="s">
        <v>278</v>
      </c>
      <c r="AD5" s="69"/>
    </row>
    <row r="6" spans="1:30" s="46" customFormat="1" ht="13.5">
      <c r="A6" s="155"/>
      <c r="B6" s="149"/>
      <c r="C6" s="155"/>
      <c r="D6" s="110" t="s">
        <v>245</v>
      </c>
      <c r="E6" s="110" t="s">
        <v>245</v>
      </c>
      <c r="F6" s="111" t="s">
        <v>245</v>
      </c>
      <c r="G6" s="111" t="s">
        <v>283</v>
      </c>
      <c r="H6" s="111" t="s">
        <v>284</v>
      </c>
      <c r="I6" s="111" t="s">
        <v>283</v>
      </c>
      <c r="J6" s="111" t="s">
        <v>245</v>
      </c>
      <c r="K6" s="111" t="s">
        <v>245</v>
      </c>
      <c r="L6" s="111" t="s">
        <v>245</v>
      </c>
      <c r="M6" s="110" t="s">
        <v>285</v>
      </c>
      <c r="N6" s="110" t="s">
        <v>286</v>
      </c>
      <c r="O6" s="111" t="s">
        <v>285</v>
      </c>
      <c r="P6" s="111" t="s">
        <v>245</v>
      </c>
      <c r="Q6" s="111" t="s">
        <v>245</v>
      </c>
      <c r="R6" s="111" t="s">
        <v>245</v>
      </c>
      <c r="S6" s="111" t="s">
        <v>287</v>
      </c>
      <c r="T6" s="111" t="s">
        <v>286</v>
      </c>
      <c r="U6" s="111" t="s">
        <v>287</v>
      </c>
      <c r="V6" s="110" t="s">
        <v>245</v>
      </c>
      <c r="W6" s="110" t="s">
        <v>245</v>
      </c>
      <c r="X6" s="111" t="s">
        <v>245</v>
      </c>
      <c r="Y6" s="111" t="s">
        <v>287</v>
      </c>
      <c r="Z6" s="111" t="s">
        <v>286</v>
      </c>
      <c r="AA6" s="111" t="s">
        <v>287</v>
      </c>
      <c r="AB6" s="111" t="s">
        <v>245</v>
      </c>
      <c r="AC6" s="111" t="s">
        <v>245</v>
      </c>
      <c r="AD6" s="111" t="s">
        <v>245</v>
      </c>
    </row>
    <row r="7" spans="1:30" s="50" customFormat="1" ht="12" customHeight="1">
      <c r="A7" s="48" t="s">
        <v>288</v>
      </c>
      <c r="B7" s="63" t="s">
        <v>289</v>
      </c>
      <c r="C7" s="48" t="s">
        <v>290</v>
      </c>
      <c r="D7" s="70">
        <f aca="true" t="shared" si="0" ref="D7:AD7">SUM(D8:D42)</f>
        <v>26266467</v>
      </c>
      <c r="E7" s="70">
        <f t="shared" si="0"/>
        <v>9677410</v>
      </c>
      <c r="F7" s="70">
        <f t="shared" si="0"/>
        <v>1394622</v>
      </c>
      <c r="G7" s="70">
        <f t="shared" si="0"/>
        <v>100126</v>
      </c>
      <c r="H7" s="70">
        <f t="shared" si="0"/>
        <v>3419700</v>
      </c>
      <c r="I7" s="70">
        <f t="shared" si="0"/>
        <v>3798514</v>
      </c>
      <c r="J7" s="70">
        <f t="shared" si="0"/>
        <v>5154204</v>
      </c>
      <c r="K7" s="70">
        <f t="shared" si="0"/>
        <v>964448</v>
      </c>
      <c r="L7" s="70">
        <f t="shared" si="0"/>
        <v>16589057</v>
      </c>
      <c r="M7" s="70">
        <f t="shared" si="0"/>
        <v>3765637</v>
      </c>
      <c r="N7" s="70">
        <f t="shared" si="0"/>
        <v>778563</v>
      </c>
      <c r="O7" s="70">
        <f t="shared" si="0"/>
        <v>28286</v>
      </c>
      <c r="P7" s="70">
        <f t="shared" si="0"/>
        <v>16802</v>
      </c>
      <c r="Q7" s="70">
        <f t="shared" si="0"/>
        <v>0</v>
      </c>
      <c r="R7" s="70">
        <f t="shared" si="0"/>
        <v>687400</v>
      </c>
      <c r="S7" s="70">
        <f t="shared" si="0"/>
        <v>1621047</v>
      </c>
      <c r="T7" s="70">
        <f t="shared" si="0"/>
        <v>46075</v>
      </c>
      <c r="U7" s="70">
        <f t="shared" si="0"/>
        <v>2987074</v>
      </c>
      <c r="V7" s="70">
        <f t="shared" si="0"/>
        <v>30032104</v>
      </c>
      <c r="W7" s="70">
        <f t="shared" si="0"/>
        <v>10455973</v>
      </c>
      <c r="X7" s="70">
        <f t="shared" si="0"/>
        <v>1422908</v>
      </c>
      <c r="Y7" s="70">
        <f t="shared" si="0"/>
        <v>116928</v>
      </c>
      <c r="Z7" s="70">
        <f t="shared" si="0"/>
        <v>3419700</v>
      </c>
      <c r="AA7" s="70">
        <f t="shared" si="0"/>
        <v>4485914</v>
      </c>
      <c r="AB7" s="70">
        <f t="shared" si="0"/>
        <v>6775251</v>
      </c>
      <c r="AC7" s="70">
        <f t="shared" si="0"/>
        <v>1010523</v>
      </c>
      <c r="AD7" s="70">
        <f t="shared" si="0"/>
        <v>19576131</v>
      </c>
    </row>
    <row r="8" spans="1:30" s="50" customFormat="1" ht="12" customHeight="1">
      <c r="A8" s="51" t="s">
        <v>246</v>
      </c>
      <c r="B8" s="64" t="s">
        <v>291</v>
      </c>
      <c r="C8" s="51" t="s">
        <v>292</v>
      </c>
      <c r="D8" s="72">
        <f aca="true" t="shared" si="1" ref="D8:D42">SUM(E8,+L8)</f>
        <v>6595220</v>
      </c>
      <c r="E8" s="72">
        <f aca="true" t="shared" si="2" ref="E8:E42">+SUM(F8:I8,K8)</f>
        <v>2535379</v>
      </c>
      <c r="F8" s="72">
        <v>369465</v>
      </c>
      <c r="G8" s="72">
        <v>0</v>
      </c>
      <c r="H8" s="72">
        <v>738500</v>
      </c>
      <c r="I8" s="72">
        <v>1129619</v>
      </c>
      <c r="J8" s="73">
        <v>0</v>
      </c>
      <c r="K8" s="72">
        <v>297795</v>
      </c>
      <c r="L8" s="72">
        <v>4059841</v>
      </c>
      <c r="M8" s="72">
        <f aca="true" t="shared" si="3" ref="M8:M42">SUM(N8,+U8)</f>
        <v>560839</v>
      </c>
      <c r="N8" s="72">
        <f aca="true" t="shared" si="4" ref="N8:N42">+SUM(O8:R8,T8)</f>
        <v>97139</v>
      </c>
      <c r="O8" s="72">
        <v>0</v>
      </c>
      <c r="P8" s="72">
        <v>0</v>
      </c>
      <c r="Q8" s="72">
        <v>0</v>
      </c>
      <c r="R8" s="72">
        <v>96799</v>
      </c>
      <c r="S8" s="73">
        <v>0</v>
      </c>
      <c r="T8" s="72">
        <v>340</v>
      </c>
      <c r="U8" s="72">
        <v>463700</v>
      </c>
      <c r="V8" s="72">
        <f aca="true" t="shared" si="5" ref="V8:V42">+SUM(D8,M8)</f>
        <v>7156059</v>
      </c>
      <c r="W8" s="72">
        <f aca="true" t="shared" si="6" ref="W8:W42">+SUM(E8,N8)</f>
        <v>2632518</v>
      </c>
      <c r="X8" s="72">
        <f aca="true" t="shared" si="7" ref="X8:X42">+SUM(F8,O8)</f>
        <v>369465</v>
      </c>
      <c r="Y8" s="72">
        <f aca="true" t="shared" si="8" ref="Y8:Y42">+SUM(G8,P8)</f>
        <v>0</v>
      </c>
      <c r="Z8" s="72">
        <f aca="true" t="shared" si="9" ref="Z8:Z42">+SUM(H8,Q8)</f>
        <v>738500</v>
      </c>
      <c r="AA8" s="72">
        <f aca="true" t="shared" si="10" ref="AA8:AA42">+SUM(I8,R8)</f>
        <v>1226418</v>
      </c>
      <c r="AB8" s="73">
        <v>0</v>
      </c>
      <c r="AC8" s="72">
        <f aca="true" t="shared" si="11" ref="AC8:AC42">+SUM(K8,T8)</f>
        <v>298135</v>
      </c>
      <c r="AD8" s="72">
        <f aca="true" t="shared" si="12" ref="AD8:AD42">+SUM(L8,U8)</f>
        <v>4523541</v>
      </c>
    </row>
    <row r="9" spans="1:30" s="50" customFormat="1" ht="12" customHeight="1">
      <c r="A9" s="51" t="s">
        <v>288</v>
      </c>
      <c r="B9" s="64" t="s">
        <v>293</v>
      </c>
      <c r="C9" s="51" t="s">
        <v>294</v>
      </c>
      <c r="D9" s="72">
        <f t="shared" si="1"/>
        <v>1518539</v>
      </c>
      <c r="E9" s="72">
        <f t="shared" si="2"/>
        <v>590780</v>
      </c>
      <c r="F9" s="72">
        <v>0</v>
      </c>
      <c r="G9" s="72">
        <v>0</v>
      </c>
      <c r="H9" s="72">
        <v>0</v>
      </c>
      <c r="I9" s="72">
        <v>569580</v>
      </c>
      <c r="J9" s="73">
        <v>0</v>
      </c>
      <c r="K9" s="72">
        <v>21200</v>
      </c>
      <c r="L9" s="72">
        <v>927759</v>
      </c>
      <c r="M9" s="72">
        <f t="shared" si="3"/>
        <v>512714</v>
      </c>
      <c r="N9" s="72">
        <f t="shared" si="4"/>
        <v>139085</v>
      </c>
      <c r="O9" s="72">
        <v>28286</v>
      </c>
      <c r="P9" s="72">
        <v>16802</v>
      </c>
      <c r="Q9" s="72">
        <v>0</v>
      </c>
      <c r="R9" s="72">
        <v>93610</v>
      </c>
      <c r="S9" s="73">
        <v>0</v>
      </c>
      <c r="T9" s="72">
        <v>387</v>
      </c>
      <c r="U9" s="72">
        <v>373629</v>
      </c>
      <c r="V9" s="72">
        <f t="shared" si="5"/>
        <v>2031253</v>
      </c>
      <c r="W9" s="72">
        <f t="shared" si="6"/>
        <v>729865</v>
      </c>
      <c r="X9" s="72">
        <f t="shared" si="7"/>
        <v>28286</v>
      </c>
      <c r="Y9" s="72">
        <f t="shared" si="8"/>
        <v>16802</v>
      </c>
      <c r="Z9" s="72">
        <f t="shared" si="9"/>
        <v>0</v>
      </c>
      <c r="AA9" s="72">
        <f t="shared" si="10"/>
        <v>663190</v>
      </c>
      <c r="AB9" s="73">
        <v>0</v>
      </c>
      <c r="AC9" s="72">
        <f t="shared" si="11"/>
        <v>21587</v>
      </c>
      <c r="AD9" s="72">
        <f t="shared" si="12"/>
        <v>1301388</v>
      </c>
    </row>
    <row r="10" spans="1:30" s="50" customFormat="1" ht="12" customHeight="1">
      <c r="A10" s="51" t="s">
        <v>246</v>
      </c>
      <c r="B10" s="64" t="s">
        <v>295</v>
      </c>
      <c r="C10" s="51" t="s">
        <v>296</v>
      </c>
      <c r="D10" s="72">
        <f t="shared" si="1"/>
        <v>1333137</v>
      </c>
      <c r="E10" s="72">
        <f t="shared" si="2"/>
        <v>19300</v>
      </c>
      <c r="F10" s="72">
        <v>0</v>
      </c>
      <c r="G10" s="72">
        <v>0</v>
      </c>
      <c r="H10" s="72">
        <v>0</v>
      </c>
      <c r="I10" s="72">
        <v>3051</v>
      </c>
      <c r="J10" s="73">
        <v>0</v>
      </c>
      <c r="K10" s="72">
        <v>16249</v>
      </c>
      <c r="L10" s="72">
        <v>1313837</v>
      </c>
      <c r="M10" s="72">
        <f t="shared" si="3"/>
        <v>360545</v>
      </c>
      <c r="N10" s="72">
        <f t="shared" si="4"/>
        <v>0</v>
      </c>
      <c r="O10" s="72">
        <v>0</v>
      </c>
      <c r="P10" s="72">
        <v>0</v>
      </c>
      <c r="Q10" s="72">
        <v>0</v>
      </c>
      <c r="R10" s="72">
        <v>0</v>
      </c>
      <c r="S10" s="73">
        <v>0</v>
      </c>
      <c r="T10" s="72">
        <v>0</v>
      </c>
      <c r="U10" s="72">
        <v>360545</v>
      </c>
      <c r="V10" s="72">
        <f t="shared" si="5"/>
        <v>1693682</v>
      </c>
      <c r="W10" s="72">
        <f t="shared" si="6"/>
        <v>19300</v>
      </c>
      <c r="X10" s="72">
        <f t="shared" si="7"/>
        <v>0</v>
      </c>
      <c r="Y10" s="72">
        <f t="shared" si="8"/>
        <v>0</v>
      </c>
      <c r="Z10" s="72">
        <f t="shared" si="9"/>
        <v>0</v>
      </c>
      <c r="AA10" s="72">
        <f t="shared" si="10"/>
        <v>3051</v>
      </c>
      <c r="AB10" s="73">
        <v>0</v>
      </c>
      <c r="AC10" s="72">
        <f t="shared" si="11"/>
        <v>16249</v>
      </c>
      <c r="AD10" s="72">
        <f t="shared" si="12"/>
        <v>1674382</v>
      </c>
    </row>
    <row r="11" spans="1:30" s="50" customFormat="1" ht="12" customHeight="1">
      <c r="A11" s="51" t="s">
        <v>288</v>
      </c>
      <c r="B11" s="64" t="s">
        <v>297</v>
      </c>
      <c r="C11" s="51" t="s">
        <v>298</v>
      </c>
      <c r="D11" s="72">
        <f t="shared" si="1"/>
        <v>1675582</v>
      </c>
      <c r="E11" s="72">
        <f t="shared" si="2"/>
        <v>331331</v>
      </c>
      <c r="F11" s="72">
        <v>0</v>
      </c>
      <c r="G11" s="72">
        <v>0</v>
      </c>
      <c r="H11" s="72">
        <v>0</v>
      </c>
      <c r="I11" s="72">
        <v>284634</v>
      </c>
      <c r="J11" s="73">
        <v>0</v>
      </c>
      <c r="K11" s="72">
        <v>46697</v>
      </c>
      <c r="L11" s="72">
        <v>1344251</v>
      </c>
      <c r="M11" s="72">
        <f t="shared" si="3"/>
        <v>162675</v>
      </c>
      <c r="N11" s="72">
        <f t="shared" si="4"/>
        <v>0</v>
      </c>
      <c r="O11" s="72">
        <v>0</v>
      </c>
      <c r="P11" s="72">
        <v>0</v>
      </c>
      <c r="Q11" s="72">
        <v>0</v>
      </c>
      <c r="R11" s="72">
        <v>0</v>
      </c>
      <c r="S11" s="73">
        <v>0</v>
      </c>
      <c r="T11" s="72">
        <v>0</v>
      </c>
      <c r="U11" s="72">
        <v>162675</v>
      </c>
      <c r="V11" s="72">
        <f t="shared" si="5"/>
        <v>1838257</v>
      </c>
      <c r="W11" s="72">
        <f t="shared" si="6"/>
        <v>331331</v>
      </c>
      <c r="X11" s="72">
        <f t="shared" si="7"/>
        <v>0</v>
      </c>
      <c r="Y11" s="72">
        <f t="shared" si="8"/>
        <v>0</v>
      </c>
      <c r="Z11" s="72">
        <f t="shared" si="9"/>
        <v>0</v>
      </c>
      <c r="AA11" s="72">
        <f t="shared" si="10"/>
        <v>284634</v>
      </c>
      <c r="AB11" s="73">
        <v>0</v>
      </c>
      <c r="AC11" s="72">
        <f t="shared" si="11"/>
        <v>46697</v>
      </c>
      <c r="AD11" s="72">
        <f t="shared" si="12"/>
        <v>1506926</v>
      </c>
    </row>
    <row r="12" spans="1:30" s="50" customFormat="1" ht="12" customHeight="1">
      <c r="A12" s="53" t="s">
        <v>246</v>
      </c>
      <c r="B12" s="54" t="s">
        <v>299</v>
      </c>
      <c r="C12" s="53" t="s">
        <v>300</v>
      </c>
      <c r="D12" s="74">
        <f t="shared" si="1"/>
        <v>1041377</v>
      </c>
      <c r="E12" s="74">
        <f t="shared" si="2"/>
        <v>301059</v>
      </c>
      <c r="F12" s="74">
        <v>17400</v>
      </c>
      <c r="G12" s="74">
        <v>0</v>
      </c>
      <c r="H12" s="74">
        <v>0</v>
      </c>
      <c r="I12" s="74">
        <v>249256</v>
      </c>
      <c r="J12" s="75">
        <v>0</v>
      </c>
      <c r="K12" s="74">
        <v>34403</v>
      </c>
      <c r="L12" s="74">
        <v>740318</v>
      </c>
      <c r="M12" s="74">
        <f t="shared" si="3"/>
        <v>321818</v>
      </c>
      <c r="N12" s="74">
        <f t="shared" si="4"/>
        <v>62839</v>
      </c>
      <c r="O12" s="74">
        <v>0</v>
      </c>
      <c r="P12" s="74">
        <v>0</v>
      </c>
      <c r="Q12" s="74">
        <v>0</v>
      </c>
      <c r="R12" s="74">
        <v>62170</v>
      </c>
      <c r="S12" s="75">
        <v>0</v>
      </c>
      <c r="T12" s="74">
        <v>669</v>
      </c>
      <c r="U12" s="74">
        <v>258979</v>
      </c>
      <c r="V12" s="74">
        <f t="shared" si="5"/>
        <v>1363195</v>
      </c>
      <c r="W12" s="74">
        <f t="shared" si="6"/>
        <v>363898</v>
      </c>
      <c r="X12" s="74">
        <f t="shared" si="7"/>
        <v>17400</v>
      </c>
      <c r="Y12" s="74">
        <f t="shared" si="8"/>
        <v>0</v>
      </c>
      <c r="Z12" s="74">
        <f t="shared" si="9"/>
        <v>0</v>
      </c>
      <c r="AA12" s="74">
        <f t="shared" si="10"/>
        <v>311426</v>
      </c>
      <c r="AB12" s="75">
        <v>0</v>
      </c>
      <c r="AC12" s="74">
        <f t="shared" si="11"/>
        <v>35072</v>
      </c>
      <c r="AD12" s="74">
        <f t="shared" si="12"/>
        <v>999297</v>
      </c>
    </row>
    <row r="13" spans="1:30" s="50" customFormat="1" ht="12" customHeight="1">
      <c r="A13" s="53" t="s">
        <v>288</v>
      </c>
      <c r="B13" s="54" t="s">
        <v>301</v>
      </c>
      <c r="C13" s="53" t="s">
        <v>302</v>
      </c>
      <c r="D13" s="74">
        <f t="shared" si="1"/>
        <v>4115597</v>
      </c>
      <c r="E13" s="74">
        <f t="shared" si="2"/>
        <v>2794442</v>
      </c>
      <c r="F13" s="74">
        <v>810159</v>
      </c>
      <c r="G13" s="74">
        <v>96076</v>
      </c>
      <c r="H13" s="74">
        <v>1718900</v>
      </c>
      <c r="I13" s="74">
        <v>62824</v>
      </c>
      <c r="J13" s="75">
        <v>0</v>
      </c>
      <c r="K13" s="74">
        <v>106483</v>
      </c>
      <c r="L13" s="74">
        <v>1321155</v>
      </c>
      <c r="M13" s="74">
        <f t="shared" si="3"/>
        <v>206650</v>
      </c>
      <c r="N13" s="74">
        <f t="shared" si="4"/>
        <v>61246</v>
      </c>
      <c r="O13" s="74">
        <v>0</v>
      </c>
      <c r="P13" s="74">
        <v>0</v>
      </c>
      <c r="Q13" s="74">
        <v>0</v>
      </c>
      <c r="R13" s="74">
        <v>61231</v>
      </c>
      <c r="S13" s="75">
        <v>0</v>
      </c>
      <c r="T13" s="74">
        <v>15</v>
      </c>
      <c r="U13" s="74">
        <v>145404</v>
      </c>
      <c r="V13" s="74">
        <f t="shared" si="5"/>
        <v>4322247</v>
      </c>
      <c r="W13" s="74">
        <f t="shared" si="6"/>
        <v>2855688</v>
      </c>
      <c r="X13" s="74">
        <f t="shared" si="7"/>
        <v>810159</v>
      </c>
      <c r="Y13" s="74">
        <f t="shared" si="8"/>
        <v>96076</v>
      </c>
      <c r="Z13" s="74">
        <f t="shared" si="9"/>
        <v>1718900</v>
      </c>
      <c r="AA13" s="74">
        <f t="shared" si="10"/>
        <v>124055</v>
      </c>
      <c r="AB13" s="75">
        <v>0</v>
      </c>
      <c r="AC13" s="74">
        <f t="shared" si="11"/>
        <v>106498</v>
      </c>
      <c r="AD13" s="74">
        <f t="shared" si="12"/>
        <v>1466559</v>
      </c>
    </row>
    <row r="14" spans="1:30" s="50" customFormat="1" ht="12" customHeight="1">
      <c r="A14" s="53" t="s">
        <v>246</v>
      </c>
      <c r="B14" s="54" t="s">
        <v>303</v>
      </c>
      <c r="C14" s="53" t="s">
        <v>304</v>
      </c>
      <c r="D14" s="74">
        <f t="shared" si="1"/>
        <v>1333161</v>
      </c>
      <c r="E14" s="74">
        <f t="shared" si="2"/>
        <v>1710</v>
      </c>
      <c r="F14" s="74">
        <v>0</v>
      </c>
      <c r="G14" s="74">
        <v>0</v>
      </c>
      <c r="H14" s="74">
        <v>0</v>
      </c>
      <c r="I14" s="74">
        <v>1710</v>
      </c>
      <c r="J14" s="75">
        <v>0</v>
      </c>
      <c r="K14" s="74">
        <v>0</v>
      </c>
      <c r="L14" s="74">
        <v>1331451</v>
      </c>
      <c r="M14" s="74">
        <f t="shared" si="3"/>
        <v>165903</v>
      </c>
      <c r="N14" s="74">
        <f t="shared" si="4"/>
        <v>0</v>
      </c>
      <c r="O14" s="74">
        <v>0</v>
      </c>
      <c r="P14" s="74">
        <v>0</v>
      </c>
      <c r="Q14" s="74">
        <v>0</v>
      </c>
      <c r="R14" s="74">
        <v>0</v>
      </c>
      <c r="S14" s="75">
        <v>0</v>
      </c>
      <c r="T14" s="74">
        <v>0</v>
      </c>
      <c r="U14" s="74">
        <v>165903</v>
      </c>
      <c r="V14" s="74">
        <f t="shared" si="5"/>
        <v>1499064</v>
      </c>
      <c r="W14" s="74">
        <f t="shared" si="6"/>
        <v>1710</v>
      </c>
      <c r="X14" s="74">
        <f t="shared" si="7"/>
        <v>0</v>
      </c>
      <c r="Y14" s="74">
        <f t="shared" si="8"/>
        <v>0</v>
      </c>
      <c r="Z14" s="74">
        <f t="shared" si="9"/>
        <v>0</v>
      </c>
      <c r="AA14" s="74">
        <f t="shared" si="10"/>
        <v>1710</v>
      </c>
      <c r="AB14" s="75">
        <v>0</v>
      </c>
      <c r="AC14" s="74">
        <f t="shared" si="11"/>
        <v>0</v>
      </c>
      <c r="AD14" s="74">
        <f t="shared" si="12"/>
        <v>1497354</v>
      </c>
    </row>
    <row r="15" spans="1:30" s="50" customFormat="1" ht="12" customHeight="1">
      <c r="A15" s="53" t="s">
        <v>288</v>
      </c>
      <c r="B15" s="54" t="s">
        <v>305</v>
      </c>
      <c r="C15" s="53" t="s">
        <v>306</v>
      </c>
      <c r="D15" s="74">
        <f t="shared" si="1"/>
        <v>760528</v>
      </c>
      <c r="E15" s="74">
        <f t="shared" si="2"/>
        <v>140193</v>
      </c>
      <c r="F15" s="74">
        <v>0</v>
      </c>
      <c r="G15" s="74">
        <v>1800</v>
      </c>
      <c r="H15" s="74">
        <v>0</v>
      </c>
      <c r="I15" s="74">
        <v>117314</v>
      </c>
      <c r="J15" s="75">
        <v>0</v>
      </c>
      <c r="K15" s="74">
        <v>21079</v>
      </c>
      <c r="L15" s="74">
        <v>620335</v>
      </c>
      <c r="M15" s="74">
        <f t="shared" si="3"/>
        <v>91706</v>
      </c>
      <c r="N15" s="74">
        <f t="shared" si="4"/>
        <v>0</v>
      </c>
      <c r="O15" s="74">
        <v>0</v>
      </c>
      <c r="P15" s="74">
        <v>0</v>
      </c>
      <c r="Q15" s="74">
        <v>0</v>
      </c>
      <c r="R15" s="74">
        <v>0</v>
      </c>
      <c r="S15" s="75">
        <v>0</v>
      </c>
      <c r="T15" s="74">
        <v>0</v>
      </c>
      <c r="U15" s="74">
        <v>91706</v>
      </c>
      <c r="V15" s="74">
        <f t="shared" si="5"/>
        <v>852234</v>
      </c>
      <c r="W15" s="74">
        <f t="shared" si="6"/>
        <v>140193</v>
      </c>
      <c r="X15" s="74">
        <f t="shared" si="7"/>
        <v>0</v>
      </c>
      <c r="Y15" s="74">
        <f t="shared" si="8"/>
        <v>1800</v>
      </c>
      <c r="Z15" s="74">
        <f t="shared" si="9"/>
        <v>0</v>
      </c>
      <c r="AA15" s="74">
        <f t="shared" si="10"/>
        <v>117314</v>
      </c>
      <c r="AB15" s="75">
        <v>0</v>
      </c>
      <c r="AC15" s="74">
        <f t="shared" si="11"/>
        <v>21079</v>
      </c>
      <c r="AD15" s="74">
        <f t="shared" si="12"/>
        <v>712041</v>
      </c>
    </row>
    <row r="16" spans="1:30" s="50" customFormat="1" ht="12" customHeight="1">
      <c r="A16" s="53" t="s">
        <v>246</v>
      </c>
      <c r="B16" s="54" t="s">
        <v>307</v>
      </c>
      <c r="C16" s="53" t="s">
        <v>308</v>
      </c>
      <c r="D16" s="74">
        <f t="shared" si="1"/>
        <v>600626</v>
      </c>
      <c r="E16" s="74">
        <f t="shared" si="2"/>
        <v>12541</v>
      </c>
      <c r="F16" s="74">
        <v>0</v>
      </c>
      <c r="G16" s="74">
        <v>0</v>
      </c>
      <c r="H16" s="74">
        <v>0</v>
      </c>
      <c r="I16" s="74">
        <v>1077</v>
      </c>
      <c r="J16" s="75">
        <v>0</v>
      </c>
      <c r="K16" s="74">
        <v>11464</v>
      </c>
      <c r="L16" s="74">
        <v>588085</v>
      </c>
      <c r="M16" s="74">
        <f t="shared" si="3"/>
        <v>89017</v>
      </c>
      <c r="N16" s="74">
        <f t="shared" si="4"/>
        <v>0</v>
      </c>
      <c r="O16" s="74">
        <v>0</v>
      </c>
      <c r="P16" s="74">
        <v>0</v>
      </c>
      <c r="Q16" s="74">
        <v>0</v>
      </c>
      <c r="R16" s="74">
        <v>0</v>
      </c>
      <c r="S16" s="75">
        <v>0</v>
      </c>
      <c r="T16" s="74">
        <v>0</v>
      </c>
      <c r="U16" s="74">
        <v>89017</v>
      </c>
      <c r="V16" s="74">
        <f t="shared" si="5"/>
        <v>689643</v>
      </c>
      <c r="W16" s="74">
        <f t="shared" si="6"/>
        <v>12541</v>
      </c>
      <c r="X16" s="74">
        <f t="shared" si="7"/>
        <v>0</v>
      </c>
      <c r="Y16" s="74">
        <f t="shared" si="8"/>
        <v>0</v>
      </c>
      <c r="Z16" s="74">
        <f t="shared" si="9"/>
        <v>0</v>
      </c>
      <c r="AA16" s="74">
        <f t="shared" si="10"/>
        <v>1077</v>
      </c>
      <c r="AB16" s="75">
        <v>0</v>
      </c>
      <c r="AC16" s="74">
        <f t="shared" si="11"/>
        <v>11464</v>
      </c>
      <c r="AD16" s="74">
        <f t="shared" si="12"/>
        <v>677102</v>
      </c>
    </row>
    <row r="17" spans="1:30" s="50" customFormat="1" ht="12" customHeight="1">
      <c r="A17" s="53" t="s">
        <v>288</v>
      </c>
      <c r="B17" s="54" t="s">
        <v>309</v>
      </c>
      <c r="C17" s="53" t="s">
        <v>310</v>
      </c>
      <c r="D17" s="74">
        <f t="shared" si="1"/>
        <v>214695</v>
      </c>
      <c r="E17" s="74">
        <f t="shared" si="2"/>
        <v>39505</v>
      </c>
      <c r="F17" s="74">
        <v>0</v>
      </c>
      <c r="G17" s="74">
        <v>0</v>
      </c>
      <c r="H17" s="74">
        <v>0</v>
      </c>
      <c r="I17" s="74">
        <v>39505</v>
      </c>
      <c r="J17" s="75">
        <v>0</v>
      </c>
      <c r="K17" s="74">
        <v>0</v>
      </c>
      <c r="L17" s="74">
        <v>175190</v>
      </c>
      <c r="M17" s="74">
        <f t="shared" si="3"/>
        <v>35004</v>
      </c>
      <c r="N17" s="74">
        <f t="shared" si="4"/>
        <v>0</v>
      </c>
      <c r="O17" s="74">
        <v>0</v>
      </c>
      <c r="P17" s="74">
        <v>0</v>
      </c>
      <c r="Q17" s="74">
        <v>0</v>
      </c>
      <c r="R17" s="74">
        <v>0</v>
      </c>
      <c r="S17" s="75">
        <v>0</v>
      </c>
      <c r="T17" s="74">
        <v>0</v>
      </c>
      <c r="U17" s="74">
        <v>35004</v>
      </c>
      <c r="V17" s="74">
        <f t="shared" si="5"/>
        <v>249699</v>
      </c>
      <c r="W17" s="74">
        <f t="shared" si="6"/>
        <v>39505</v>
      </c>
      <c r="X17" s="74">
        <f t="shared" si="7"/>
        <v>0</v>
      </c>
      <c r="Y17" s="74">
        <f t="shared" si="8"/>
        <v>0</v>
      </c>
      <c r="Z17" s="74">
        <f t="shared" si="9"/>
        <v>0</v>
      </c>
      <c r="AA17" s="74">
        <f t="shared" si="10"/>
        <v>39505</v>
      </c>
      <c r="AB17" s="75">
        <v>0</v>
      </c>
      <c r="AC17" s="74">
        <f t="shared" si="11"/>
        <v>0</v>
      </c>
      <c r="AD17" s="74">
        <f t="shared" si="12"/>
        <v>210194</v>
      </c>
    </row>
    <row r="18" spans="1:30" s="50" customFormat="1" ht="12" customHeight="1">
      <c r="A18" s="53" t="s">
        <v>246</v>
      </c>
      <c r="B18" s="54" t="s">
        <v>311</v>
      </c>
      <c r="C18" s="53" t="s">
        <v>312</v>
      </c>
      <c r="D18" s="74">
        <f t="shared" si="1"/>
        <v>2050838</v>
      </c>
      <c r="E18" s="74">
        <f t="shared" si="2"/>
        <v>1200587</v>
      </c>
      <c r="F18" s="74">
        <v>0</v>
      </c>
      <c r="G18" s="74">
        <v>0</v>
      </c>
      <c r="H18" s="74">
        <v>962300</v>
      </c>
      <c r="I18" s="74">
        <v>156873</v>
      </c>
      <c r="J18" s="75">
        <v>0</v>
      </c>
      <c r="K18" s="74">
        <v>81414</v>
      </c>
      <c r="L18" s="74">
        <v>850251</v>
      </c>
      <c r="M18" s="74">
        <f t="shared" si="3"/>
        <v>123120</v>
      </c>
      <c r="N18" s="74">
        <f t="shared" si="4"/>
        <v>0</v>
      </c>
      <c r="O18" s="74">
        <v>0</v>
      </c>
      <c r="P18" s="74">
        <v>0</v>
      </c>
      <c r="Q18" s="74">
        <v>0</v>
      </c>
      <c r="R18" s="74">
        <v>0</v>
      </c>
      <c r="S18" s="75">
        <v>0</v>
      </c>
      <c r="T18" s="74">
        <v>0</v>
      </c>
      <c r="U18" s="74">
        <v>123120</v>
      </c>
      <c r="V18" s="74">
        <f t="shared" si="5"/>
        <v>2173958</v>
      </c>
      <c r="W18" s="74">
        <f t="shared" si="6"/>
        <v>1200587</v>
      </c>
      <c r="X18" s="74">
        <f t="shared" si="7"/>
        <v>0</v>
      </c>
      <c r="Y18" s="74">
        <f t="shared" si="8"/>
        <v>0</v>
      </c>
      <c r="Z18" s="74">
        <f t="shared" si="9"/>
        <v>962300</v>
      </c>
      <c r="AA18" s="74">
        <f t="shared" si="10"/>
        <v>156873</v>
      </c>
      <c r="AB18" s="75">
        <v>0</v>
      </c>
      <c r="AC18" s="74">
        <f t="shared" si="11"/>
        <v>81414</v>
      </c>
      <c r="AD18" s="74">
        <f t="shared" si="12"/>
        <v>973371</v>
      </c>
    </row>
    <row r="19" spans="1:30" s="50" customFormat="1" ht="12" customHeight="1">
      <c r="A19" s="53" t="s">
        <v>288</v>
      </c>
      <c r="B19" s="54" t="s">
        <v>313</v>
      </c>
      <c r="C19" s="53" t="s">
        <v>314</v>
      </c>
      <c r="D19" s="74">
        <f t="shared" si="1"/>
        <v>341242</v>
      </c>
      <c r="E19" s="74">
        <f t="shared" si="2"/>
        <v>65575</v>
      </c>
      <c r="F19" s="74">
        <v>0</v>
      </c>
      <c r="G19" s="74">
        <v>0</v>
      </c>
      <c r="H19" s="74">
        <v>0</v>
      </c>
      <c r="I19" s="74">
        <v>61840</v>
      </c>
      <c r="J19" s="75">
        <v>0</v>
      </c>
      <c r="K19" s="74">
        <v>3735</v>
      </c>
      <c r="L19" s="74">
        <v>275667</v>
      </c>
      <c r="M19" s="74">
        <f t="shared" si="3"/>
        <v>49006</v>
      </c>
      <c r="N19" s="74">
        <f t="shared" si="4"/>
        <v>0</v>
      </c>
      <c r="O19" s="74">
        <v>0</v>
      </c>
      <c r="P19" s="74">
        <v>0</v>
      </c>
      <c r="Q19" s="74">
        <v>0</v>
      </c>
      <c r="R19" s="74">
        <v>0</v>
      </c>
      <c r="S19" s="75">
        <v>0</v>
      </c>
      <c r="T19" s="74">
        <v>0</v>
      </c>
      <c r="U19" s="74">
        <v>49006</v>
      </c>
      <c r="V19" s="74">
        <f t="shared" si="5"/>
        <v>390248</v>
      </c>
      <c r="W19" s="74">
        <f t="shared" si="6"/>
        <v>65575</v>
      </c>
      <c r="X19" s="74">
        <f t="shared" si="7"/>
        <v>0</v>
      </c>
      <c r="Y19" s="74">
        <f t="shared" si="8"/>
        <v>0</v>
      </c>
      <c r="Z19" s="74">
        <f t="shared" si="9"/>
        <v>0</v>
      </c>
      <c r="AA19" s="74">
        <f t="shared" si="10"/>
        <v>61840</v>
      </c>
      <c r="AB19" s="75">
        <v>0</v>
      </c>
      <c r="AC19" s="74">
        <f t="shared" si="11"/>
        <v>3735</v>
      </c>
      <c r="AD19" s="74">
        <f t="shared" si="12"/>
        <v>324673</v>
      </c>
    </row>
    <row r="20" spans="1:30" s="50" customFormat="1" ht="12" customHeight="1">
      <c r="A20" s="53" t="s">
        <v>246</v>
      </c>
      <c r="B20" s="54" t="s">
        <v>315</v>
      </c>
      <c r="C20" s="53" t="s">
        <v>316</v>
      </c>
      <c r="D20" s="74">
        <f t="shared" si="1"/>
        <v>252351</v>
      </c>
      <c r="E20" s="74">
        <f t="shared" si="2"/>
        <v>17135</v>
      </c>
      <c r="F20" s="74">
        <v>0</v>
      </c>
      <c r="G20" s="74">
        <v>0</v>
      </c>
      <c r="H20" s="74">
        <v>0</v>
      </c>
      <c r="I20" s="74">
        <v>280</v>
      </c>
      <c r="J20" s="75">
        <v>0</v>
      </c>
      <c r="K20" s="74">
        <v>16855</v>
      </c>
      <c r="L20" s="74">
        <v>235216</v>
      </c>
      <c r="M20" s="74">
        <f t="shared" si="3"/>
        <v>81473</v>
      </c>
      <c r="N20" s="74">
        <f t="shared" si="4"/>
        <v>0</v>
      </c>
      <c r="O20" s="74">
        <v>0</v>
      </c>
      <c r="P20" s="74">
        <v>0</v>
      </c>
      <c r="Q20" s="74">
        <v>0</v>
      </c>
      <c r="R20" s="74">
        <v>0</v>
      </c>
      <c r="S20" s="75">
        <v>0</v>
      </c>
      <c r="T20" s="74">
        <v>0</v>
      </c>
      <c r="U20" s="74">
        <v>81473</v>
      </c>
      <c r="V20" s="74">
        <f t="shared" si="5"/>
        <v>333824</v>
      </c>
      <c r="W20" s="74">
        <f t="shared" si="6"/>
        <v>17135</v>
      </c>
      <c r="X20" s="74">
        <f t="shared" si="7"/>
        <v>0</v>
      </c>
      <c r="Y20" s="74">
        <f t="shared" si="8"/>
        <v>0</v>
      </c>
      <c r="Z20" s="74">
        <f t="shared" si="9"/>
        <v>0</v>
      </c>
      <c r="AA20" s="74">
        <f t="shared" si="10"/>
        <v>280</v>
      </c>
      <c r="AB20" s="75">
        <v>0</v>
      </c>
      <c r="AC20" s="74">
        <f t="shared" si="11"/>
        <v>16855</v>
      </c>
      <c r="AD20" s="74">
        <f t="shared" si="12"/>
        <v>316689</v>
      </c>
    </row>
    <row r="21" spans="1:30" s="50" customFormat="1" ht="12" customHeight="1">
      <c r="A21" s="53" t="s">
        <v>288</v>
      </c>
      <c r="B21" s="54" t="s">
        <v>317</v>
      </c>
      <c r="C21" s="53" t="s">
        <v>318</v>
      </c>
      <c r="D21" s="74">
        <f t="shared" si="1"/>
        <v>432853</v>
      </c>
      <c r="E21" s="74">
        <f t="shared" si="2"/>
        <v>276</v>
      </c>
      <c r="F21" s="74">
        <v>0</v>
      </c>
      <c r="G21" s="74">
        <v>0</v>
      </c>
      <c r="H21" s="74">
        <v>0</v>
      </c>
      <c r="I21" s="74">
        <v>0</v>
      </c>
      <c r="J21" s="75">
        <v>0</v>
      </c>
      <c r="K21" s="74">
        <v>276</v>
      </c>
      <c r="L21" s="74">
        <v>432577</v>
      </c>
      <c r="M21" s="74">
        <f t="shared" si="3"/>
        <v>54702</v>
      </c>
      <c r="N21" s="74">
        <f t="shared" si="4"/>
        <v>0</v>
      </c>
      <c r="O21" s="74">
        <v>0</v>
      </c>
      <c r="P21" s="74">
        <v>0</v>
      </c>
      <c r="Q21" s="74">
        <v>0</v>
      </c>
      <c r="R21" s="74">
        <v>0</v>
      </c>
      <c r="S21" s="75">
        <v>0</v>
      </c>
      <c r="T21" s="74">
        <v>0</v>
      </c>
      <c r="U21" s="74">
        <v>54702</v>
      </c>
      <c r="V21" s="74">
        <f t="shared" si="5"/>
        <v>487555</v>
      </c>
      <c r="W21" s="74">
        <f t="shared" si="6"/>
        <v>276</v>
      </c>
      <c r="X21" s="74">
        <f t="shared" si="7"/>
        <v>0</v>
      </c>
      <c r="Y21" s="74">
        <f t="shared" si="8"/>
        <v>0</v>
      </c>
      <c r="Z21" s="74">
        <f t="shared" si="9"/>
        <v>0</v>
      </c>
      <c r="AA21" s="74">
        <f t="shared" si="10"/>
        <v>0</v>
      </c>
      <c r="AB21" s="75">
        <v>0</v>
      </c>
      <c r="AC21" s="74">
        <f t="shared" si="11"/>
        <v>276</v>
      </c>
      <c r="AD21" s="74">
        <f t="shared" si="12"/>
        <v>487279</v>
      </c>
    </row>
    <row r="22" spans="1:30" s="50" customFormat="1" ht="12" customHeight="1">
      <c r="A22" s="53" t="s">
        <v>246</v>
      </c>
      <c r="B22" s="54" t="s">
        <v>319</v>
      </c>
      <c r="C22" s="53" t="s">
        <v>320</v>
      </c>
      <c r="D22" s="74">
        <f t="shared" si="1"/>
        <v>261869</v>
      </c>
      <c r="E22" s="74">
        <f t="shared" si="2"/>
        <v>857</v>
      </c>
      <c r="F22" s="74">
        <v>0</v>
      </c>
      <c r="G22" s="74">
        <v>450</v>
      </c>
      <c r="H22" s="74">
        <v>0</v>
      </c>
      <c r="I22" s="74">
        <v>107</v>
      </c>
      <c r="J22" s="75">
        <v>0</v>
      </c>
      <c r="K22" s="74">
        <v>300</v>
      </c>
      <c r="L22" s="74">
        <v>261012</v>
      </c>
      <c r="M22" s="74">
        <f t="shared" si="3"/>
        <v>44352</v>
      </c>
      <c r="N22" s="74">
        <f t="shared" si="4"/>
        <v>24</v>
      </c>
      <c r="O22" s="74">
        <v>0</v>
      </c>
      <c r="P22" s="74">
        <v>0</v>
      </c>
      <c r="Q22" s="74">
        <v>0</v>
      </c>
      <c r="R22" s="74">
        <v>0</v>
      </c>
      <c r="S22" s="75">
        <v>0</v>
      </c>
      <c r="T22" s="74">
        <v>24</v>
      </c>
      <c r="U22" s="74">
        <v>44328</v>
      </c>
      <c r="V22" s="74">
        <f t="shared" si="5"/>
        <v>306221</v>
      </c>
      <c r="W22" s="74">
        <f t="shared" si="6"/>
        <v>881</v>
      </c>
      <c r="X22" s="74">
        <f t="shared" si="7"/>
        <v>0</v>
      </c>
      <c r="Y22" s="74">
        <f t="shared" si="8"/>
        <v>450</v>
      </c>
      <c r="Z22" s="74">
        <f t="shared" si="9"/>
        <v>0</v>
      </c>
      <c r="AA22" s="74">
        <f t="shared" si="10"/>
        <v>107</v>
      </c>
      <c r="AB22" s="75">
        <v>0</v>
      </c>
      <c r="AC22" s="74">
        <f t="shared" si="11"/>
        <v>324</v>
      </c>
      <c r="AD22" s="74">
        <f t="shared" si="12"/>
        <v>305340</v>
      </c>
    </row>
    <row r="23" spans="1:30" s="50" customFormat="1" ht="12" customHeight="1">
      <c r="A23" s="53" t="s">
        <v>288</v>
      </c>
      <c r="B23" s="54" t="s">
        <v>321</v>
      </c>
      <c r="C23" s="53" t="s">
        <v>322</v>
      </c>
      <c r="D23" s="74">
        <f t="shared" si="1"/>
        <v>46001</v>
      </c>
      <c r="E23" s="74">
        <f t="shared" si="2"/>
        <v>834</v>
      </c>
      <c r="F23" s="74">
        <v>0</v>
      </c>
      <c r="G23" s="74">
        <v>0</v>
      </c>
      <c r="H23" s="74">
        <v>0</v>
      </c>
      <c r="I23" s="74">
        <v>184</v>
      </c>
      <c r="J23" s="75">
        <v>0</v>
      </c>
      <c r="K23" s="74">
        <v>650</v>
      </c>
      <c r="L23" s="74">
        <v>45167</v>
      </c>
      <c r="M23" s="74">
        <f t="shared" si="3"/>
        <v>17280</v>
      </c>
      <c r="N23" s="74">
        <f t="shared" si="4"/>
        <v>0</v>
      </c>
      <c r="O23" s="74">
        <v>0</v>
      </c>
      <c r="P23" s="74">
        <v>0</v>
      </c>
      <c r="Q23" s="74">
        <v>0</v>
      </c>
      <c r="R23" s="74">
        <v>0</v>
      </c>
      <c r="S23" s="75">
        <v>0</v>
      </c>
      <c r="T23" s="74">
        <v>0</v>
      </c>
      <c r="U23" s="74">
        <v>17280</v>
      </c>
      <c r="V23" s="74">
        <f t="shared" si="5"/>
        <v>63281</v>
      </c>
      <c r="W23" s="74">
        <f t="shared" si="6"/>
        <v>834</v>
      </c>
      <c r="X23" s="74">
        <f t="shared" si="7"/>
        <v>0</v>
      </c>
      <c r="Y23" s="74">
        <f t="shared" si="8"/>
        <v>0</v>
      </c>
      <c r="Z23" s="74">
        <f t="shared" si="9"/>
        <v>0</v>
      </c>
      <c r="AA23" s="74">
        <f t="shared" si="10"/>
        <v>184</v>
      </c>
      <c r="AB23" s="75">
        <v>0</v>
      </c>
      <c r="AC23" s="74">
        <f t="shared" si="11"/>
        <v>650</v>
      </c>
      <c r="AD23" s="74">
        <f t="shared" si="12"/>
        <v>62447</v>
      </c>
    </row>
    <row r="24" spans="1:30" s="50" customFormat="1" ht="12" customHeight="1">
      <c r="A24" s="53" t="s">
        <v>246</v>
      </c>
      <c r="B24" s="54" t="s">
        <v>323</v>
      </c>
      <c r="C24" s="53" t="s">
        <v>324</v>
      </c>
      <c r="D24" s="74">
        <f t="shared" si="1"/>
        <v>131239</v>
      </c>
      <c r="E24" s="74">
        <f t="shared" si="2"/>
        <v>0</v>
      </c>
      <c r="F24" s="74">
        <v>0</v>
      </c>
      <c r="G24" s="74">
        <v>0</v>
      </c>
      <c r="H24" s="74">
        <v>0</v>
      </c>
      <c r="I24" s="74">
        <v>0</v>
      </c>
      <c r="J24" s="75">
        <v>0</v>
      </c>
      <c r="K24" s="74">
        <v>0</v>
      </c>
      <c r="L24" s="74">
        <v>131239</v>
      </c>
      <c r="M24" s="74">
        <f t="shared" si="3"/>
        <v>45768</v>
      </c>
      <c r="N24" s="74">
        <f t="shared" si="4"/>
        <v>0</v>
      </c>
      <c r="O24" s="74">
        <v>0</v>
      </c>
      <c r="P24" s="74">
        <v>0</v>
      </c>
      <c r="Q24" s="74">
        <v>0</v>
      </c>
      <c r="R24" s="74">
        <v>0</v>
      </c>
      <c r="S24" s="75">
        <v>0</v>
      </c>
      <c r="T24" s="74">
        <v>0</v>
      </c>
      <c r="U24" s="74">
        <v>45768</v>
      </c>
      <c r="V24" s="74">
        <f t="shared" si="5"/>
        <v>177007</v>
      </c>
      <c r="W24" s="74">
        <f t="shared" si="6"/>
        <v>0</v>
      </c>
      <c r="X24" s="74">
        <f t="shared" si="7"/>
        <v>0</v>
      </c>
      <c r="Y24" s="74">
        <f t="shared" si="8"/>
        <v>0</v>
      </c>
      <c r="Z24" s="74">
        <f t="shared" si="9"/>
        <v>0</v>
      </c>
      <c r="AA24" s="74">
        <f t="shared" si="10"/>
        <v>0</v>
      </c>
      <c r="AB24" s="75">
        <v>0</v>
      </c>
      <c r="AC24" s="74">
        <f t="shared" si="11"/>
        <v>0</v>
      </c>
      <c r="AD24" s="74">
        <f t="shared" si="12"/>
        <v>177007</v>
      </c>
    </row>
    <row r="25" spans="1:30" s="50" customFormat="1" ht="12" customHeight="1">
      <c r="A25" s="53" t="s">
        <v>288</v>
      </c>
      <c r="B25" s="54" t="s">
        <v>325</v>
      </c>
      <c r="C25" s="53" t="s">
        <v>326</v>
      </c>
      <c r="D25" s="74">
        <f t="shared" si="1"/>
        <v>90851</v>
      </c>
      <c r="E25" s="74">
        <f t="shared" si="2"/>
        <v>0</v>
      </c>
      <c r="F25" s="74">
        <v>0</v>
      </c>
      <c r="G25" s="74">
        <v>0</v>
      </c>
      <c r="H25" s="74">
        <v>0</v>
      </c>
      <c r="I25" s="74">
        <v>0</v>
      </c>
      <c r="J25" s="75">
        <v>0</v>
      </c>
      <c r="K25" s="74">
        <v>0</v>
      </c>
      <c r="L25" s="74">
        <v>90851</v>
      </c>
      <c r="M25" s="74">
        <f t="shared" si="3"/>
        <v>28266</v>
      </c>
      <c r="N25" s="74">
        <f t="shared" si="4"/>
        <v>0</v>
      </c>
      <c r="O25" s="74">
        <v>0</v>
      </c>
      <c r="P25" s="74">
        <v>0</v>
      </c>
      <c r="Q25" s="74">
        <v>0</v>
      </c>
      <c r="R25" s="74">
        <v>0</v>
      </c>
      <c r="S25" s="75">
        <v>0</v>
      </c>
      <c r="T25" s="74">
        <v>0</v>
      </c>
      <c r="U25" s="74">
        <v>28266</v>
      </c>
      <c r="V25" s="74">
        <f t="shared" si="5"/>
        <v>119117</v>
      </c>
      <c r="W25" s="74">
        <f t="shared" si="6"/>
        <v>0</v>
      </c>
      <c r="X25" s="74">
        <f t="shared" si="7"/>
        <v>0</v>
      </c>
      <c r="Y25" s="74">
        <f t="shared" si="8"/>
        <v>0</v>
      </c>
      <c r="Z25" s="74">
        <f t="shared" si="9"/>
        <v>0</v>
      </c>
      <c r="AA25" s="74">
        <f t="shared" si="10"/>
        <v>0</v>
      </c>
      <c r="AB25" s="75">
        <v>0</v>
      </c>
      <c r="AC25" s="74">
        <f t="shared" si="11"/>
        <v>0</v>
      </c>
      <c r="AD25" s="74">
        <f t="shared" si="12"/>
        <v>119117</v>
      </c>
    </row>
    <row r="26" spans="1:30" s="50" customFormat="1" ht="12" customHeight="1">
      <c r="A26" s="53" t="s">
        <v>246</v>
      </c>
      <c r="B26" s="54" t="s">
        <v>327</v>
      </c>
      <c r="C26" s="53" t="s">
        <v>328</v>
      </c>
      <c r="D26" s="74">
        <f t="shared" si="1"/>
        <v>60292</v>
      </c>
      <c r="E26" s="74">
        <f t="shared" si="2"/>
        <v>0</v>
      </c>
      <c r="F26" s="74">
        <v>0</v>
      </c>
      <c r="G26" s="74">
        <v>0</v>
      </c>
      <c r="H26" s="74">
        <v>0</v>
      </c>
      <c r="I26" s="74">
        <v>0</v>
      </c>
      <c r="J26" s="75">
        <v>0</v>
      </c>
      <c r="K26" s="74">
        <v>0</v>
      </c>
      <c r="L26" s="74">
        <v>60292</v>
      </c>
      <c r="M26" s="74">
        <f t="shared" si="3"/>
        <v>23319</v>
      </c>
      <c r="N26" s="74">
        <f t="shared" si="4"/>
        <v>0</v>
      </c>
      <c r="O26" s="74">
        <v>0</v>
      </c>
      <c r="P26" s="74">
        <v>0</v>
      </c>
      <c r="Q26" s="74">
        <v>0</v>
      </c>
      <c r="R26" s="74">
        <v>0</v>
      </c>
      <c r="S26" s="75">
        <v>0</v>
      </c>
      <c r="T26" s="74">
        <v>0</v>
      </c>
      <c r="U26" s="74">
        <v>23319</v>
      </c>
      <c r="V26" s="74">
        <f t="shared" si="5"/>
        <v>83611</v>
      </c>
      <c r="W26" s="74">
        <f t="shared" si="6"/>
        <v>0</v>
      </c>
      <c r="X26" s="74">
        <f t="shared" si="7"/>
        <v>0</v>
      </c>
      <c r="Y26" s="74">
        <f t="shared" si="8"/>
        <v>0</v>
      </c>
      <c r="Z26" s="74">
        <f t="shared" si="9"/>
        <v>0</v>
      </c>
      <c r="AA26" s="74">
        <f t="shared" si="10"/>
        <v>0</v>
      </c>
      <c r="AB26" s="75">
        <v>0</v>
      </c>
      <c r="AC26" s="74">
        <f t="shared" si="11"/>
        <v>0</v>
      </c>
      <c r="AD26" s="74">
        <f t="shared" si="12"/>
        <v>83611</v>
      </c>
    </row>
    <row r="27" spans="1:30" s="50" customFormat="1" ht="12" customHeight="1">
      <c r="A27" s="53" t="s">
        <v>288</v>
      </c>
      <c r="B27" s="54" t="s">
        <v>329</v>
      </c>
      <c r="C27" s="53" t="s">
        <v>330</v>
      </c>
      <c r="D27" s="74">
        <f t="shared" si="1"/>
        <v>96464</v>
      </c>
      <c r="E27" s="74">
        <f t="shared" si="2"/>
        <v>0</v>
      </c>
      <c r="F27" s="74">
        <v>0</v>
      </c>
      <c r="G27" s="74">
        <v>0</v>
      </c>
      <c r="H27" s="74">
        <v>0</v>
      </c>
      <c r="I27" s="74">
        <v>0</v>
      </c>
      <c r="J27" s="75">
        <v>0</v>
      </c>
      <c r="K27" s="74">
        <v>0</v>
      </c>
      <c r="L27" s="74">
        <v>96464</v>
      </c>
      <c r="M27" s="74">
        <f t="shared" si="3"/>
        <v>33351</v>
      </c>
      <c r="N27" s="74">
        <f t="shared" si="4"/>
        <v>0</v>
      </c>
      <c r="O27" s="74">
        <v>0</v>
      </c>
      <c r="P27" s="74">
        <v>0</v>
      </c>
      <c r="Q27" s="74">
        <v>0</v>
      </c>
      <c r="R27" s="74">
        <v>0</v>
      </c>
      <c r="S27" s="75">
        <v>0</v>
      </c>
      <c r="T27" s="74">
        <v>0</v>
      </c>
      <c r="U27" s="74">
        <v>33351</v>
      </c>
      <c r="V27" s="74">
        <f t="shared" si="5"/>
        <v>129815</v>
      </c>
      <c r="W27" s="74">
        <f t="shared" si="6"/>
        <v>0</v>
      </c>
      <c r="X27" s="74">
        <f t="shared" si="7"/>
        <v>0</v>
      </c>
      <c r="Y27" s="74">
        <f t="shared" si="8"/>
        <v>0</v>
      </c>
      <c r="Z27" s="74">
        <f t="shared" si="9"/>
        <v>0</v>
      </c>
      <c r="AA27" s="74">
        <f t="shared" si="10"/>
        <v>0</v>
      </c>
      <c r="AB27" s="75">
        <v>0</v>
      </c>
      <c r="AC27" s="74">
        <f t="shared" si="11"/>
        <v>0</v>
      </c>
      <c r="AD27" s="74">
        <f t="shared" si="12"/>
        <v>129815</v>
      </c>
    </row>
    <row r="28" spans="1:30" s="50" customFormat="1" ht="12" customHeight="1">
      <c r="A28" s="53" t="s">
        <v>246</v>
      </c>
      <c r="B28" s="54" t="s">
        <v>331</v>
      </c>
      <c r="C28" s="53" t="s">
        <v>332</v>
      </c>
      <c r="D28" s="74">
        <f t="shared" si="1"/>
        <v>362551</v>
      </c>
      <c r="E28" s="74">
        <f t="shared" si="2"/>
        <v>69798</v>
      </c>
      <c r="F28" s="74">
        <v>0</v>
      </c>
      <c r="G28" s="74">
        <v>0</v>
      </c>
      <c r="H28" s="74">
        <v>0</v>
      </c>
      <c r="I28" s="74">
        <v>63828</v>
      </c>
      <c r="J28" s="75">
        <v>0</v>
      </c>
      <c r="K28" s="74">
        <v>5970</v>
      </c>
      <c r="L28" s="74">
        <v>292753</v>
      </c>
      <c r="M28" s="74">
        <f t="shared" si="3"/>
        <v>64060</v>
      </c>
      <c r="N28" s="74">
        <f t="shared" si="4"/>
        <v>0</v>
      </c>
      <c r="O28" s="74">
        <v>0</v>
      </c>
      <c r="P28" s="74">
        <v>0</v>
      </c>
      <c r="Q28" s="74">
        <v>0</v>
      </c>
      <c r="R28" s="74">
        <v>0</v>
      </c>
      <c r="S28" s="75">
        <v>0</v>
      </c>
      <c r="T28" s="74">
        <v>0</v>
      </c>
      <c r="U28" s="74">
        <v>64060</v>
      </c>
      <c r="V28" s="74">
        <f t="shared" si="5"/>
        <v>426611</v>
      </c>
      <c r="W28" s="74">
        <f t="shared" si="6"/>
        <v>69798</v>
      </c>
      <c r="X28" s="74">
        <f t="shared" si="7"/>
        <v>0</v>
      </c>
      <c r="Y28" s="74">
        <f t="shared" si="8"/>
        <v>0</v>
      </c>
      <c r="Z28" s="74">
        <f t="shared" si="9"/>
        <v>0</v>
      </c>
      <c r="AA28" s="74">
        <f t="shared" si="10"/>
        <v>63828</v>
      </c>
      <c r="AB28" s="75">
        <v>0</v>
      </c>
      <c r="AC28" s="74">
        <f t="shared" si="11"/>
        <v>5970</v>
      </c>
      <c r="AD28" s="74">
        <f t="shared" si="12"/>
        <v>356813</v>
      </c>
    </row>
    <row r="29" spans="1:30" s="50" customFormat="1" ht="12" customHeight="1">
      <c r="A29" s="53" t="s">
        <v>246</v>
      </c>
      <c r="B29" s="54" t="s">
        <v>333</v>
      </c>
      <c r="C29" s="53" t="s">
        <v>334</v>
      </c>
      <c r="D29" s="74">
        <f t="shared" si="1"/>
        <v>163486</v>
      </c>
      <c r="E29" s="74">
        <f t="shared" si="2"/>
        <v>54</v>
      </c>
      <c r="F29" s="74">
        <v>0</v>
      </c>
      <c r="G29" s="74">
        <v>0</v>
      </c>
      <c r="H29" s="74">
        <v>0</v>
      </c>
      <c r="I29" s="74">
        <v>54</v>
      </c>
      <c r="J29" s="75">
        <v>0</v>
      </c>
      <c r="K29" s="74">
        <v>0</v>
      </c>
      <c r="L29" s="74">
        <v>163432</v>
      </c>
      <c r="M29" s="74">
        <f t="shared" si="3"/>
        <v>26956</v>
      </c>
      <c r="N29" s="74">
        <f t="shared" si="4"/>
        <v>0</v>
      </c>
      <c r="O29" s="74">
        <v>0</v>
      </c>
      <c r="P29" s="74">
        <v>0</v>
      </c>
      <c r="Q29" s="74">
        <v>0</v>
      </c>
      <c r="R29" s="74">
        <v>0</v>
      </c>
      <c r="S29" s="75">
        <v>0</v>
      </c>
      <c r="T29" s="74">
        <v>0</v>
      </c>
      <c r="U29" s="74">
        <v>26956</v>
      </c>
      <c r="V29" s="74">
        <f t="shared" si="5"/>
        <v>190442</v>
      </c>
      <c r="W29" s="74">
        <f t="shared" si="6"/>
        <v>54</v>
      </c>
      <c r="X29" s="74">
        <f t="shared" si="7"/>
        <v>0</v>
      </c>
      <c r="Y29" s="74">
        <f t="shared" si="8"/>
        <v>0</v>
      </c>
      <c r="Z29" s="74">
        <f t="shared" si="9"/>
        <v>0</v>
      </c>
      <c r="AA29" s="74">
        <f t="shared" si="10"/>
        <v>54</v>
      </c>
      <c r="AB29" s="75">
        <v>0</v>
      </c>
      <c r="AC29" s="74">
        <f t="shared" si="11"/>
        <v>0</v>
      </c>
      <c r="AD29" s="74">
        <f t="shared" si="12"/>
        <v>190388</v>
      </c>
    </row>
    <row r="30" spans="1:30" s="50" customFormat="1" ht="12" customHeight="1">
      <c r="A30" s="53" t="s">
        <v>246</v>
      </c>
      <c r="B30" s="54" t="s">
        <v>335</v>
      </c>
      <c r="C30" s="53" t="s">
        <v>336</v>
      </c>
      <c r="D30" s="74">
        <f t="shared" si="1"/>
        <v>146028</v>
      </c>
      <c r="E30" s="74">
        <f t="shared" si="2"/>
        <v>841</v>
      </c>
      <c r="F30" s="74">
        <v>0</v>
      </c>
      <c r="G30" s="74">
        <v>0</v>
      </c>
      <c r="H30" s="74">
        <v>0</v>
      </c>
      <c r="I30" s="74">
        <v>279</v>
      </c>
      <c r="J30" s="75">
        <v>0</v>
      </c>
      <c r="K30" s="74">
        <v>562</v>
      </c>
      <c r="L30" s="74">
        <v>145187</v>
      </c>
      <c r="M30" s="74">
        <f t="shared" si="3"/>
        <v>75871</v>
      </c>
      <c r="N30" s="74">
        <f t="shared" si="4"/>
        <v>0</v>
      </c>
      <c r="O30" s="74">
        <v>0</v>
      </c>
      <c r="P30" s="74">
        <v>0</v>
      </c>
      <c r="Q30" s="74">
        <v>0</v>
      </c>
      <c r="R30" s="74">
        <v>0</v>
      </c>
      <c r="S30" s="75">
        <v>0</v>
      </c>
      <c r="T30" s="74">
        <v>0</v>
      </c>
      <c r="U30" s="74">
        <v>75871</v>
      </c>
      <c r="V30" s="74">
        <f t="shared" si="5"/>
        <v>221899</v>
      </c>
      <c r="W30" s="74">
        <f t="shared" si="6"/>
        <v>841</v>
      </c>
      <c r="X30" s="74">
        <f t="shared" si="7"/>
        <v>0</v>
      </c>
      <c r="Y30" s="74">
        <f t="shared" si="8"/>
        <v>0</v>
      </c>
      <c r="Z30" s="74">
        <f t="shared" si="9"/>
        <v>0</v>
      </c>
      <c r="AA30" s="74">
        <f t="shared" si="10"/>
        <v>279</v>
      </c>
      <c r="AB30" s="75">
        <v>0</v>
      </c>
      <c r="AC30" s="74">
        <f t="shared" si="11"/>
        <v>562</v>
      </c>
      <c r="AD30" s="74">
        <f t="shared" si="12"/>
        <v>221058</v>
      </c>
    </row>
    <row r="31" spans="1:30" s="50" customFormat="1" ht="12" customHeight="1">
      <c r="A31" s="53" t="s">
        <v>246</v>
      </c>
      <c r="B31" s="54" t="s">
        <v>337</v>
      </c>
      <c r="C31" s="53" t="s">
        <v>338</v>
      </c>
      <c r="D31" s="74">
        <f t="shared" si="1"/>
        <v>80509</v>
      </c>
      <c r="E31" s="74">
        <f t="shared" si="2"/>
        <v>10493</v>
      </c>
      <c r="F31" s="74">
        <v>0</v>
      </c>
      <c r="G31" s="74">
        <v>1800</v>
      </c>
      <c r="H31" s="74">
        <v>0</v>
      </c>
      <c r="I31" s="74">
        <v>8636</v>
      </c>
      <c r="J31" s="75">
        <v>0</v>
      </c>
      <c r="K31" s="74">
        <v>57</v>
      </c>
      <c r="L31" s="74">
        <v>70016</v>
      </c>
      <c r="M31" s="74">
        <f t="shared" si="3"/>
        <v>22403</v>
      </c>
      <c r="N31" s="74">
        <f t="shared" si="4"/>
        <v>0</v>
      </c>
      <c r="O31" s="74">
        <v>0</v>
      </c>
      <c r="P31" s="74">
        <v>0</v>
      </c>
      <c r="Q31" s="74">
        <v>0</v>
      </c>
      <c r="R31" s="74">
        <v>0</v>
      </c>
      <c r="S31" s="75">
        <v>0</v>
      </c>
      <c r="T31" s="74">
        <v>0</v>
      </c>
      <c r="U31" s="74">
        <v>22403</v>
      </c>
      <c r="V31" s="74">
        <f t="shared" si="5"/>
        <v>102912</v>
      </c>
      <c r="W31" s="74">
        <f t="shared" si="6"/>
        <v>10493</v>
      </c>
      <c r="X31" s="74">
        <f t="shared" si="7"/>
        <v>0</v>
      </c>
      <c r="Y31" s="74">
        <f t="shared" si="8"/>
        <v>1800</v>
      </c>
      <c r="Z31" s="74">
        <f t="shared" si="9"/>
        <v>0</v>
      </c>
      <c r="AA31" s="74">
        <f t="shared" si="10"/>
        <v>8636</v>
      </c>
      <c r="AB31" s="75">
        <v>0</v>
      </c>
      <c r="AC31" s="74">
        <f t="shared" si="11"/>
        <v>57</v>
      </c>
      <c r="AD31" s="74">
        <f t="shared" si="12"/>
        <v>92419</v>
      </c>
    </row>
    <row r="32" spans="1:30" s="50" customFormat="1" ht="12" customHeight="1">
      <c r="A32" s="53" t="s">
        <v>246</v>
      </c>
      <c r="B32" s="54" t="s">
        <v>339</v>
      </c>
      <c r="C32" s="53" t="s">
        <v>340</v>
      </c>
      <c r="D32" s="74">
        <f t="shared" si="1"/>
        <v>199916</v>
      </c>
      <c r="E32" s="74">
        <f t="shared" si="2"/>
        <v>36191</v>
      </c>
      <c r="F32" s="74">
        <v>0</v>
      </c>
      <c r="G32" s="74">
        <v>0</v>
      </c>
      <c r="H32" s="74">
        <v>0</v>
      </c>
      <c r="I32" s="74">
        <v>36156</v>
      </c>
      <c r="J32" s="75">
        <v>0</v>
      </c>
      <c r="K32" s="74">
        <v>35</v>
      </c>
      <c r="L32" s="74">
        <v>163725</v>
      </c>
      <c r="M32" s="74">
        <f t="shared" si="3"/>
        <v>33604</v>
      </c>
      <c r="N32" s="74">
        <f t="shared" si="4"/>
        <v>0</v>
      </c>
      <c r="O32" s="74">
        <v>0</v>
      </c>
      <c r="P32" s="74">
        <v>0</v>
      </c>
      <c r="Q32" s="74">
        <v>0</v>
      </c>
      <c r="R32" s="74">
        <v>0</v>
      </c>
      <c r="S32" s="75">
        <v>0</v>
      </c>
      <c r="T32" s="74">
        <v>0</v>
      </c>
      <c r="U32" s="74">
        <v>33604</v>
      </c>
      <c r="V32" s="74">
        <f t="shared" si="5"/>
        <v>233520</v>
      </c>
      <c r="W32" s="74">
        <f t="shared" si="6"/>
        <v>36191</v>
      </c>
      <c r="X32" s="74">
        <f t="shared" si="7"/>
        <v>0</v>
      </c>
      <c r="Y32" s="74">
        <f t="shared" si="8"/>
        <v>0</v>
      </c>
      <c r="Z32" s="74">
        <f t="shared" si="9"/>
        <v>0</v>
      </c>
      <c r="AA32" s="74">
        <f t="shared" si="10"/>
        <v>36156</v>
      </c>
      <c r="AB32" s="75">
        <v>0</v>
      </c>
      <c r="AC32" s="74">
        <f t="shared" si="11"/>
        <v>35</v>
      </c>
      <c r="AD32" s="74">
        <f t="shared" si="12"/>
        <v>197329</v>
      </c>
    </row>
    <row r="33" spans="1:30" s="50" customFormat="1" ht="12" customHeight="1">
      <c r="A33" s="53" t="s">
        <v>246</v>
      </c>
      <c r="B33" s="54" t="s">
        <v>341</v>
      </c>
      <c r="C33" s="53" t="s">
        <v>342</v>
      </c>
      <c r="D33" s="74">
        <f t="shared" si="1"/>
        <v>409775</v>
      </c>
      <c r="E33" s="74">
        <f t="shared" si="2"/>
        <v>36354</v>
      </c>
      <c r="F33" s="74">
        <v>0</v>
      </c>
      <c r="G33" s="74">
        <v>0</v>
      </c>
      <c r="H33" s="74">
        <v>0</v>
      </c>
      <c r="I33" s="74">
        <v>32063</v>
      </c>
      <c r="J33" s="75">
        <v>0</v>
      </c>
      <c r="K33" s="74">
        <v>4291</v>
      </c>
      <c r="L33" s="74">
        <v>373421</v>
      </c>
      <c r="M33" s="74">
        <f t="shared" si="3"/>
        <v>52126</v>
      </c>
      <c r="N33" s="74">
        <f t="shared" si="4"/>
        <v>0</v>
      </c>
      <c r="O33" s="74">
        <v>0</v>
      </c>
      <c r="P33" s="74">
        <v>0</v>
      </c>
      <c r="Q33" s="74">
        <v>0</v>
      </c>
      <c r="R33" s="74">
        <v>0</v>
      </c>
      <c r="S33" s="75">
        <v>0</v>
      </c>
      <c r="T33" s="74">
        <v>0</v>
      </c>
      <c r="U33" s="74">
        <v>52126</v>
      </c>
      <c r="V33" s="74">
        <f t="shared" si="5"/>
        <v>461901</v>
      </c>
      <c r="W33" s="74">
        <f t="shared" si="6"/>
        <v>36354</v>
      </c>
      <c r="X33" s="74">
        <f t="shared" si="7"/>
        <v>0</v>
      </c>
      <c r="Y33" s="74">
        <f t="shared" si="8"/>
        <v>0</v>
      </c>
      <c r="Z33" s="74">
        <f t="shared" si="9"/>
        <v>0</v>
      </c>
      <c r="AA33" s="74">
        <f t="shared" si="10"/>
        <v>32063</v>
      </c>
      <c r="AB33" s="75">
        <v>0</v>
      </c>
      <c r="AC33" s="74">
        <f t="shared" si="11"/>
        <v>4291</v>
      </c>
      <c r="AD33" s="74">
        <f t="shared" si="12"/>
        <v>425547</v>
      </c>
    </row>
    <row r="34" spans="1:30" s="50" customFormat="1" ht="12" customHeight="1">
      <c r="A34" s="53" t="s">
        <v>246</v>
      </c>
      <c r="B34" s="54" t="s">
        <v>343</v>
      </c>
      <c r="C34" s="53" t="s">
        <v>344</v>
      </c>
      <c r="D34" s="74">
        <f t="shared" si="1"/>
        <v>159830</v>
      </c>
      <c r="E34" s="74">
        <f t="shared" si="2"/>
        <v>38714</v>
      </c>
      <c r="F34" s="74">
        <v>0</v>
      </c>
      <c r="G34" s="74">
        <v>0</v>
      </c>
      <c r="H34" s="74">
        <v>0</v>
      </c>
      <c r="I34" s="74">
        <v>64</v>
      </c>
      <c r="J34" s="75">
        <v>0</v>
      </c>
      <c r="K34" s="74">
        <v>38650</v>
      </c>
      <c r="L34" s="74">
        <v>121116</v>
      </c>
      <c r="M34" s="74">
        <f t="shared" si="3"/>
        <v>58156</v>
      </c>
      <c r="N34" s="74">
        <f t="shared" si="4"/>
        <v>0</v>
      </c>
      <c r="O34" s="74">
        <v>0</v>
      </c>
      <c r="P34" s="74">
        <v>0</v>
      </c>
      <c r="Q34" s="74">
        <v>0</v>
      </c>
      <c r="R34" s="74">
        <v>0</v>
      </c>
      <c r="S34" s="75">
        <v>0</v>
      </c>
      <c r="T34" s="74">
        <v>0</v>
      </c>
      <c r="U34" s="74">
        <v>58156</v>
      </c>
      <c r="V34" s="74">
        <f t="shared" si="5"/>
        <v>217986</v>
      </c>
      <c r="W34" s="74">
        <f t="shared" si="6"/>
        <v>38714</v>
      </c>
      <c r="X34" s="74">
        <f t="shared" si="7"/>
        <v>0</v>
      </c>
      <c r="Y34" s="74">
        <f t="shared" si="8"/>
        <v>0</v>
      </c>
      <c r="Z34" s="74">
        <f t="shared" si="9"/>
        <v>0</v>
      </c>
      <c r="AA34" s="74">
        <f t="shared" si="10"/>
        <v>64</v>
      </c>
      <c r="AB34" s="75">
        <v>0</v>
      </c>
      <c r="AC34" s="74">
        <f t="shared" si="11"/>
        <v>38650</v>
      </c>
      <c r="AD34" s="74">
        <f t="shared" si="12"/>
        <v>179272</v>
      </c>
    </row>
    <row r="35" spans="1:30" s="50" customFormat="1" ht="12" customHeight="1">
      <c r="A35" s="53" t="s">
        <v>246</v>
      </c>
      <c r="B35" s="54" t="s">
        <v>345</v>
      </c>
      <c r="C35" s="53" t="s">
        <v>346</v>
      </c>
      <c r="D35" s="74">
        <f t="shared" si="1"/>
        <v>268391</v>
      </c>
      <c r="E35" s="74">
        <f t="shared" si="2"/>
        <v>268391</v>
      </c>
      <c r="F35" s="74">
        <v>165051</v>
      </c>
      <c r="G35" s="74">
        <v>0</v>
      </c>
      <c r="H35" s="74">
        <v>0</v>
      </c>
      <c r="I35" s="74">
        <v>77683</v>
      </c>
      <c r="J35" s="75">
        <v>1674807</v>
      </c>
      <c r="K35" s="74">
        <v>25657</v>
      </c>
      <c r="L35" s="74">
        <v>0</v>
      </c>
      <c r="M35" s="74">
        <f t="shared" si="3"/>
        <v>16331</v>
      </c>
      <c r="N35" s="74">
        <f t="shared" si="4"/>
        <v>16331</v>
      </c>
      <c r="O35" s="74">
        <v>0</v>
      </c>
      <c r="P35" s="74">
        <v>0</v>
      </c>
      <c r="Q35" s="74">
        <v>0</v>
      </c>
      <c r="R35" s="74">
        <v>16331</v>
      </c>
      <c r="S35" s="75">
        <v>264263</v>
      </c>
      <c r="T35" s="74"/>
      <c r="U35" s="74">
        <v>0</v>
      </c>
      <c r="V35" s="74">
        <f t="shared" si="5"/>
        <v>284722</v>
      </c>
      <c r="W35" s="74">
        <f t="shared" si="6"/>
        <v>284722</v>
      </c>
      <c r="X35" s="74">
        <f t="shared" si="7"/>
        <v>165051</v>
      </c>
      <c r="Y35" s="74">
        <f t="shared" si="8"/>
        <v>0</v>
      </c>
      <c r="Z35" s="74">
        <f t="shared" si="9"/>
        <v>0</v>
      </c>
      <c r="AA35" s="74">
        <f t="shared" si="10"/>
        <v>94014</v>
      </c>
      <c r="AB35" s="75">
        <f aca="true" t="shared" si="13" ref="AB35:AB42">+SUM(J35,S35)</f>
        <v>1939070</v>
      </c>
      <c r="AC35" s="74">
        <f t="shared" si="11"/>
        <v>25657</v>
      </c>
      <c r="AD35" s="74">
        <f t="shared" si="12"/>
        <v>0</v>
      </c>
    </row>
    <row r="36" spans="1:30" s="50" customFormat="1" ht="12" customHeight="1">
      <c r="A36" s="53" t="s">
        <v>246</v>
      </c>
      <c r="B36" s="54" t="s">
        <v>347</v>
      </c>
      <c r="C36" s="53" t="s">
        <v>348</v>
      </c>
      <c r="D36" s="74">
        <f t="shared" si="1"/>
        <v>0</v>
      </c>
      <c r="E36" s="74">
        <f t="shared" si="2"/>
        <v>0</v>
      </c>
      <c r="F36" s="74">
        <v>0</v>
      </c>
      <c r="G36" s="74">
        <v>0</v>
      </c>
      <c r="H36" s="74">
        <v>0</v>
      </c>
      <c r="I36" s="74">
        <v>0</v>
      </c>
      <c r="J36" s="75">
        <v>0</v>
      </c>
      <c r="K36" s="74">
        <v>0</v>
      </c>
      <c r="L36" s="74">
        <v>0</v>
      </c>
      <c r="M36" s="74">
        <f t="shared" si="3"/>
        <v>0</v>
      </c>
      <c r="N36" s="74">
        <f t="shared" si="4"/>
        <v>0</v>
      </c>
      <c r="O36" s="74">
        <v>0</v>
      </c>
      <c r="P36" s="74">
        <v>0</v>
      </c>
      <c r="Q36" s="74">
        <v>0</v>
      </c>
      <c r="R36" s="74">
        <v>0</v>
      </c>
      <c r="S36" s="75">
        <v>238523</v>
      </c>
      <c r="T36" s="74">
        <v>0</v>
      </c>
      <c r="U36" s="74">
        <v>0</v>
      </c>
      <c r="V36" s="74">
        <f t="shared" si="5"/>
        <v>0</v>
      </c>
      <c r="W36" s="74">
        <f t="shared" si="6"/>
        <v>0</v>
      </c>
      <c r="X36" s="74">
        <f t="shared" si="7"/>
        <v>0</v>
      </c>
      <c r="Y36" s="74">
        <f t="shared" si="8"/>
        <v>0</v>
      </c>
      <c r="Z36" s="74">
        <f t="shared" si="9"/>
        <v>0</v>
      </c>
      <c r="AA36" s="74">
        <f t="shared" si="10"/>
        <v>0</v>
      </c>
      <c r="AB36" s="75">
        <f t="shared" si="13"/>
        <v>238523</v>
      </c>
      <c r="AC36" s="74">
        <f t="shared" si="11"/>
        <v>0</v>
      </c>
      <c r="AD36" s="74">
        <f t="shared" si="12"/>
        <v>0</v>
      </c>
    </row>
    <row r="37" spans="1:30" s="50" customFormat="1" ht="12" customHeight="1">
      <c r="A37" s="53" t="s">
        <v>246</v>
      </c>
      <c r="B37" s="54" t="s">
        <v>349</v>
      </c>
      <c r="C37" s="53" t="s">
        <v>350</v>
      </c>
      <c r="D37" s="74">
        <f t="shared" si="1"/>
        <v>193088</v>
      </c>
      <c r="E37" s="74">
        <f t="shared" si="2"/>
        <v>169391</v>
      </c>
      <c r="F37" s="74">
        <v>0</v>
      </c>
      <c r="G37" s="74">
        <v>0</v>
      </c>
      <c r="H37" s="74">
        <v>0</v>
      </c>
      <c r="I37" s="74">
        <v>69573</v>
      </c>
      <c r="J37" s="75">
        <v>314781</v>
      </c>
      <c r="K37" s="74">
        <v>99818</v>
      </c>
      <c r="L37" s="74">
        <v>23697</v>
      </c>
      <c r="M37" s="74">
        <f t="shared" si="3"/>
        <v>0</v>
      </c>
      <c r="N37" s="74">
        <f t="shared" si="4"/>
        <v>0</v>
      </c>
      <c r="O37" s="74">
        <v>0</v>
      </c>
      <c r="P37" s="74">
        <v>0</v>
      </c>
      <c r="Q37" s="74">
        <v>0</v>
      </c>
      <c r="R37" s="74">
        <v>0</v>
      </c>
      <c r="S37" s="75">
        <v>0</v>
      </c>
      <c r="T37" s="74">
        <v>0</v>
      </c>
      <c r="U37" s="74">
        <v>0</v>
      </c>
      <c r="V37" s="74">
        <f t="shared" si="5"/>
        <v>193088</v>
      </c>
      <c r="W37" s="74">
        <f t="shared" si="6"/>
        <v>169391</v>
      </c>
      <c r="X37" s="74">
        <f t="shared" si="7"/>
        <v>0</v>
      </c>
      <c r="Y37" s="74">
        <f t="shared" si="8"/>
        <v>0</v>
      </c>
      <c r="Z37" s="74">
        <f t="shared" si="9"/>
        <v>0</v>
      </c>
      <c r="AA37" s="74">
        <f t="shared" si="10"/>
        <v>69573</v>
      </c>
      <c r="AB37" s="75">
        <f t="shared" si="13"/>
        <v>314781</v>
      </c>
      <c r="AC37" s="74">
        <f t="shared" si="11"/>
        <v>99818</v>
      </c>
      <c r="AD37" s="74">
        <f t="shared" si="12"/>
        <v>23697</v>
      </c>
    </row>
    <row r="38" spans="1:30" s="50" customFormat="1" ht="12" customHeight="1">
      <c r="A38" s="53" t="s">
        <v>246</v>
      </c>
      <c r="B38" s="54" t="s">
        <v>351</v>
      </c>
      <c r="C38" s="53" t="s">
        <v>352</v>
      </c>
      <c r="D38" s="74">
        <f t="shared" si="1"/>
        <v>464952</v>
      </c>
      <c r="E38" s="74">
        <f t="shared" si="2"/>
        <v>464952</v>
      </c>
      <c r="F38" s="74">
        <v>16127</v>
      </c>
      <c r="G38" s="74">
        <v>0</v>
      </c>
      <c r="H38" s="74">
        <v>0</v>
      </c>
      <c r="I38" s="74">
        <v>333711</v>
      </c>
      <c r="J38" s="75">
        <v>1019802</v>
      </c>
      <c r="K38" s="74">
        <v>115114</v>
      </c>
      <c r="L38" s="74">
        <v>0</v>
      </c>
      <c r="M38" s="74">
        <f t="shared" si="3"/>
        <v>14590</v>
      </c>
      <c r="N38" s="74">
        <f t="shared" si="4"/>
        <v>14590</v>
      </c>
      <c r="O38" s="74">
        <v>0</v>
      </c>
      <c r="P38" s="74">
        <v>0</v>
      </c>
      <c r="Q38" s="74">
        <v>0</v>
      </c>
      <c r="R38" s="74">
        <v>0</v>
      </c>
      <c r="S38" s="75">
        <v>326042</v>
      </c>
      <c r="T38" s="74">
        <v>14590</v>
      </c>
      <c r="U38" s="74">
        <v>0</v>
      </c>
      <c r="V38" s="74">
        <f t="shared" si="5"/>
        <v>479542</v>
      </c>
      <c r="W38" s="74">
        <f t="shared" si="6"/>
        <v>479542</v>
      </c>
      <c r="X38" s="74">
        <f t="shared" si="7"/>
        <v>16127</v>
      </c>
      <c r="Y38" s="74">
        <f t="shared" si="8"/>
        <v>0</v>
      </c>
      <c r="Z38" s="74">
        <f t="shared" si="9"/>
        <v>0</v>
      </c>
      <c r="AA38" s="74">
        <f t="shared" si="10"/>
        <v>333711</v>
      </c>
      <c r="AB38" s="75">
        <f t="shared" si="13"/>
        <v>1345844</v>
      </c>
      <c r="AC38" s="74">
        <f t="shared" si="11"/>
        <v>129704</v>
      </c>
      <c r="AD38" s="74">
        <f t="shared" si="12"/>
        <v>0</v>
      </c>
    </row>
    <row r="39" spans="1:30" s="50" customFormat="1" ht="12" customHeight="1">
      <c r="A39" s="53" t="s">
        <v>246</v>
      </c>
      <c r="B39" s="54" t="s">
        <v>353</v>
      </c>
      <c r="C39" s="53" t="s">
        <v>354</v>
      </c>
      <c r="D39" s="74">
        <f t="shared" si="1"/>
        <v>5355</v>
      </c>
      <c r="E39" s="74">
        <f t="shared" si="2"/>
        <v>5355</v>
      </c>
      <c r="F39" s="74">
        <v>5355</v>
      </c>
      <c r="G39" s="74">
        <v>0</v>
      </c>
      <c r="H39" s="74">
        <v>0</v>
      </c>
      <c r="I39" s="74">
        <v>0</v>
      </c>
      <c r="J39" s="75">
        <v>118330</v>
      </c>
      <c r="K39" s="74"/>
      <c r="L39" s="74"/>
      <c r="M39" s="74">
        <f t="shared" si="3"/>
        <v>351887</v>
      </c>
      <c r="N39" s="74">
        <f t="shared" si="4"/>
        <v>345164</v>
      </c>
      <c r="O39" s="74">
        <v>0</v>
      </c>
      <c r="P39" s="74">
        <v>0</v>
      </c>
      <c r="Q39" s="74">
        <v>0</v>
      </c>
      <c r="R39" s="74">
        <v>345164</v>
      </c>
      <c r="S39" s="75">
        <v>222410</v>
      </c>
      <c r="T39" s="74">
        <v>0</v>
      </c>
      <c r="U39" s="74">
        <v>6723</v>
      </c>
      <c r="V39" s="74">
        <f t="shared" si="5"/>
        <v>357242</v>
      </c>
      <c r="W39" s="74">
        <f t="shared" si="6"/>
        <v>350519</v>
      </c>
      <c r="X39" s="74">
        <f t="shared" si="7"/>
        <v>5355</v>
      </c>
      <c r="Y39" s="74">
        <f t="shared" si="8"/>
        <v>0</v>
      </c>
      <c r="Z39" s="74">
        <f t="shared" si="9"/>
        <v>0</v>
      </c>
      <c r="AA39" s="74">
        <f t="shared" si="10"/>
        <v>345164</v>
      </c>
      <c r="AB39" s="75">
        <f t="shared" si="13"/>
        <v>340740</v>
      </c>
      <c r="AC39" s="74">
        <f t="shared" si="11"/>
        <v>0</v>
      </c>
      <c r="AD39" s="74">
        <f t="shared" si="12"/>
        <v>6723</v>
      </c>
    </row>
    <row r="40" spans="1:30" s="50" customFormat="1" ht="12" customHeight="1">
      <c r="A40" s="53" t="s">
        <v>246</v>
      </c>
      <c r="B40" s="54" t="s">
        <v>355</v>
      </c>
      <c r="C40" s="53" t="s">
        <v>356</v>
      </c>
      <c r="D40" s="74">
        <f t="shared" si="1"/>
        <v>28788</v>
      </c>
      <c r="E40" s="74">
        <f t="shared" si="2"/>
        <v>22254</v>
      </c>
      <c r="F40" s="74">
        <v>0</v>
      </c>
      <c r="G40" s="74">
        <v>0</v>
      </c>
      <c r="H40" s="74">
        <v>0</v>
      </c>
      <c r="I40" s="74">
        <v>22217</v>
      </c>
      <c r="J40" s="75">
        <v>314180</v>
      </c>
      <c r="K40" s="74">
        <v>37</v>
      </c>
      <c r="L40" s="74">
        <v>6534</v>
      </c>
      <c r="M40" s="74">
        <f t="shared" si="3"/>
        <v>0</v>
      </c>
      <c r="N40" s="74">
        <f t="shared" si="4"/>
        <v>0</v>
      </c>
      <c r="O40" s="74">
        <v>0</v>
      </c>
      <c r="P40" s="74">
        <v>0</v>
      </c>
      <c r="Q40" s="74">
        <v>0</v>
      </c>
      <c r="R40" s="74">
        <v>0</v>
      </c>
      <c r="S40" s="75">
        <v>139629</v>
      </c>
      <c r="T40" s="74">
        <v>0</v>
      </c>
      <c r="U40" s="74">
        <v>0</v>
      </c>
      <c r="V40" s="74">
        <f t="shared" si="5"/>
        <v>28788</v>
      </c>
      <c r="W40" s="74">
        <f t="shared" si="6"/>
        <v>22254</v>
      </c>
      <c r="X40" s="74">
        <f t="shared" si="7"/>
        <v>0</v>
      </c>
      <c r="Y40" s="74">
        <f t="shared" si="8"/>
        <v>0</v>
      </c>
      <c r="Z40" s="74">
        <f t="shared" si="9"/>
        <v>0</v>
      </c>
      <c r="AA40" s="74">
        <f t="shared" si="10"/>
        <v>22217</v>
      </c>
      <c r="AB40" s="75">
        <f t="shared" si="13"/>
        <v>453809</v>
      </c>
      <c r="AC40" s="74">
        <f t="shared" si="11"/>
        <v>37</v>
      </c>
      <c r="AD40" s="74">
        <f t="shared" si="12"/>
        <v>6534</v>
      </c>
    </row>
    <row r="41" spans="1:30" s="50" customFormat="1" ht="12" customHeight="1">
      <c r="A41" s="53" t="s">
        <v>246</v>
      </c>
      <c r="B41" s="54" t="s">
        <v>357</v>
      </c>
      <c r="C41" s="53" t="s">
        <v>358</v>
      </c>
      <c r="D41" s="74">
        <f t="shared" si="1"/>
        <v>125511</v>
      </c>
      <c r="E41" s="74">
        <f t="shared" si="2"/>
        <v>125511</v>
      </c>
      <c r="F41" s="74">
        <v>0</v>
      </c>
      <c r="G41" s="74">
        <v>0</v>
      </c>
      <c r="H41" s="74">
        <v>0</v>
      </c>
      <c r="I41" s="74">
        <v>125511</v>
      </c>
      <c r="J41" s="75">
        <v>518343</v>
      </c>
      <c r="K41" s="74">
        <v>0</v>
      </c>
      <c r="L41" s="74">
        <v>0</v>
      </c>
      <c r="M41" s="74">
        <f t="shared" si="3"/>
        <v>9121</v>
      </c>
      <c r="N41" s="74">
        <f t="shared" si="4"/>
        <v>9121</v>
      </c>
      <c r="O41" s="74">
        <v>0</v>
      </c>
      <c r="P41" s="74">
        <v>0</v>
      </c>
      <c r="Q41" s="74">
        <v>0</v>
      </c>
      <c r="R41" s="74">
        <v>9121</v>
      </c>
      <c r="S41" s="75">
        <v>140017</v>
      </c>
      <c r="T41" s="74">
        <v>0</v>
      </c>
      <c r="U41" s="74">
        <v>0</v>
      </c>
      <c r="V41" s="74">
        <f t="shared" si="5"/>
        <v>134632</v>
      </c>
      <c r="W41" s="74">
        <f t="shared" si="6"/>
        <v>134632</v>
      </c>
      <c r="X41" s="74">
        <f t="shared" si="7"/>
        <v>0</v>
      </c>
      <c r="Y41" s="74">
        <f t="shared" si="8"/>
        <v>0</v>
      </c>
      <c r="Z41" s="74">
        <f t="shared" si="9"/>
        <v>0</v>
      </c>
      <c r="AA41" s="74">
        <f t="shared" si="10"/>
        <v>134632</v>
      </c>
      <c r="AB41" s="75">
        <f t="shared" si="13"/>
        <v>658360</v>
      </c>
      <c r="AC41" s="74">
        <f t="shared" si="11"/>
        <v>0</v>
      </c>
      <c r="AD41" s="74">
        <f t="shared" si="12"/>
        <v>0</v>
      </c>
    </row>
    <row r="42" spans="1:30" s="50" customFormat="1" ht="12" customHeight="1">
      <c r="A42" s="53" t="s">
        <v>246</v>
      </c>
      <c r="B42" s="54" t="s">
        <v>359</v>
      </c>
      <c r="C42" s="53" t="s">
        <v>360</v>
      </c>
      <c r="D42" s="74">
        <f t="shared" si="1"/>
        <v>705825</v>
      </c>
      <c r="E42" s="74">
        <f t="shared" si="2"/>
        <v>377607</v>
      </c>
      <c r="F42" s="74">
        <v>11065</v>
      </c>
      <c r="G42" s="74">
        <v>0</v>
      </c>
      <c r="H42" s="74">
        <v>0</v>
      </c>
      <c r="I42" s="74">
        <v>350885</v>
      </c>
      <c r="J42" s="75">
        <v>1193961</v>
      </c>
      <c r="K42" s="74">
        <v>15657</v>
      </c>
      <c r="L42" s="74">
        <v>328218</v>
      </c>
      <c r="M42" s="74">
        <f t="shared" si="3"/>
        <v>33024</v>
      </c>
      <c r="N42" s="74">
        <f t="shared" si="4"/>
        <v>33024</v>
      </c>
      <c r="O42" s="74">
        <v>0</v>
      </c>
      <c r="P42" s="74">
        <v>0</v>
      </c>
      <c r="Q42" s="74">
        <v>0</v>
      </c>
      <c r="R42" s="74">
        <v>2974</v>
      </c>
      <c r="S42" s="75">
        <v>290163</v>
      </c>
      <c r="T42" s="74">
        <v>30050</v>
      </c>
      <c r="U42" s="74">
        <v>0</v>
      </c>
      <c r="V42" s="74">
        <f t="shared" si="5"/>
        <v>738849</v>
      </c>
      <c r="W42" s="74">
        <f t="shared" si="6"/>
        <v>410631</v>
      </c>
      <c r="X42" s="74">
        <f t="shared" si="7"/>
        <v>11065</v>
      </c>
      <c r="Y42" s="74">
        <f t="shared" si="8"/>
        <v>0</v>
      </c>
      <c r="Z42" s="74">
        <f t="shared" si="9"/>
        <v>0</v>
      </c>
      <c r="AA42" s="74">
        <f t="shared" si="10"/>
        <v>353859</v>
      </c>
      <c r="AB42" s="75">
        <f t="shared" si="13"/>
        <v>1484124</v>
      </c>
      <c r="AC42" s="74">
        <f t="shared" si="11"/>
        <v>45707</v>
      </c>
      <c r="AD42" s="74">
        <f t="shared" si="12"/>
        <v>328218</v>
      </c>
    </row>
  </sheetData>
  <sheetProtection/>
  <mergeCells count="3">
    <mergeCell ref="A2:A6"/>
    <mergeCell ref="B2:B6"/>
    <mergeCell ref="C2:C6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ゴシック,標準"&amp;14廃棄物処理事業経費（市区町村及び一部事務組合・広域連合の合計）【歳入】（平成21年度実績）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42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6.69921875" style="47" customWidth="1"/>
    <col min="4" max="87" width="15.69921875" style="76" customWidth="1"/>
    <col min="88" max="16384" width="9" style="47" customWidth="1"/>
  </cols>
  <sheetData>
    <row r="1" spans="1:87" s="45" customFormat="1" ht="17.25">
      <c r="A1" s="130" t="s">
        <v>361</v>
      </c>
      <c r="B1" s="44"/>
      <c r="C1" s="44"/>
      <c r="D1" s="44"/>
      <c r="E1" s="44"/>
      <c r="F1" s="44"/>
      <c r="G1" s="44"/>
      <c r="H1" s="77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</row>
    <row r="2" spans="1:87" s="45" customFormat="1" ht="13.5">
      <c r="A2" s="147" t="s">
        <v>362</v>
      </c>
      <c r="B2" s="147" t="s">
        <v>363</v>
      </c>
      <c r="C2" s="153" t="s">
        <v>364</v>
      </c>
      <c r="D2" s="132" t="s">
        <v>365</v>
      </c>
      <c r="E2" s="80"/>
      <c r="F2" s="80"/>
      <c r="G2" s="80"/>
      <c r="H2" s="80"/>
      <c r="I2" s="80"/>
      <c r="J2" s="80"/>
      <c r="K2" s="81"/>
      <c r="L2" s="80"/>
      <c r="M2" s="80"/>
      <c r="N2" s="80"/>
      <c r="O2" s="80"/>
      <c r="P2" s="80"/>
      <c r="Q2" s="80"/>
      <c r="R2" s="80"/>
      <c r="S2" s="80"/>
      <c r="T2" s="80"/>
      <c r="U2" s="81"/>
      <c r="V2" s="81"/>
      <c r="W2" s="81"/>
      <c r="X2" s="80"/>
      <c r="Y2" s="80"/>
      <c r="Z2" s="80"/>
      <c r="AA2" s="80"/>
      <c r="AB2" s="80"/>
      <c r="AC2" s="80"/>
      <c r="AD2" s="80"/>
      <c r="AE2" s="82"/>
      <c r="AF2" s="132" t="s">
        <v>366</v>
      </c>
      <c r="AG2" s="80"/>
      <c r="AH2" s="80"/>
      <c r="AI2" s="80"/>
      <c r="AJ2" s="80"/>
      <c r="AK2" s="80"/>
      <c r="AL2" s="80"/>
      <c r="AM2" s="81"/>
      <c r="AN2" s="80"/>
      <c r="AO2" s="80"/>
      <c r="AP2" s="80"/>
      <c r="AQ2" s="80"/>
      <c r="AR2" s="80"/>
      <c r="AS2" s="80"/>
      <c r="AT2" s="80"/>
      <c r="AU2" s="80"/>
      <c r="AV2" s="80"/>
      <c r="AW2" s="81"/>
      <c r="AX2" s="81"/>
      <c r="AY2" s="81"/>
      <c r="AZ2" s="81"/>
      <c r="BA2" s="81"/>
      <c r="BB2" s="81"/>
      <c r="BC2" s="80"/>
      <c r="BD2" s="80"/>
      <c r="BE2" s="80"/>
      <c r="BF2" s="80"/>
      <c r="BG2" s="82"/>
      <c r="BH2" s="132" t="s">
        <v>367</v>
      </c>
      <c r="BI2" s="80"/>
      <c r="BJ2" s="80"/>
      <c r="BK2" s="80"/>
      <c r="BL2" s="80"/>
      <c r="BM2" s="80"/>
      <c r="BN2" s="80"/>
      <c r="BO2" s="81"/>
      <c r="BP2" s="80"/>
      <c r="BQ2" s="80"/>
      <c r="BR2" s="80"/>
      <c r="BS2" s="80"/>
      <c r="BT2" s="80"/>
      <c r="BU2" s="80"/>
      <c r="BV2" s="80"/>
      <c r="BW2" s="80"/>
      <c r="BX2" s="80"/>
      <c r="BY2" s="81"/>
      <c r="BZ2" s="81"/>
      <c r="CA2" s="81"/>
      <c r="CB2" s="81"/>
      <c r="CC2" s="81"/>
      <c r="CD2" s="81"/>
      <c r="CE2" s="80"/>
      <c r="CF2" s="80"/>
      <c r="CG2" s="80"/>
      <c r="CH2" s="80"/>
      <c r="CI2" s="82"/>
    </row>
    <row r="3" spans="1:87" s="45" customFormat="1" ht="13.5">
      <c r="A3" s="148"/>
      <c r="B3" s="148"/>
      <c r="C3" s="154"/>
      <c r="D3" s="134" t="s">
        <v>368</v>
      </c>
      <c r="E3" s="80"/>
      <c r="F3" s="80"/>
      <c r="G3" s="80"/>
      <c r="H3" s="80"/>
      <c r="I3" s="80"/>
      <c r="J3" s="80"/>
      <c r="K3" s="85"/>
      <c r="L3" s="81" t="s">
        <v>369</v>
      </c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7"/>
      <c r="AC3" s="88"/>
      <c r="AD3" s="95" t="s">
        <v>370</v>
      </c>
      <c r="AE3" s="90" t="s">
        <v>290</v>
      </c>
      <c r="AF3" s="134" t="s">
        <v>368</v>
      </c>
      <c r="AG3" s="80"/>
      <c r="AH3" s="80"/>
      <c r="AI3" s="80"/>
      <c r="AJ3" s="80"/>
      <c r="AK3" s="80"/>
      <c r="AL3" s="80"/>
      <c r="AM3" s="85"/>
      <c r="AN3" s="81" t="s">
        <v>369</v>
      </c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7"/>
      <c r="BE3" s="88"/>
      <c r="BF3" s="95" t="s">
        <v>370</v>
      </c>
      <c r="BG3" s="90" t="s">
        <v>290</v>
      </c>
      <c r="BH3" s="134" t="s">
        <v>368</v>
      </c>
      <c r="BI3" s="80"/>
      <c r="BJ3" s="80"/>
      <c r="BK3" s="80"/>
      <c r="BL3" s="80"/>
      <c r="BM3" s="80"/>
      <c r="BN3" s="80"/>
      <c r="BO3" s="85"/>
      <c r="BP3" s="81" t="s">
        <v>369</v>
      </c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7"/>
      <c r="CG3" s="88"/>
      <c r="CH3" s="95" t="s">
        <v>370</v>
      </c>
      <c r="CI3" s="90" t="s">
        <v>290</v>
      </c>
    </row>
    <row r="4" spans="1:87" s="45" customFormat="1" ht="13.5" customHeight="1">
      <c r="A4" s="148"/>
      <c r="B4" s="148"/>
      <c r="C4" s="154"/>
      <c r="D4" s="90" t="s">
        <v>290</v>
      </c>
      <c r="E4" s="95" t="s">
        <v>371</v>
      </c>
      <c r="F4" s="89"/>
      <c r="G4" s="93"/>
      <c r="H4" s="80"/>
      <c r="I4" s="94"/>
      <c r="J4" s="135" t="s">
        <v>372</v>
      </c>
      <c r="K4" s="145" t="s">
        <v>373</v>
      </c>
      <c r="L4" s="90" t="s">
        <v>290</v>
      </c>
      <c r="M4" s="134" t="s">
        <v>374</v>
      </c>
      <c r="N4" s="87"/>
      <c r="O4" s="87"/>
      <c r="P4" s="87"/>
      <c r="Q4" s="88"/>
      <c r="R4" s="134" t="s">
        <v>375</v>
      </c>
      <c r="S4" s="80"/>
      <c r="T4" s="80"/>
      <c r="U4" s="94"/>
      <c r="V4" s="95" t="s">
        <v>376</v>
      </c>
      <c r="W4" s="134" t="s">
        <v>377</v>
      </c>
      <c r="X4" s="86"/>
      <c r="Y4" s="87"/>
      <c r="Z4" s="87"/>
      <c r="AA4" s="88"/>
      <c r="AB4" s="95" t="s">
        <v>378</v>
      </c>
      <c r="AC4" s="95" t="s">
        <v>379</v>
      </c>
      <c r="AD4" s="90"/>
      <c r="AE4" s="90"/>
      <c r="AF4" s="90" t="s">
        <v>290</v>
      </c>
      <c r="AG4" s="95" t="s">
        <v>371</v>
      </c>
      <c r="AH4" s="89"/>
      <c r="AI4" s="93"/>
      <c r="AJ4" s="80"/>
      <c r="AK4" s="94"/>
      <c r="AL4" s="135" t="s">
        <v>372</v>
      </c>
      <c r="AM4" s="145" t="s">
        <v>373</v>
      </c>
      <c r="AN4" s="90" t="s">
        <v>290</v>
      </c>
      <c r="AO4" s="134" t="s">
        <v>374</v>
      </c>
      <c r="AP4" s="87"/>
      <c r="AQ4" s="87"/>
      <c r="AR4" s="87"/>
      <c r="AS4" s="88"/>
      <c r="AT4" s="134" t="s">
        <v>375</v>
      </c>
      <c r="AU4" s="80"/>
      <c r="AV4" s="80"/>
      <c r="AW4" s="94"/>
      <c r="AX4" s="95" t="s">
        <v>376</v>
      </c>
      <c r="AY4" s="134" t="s">
        <v>377</v>
      </c>
      <c r="AZ4" s="96"/>
      <c r="BA4" s="96"/>
      <c r="BB4" s="97"/>
      <c r="BC4" s="88"/>
      <c r="BD4" s="95" t="s">
        <v>378</v>
      </c>
      <c r="BE4" s="95" t="s">
        <v>379</v>
      </c>
      <c r="BF4" s="90"/>
      <c r="BG4" s="90"/>
      <c r="BH4" s="90" t="s">
        <v>290</v>
      </c>
      <c r="BI4" s="95" t="s">
        <v>371</v>
      </c>
      <c r="BJ4" s="89"/>
      <c r="BK4" s="93"/>
      <c r="BL4" s="80"/>
      <c r="BM4" s="94"/>
      <c r="BN4" s="135" t="s">
        <v>372</v>
      </c>
      <c r="BO4" s="145" t="s">
        <v>373</v>
      </c>
      <c r="BP4" s="90" t="s">
        <v>290</v>
      </c>
      <c r="BQ4" s="134" t="s">
        <v>374</v>
      </c>
      <c r="BR4" s="87"/>
      <c r="BS4" s="87"/>
      <c r="BT4" s="87"/>
      <c r="BU4" s="88"/>
      <c r="BV4" s="134" t="s">
        <v>375</v>
      </c>
      <c r="BW4" s="80"/>
      <c r="BX4" s="80"/>
      <c r="BY4" s="94"/>
      <c r="BZ4" s="95" t="s">
        <v>376</v>
      </c>
      <c r="CA4" s="134" t="s">
        <v>377</v>
      </c>
      <c r="CB4" s="87"/>
      <c r="CC4" s="87"/>
      <c r="CD4" s="87"/>
      <c r="CE4" s="88"/>
      <c r="CF4" s="95" t="s">
        <v>378</v>
      </c>
      <c r="CG4" s="95" t="s">
        <v>379</v>
      </c>
      <c r="CH4" s="90"/>
      <c r="CI4" s="90"/>
    </row>
    <row r="5" spans="1:87" s="45" customFormat="1" ht="23.25" customHeight="1">
      <c r="A5" s="148"/>
      <c r="B5" s="148"/>
      <c r="C5" s="154"/>
      <c r="D5" s="90"/>
      <c r="E5" s="90" t="s">
        <v>290</v>
      </c>
      <c r="F5" s="135" t="s">
        <v>380</v>
      </c>
      <c r="G5" s="135" t="s">
        <v>381</v>
      </c>
      <c r="H5" s="135" t="s">
        <v>382</v>
      </c>
      <c r="I5" s="135" t="s">
        <v>370</v>
      </c>
      <c r="J5" s="98"/>
      <c r="K5" s="146"/>
      <c r="L5" s="90"/>
      <c r="M5" s="90" t="s">
        <v>290</v>
      </c>
      <c r="N5" s="90" t="s">
        <v>383</v>
      </c>
      <c r="O5" s="90" t="s">
        <v>384</v>
      </c>
      <c r="P5" s="90" t="s">
        <v>385</v>
      </c>
      <c r="Q5" s="90" t="s">
        <v>386</v>
      </c>
      <c r="R5" s="90" t="s">
        <v>290</v>
      </c>
      <c r="S5" s="95" t="s">
        <v>387</v>
      </c>
      <c r="T5" s="95" t="s">
        <v>388</v>
      </c>
      <c r="U5" s="95" t="s">
        <v>389</v>
      </c>
      <c r="V5" s="90"/>
      <c r="W5" s="90" t="s">
        <v>290</v>
      </c>
      <c r="X5" s="95" t="s">
        <v>387</v>
      </c>
      <c r="Y5" s="95" t="s">
        <v>388</v>
      </c>
      <c r="Z5" s="95" t="s">
        <v>389</v>
      </c>
      <c r="AA5" s="95" t="s">
        <v>370</v>
      </c>
      <c r="AB5" s="90"/>
      <c r="AC5" s="90"/>
      <c r="AD5" s="90"/>
      <c r="AE5" s="90"/>
      <c r="AF5" s="90"/>
      <c r="AG5" s="90" t="s">
        <v>290</v>
      </c>
      <c r="AH5" s="135" t="s">
        <v>380</v>
      </c>
      <c r="AI5" s="135" t="s">
        <v>381</v>
      </c>
      <c r="AJ5" s="135" t="s">
        <v>382</v>
      </c>
      <c r="AK5" s="135" t="s">
        <v>370</v>
      </c>
      <c r="AL5" s="98"/>
      <c r="AM5" s="146"/>
      <c r="AN5" s="90"/>
      <c r="AO5" s="90" t="s">
        <v>290</v>
      </c>
      <c r="AP5" s="90" t="s">
        <v>383</v>
      </c>
      <c r="AQ5" s="90" t="s">
        <v>384</v>
      </c>
      <c r="AR5" s="90" t="s">
        <v>385</v>
      </c>
      <c r="AS5" s="90" t="s">
        <v>386</v>
      </c>
      <c r="AT5" s="90" t="s">
        <v>290</v>
      </c>
      <c r="AU5" s="95" t="s">
        <v>387</v>
      </c>
      <c r="AV5" s="95" t="s">
        <v>388</v>
      </c>
      <c r="AW5" s="95" t="s">
        <v>389</v>
      </c>
      <c r="AX5" s="90"/>
      <c r="AY5" s="90" t="s">
        <v>290</v>
      </c>
      <c r="AZ5" s="95" t="s">
        <v>387</v>
      </c>
      <c r="BA5" s="95" t="s">
        <v>388</v>
      </c>
      <c r="BB5" s="95" t="s">
        <v>389</v>
      </c>
      <c r="BC5" s="95" t="s">
        <v>370</v>
      </c>
      <c r="BD5" s="90"/>
      <c r="BE5" s="90"/>
      <c r="BF5" s="90"/>
      <c r="BG5" s="90"/>
      <c r="BH5" s="90"/>
      <c r="BI5" s="90" t="s">
        <v>290</v>
      </c>
      <c r="BJ5" s="135" t="s">
        <v>380</v>
      </c>
      <c r="BK5" s="135" t="s">
        <v>381</v>
      </c>
      <c r="BL5" s="135" t="s">
        <v>382</v>
      </c>
      <c r="BM5" s="135" t="s">
        <v>370</v>
      </c>
      <c r="BN5" s="98"/>
      <c r="BO5" s="146"/>
      <c r="BP5" s="90"/>
      <c r="BQ5" s="90" t="s">
        <v>290</v>
      </c>
      <c r="BR5" s="90" t="s">
        <v>383</v>
      </c>
      <c r="BS5" s="90" t="s">
        <v>384</v>
      </c>
      <c r="BT5" s="90" t="s">
        <v>385</v>
      </c>
      <c r="BU5" s="90" t="s">
        <v>386</v>
      </c>
      <c r="BV5" s="90" t="s">
        <v>290</v>
      </c>
      <c r="BW5" s="95" t="s">
        <v>387</v>
      </c>
      <c r="BX5" s="95" t="s">
        <v>388</v>
      </c>
      <c r="BY5" s="95" t="s">
        <v>389</v>
      </c>
      <c r="BZ5" s="90"/>
      <c r="CA5" s="90" t="s">
        <v>290</v>
      </c>
      <c r="CB5" s="95" t="s">
        <v>387</v>
      </c>
      <c r="CC5" s="95" t="s">
        <v>388</v>
      </c>
      <c r="CD5" s="95" t="s">
        <v>389</v>
      </c>
      <c r="CE5" s="95" t="s">
        <v>370</v>
      </c>
      <c r="CF5" s="90"/>
      <c r="CG5" s="90"/>
      <c r="CH5" s="90"/>
      <c r="CI5" s="90"/>
    </row>
    <row r="6" spans="1:87" s="46" customFormat="1" ht="13.5">
      <c r="A6" s="149"/>
      <c r="B6" s="149"/>
      <c r="C6" s="155"/>
      <c r="D6" s="101" t="s">
        <v>287</v>
      </c>
      <c r="E6" s="101" t="s">
        <v>287</v>
      </c>
      <c r="F6" s="102" t="s">
        <v>287</v>
      </c>
      <c r="G6" s="102" t="s">
        <v>287</v>
      </c>
      <c r="H6" s="102" t="s">
        <v>287</v>
      </c>
      <c r="I6" s="102" t="s">
        <v>287</v>
      </c>
      <c r="J6" s="102" t="s">
        <v>287</v>
      </c>
      <c r="K6" s="102" t="s">
        <v>287</v>
      </c>
      <c r="L6" s="101" t="s">
        <v>287</v>
      </c>
      <c r="M6" s="101" t="s">
        <v>287</v>
      </c>
      <c r="N6" s="101" t="s">
        <v>287</v>
      </c>
      <c r="O6" s="101" t="s">
        <v>287</v>
      </c>
      <c r="P6" s="101" t="s">
        <v>287</v>
      </c>
      <c r="Q6" s="101" t="s">
        <v>287</v>
      </c>
      <c r="R6" s="101" t="s">
        <v>287</v>
      </c>
      <c r="S6" s="101" t="s">
        <v>287</v>
      </c>
      <c r="T6" s="101" t="s">
        <v>287</v>
      </c>
      <c r="U6" s="101" t="s">
        <v>287</v>
      </c>
      <c r="V6" s="101" t="s">
        <v>287</v>
      </c>
      <c r="W6" s="101" t="s">
        <v>287</v>
      </c>
      <c r="X6" s="101" t="s">
        <v>287</v>
      </c>
      <c r="Y6" s="101" t="s">
        <v>287</v>
      </c>
      <c r="Z6" s="101" t="s">
        <v>287</v>
      </c>
      <c r="AA6" s="101" t="s">
        <v>287</v>
      </c>
      <c r="AB6" s="101" t="s">
        <v>287</v>
      </c>
      <c r="AC6" s="101" t="s">
        <v>287</v>
      </c>
      <c r="AD6" s="101" t="s">
        <v>287</v>
      </c>
      <c r="AE6" s="101" t="s">
        <v>287</v>
      </c>
      <c r="AF6" s="101" t="s">
        <v>287</v>
      </c>
      <c r="AG6" s="101" t="s">
        <v>287</v>
      </c>
      <c r="AH6" s="102" t="s">
        <v>287</v>
      </c>
      <c r="AI6" s="102" t="s">
        <v>287</v>
      </c>
      <c r="AJ6" s="102" t="s">
        <v>287</v>
      </c>
      <c r="AK6" s="102" t="s">
        <v>287</v>
      </c>
      <c r="AL6" s="102" t="s">
        <v>287</v>
      </c>
      <c r="AM6" s="102" t="s">
        <v>287</v>
      </c>
      <c r="AN6" s="101" t="s">
        <v>287</v>
      </c>
      <c r="AO6" s="101" t="s">
        <v>287</v>
      </c>
      <c r="AP6" s="101" t="s">
        <v>287</v>
      </c>
      <c r="AQ6" s="101" t="s">
        <v>287</v>
      </c>
      <c r="AR6" s="101" t="s">
        <v>287</v>
      </c>
      <c r="AS6" s="101" t="s">
        <v>287</v>
      </c>
      <c r="AT6" s="101" t="s">
        <v>287</v>
      </c>
      <c r="AU6" s="101" t="s">
        <v>287</v>
      </c>
      <c r="AV6" s="101" t="s">
        <v>287</v>
      </c>
      <c r="AW6" s="101" t="s">
        <v>287</v>
      </c>
      <c r="AX6" s="101" t="s">
        <v>287</v>
      </c>
      <c r="AY6" s="101" t="s">
        <v>287</v>
      </c>
      <c r="AZ6" s="101" t="s">
        <v>287</v>
      </c>
      <c r="BA6" s="101" t="s">
        <v>287</v>
      </c>
      <c r="BB6" s="101" t="s">
        <v>287</v>
      </c>
      <c r="BC6" s="101" t="s">
        <v>287</v>
      </c>
      <c r="BD6" s="101" t="s">
        <v>287</v>
      </c>
      <c r="BE6" s="101" t="s">
        <v>287</v>
      </c>
      <c r="BF6" s="101" t="s">
        <v>287</v>
      </c>
      <c r="BG6" s="101" t="s">
        <v>287</v>
      </c>
      <c r="BH6" s="101" t="s">
        <v>287</v>
      </c>
      <c r="BI6" s="101" t="s">
        <v>287</v>
      </c>
      <c r="BJ6" s="102" t="s">
        <v>287</v>
      </c>
      <c r="BK6" s="102" t="s">
        <v>287</v>
      </c>
      <c r="BL6" s="102" t="s">
        <v>287</v>
      </c>
      <c r="BM6" s="102" t="s">
        <v>287</v>
      </c>
      <c r="BN6" s="102" t="s">
        <v>287</v>
      </c>
      <c r="BO6" s="102" t="s">
        <v>287</v>
      </c>
      <c r="BP6" s="101" t="s">
        <v>287</v>
      </c>
      <c r="BQ6" s="101" t="s">
        <v>287</v>
      </c>
      <c r="BR6" s="102" t="s">
        <v>287</v>
      </c>
      <c r="BS6" s="102" t="s">
        <v>287</v>
      </c>
      <c r="BT6" s="102" t="s">
        <v>287</v>
      </c>
      <c r="BU6" s="102" t="s">
        <v>287</v>
      </c>
      <c r="BV6" s="101" t="s">
        <v>287</v>
      </c>
      <c r="BW6" s="101" t="s">
        <v>287</v>
      </c>
      <c r="BX6" s="101" t="s">
        <v>287</v>
      </c>
      <c r="BY6" s="101" t="s">
        <v>287</v>
      </c>
      <c r="BZ6" s="101" t="s">
        <v>287</v>
      </c>
      <c r="CA6" s="101" t="s">
        <v>287</v>
      </c>
      <c r="CB6" s="101" t="s">
        <v>287</v>
      </c>
      <c r="CC6" s="101" t="s">
        <v>287</v>
      </c>
      <c r="CD6" s="101" t="s">
        <v>287</v>
      </c>
      <c r="CE6" s="101" t="s">
        <v>287</v>
      </c>
      <c r="CF6" s="101" t="s">
        <v>287</v>
      </c>
      <c r="CG6" s="101" t="s">
        <v>287</v>
      </c>
      <c r="CH6" s="101" t="s">
        <v>287</v>
      </c>
      <c r="CI6" s="101" t="s">
        <v>287</v>
      </c>
    </row>
    <row r="7" spans="1:87" s="50" customFormat="1" ht="12" customHeight="1">
      <c r="A7" s="48" t="s">
        <v>288</v>
      </c>
      <c r="B7" s="63" t="s">
        <v>390</v>
      </c>
      <c r="C7" s="48" t="s">
        <v>290</v>
      </c>
      <c r="D7" s="70">
        <f aca="true" t="shared" si="0" ref="D7:AI7">SUM(D8:D42)</f>
        <v>6362031</v>
      </c>
      <c r="E7" s="70">
        <f t="shared" si="0"/>
        <v>6216321</v>
      </c>
      <c r="F7" s="70">
        <f t="shared" si="0"/>
        <v>0</v>
      </c>
      <c r="G7" s="70">
        <f t="shared" si="0"/>
        <v>6016911</v>
      </c>
      <c r="H7" s="70">
        <f t="shared" si="0"/>
        <v>11789</v>
      </c>
      <c r="I7" s="70">
        <f t="shared" si="0"/>
        <v>187621</v>
      </c>
      <c r="J7" s="70">
        <f t="shared" si="0"/>
        <v>145710</v>
      </c>
      <c r="K7" s="70">
        <f t="shared" si="0"/>
        <v>1365965</v>
      </c>
      <c r="L7" s="70">
        <f t="shared" si="0"/>
        <v>19438604</v>
      </c>
      <c r="M7" s="70">
        <f t="shared" si="0"/>
        <v>4173445</v>
      </c>
      <c r="N7" s="70">
        <f t="shared" si="0"/>
        <v>1496928</v>
      </c>
      <c r="O7" s="70">
        <f t="shared" si="0"/>
        <v>1198915</v>
      </c>
      <c r="P7" s="70">
        <f t="shared" si="0"/>
        <v>1416938</v>
      </c>
      <c r="Q7" s="70">
        <f t="shared" si="0"/>
        <v>60664</v>
      </c>
      <c r="R7" s="70">
        <f t="shared" si="0"/>
        <v>3821354</v>
      </c>
      <c r="S7" s="70">
        <f t="shared" si="0"/>
        <v>243190</v>
      </c>
      <c r="T7" s="70">
        <f t="shared" si="0"/>
        <v>3377816</v>
      </c>
      <c r="U7" s="70">
        <f t="shared" si="0"/>
        <v>200348</v>
      </c>
      <c r="V7" s="70">
        <f t="shared" si="0"/>
        <v>11476</v>
      </c>
      <c r="W7" s="70">
        <f t="shared" si="0"/>
        <v>11422724</v>
      </c>
      <c r="X7" s="70">
        <f t="shared" si="0"/>
        <v>4267057</v>
      </c>
      <c r="Y7" s="70">
        <f t="shared" si="0"/>
        <v>5933692</v>
      </c>
      <c r="Z7" s="70">
        <f t="shared" si="0"/>
        <v>808673</v>
      </c>
      <c r="AA7" s="70">
        <f t="shared" si="0"/>
        <v>413302</v>
      </c>
      <c r="AB7" s="70">
        <f t="shared" si="0"/>
        <v>3788199</v>
      </c>
      <c r="AC7" s="70">
        <f t="shared" si="0"/>
        <v>9605</v>
      </c>
      <c r="AD7" s="70">
        <f t="shared" si="0"/>
        <v>465872</v>
      </c>
      <c r="AE7" s="70">
        <f t="shared" si="0"/>
        <v>26266507</v>
      </c>
      <c r="AF7" s="70">
        <f t="shared" si="0"/>
        <v>65364</v>
      </c>
      <c r="AG7" s="70">
        <f t="shared" si="0"/>
        <v>65364</v>
      </c>
      <c r="AH7" s="70">
        <f t="shared" si="0"/>
        <v>0</v>
      </c>
      <c r="AI7" s="70">
        <f t="shared" si="0"/>
        <v>50055</v>
      </c>
      <c r="AJ7" s="70">
        <f aca="true" t="shared" si="1" ref="AJ7:BO7">SUM(AJ8:AJ42)</f>
        <v>0</v>
      </c>
      <c r="AK7" s="70">
        <f t="shared" si="1"/>
        <v>15309</v>
      </c>
      <c r="AL7" s="70">
        <f t="shared" si="1"/>
        <v>0</v>
      </c>
      <c r="AM7" s="70">
        <f t="shared" si="1"/>
        <v>21451</v>
      </c>
      <c r="AN7" s="70">
        <f t="shared" si="1"/>
        <v>3513704</v>
      </c>
      <c r="AO7" s="70">
        <f t="shared" si="1"/>
        <v>1012473</v>
      </c>
      <c r="AP7" s="70">
        <f t="shared" si="1"/>
        <v>360773</v>
      </c>
      <c r="AQ7" s="70">
        <f t="shared" si="1"/>
        <v>444934</v>
      </c>
      <c r="AR7" s="70">
        <f t="shared" si="1"/>
        <v>206766</v>
      </c>
      <c r="AS7" s="70">
        <f t="shared" si="1"/>
        <v>0</v>
      </c>
      <c r="AT7" s="70">
        <f t="shared" si="1"/>
        <v>1391651</v>
      </c>
      <c r="AU7" s="70">
        <f t="shared" si="1"/>
        <v>50659</v>
      </c>
      <c r="AV7" s="70">
        <f t="shared" si="1"/>
        <v>1340992</v>
      </c>
      <c r="AW7" s="70">
        <f t="shared" si="1"/>
        <v>0</v>
      </c>
      <c r="AX7" s="70">
        <f t="shared" si="1"/>
        <v>0</v>
      </c>
      <c r="AY7" s="70">
        <f t="shared" si="1"/>
        <v>1109359</v>
      </c>
      <c r="AZ7" s="70">
        <f t="shared" si="1"/>
        <v>241214</v>
      </c>
      <c r="BA7" s="70">
        <f t="shared" si="1"/>
        <v>804535</v>
      </c>
      <c r="BB7" s="70">
        <f t="shared" si="1"/>
        <v>5729</v>
      </c>
      <c r="BC7" s="70">
        <f t="shared" si="1"/>
        <v>57881</v>
      </c>
      <c r="BD7" s="70">
        <f t="shared" si="1"/>
        <v>1599596</v>
      </c>
      <c r="BE7" s="70">
        <f t="shared" si="1"/>
        <v>221</v>
      </c>
      <c r="BF7" s="70">
        <f t="shared" si="1"/>
        <v>186569</v>
      </c>
      <c r="BG7" s="70">
        <f t="shared" si="1"/>
        <v>3765637</v>
      </c>
      <c r="BH7" s="70">
        <f t="shared" si="1"/>
        <v>6427395</v>
      </c>
      <c r="BI7" s="70">
        <f t="shared" si="1"/>
        <v>6281685</v>
      </c>
      <c r="BJ7" s="70">
        <f t="shared" si="1"/>
        <v>0</v>
      </c>
      <c r="BK7" s="70">
        <f t="shared" si="1"/>
        <v>6066966</v>
      </c>
      <c r="BL7" s="70">
        <f t="shared" si="1"/>
        <v>11789</v>
      </c>
      <c r="BM7" s="70">
        <f t="shared" si="1"/>
        <v>202930</v>
      </c>
      <c r="BN7" s="70">
        <f t="shared" si="1"/>
        <v>145710</v>
      </c>
      <c r="BO7" s="70">
        <f t="shared" si="1"/>
        <v>1387416</v>
      </c>
      <c r="BP7" s="70">
        <f aca="true" t="shared" si="2" ref="BP7:CU7">SUM(BP8:BP42)</f>
        <v>22952308</v>
      </c>
      <c r="BQ7" s="70">
        <f t="shared" si="2"/>
        <v>5185918</v>
      </c>
      <c r="BR7" s="70">
        <f t="shared" si="2"/>
        <v>1857701</v>
      </c>
      <c r="BS7" s="70">
        <f t="shared" si="2"/>
        <v>1643849</v>
      </c>
      <c r="BT7" s="70">
        <f t="shared" si="2"/>
        <v>1623704</v>
      </c>
      <c r="BU7" s="70">
        <f t="shared" si="2"/>
        <v>60664</v>
      </c>
      <c r="BV7" s="70">
        <f t="shared" si="2"/>
        <v>5213005</v>
      </c>
      <c r="BW7" s="70">
        <f t="shared" si="2"/>
        <v>293849</v>
      </c>
      <c r="BX7" s="70">
        <f t="shared" si="2"/>
        <v>4718808</v>
      </c>
      <c r="BY7" s="70">
        <f t="shared" si="2"/>
        <v>200348</v>
      </c>
      <c r="BZ7" s="70">
        <f t="shared" si="2"/>
        <v>11476</v>
      </c>
      <c r="CA7" s="70">
        <f t="shared" si="2"/>
        <v>12532083</v>
      </c>
      <c r="CB7" s="70">
        <f t="shared" si="2"/>
        <v>4508271</v>
      </c>
      <c r="CC7" s="70">
        <f t="shared" si="2"/>
        <v>6738227</v>
      </c>
      <c r="CD7" s="70">
        <f t="shared" si="2"/>
        <v>814402</v>
      </c>
      <c r="CE7" s="70">
        <f t="shared" si="2"/>
        <v>471183</v>
      </c>
      <c r="CF7" s="70">
        <f t="shared" si="2"/>
        <v>5387795</v>
      </c>
      <c r="CG7" s="70">
        <f t="shared" si="2"/>
        <v>9826</v>
      </c>
      <c r="CH7" s="70">
        <f t="shared" si="2"/>
        <v>652441</v>
      </c>
      <c r="CI7" s="70">
        <f t="shared" si="2"/>
        <v>30032144</v>
      </c>
    </row>
    <row r="8" spans="1:87" s="50" customFormat="1" ht="12" customHeight="1">
      <c r="A8" s="51" t="s">
        <v>288</v>
      </c>
      <c r="B8" s="64" t="s">
        <v>391</v>
      </c>
      <c r="C8" s="51" t="s">
        <v>392</v>
      </c>
      <c r="D8" s="72">
        <f aca="true" t="shared" si="3" ref="D8:D42">+SUM(E8,J8)</f>
        <v>1722035</v>
      </c>
      <c r="E8" s="72">
        <f aca="true" t="shared" si="4" ref="E8:E42">+SUM(F8:I8)</f>
        <v>1677305</v>
      </c>
      <c r="F8" s="72">
        <v>0</v>
      </c>
      <c r="G8" s="72">
        <v>1669115</v>
      </c>
      <c r="H8" s="72">
        <v>8190</v>
      </c>
      <c r="I8" s="72">
        <v>0</v>
      </c>
      <c r="J8" s="72">
        <v>44730</v>
      </c>
      <c r="K8" s="73">
        <v>0</v>
      </c>
      <c r="L8" s="72">
        <f aca="true" t="shared" si="5" ref="L8:L42">+SUM(M8,R8,V8,W8,AC8)</f>
        <v>4828555</v>
      </c>
      <c r="M8" s="72">
        <f aca="true" t="shared" si="6" ref="M8:M42">+SUM(N8:Q8)</f>
        <v>1426161</v>
      </c>
      <c r="N8" s="72">
        <v>418473</v>
      </c>
      <c r="O8" s="72">
        <v>547662</v>
      </c>
      <c r="P8" s="72">
        <v>444418</v>
      </c>
      <c r="Q8" s="72">
        <v>15608</v>
      </c>
      <c r="R8" s="72">
        <f aca="true" t="shared" si="7" ref="R8:R42">+SUM(S8:U8)</f>
        <v>1055199</v>
      </c>
      <c r="S8" s="72">
        <v>36291</v>
      </c>
      <c r="T8" s="72">
        <v>944121</v>
      </c>
      <c r="U8" s="72">
        <v>74787</v>
      </c>
      <c r="V8" s="72">
        <v>0</v>
      </c>
      <c r="W8" s="72">
        <f aca="true" t="shared" si="8" ref="W8:W42">+SUM(X8:AA8)</f>
        <v>2337787</v>
      </c>
      <c r="X8" s="72">
        <v>1033294</v>
      </c>
      <c r="Y8" s="72">
        <v>1189260</v>
      </c>
      <c r="Z8" s="72">
        <v>114976</v>
      </c>
      <c r="AA8" s="72">
        <v>257</v>
      </c>
      <c r="AB8" s="73">
        <v>0</v>
      </c>
      <c r="AC8" s="72">
        <v>9408</v>
      </c>
      <c r="AD8" s="72">
        <v>44630</v>
      </c>
      <c r="AE8" s="72">
        <f aca="true" t="shared" si="9" ref="AE8:AE42">+SUM(D8,L8,AD8)</f>
        <v>6595220</v>
      </c>
      <c r="AF8" s="72">
        <f aca="true" t="shared" si="10" ref="AF8:AF42">+SUM(AG8,AL8)</f>
        <v>0</v>
      </c>
      <c r="AG8" s="72">
        <f aca="true" t="shared" si="11" ref="AG8:AG42">+SUM(AH8:AK8)</f>
        <v>0</v>
      </c>
      <c r="AH8" s="72">
        <v>0</v>
      </c>
      <c r="AI8" s="72">
        <v>0</v>
      </c>
      <c r="AJ8" s="72">
        <v>0</v>
      </c>
      <c r="AK8" s="72">
        <v>0</v>
      </c>
      <c r="AL8" s="72">
        <v>0</v>
      </c>
      <c r="AM8" s="73">
        <v>0</v>
      </c>
      <c r="AN8" s="72">
        <f aca="true" t="shared" si="12" ref="AN8:AN42">+SUM(AO8,AT8,AX8,AY8,BE8)</f>
        <v>560839</v>
      </c>
      <c r="AO8" s="72">
        <f aca="true" t="shared" si="13" ref="AO8:AO42">+SUM(AP8:AS8)</f>
        <v>167564</v>
      </c>
      <c r="AP8" s="72">
        <v>48676</v>
      </c>
      <c r="AQ8" s="72">
        <v>0</v>
      </c>
      <c r="AR8" s="72">
        <v>118888</v>
      </c>
      <c r="AS8" s="72">
        <v>0</v>
      </c>
      <c r="AT8" s="72">
        <f aca="true" t="shared" si="14" ref="AT8:AT42">+SUM(AU8:AW8)</f>
        <v>190878</v>
      </c>
      <c r="AU8" s="72">
        <v>674</v>
      </c>
      <c r="AV8" s="72">
        <v>190204</v>
      </c>
      <c r="AW8" s="72">
        <v>0</v>
      </c>
      <c r="AX8" s="72">
        <v>0</v>
      </c>
      <c r="AY8" s="72">
        <f aca="true" t="shared" si="15" ref="AY8:AY42">+SUM(AZ8:BC8)</f>
        <v>202397</v>
      </c>
      <c r="AZ8" s="72">
        <v>153516</v>
      </c>
      <c r="BA8" s="72">
        <v>48881</v>
      </c>
      <c r="BB8" s="72">
        <v>0</v>
      </c>
      <c r="BC8" s="72">
        <v>0</v>
      </c>
      <c r="BD8" s="73">
        <v>0</v>
      </c>
      <c r="BE8" s="72">
        <v>0</v>
      </c>
      <c r="BF8" s="72">
        <v>0</v>
      </c>
      <c r="BG8" s="72">
        <f aca="true" t="shared" si="16" ref="BG8:BG42">+SUM(BF8,AN8,AF8)</f>
        <v>560839</v>
      </c>
      <c r="BH8" s="72">
        <f aca="true" t="shared" si="17" ref="BH8:BH34">SUM(D8,AF8)</f>
        <v>1722035</v>
      </c>
      <c r="BI8" s="72">
        <f aca="true" t="shared" si="18" ref="BI8:BI34">SUM(E8,AG8)</f>
        <v>1677305</v>
      </c>
      <c r="BJ8" s="72">
        <f aca="true" t="shared" si="19" ref="BJ8:BJ34">SUM(F8,AH8)</f>
        <v>0</v>
      </c>
      <c r="BK8" s="72">
        <f aca="true" t="shared" si="20" ref="BK8:BK34">SUM(G8,AI8)</f>
        <v>1669115</v>
      </c>
      <c r="BL8" s="72">
        <f aca="true" t="shared" si="21" ref="BL8:BL34">SUM(H8,AJ8)</f>
        <v>8190</v>
      </c>
      <c r="BM8" s="72">
        <f aca="true" t="shared" si="22" ref="BM8:BM34">SUM(I8,AK8)</f>
        <v>0</v>
      </c>
      <c r="BN8" s="72">
        <f aca="true" t="shared" si="23" ref="BN8:BN34">SUM(J8,AL8)</f>
        <v>44730</v>
      </c>
      <c r="BO8" s="73">
        <f aca="true" t="shared" si="24" ref="BO8:BO34">SUM(K8,AM8)</f>
        <v>0</v>
      </c>
      <c r="BP8" s="72">
        <f aca="true" t="shared" si="25" ref="BP8:BP34">SUM(L8,AN8)</f>
        <v>5389394</v>
      </c>
      <c r="BQ8" s="72">
        <f aca="true" t="shared" si="26" ref="BQ8:BQ34">SUM(M8,AO8)</f>
        <v>1593725</v>
      </c>
      <c r="BR8" s="72">
        <f aca="true" t="shared" si="27" ref="BR8:BR34">SUM(N8,AP8)</f>
        <v>467149</v>
      </c>
      <c r="BS8" s="72">
        <f aca="true" t="shared" si="28" ref="BS8:BS34">SUM(O8,AQ8)</f>
        <v>547662</v>
      </c>
      <c r="BT8" s="72">
        <f aca="true" t="shared" si="29" ref="BT8:BT34">SUM(P8,AR8)</f>
        <v>563306</v>
      </c>
      <c r="BU8" s="72">
        <f aca="true" t="shared" si="30" ref="BU8:BU34">SUM(Q8,AS8)</f>
        <v>15608</v>
      </c>
      <c r="BV8" s="72">
        <f aca="true" t="shared" si="31" ref="BV8:BV34">SUM(R8,AT8)</f>
        <v>1246077</v>
      </c>
      <c r="BW8" s="72">
        <f aca="true" t="shared" si="32" ref="BW8:BW34">SUM(S8,AU8)</f>
        <v>36965</v>
      </c>
      <c r="BX8" s="72">
        <f aca="true" t="shared" si="33" ref="BX8:BX34">SUM(T8,AV8)</f>
        <v>1134325</v>
      </c>
      <c r="BY8" s="72">
        <f aca="true" t="shared" si="34" ref="BY8:BY34">SUM(U8,AW8)</f>
        <v>74787</v>
      </c>
      <c r="BZ8" s="72">
        <f aca="true" t="shared" si="35" ref="BZ8:BZ34">SUM(V8,AX8)</f>
        <v>0</v>
      </c>
      <c r="CA8" s="72">
        <f aca="true" t="shared" si="36" ref="CA8:CA34">SUM(W8,AY8)</f>
        <v>2540184</v>
      </c>
      <c r="CB8" s="72">
        <f aca="true" t="shared" si="37" ref="CB8:CB34">SUM(X8,AZ8)</f>
        <v>1186810</v>
      </c>
      <c r="CC8" s="72">
        <f aca="true" t="shared" si="38" ref="CC8:CC34">SUM(Y8,BA8)</f>
        <v>1238141</v>
      </c>
      <c r="CD8" s="72">
        <f aca="true" t="shared" si="39" ref="CD8:CD34">SUM(Z8,BB8)</f>
        <v>114976</v>
      </c>
      <c r="CE8" s="72">
        <f aca="true" t="shared" si="40" ref="CE8:CE34">SUM(AA8,BC8)</f>
        <v>257</v>
      </c>
      <c r="CF8" s="73">
        <f aca="true" t="shared" si="41" ref="CF8:CF34">SUM(AB8,BD8)</f>
        <v>0</v>
      </c>
      <c r="CG8" s="72">
        <f aca="true" t="shared" si="42" ref="CG8:CG34">SUM(AC8,BE8)</f>
        <v>9408</v>
      </c>
      <c r="CH8" s="72">
        <f aca="true" t="shared" si="43" ref="CH8:CH34">SUM(AD8,BF8)</f>
        <v>44630</v>
      </c>
      <c r="CI8" s="72">
        <f aca="true" t="shared" si="44" ref="CI8:CI34">SUM(AE8,BG8)</f>
        <v>7156059</v>
      </c>
    </row>
    <row r="9" spans="1:87" s="50" customFormat="1" ht="12" customHeight="1">
      <c r="A9" s="51" t="s">
        <v>288</v>
      </c>
      <c r="B9" s="64" t="s">
        <v>393</v>
      </c>
      <c r="C9" s="51" t="s">
        <v>294</v>
      </c>
      <c r="D9" s="72">
        <f t="shared" si="3"/>
        <v>83590</v>
      </c>
      <c r="E9" s="72">
        <f t="shared" si="4"/>
        <v>83590</v>
      </c>
      <c r="F9" s="72">
        <v>0</v>
      </c>
      <c r="G9" s="72">
        <v>79991</v>
      </c>
      <c r="H9" s="72">
        <v>3599</v>
      </c>
      <c r="I9" s="72">
        <v>0</v>
      </c>
      <c r="J9" s="72">
        <v>0</v>
      </c>
      <c r="K9" s="73">
        <v>0</v>
      </c>
      <c r="L9" s="72">
        <f t="shared" si="5"/>
        <v>1285387</v>
      </c>
      <c r="M9" s="72">
        <f t="shared" si="6"/>
        <v>355136</v>
      </c>
      <c r="N9" s="72">
        <v>103844</v>
      </c>
      <c r="O9" s="72">
        <v>86867</v>
      </c>
      <c r="P9" s="72">
        <v>145099</v>
      </c>
      <c r="Q9" s="72">
        <v>19326</v>
      </c>
      <c r="R9" s="72">
        <f t="shared" si="7"/>
        <v>237604</v>
      </c>
      <c r="S9" s="72">
        <v>2853</v>
      </c>
      <c r="T9" s="72">
        <v>179809</v>
      </c>
      <c r="U9" s="72">
        <v>54942</v>
      </c>
      <c r="V9" s="72">
        <v>6164</v>
      </c>
      <c r="W9" s="72">
        <f t="shared" si="8"/>
        <v>686483</v>
      </c>
      <c r="X9" s="72">
        <v>501545</v>
      </c>
      <c r="Y9" s="72">
        <v>180485</v>
      </c>
      <c r="Z9" s="72">
        <v>4453</v>
      </c>
      <c r="AA9" s="72">
        <v>0</v>
      </c>
      <c r="AB9" s="73">
        <v>0</v>
      </c>
      <c r="AC9" s="72">
        <v>0</v>
      </c>
      <c r="AD9" s="72">
        <v>149562</v>
      </c>
      <c r="AE9" s="72">
        <f t="shared" si="9"/>
        <v>1518539</v>
      </c>
      <c r="AF9" s="72">
        <f t="shared" si="10"/>
        <v>43913</v>
      </c>
      <c r="AG9" s="72">
        <f t="shared" si="11"/>
        <v>43913</v>
      </c>
      <c r="AH9" s="72">
        <v>0</v>
      </c>
      <c r="AI9" s="72">
        <v>43913</v>
      </c>
      <c r="AJ9" s="72">
        <v>0</v>
      </c>
      <c r="AK9" s="72">
        <v>0</v>
      </c>
      <c r="AL9" s="72">
        <v>0</v>
      </c>
      <c r="AM9" s="73">
        <v>0</v>
      </c>
      <c r="AN9" s="72">
        <f t="shared" si="12"/>
        <v>372913</v>
      </c>
      <c r="AO9" s="72">
        <f t="shared" si="13"/>
        <v>216480</v>
      </c>
      <c r="AP9" s="72">
        <v>30547</v>
      </c>
      <c r="AQ9" s="72">
        <v>162186</v>
      </c>
      <c r="AR9" s="72">
        <v>23747</v>
      </c>
      <c r="AS9" s="72">
        <v>0</v>
      </c>
      <c r="AT9" s="72">
        <f t="shared" si="14"/>
        <v>101980</v>
      </c>
      <c r="AU9" s="72">
        <v>8538</v>
      </c>
      <c r="AV9" s="72">
        <v>93442</v>
      </c>
      <c r="AW9" s="72">
        <v>0</v>
      </c>
      <c r="AX9" s="72">
        <v>0</v>
      </c>
      <c r="AY9" s="72">
        <f t="shared" si="15"/>
        <v>54453</v>
      </c>
      <c r="AZ9" s="72">
        <v>0</v>
      </c>
      <c r="BA9" s="72">
        <v>54453</v>
      </c>
      <c r="BB9" s="72">
        <v>0</v>
      </c>
      <c r="BC9" s="72">
        <v>0</v>
      </c>
      <c r="BD9" s="73">
        <v>0</v>
      </c>
      <c r="BE9" s="72">
        <v>0</v>
      </c>
      <c r="BF9" s="72">
        <v>95888</v>
      </c>
      <c r="BG9" s="72">
        <f t="shared" si="16"/>
        <v>512714</v>
      </c>
      <c r="BH9" s="72">
        <f t="shared" si="17"/>
        <v>127503</v>
      </c>
      <c r="BI9" s="72">
        <f t="shared" si="18"/>
        <v>127503</v>
      </c>
      <c r="BJ9" s="72">
        <f t="shared" si="19"/>
        <v>0</v>
      </c>
      <c r="BK9" s="72">
        <f t="shared" si="20"/>
        <v>123904</v>
      </c>
      <c r="BL9" s="72">
        <f t="shared" si="21"/>
        <v>3599</v>
      </c>
      <c r="BM9" s="72">
        <f t="shared" si="22"/>
        <v>0</v>
      </c>
      <c r="BN9" s="72">
        <f t="shared" si="23"/>
        <v>0</v>
      </c>
      <c r="BO9" s="73">
        <f t="shared" si="24"/>
        <v>0</v>
      </c>
      <c r="BP9" s="72">
        <f t="shared" si="25"/>
        <v>1658300</v>
      </c>
      <c r="BQ9" s="72">
        <f t="shared" si="26"/>
        <v>571616</v>
      </c>
      <c r="BR9" s="72">
        <f t="shared" si="27"/>
        <v>134391</v>
      </c>
      <c r="BS9" s="72">
        <f t="shared" si="28"/>
        <v>249053</v>
      </c>
      <c r="BT9" s="72">
        <f t="shared" si="29"/>
        <v>168846</v>
      </c>
      <c r="BU9" s="72">
        <f t="shared" si="30"/>
        <v>19326</v>
      </c>
      <c r="BV9" s="72">
        <f t="shared" si="31"/>
        <v>339584</v>
      </c>
      <c r="BW9" s="72">
        <f t="shared" si="32"/>
        <v>11391</v>
      </c>
      <c r="BX9" s="72">
        <f t="shared" si="33"/>
        <v>273251</v>
      </c>
      <c r="BY9" s="72">
        <f t="shared" si="34"/>
        <v>54942</v>
      </c>
      <c r="BZ9" s="72">
        <f t="shared" si="35"/>
        <v>6164</v>
      </c>
      <c r="CA9" s="72">
        <f t="shared" si="36"/>
        <v>740936</v>
      </c>
      <c r="CB9" s="72">
        <f t="shared" si="37"/>
        <v>501545</v>
      </c>
      <c r="CC9" s="72">
        <f t="shared" si="38"/>
        <v>234938</v>
      </c>
      <c r="CD9" s="72">
        <f t="shared" si="39"/>
        <v>4453</v>
      </c>
      <c r="CE9" s="72">
        <f t="shared" si="40"/>
        <v>0</v>
      </c>
      <c r="CF9" s="73">
        <f t="shared" si="41"/>
        <v>0</v>
      </c>
      <c r="CG9" s="72">
        <f t="shared" si="42"/>
        <v>0</v>
      </c>
      <c r="CH9" s="72">
        <f t="shared" si="43"/>
        <v>245450</v>
      </c>
      <c r="CI9" s="72">
        <f t="shared" si="44"/>
        <v>2031253</v>
      </c>
    </row>
    <row r="10" spans="1:87" s="50" customFormat="1" ht="12" customHeight="1">
      <c r="A10" s="51" t="s">
        <v>288</v>
      </c>
      <c r="B10" s="64" t="s">
        <v>394</v>
      </c>
      <c r="C10" s="51" t="s">
        <v>395</v>
      </c>
      <c r="D10" s="72">
        <f t="shared" si="3"/>
        <v>0</v>
      </c>
      <c r="E10" s="72">
        <f t="shared" si="4"/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3">
        <v>38329</v>
      </c>
      <c r="L10" s="72">
        <f t="shared" si="5"/>
        <v>439944</v>
      </c>
      <c r="M10" s="72">
        <f t="shared" si="6"/>
        <v>56147</v>
      </c>
      <c r="N10" s="72">
        <v>42717</v>
      </c>
      <c r="O10" s="72">
        <v>13430</v>
      </c>
      <c r="P10" s="72">
        <v>0</v>
      </c>
      <c r="Q10" s="72">
        <v>0</v>
      </c>
      <c r="R10" s="72">
        <f t="shared" si="7"/>
        <v>0</v>
      </c>
      <c r="S10" s="72">
        <v>0</v>
      </c>
      <c r="T10" s="72">
        <v>0</v>
      </c>
      <c r="U10" s="72">
        <v>0</v>
      </c>
      <c r="V10" s="72">
        <v>0</v>
      </c>
      <c r="W10" s="72">
        <f t="shared" si="8"/>
        <v>383797</v>
      </c>
      <c r="X10" s="72">
        <v>383797</v>
      </c>
      <c r="Y10" s="72">
        <v>0</v>
      </c>
      <c r="Z10" s="72">
        <v>0</v>
      </c>
      <c r="AA10" s="72">
        <v>0</v>
      </c>
      <c r="AB10" s="73">
        <v>854864</v>
      </c>
      <c r="AC10" s="72">
        <v>0</v>
      </c>
      <c r="AD10" s="72">
        <v>0</v>
      </c>
      <c r="AE10" s="72">
        <f t="shared" si="9"/>
        <v>439944</v>
      </c>
      <c r="AF10" s="72">
        <f t="shared" si="10"/>
        <v>0</v>
      </c>
      <c r="AG10" s="72">
        <f t="shared" si="11"/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0</v>
      </c>
      <c r="AM10" s="73">
        <v>5817</v>
      </c>
      <c r="AN10" s="72">
        <f t="shared" si="12"/>
        <v>14223</v>
      </c>
      <c r="AO10" s="72">
        <f t="shared" si="13"/>
        <v>14223</v>
      </c>
      <c r="AP10" s="72">
        <v>14223</v>
      </c>
      <c r="AQ10" s="72">
        <v>0</v>
      </c>
      <c r="AR10" s="72">
        <v>0</v>
      </c>
      <c r="AS10" s="72">
        <v>0</v>
      </c>
      <c r="AT10" s="72">
        <f t="shared" si="14"/>
        <v>0</v>
      </c>
      <c r="AU10" s="72">
        <v>0</v>
      </c>
      <c r="AV10" s="72">
        <v>0</v>
      </c>
      <c r="AW10" s="72">
        <v>0</v>
      </c>
      <c r="AX10" s="72">
        <v>0</v>
      </c>
      <c r="AY10" s="72">
        <f t="shared" si="15"/>
        <v>0</v>
      </c>
      <c r="AZ10" s="72">
        <v>0</v>
      </c>
      <c r="BA10" s="72">
        <v>0</v>
      </c>
      <c r="BB10" s="72">
        <v>0</v>
      </c>
      <c r="BC10" s="72">
        <v>0</v>
      </c>
      <c r="BD10" s="73">
        <v>340505</v>
      </c>
      <c r="BE10" s="72">
        <v>0</v>
      </c>
      <c r="BF10" s="72">
        <v>0</v>
      </c>
      <c r="BG10" s="72">
        <f t="shared" si="16"/>
        <v>14223</v>
      </c>
      <c r="BH10" s="72">
        <f t="shared" si="17"/>
        <v>0</v>
      </c>
      <c r="BI10" s="72">
        <f t="shared" si="18"/>
        <v>0</v>
      </c>
      <c r="BJ10" s="72">
        <f t="shared" si="19"/>
        <v>0</v>
      </c>
      <c r="BK10" s="72">
        <f t="shared" si="20"/>
        <v>0</v>
      </c>
      <c r="BL10" s="72">
        <f t="shared" si="21"/>
        <v>0</v>
      </c>
      <c r="BM10" s="72">
        <f t="shared" si="22"/>
        <v>0</v>
      </c>
      <c r="BN10" s="72">
        <f t="shared" si="23"/>
        <v>0</v>
      </c>
      <c r="BO10" s="73">
        <f t="shared" si="24"/>
        <v>44146</v>
      </c>
      <c r="BP10" s="72">
        <f t="shared" si="25"/>
        <v>454167</v>
      </c>
      <c r="BQ10" s="72">
        <f t="shared" si="26"/>
        <v>70370</v>
      </c>
      <c r="BR10" s="72">
        <f t="shared" si="27"/>
        <v>56940</v>
      </c>
      <c r="BS10" s="72">
        <f t="shared" si="28"/>
        <v>13430</v>
      </c>
      <c r="BT10" s="72">
        <f t="shared" si="29"/>
        <v>0</v>
      </c>
      <c r="BU10" s="72">
        <f t="shared" si="30"/>
        <v>0</v>
      </c>
      <c r="BV10" s="72">
        <f t="shared" si="31"/>
        <v>0</v>
      </c>
      <c r="BW10" s="72">
        <f t="shared" si="32"/>
        <v>0</v>
      </c>
      <c r="BX10" s="72">
        <f t="shared" si="33"/>
        <v>0</v>
      </c>
      <c r="BY10" s="72">
        <f t="shared" si="34"/>
        <v>0</v>
      </c>
      <c r="BZ10" s="72">
        <f t="shared" si="35"/>
        <v>0</v>
      </c>
      <c r="CA10" s="72">
        <f t="shared" si="36"/>
        <v>383797</v>
      </c>
      <c r="CB10" s="72">
        <f t="shared" si="37"/>
        <v>383797</v>
      </c>
      <c r="CC10" s="72">
        <f t="shared" si="38"/>
        <v>0</v>
      </c>
      <c r="CD10" s="72">
        <f t="shared" si="39"/>
        <v>0</v>
      </c>
      <c r="CE10" s="72">
        <f t="shared" si="40"/>
        <v>0</v>
      </c>
      <c r="CF10" s="73">
        <f t="shared" si="41"/>
        <v>1195369</v>
      </c>
      <c r="CG10" s="72">
        <f t="shared" si="42"/>
        <v>0</v>
      </c>
      <c r="CH10" s="72">
        <f t="shared" si="43"/>
        <v>0</v>
      </c>
      <c r="CI10" s="72">
        <f t="shared" si="44"/>
        <v>454167</v>
      </c>
    </row>
    <row r="11" spans="1:87" s="50" customFormat="1" ht="12" customHeight="1">
      <c r="A11" s="51" t="s">
        <v>288</v>
      </c>
      <c r="B11" s="64" t="s">
        <v>396</v>
      </c>
      <c r="C11" s="51" t="s">
        <v>298</v>
      </c>
      <c r="D11" s="72">
        <f t="shared" si="3"/>
        <v>0</v>
      </c>
      <c r="E11" s="72">
        <f t="shared" si="4"/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3">
        <v>0</v>
      </c>
      <c r="L11" s="72">
        <f t="shared" si="5"/>
        <v>1520105</v>
      </c>
      <c r="M11" s="72">
        <f t="shared" si="6"/>
        <v>372548</v>
      </c>
      <c r="N11" s="72">
        <v>114522</v>
      </c>
      <c r="O11" s="72">
        <v>115170</v>
      </c>
      <c r="P11" s="72">
        <v>142856</v>
      </c>
      <c r="Q11" s="72">
        <v>0</v>
      </c>
      <c r="R11" s="72">
        <f t="shared" si="7"/>
        <v>223362</v>
      </c>
      <c r="S11" s="72">
        <v>43243</v>
      </c>
      <c r="T11" s="72">
        <v>178812</v>
      </c>
      <c r="U11" s="72">
        <v>1307</v>
      </c>
      <c r="V11" s="72">
        <v>0</v>
      </c>
      <c r="W11" s="72">
        <f t="shared" si="8"/>
        <v>924195</v>
      </c>
      <c r="X11" s="72">
        <v>108337</v>
      </c>
      <c r="Y11" s="72">
        <v>716420</v>
      </c>
      <c r="Z11" s="72">
        <v>81986</v>
      </c>
      <c r="AA11" s="72">
        <v>17452</v>
      </c>
      <c r="AB11" s="73">
        <v>0</v>
      </c>
      <c r="AC11" s="72">
        <v>0</v>
      </c>
      <c r="AD11" s="72">
        <v>155477</v>
      </c>
      <c r="AE11" s="72">
        <f t="shared" si="9"/>
        <v>1675582</v>
      </c>
      <c r="AF11" s="72">
        <f t="shared" si="10"/>
        <v>0</v>
      </c>
      <c r="AG11" s="72">
        <f t="shared" si="11"/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3">
        <v>0</v>
      </c>
      <c r="AN11" s="72">
        <f t="shared" si="12"/>
        <v>0</v>
      </c>
      <c r="AO11" s="72">
        <f t="shared" si="13"/>
        <v>0</v>
      </c>
      <c r="AP11" s="72">
        <v>0</v>
      </c>
      <c r="AQ11" s="72">
        <v>0</v>
      </c>
      <c r="AR11" s="72">
        <v>0</v>
      </c>
      <c r="AS11" s="72">
        <v>0</v>
      </c>
      <c r="AT11" s="72">
        <f t="shared" si="14"/>
        <v>0</v>
      </c>
      <c r="AU11" s="72">
        <v>0</v>
      </c>
      <c r="AV11" s="72">
        <v>0</v>
      </c>
      <c r="AW11" s="72">
        <v>0</v>
      </c>
      <c r="AX11" s="72">
        <v>0</v>
      </c>
      <c r="AY11" s="72">
        <f t="shared" si="15"/>
        <v>0</v>
      </c>
      <c r="AZ11" s="72">
        <v>0</v>
      </c>
      <c r="BA11" s="72">
        <v>0</v>
      </c>
      <c r="BB11" s="72">
        <v>0</v>
      </c>
      <c r="BC11" s="72">
        <v>0</v>
      </c>
      <c r="BD11" s="73">
        <v>162675</v>
      </c>
      <c r="BE11" s="72">
        <v>0</v>
      </c>
      <c r="BF11" s="72">
        <v>0</v>
      </c>
      <c r="BG11" s="72">
        <f t="shared" si="16"/>
        <v>0</v>
      </c>
      <c r="BH11" s="72">
        <f t="shared" si="17"/>
        <v>0</v>
      </c>
      <c r="BI11" s="72">
        <f t="shared" si="18"/>
        <v>0</v>
      </c>
      <c r="BJ11" s="72">
        <f t="shared" si="19"/>
        <v>0</v>
      </c>
      <c r="BK11" s="72">
        <f t="shared" si="20"/>
        <v>0</v>
      </c>
      <c r="BL11" s="72">
        <f t="shared" si="21"/>
        <v>0</v>
      </c>
      <c r="BM11" s="72">
        <f t="shared" si="22"/>
        <v>0</v>
      </c>
      <c r="BN11" s="72">
        <f t="shared" si="23"/>
        <v>0</v>
      </c>
      <c r="BO11" s="73">
        <f t="shared" si="24"/>
        <v>0</v>
      </c>
      <c r="BP11" s="72">
        <f t="shared" si="25"/>
        <v>1520105</v>
      </c>
      <c r="BQ11" s="72">
        <f t="shared" si="26"/>
        <v>372548</v>
      </c>
      <c r="BR11" s="72">
        <f t="shared" si="27"/>
        <v>114522</v>
      </c>
      <c r="BS11" s="72">
        <f t="shared" si="28"/>
        <v>115170</v>
      </c>
      <c r="BT11" s="72">
        <f t="shared" si="29"/>
        <v>142856</v>
      </c>
      <c r="BU11" s="72">
        <f t="shared" si="30"/>
        <v>0</v>
      </c>
      <c r="BV11" s="72">
        <f t="shared" si="31"/>
        <v>223362</v>
      </c>
      <c r="BW11" s="72">
        <f t="shared" si="32"/>
        <v>43243</v>
      </c>
      <c r="BX11" s="72">
        <f t="shared" si="33"/>
        <v>178812</v>
      </c>
      <c r="BY11" s="72">
        <f t="shared" si="34"/>
        <v>1307</v>
      </c>
      <c r="BZ11" s="72">
        <f t="shared" si="35"/>
        <v>0</v>
      </c>
      <c r="CA11" s="72">
        <f t="shared" si="36"/>
        <v>924195</v>
      </c>
      <c r="CB11" s="72">
        <f t="shared" si="37"/>
        <v>108337</v>
      </c>
      <c r="CC11" s="72">
        <f t="shared" si="38"/>
        <v>716420</v>
      </c>
      <c r="CD11" s="72">
        <f t="shared" si="39"/>
        <v>81986</v>
      </c>
      <c r="CE11" s="72">
        <f t="shared" si="40"/>
        <v>17452</v>
      </c>
      <c r="CF11" s="73">
        <f t="shared" si="41"/>
        <v>162675</v>
      </c>
      <c r="CG11" s="72">
        <f t="shared" si="42"/>
        <v>0</v>
      </c>
      <c r="CH11" s="72">
        <f t="shared" si="43"/>
        <v>155477</v>
      </c>
      <c r="CI11" s="72">
        <f t="shared" si="44"/>
        <v>1675582</v>
      </c>
    </row>
    <row r="12" spans="1:87" s="50" customFormat="1" ht="12" customHeight="1">
      <c r="A12" s="53" t="s">
        <v>288</v>
      </c>
      <c r="B12" s="54" t="s">
        <v>397</v>
      </c>
      <c r="C12" s="53" t="s">
        <v>398</v>
      </c>
      <c r="D12" s="74">
        <f t="shared" si="3"/>
        <v>64029</v>
      </c>
      <c r="E12" s="74">
        <f t="shared" si="4"/>
        <v>58569</v>
      </c>
      <c r="F12" s="74">
        <v>0</v>
      </c>
      <c r="G12" s="74">
        <v>58569</v>
      </c>
      <c r="H12" s="74">
        <v>0</v>
      </c>
      <c r="I12" s="74">
        <v>0</v>
      </c>
      <c r="J12" s="74">
        <v>5460</v>
      </c>
      <c r="K12" s="75">
        <v>0</v>
      </c>
      <c r="L12" s="74">
        <f t="shared" si="5"/>
        <v>977348</v>
      </c>
      <c r="M12" s="74">
        <f t="shared" si="6"/>
        <v>480875</v>
      </c>
      <c r="N12" s="74">
        <v>46865</v>
      </c>
      <c r="O12" s="74">
        <v>211222</v>
      </c>
      <c r="P12" s="74">
        <v>222788</v>
      </c>
      <c r="Q12" s="74">
        <v>0</v>
      </c>
      <c r="R12" s="74">
        <f t="shared" si="7"/>
        <v>196529</v>
      </c>
      <c r="S12" s="74">
        <v>50853</v>
      </c>
      <c r="T12" s="74">
        <v>132977</v>
      </c>
      <c r="U12" s="74">
        <v>12699</v>
      </c>
      <c r="V12" s="74">
        <v>0</v>
      </c>
      <c r="W12" s="74">
        <f t="shared" si="8"/>
        <v>299944</v>
      </c>
      <c r="X12" s="74">
        <v>101156</v>
      </c>
      <c r="Y12" s="74">
        <v>150011</v>
      </c>
      <c r="Z12" s="74">
        <v>16834</v>
      </c>
      <c r="AA12" s="74">
        <v>31943</v>
      </c>
      <c r="AB12" s="75">
        <v>0</v>
      </c>
      <c r="AC12" s="74">
        <v>0</v>
      </c>
      <c r="AD12" s="74">
        <v>0</v>
      </c>
      <c r="AE12" s="74">
        <f t="shared" si="9"/>
        <v>1041377</v>
      </c>
      <c r="AF12" s="74">
        <f t="shared" si="10"/>
        <v>0</v>
      </c>
      <c r="AG12" s="74">
        <f t="shared" si="11"/>
        <v>0</v>
      </c>
      <c r="AH12" s="74">
        <v>0</v>
      </c>
      <c r="AI12" s="74">
        <v>0</v>
      </c>
      <c r="AJ12" s="74">
        <v>0</v>
      </c>
      <c r="AK12" s="74">
        <v>0</v>
      </c>
      <c r="AL12" s="74">
        <v>0</v>
      </c>
      <c r="AM12" s="75">
        <v>0</v>
      </c>
      <c r="AN12" s="74">
        <f t="shared" si="12"/>
        <v>321818</v>
      </c>
      <c r="AO12" s="74">
        <f t="shared" si="13"/>
        <v>199476</v>
      </c>
      <c r="AP12" s="74">
        <v>46865</v>
      </c>
      <c r="AQ12" s="74">
        <v>98644</v>
      </c>
      <c r="AR12" s="74">
        <v>53967</v>
      </c>
      <c r="AS12" s="74">
        <v>0</v>
      </c>
      <c r="AT12" s="74">
        <f t="shared" si="14"/>
        <v>92136</v>
      </c>
      <c r="AU12" s="74">
        <v>15121</v>
      </c>
      <c r="AV12" s="74">
        <v>77015</v>
      </c>
      <c r="AW12" s="74">
        <v>0</v>
      </c>
      <c r="AX12" s="74">
        <v>0</v>
      </c>
      <c r="AY12" s="74">
        <f t="shared" si="15"/>
        <v>30206</v>
      </c>
      <c r="AZ12" s="74">
        <v>6930</v>
      </c>
      <c r="BA12" s="74">
        <v>23276</v>
      </c>
      <c r="BB12" s="74">
        <v>0</v>
      </c>
      <c r="BC12" s="74">
        <v>0</v>
      </c>
      <c r="BD12" s="75">
        <v>0</v>
      </c>
      <c r="BE12" s="74">
        <v>0</v>
      </c>
      <c r="BF12" s="74">
        <v>0</v>
      </c>
      <c r="BG12" s="74">
        <f t="shared" si="16"/>
        <v>321818</v>
      </c>
      <c r="BH12" s="74">
        <f t="shared" si="17"/>
        <v>64029</v>
      </c>
      <c r="BI12" s="74">
        <f t="shared" si="18"/>
        <v>58569</v>
      </c>
      <c r="BJ12" s="74">
        <f t="shared" si="19"/>
        <v>0</v>
      </c>
      <c r="BK12" s="74">
        <f t="shared" si="20"/>
        <v>58569</v>
      </c>
      <c r="BL12" s="74">
        <f t="shared" si="21"/>
        <v>0</v>
      </c>
      <c r="BM12" s="74">
        <f t="shared" si="22"/>
        <v>0</v>
      </c>
      <c r="BN12" s="74">
        <f t="shared" si="23"/>
        <v>5460</v>
      </c>
      <c r="BO12" s="75">
        <f t="shared" si="24"/>
        <v>0</v>
      </c>
      <c r="BP12" s="74">
        <f t="shared" si="25"/>
        <v>1299166</v>
      </c>
      <c r="BQ12" s="74">
        <f t="shared" si="26"/>
        <v>680351</v>
      </c>
      <c r="BR12" s="74">
        <f t="shared" si="27"/>
        <v>93730</v>
      </c>
      <c r="BS12" s="74">
        <f t="shared" si="28"/>
        <v>309866</v>
      </c>
      <c r="BT12" s="74">
        <f t="shared" si="29"/>
        <v>276755</v>
      </c>
      <c r="BU12" s="74">
        <f t="shared" si="30"/>
        <v>0</v>
      </c>
      <c r="BV12" s="74">
        <f t="shared" si="31"/>
        <v>288665</v>
      </c>
      <c r="BW12" s="74">
        <f t="shared" si="32"/>
        <v>65974</v>
      </c>
      <c r="BX12" s="74">
        <f t="shared" si="33"/>
        <v>209992</v>
      </c>
      <c r="BY12" s="74">
        <f t="shared" si="34"/>
        <v>12699</v>
      </c>
      <c r="BZ12" s="74">
        <f t="shared" si="35"/>
        <v>0</v>
      </c>
      <c r="CA12" s="74">
        <f t="shared" si="36"/>
        <v>330150</v>
      </c>
      <c r="CB12" s="74">
        <f t="shared" si="37"/>
        <v>108086</v>
      </c>
      <c r="CC12" s="74">
        <f t="shared" si="38"/>
        <v>173287</v>
      </c>
      <c r="CD12" s="74">
        <f t="shared" si="39"/>
        <v>16834</v>
      </c>
      <c r="CE12" s="74">
        <f t="shared" si="40"/>
        <v>31943</v>
      </c>
      <c r="CF12" s="75">
        <f t="shared" si="41"/>
        <v>0</v>
      </c>
      <c r="CG12" s="74">
        <f t="shared" si="42"/>
        <v>0</v>
      </c>
      <c r="CH12" s="74">
        <f t="shared" si="43"/>
        <v>0</v>
      </c>
      <c r="CI12" s="74">
        <f t="shared" si="44"/>
        <v>1363195</v>
      </c>
    </row>
    <row r="13" spans="1:87" s="50" customFormat="1" ht="12" customHeight="1">
      <c r="A13" s="53" t="s">
        <v>288</v>
      </c>
      <c r="B13" s="54" t="s">
        <v>399</v>
      </c>
      <c r="C13" s="53" t="s">
        <v>302</v>
      </c>
      <c r="D13" s="74">
        <f t="shared" si="3"/>
        <v>2913334</v>
      </c>
      <c r="E13" s="74">
        <f t="shared" si="4"/>
        <v>2906362</v>
      </c>
      <c r="F13" s="74">
        <v>0</v>
      </c>
      <c r="G13" s="74">
        <v>2718741</v>
      </c>
      <c r="H13" s="74">
        <v>0</v>
      </c>
      <c r="I13" s="74">
        <v>187621</v>
      </c>
      <c r="J13" s="74">
        <v>6972</v>
      </c>
      <c r="K13" s="75">
        <v>0</v>
      </c>
      <c r="L13" s="74">
        <f t="shared" si="5"/>
        <v>1192738</v>
      </c>
      <c r="M13" s="74">
        <f t="shared" si="6"/>
        <v>425963</v>
      </c>
      <c r="N13" s="74">
        <v>158522</v>
      </c>
      <c r="O13" s="74"/>
      <c r="P13" s="74">
        <v>261327</v>
      </c>
      <c r="Q13" s="74">
        <v>6114</v>
      </c>
      <c r="R13" s="74">
        <f t="shared" si="7"/>
        <v>219766</v>
      </c>
      <c r="S13" s="74">
        <v>1985</v>
      </c>
      <c r="T13" s="74">
        <v>210460</v>
      </c>
      <c r="U13" s="74">
        <v>7321</v>
      </c>
      <c r="V13" s="74">
        <v>0</v>
      </c>
      <c r="W13" s="74">
        <f t="shared" si="8"/>
        <v>547009</v>
      </c>
      <c r="X13" s="74">
        <v>334753</v>
      </c>
      <c r="Y13" s="74">
        <v>134542</v>
      </c>
      <c r="Z13" s="74">
        <v>72989</v>
      </c>
      <c r="AA13" s="74">
        <v>4725</v>
      </c>
      <c r="AB13" s="75">
        <v>0</v>
      </c>
      <c r="AC13" s="74">
        <v>0</v>
      </c>
      <c r="AD13" s="74">
        <v>9525</v>
      </c>
      <c r="AE13" s="74">
        <f t="shared" si="9"/>
        <v>4115597</v>
      </c>
      <c r="AF13" s="74">
        <f t="shared" si="10"/>
        <v>0</v>
      </c>
      <c r="AG13" s="74">
        <f t="shared" si="11"/>
        <v>0</v>
      </c>
      <c r="AH13" s="74">
        <v>0</v>
      </c>
      <c r="AI13" s="74">
        <v>0</v>
      </c>
      <c r="AJ13" s="74">
        <v>0</v>
      </c>
      <c r="AK13" s="74">
        <v>0</v>
      </c>
      <c r="AL13" s="74">
        <v>0</v>
      </c>
      <c r="AM13" s="75">
        <v>0</v>
      </c>
      <c r="AN13" s="74">
        <f t="shared" si="12"/>
        <v>206650</v>
      </c>
      <c r="AO13" s="74">
        <f t="shared" si="13"/>
        <v>8199</v>
      </c>
      <c r="AP13" s="74">
        <v>8199</v>
      </c>
      <c r="AQ13" s="74">
        <v>0</v>
      </c>
      <c r="AR13" s="74">
        <v>0</v>
      </c>
      <c r="AS13" s="74">
        <v>0</v>
      </c>
      <c r="AT13" s="74">
        <f t="shared" si="14"/>
        <v>72812</v>
      </c>
      <c r="AU13" s="74">
        <v>1267</v>
      </c>
      <c r="AV13" s="74">
        <v>71545</v>
      </c>
      <c r="AW13" s="74">
        <v>0</v>
      </c>
      <c r="AX13" s="74">
        <v>0</v>
      </c>
      <c r="AY13" s="74">
        <f t="shared" si="15"/>
        <v>125639</v>
      </c>
      <c r="AZ13" s="74">
        <v>52658</v>
      </c>
      <c r="BA13" s="74">
        <v>71299</v>
      </c>
      <c r="BB13" s="74">
        <v>0</v>
      </c>
      <c r="BC13" s="74">
        <v>1682</v>
      </c>
      <c r="BD13" s="75">
        <v>0</v>
      </c>
      <c r="BE13" s="74">
        <v>0</v>
      </c>
      <c r="BF13" s="74">
        <v>0</v>
      </c>
      <c r="BG13" s="74">
        <f t="shared" si="16"/>
        <v>206650</v>
      </c>
      <c r="BH13" s="74">
        <f t="shared" si="17"/>
        <v>2913334</v>
      </c>
      <c r="BI13" s="74">
        <f t="shared" si="18"/>
        <v>2906362</v>
      </c>
      <c r="BJ13" s="74">
        <f t="shared" si="19"/>
        <v>0</v>
      </c>
      <c r="BK13" s="74">
        <f t="shared" si="20"/>
        <v>2718741</v>
      </c>
      <c r="BL13" s="74">
        <f t="shared" si="21"/>
        <v>0</v>
      </c>
      <c r="BM13" s="74">
        <f t="shared" si="22"/>
        <v>187621</v>
      </c>
      <c r="BN13" s="74">
        <f t="shared" si="23"/>
        <v>6972</v>
      </c>
      <c r="BO13" s="75">
        <f t="shared" si="24"/>
        <v>0</v>
      </c>
      <c r="BP13" s="74">
        <f t="shared" si="25"/>
        <v>1399388</v>
      </c>
      <c r="BQ13" s="74">
        <f t="shared" si="26"/>
        <v>434162</v>
      </c>
      <c r="BR13" s="74">
        <f t="shared" si="27"/>
        <v>166721</v>
      </c>
      <c r="BS13" s="74">
        <f t="shared" si="28"/>
        <v>0</v>
      </c>
      <c r="BT13" s="74">
        <f t="shared" si="29"/>
        <v>261327</v>
      </c>
      <c r="BU13" s="74">
        <f t="shared" si="30"/>
        <v>6114</v>
      </c>
      <c r="BV13" s="74">
        <f t="shared" si="31"/>
        <v>292578</v>
      </c>
      <c r="BW13" s="74">
        <f t="shared" si="32"/>
        <v>3252</v>
      </c>
      <c r="BX13" s="74">
        <f t="shared" si="33"/>
        <v>282005</v>
      </c>
      <c r="BY13" s="74">
        <f t="shared" si="34"/>
        <v>7321</v>
      </c>
      <c r="BZ13" s="74">
        <f t="shared" si="35"/>
        <v>0</v>
      </c>
      <c r="CA13" s="74">
        <f t="shared" si="36"/>
        <v>672648</v>
      </c>
      <c r="CB13" s="74">
        <f t="shared" si="37"/>
        <v>387411</v>
      </c>
      <c r="CC13" s="74">
        <f t="shared" si="38"/>
        <v>205841</v>
      </c>
      <c r="CD13" s="74">
        <f t="shared" si="39"/>
        <v>72989</v>
      </c>
      <c r="CE13" s="74">
        <f t="shared" si="40"/>
        <v>6407</v>
      </c>
      <c r="CF13" s="75">
        <f t="shared" si="41"/>
        <v>0</v>
      </c>
      <c r="CG13" s="74">
        <f t="shared" si="42"/>
        <v>0</v>
      </c>
      <c r="CH13" s="74">
        <f t="shared" si="43"/>
        <v>9525</v>
      </c>
      <c r="CI13" s="74">
        <f t="shared" si="44"/>
        <v>4322247</v>
      </c>
    </row>
    <row r="14" spans="1:87" s="50" customFormat="1" ht="12" customHeight="1">
      <c r="A14" s="53" t="s">
        <v>288</v>
      </c>
      <c r="B14" s="54" t="s">
        <v>400</v>
      </c>
      <c r="C14" s="53" t="s">
        <v>401</v>
      </c>
      <c r="D14" s="74">
        <f t="shared" si="3"/>
        <v>0</v>
      </c>
      <c r="E14" s="74">
        <f t="shared" si="4"/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5">
        <v>66200</v>
      </c>
      <c r="L14" s="74">
        <f t="shared" si="5"/>
        <v>504075</v>
      </c>
      <c r="M14" s="74">
        <f t="shared" si="6"/>
        <v>51356</v>
      </c>
      <c r="N14" s="74">
        <v>35267</v>
      </c>
      <c r="O14" s="74">
        <v>16089</v>
      </c>
      <c r="P14" s="74">
        <v>0</v>
      </c>
      <c r="Q14" s="74">
        <v>0</v>
      </c>
      <c r="R14" s="74">
        <f t="shared" si="7"/>
        <v>0</v>
      </c>
      <c r="S14" s="74">
        <v>0</v>
      </c>
      <c r="T14" s="74">
        <v>0</v>
      </c>
      <c r="U14" s="74">
        <v>0</v>
      </c>
      <c r="V14" s="74">
        <v>0</v>
      </c>
      <c r="W14" s="74">
        <f t="shared" si="8"/>
        <v>452719</v>
      </c>
      <c r="X14" s="74">
        <v>452719</v>
      </c>
      <c r="Y14" s="74">
        <v>0</v>
      </c>
      <c r="Z14" s="74">
        <v>0</v>
      </c>
      <c r="AA14" s="74">
        <v>0</v>
      </c>
      <c r="AB14" s="75">
        <v>762886</v>
      </c>
      <c r="AC14" s="74">
        <v>0</v>
      </c>
      <c r="AD14" s="74">
        <v>0</v>
      </c>
      <c r="AE14" s="74">
        <f t="shared" si="9"/>
        <v>504075</v>
      </c>
      <c r="AF14" s="74">
        <f t="shared" si="10"/>
        <v>0</v>
      </c>
      <c r="AG14" s="74">
        <f t="shared" si="11"/>
        <v>0</v>
      </c>
      <c r="AH14" s="74">
        <v>0</v>
      </c>
      <c r="AI14" s="74">
        <v>0</v>
      </c>
      <c r="AJ14" s="74">
        <v>0</v>
      </c>
      <c r="AK14" s="74">
        <v>0</v>
      </c>
      <c r="AL14" s="74">
        <v>0</v>
      </c>
      <c r="AM14" s="75">
        <v>0</v>
      </c>
      <c r="AN14" s="74">
        <f t="shared" si="12"/>
        <v>0</v>
      </c>
      <c r="AO14" s="74">
        <f t="shared" si="13"/>
        <v>0</v>
      </c>
      <c r="AP14" s="74">
        <v>0</v>
      </c>
      <c r="AQ14" s="74">
        <v>0</v>
      </c>
      <c r="AR14" s="74">
        <v>0</v>
      </c>
      <c r="AS14" s="74">
        <v>0</v>
      </c>
      <c r="AT14" s="74">
        <f t="shared" si="14"/>
        <v>0</v>
      </c>
      <c r="AU14" s="74">
        <v>0</v>
      </c>
      <c r="AV14" s="74">
        <v>0</v>
      </c>
      <c r="AW14" s="74">
        <v>0</v>
      </c>
      <c r="AX14" s="74">
        <v>0</v>
      </c>
      <c r="AY14" s="74">
        <f t="shared" si="15"/>
        <v>0</v>
      </c>
      <c r="AZ14" s="74">
        <v>0</v>
      </c>
      <c r="BA14" s="74">
        <v>0</v>
      </c>
      <c r="BB14" s="74">
        <v>0</v>
      </c>
      <c r="BC14" s="74">
        <v>0</v>
      </c>
      <c r="BD14" s="75">
        <v>165903</v>
      </c>
      <c r="BE14" s="74">
        <v>0</v>
      </c>
      <c r="BF14" s="74">
        <v>0</v>
      </c>
      <c r="BG14" s="74">
        <f t="shared" si="16"/>
        <v>0</v>
      </c>
      <c r="BH14" s="74">
        <f t="shared" si="17"/>
        <v>0</v>
      </c>
      <c r="BI14" s="74">
        <f t="shared" si="18"/>
        <v>0</v>
      </c>
      <c r="BJ14" s="74">
        <f t="shared" si="19"/>
        <v>0</v>
      </c>
      <c r="BK14" s="74">
        <f t="shared" si="20"/>
        <v>0</v>
      </c>
      <c r="BL14" s="74">
        <f t="shared" si="21"/>
        <v>0</v>
      </c>
      <c r="BM14" s="74">
        <f t="shared" si="22"/>
        <v>0</v>
      </c>
      <c r="BN14" s="74">
        <f t="shared" si="23"/>
        <v>0</v>
      </c>
      <c r="BO14" s="75">
        <f t="shared" si="24"/>
        <v>66200</v>
      </c>
      <c r="BP14" s="74">
        <f t="shared" si="25"/>
        <v>504075</v>
      </c>
      <c r="BQ14" s="74">
        <f t="shared" si="26"/>
        <v>51356</v>
      </c>
      <c r="BR14" s="74">
        <f t="shared" si="27"/>
        <v>35267</v>
      </c>
      <c r="BS14" s="74">
        <f t="shared" si="28"/>
        <v>16089</v>
      </c>
      <c r="BT14" s="74">
        <f t="shared" si="29"/>
        <v>0</v>
      </c>
      <c r="BU14" s="74">
        <f t="shared" si="30"/>
        <v>0</v>
      </c>
      <c r="BV14" s="74">
        <f t="shared" si="31"/>
        <v>0</v>
      </c>
      <c r="BW14" s="74">
        <f t="shared" si="32"/>
        <v>0</v>
      </c>
      <c r="BX14" s="74">
        <f t="shared" si="33"/>
        <v>0</v>
      </c>
      <c r="BY14" s="74">
        <f t="shared" si="34"/>
        <v>0</v>
      </c>
      <c r="BZ14" s="74">
        <f t="shared" si="35"/>
        <v>0</v>
      </c>
      <c r="CA14" s="74">
        <f t="shared" si="36"/>
        <v>452719</v>
      </c>
      <c r="CB14" s="74">
        <f t="shared" si="37"/>
        <v>452719</v>
      </c>
      <c r="CC14" s="74">
        <f t="shared" si="38"/>
        <v>0</v>
      </c>
      <c r="CD14" s="74">
        <f t="shared" si="39"/>
        <v>0</v>
      </c>
      <c r="CE14" s="74">
        <f t="shared" si="40"/>
        <v>0</v>
      </c>
      <c r="CF14" s="75">
        <f t="shared" si="41"/>
        <v>928789</v>
      </c>
      <c r="CG14" s="74">
        <f t="shared" si="42"/>
        <v>0</v>
      </c>
      <c r="CH14" s="74">
        <f t="shared" si="43"/>
        <v>0</v>
      </c>
      <c r="CI14" s="74">
        <f t="shared" si="44"/>
        <v>504075</v>
      </c>
    </row>
    <row r="15" spans="1:87" s="50" customFormat="1" ht="12" customHeight="1">
      <c r="A15" s="53" t="s">
        <v>288</v>
      </c>
      <c r="B15" s="54" t="s">
        <v>402</v>
      </c>
      <c r="C15" s="53" t="s">
        <v>306</v>
      </c>
      <c r="D15" s="74">
        <f t="shared" si="3"/>
        <v>0</v>
      </c>
      <c r="E15" s="74">
        <f t="shared" si="4"/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5">
        <v>77223</v>
      </c>
      <c r="L15" s="74">
        <f t="shared" si="5"/>
        <v>683305</v>
      </c>
      <c r="M15" s="74">
        <f t="shared" si="6"/>
        <v>111077</v>
      </c>
      <c r="N15" s="74">
        <v>79033</v>
      </c>
      <c r="O15" s="74">
        <v>0</v>
      </c>
      <c r="P15" s="74">
        <v>15661</v>
      </c>
      <c r="Q15" s="74">
        <v>16383</v>
      </c>
      <c r="R15" s="74">
        <f t="shared" si="7"/>
        <v>209689</v>
      </c>
      <c r="S15" s="74">
        <v>17816</v>
      </c>
      <c r="T15" s="74">
        <v>181411</v>
      </c>
      <c r="U15" s="74">
        <v>10462</v>
      </c>
      <c r="V15" s="74">
        <v>0</v>
      </c>
      <c r="W15" s="74">
        <f t="shared" si="8"/>
        <v>362539</v>
      </c>
      <c r="X15" s="74">
        <v>196683</v>
      </c>
      <c r="Y15" s="74">
        <v>155735</v>
      </c>
      <c r="Z15" s="74">
        <v>10121</v>
      </c>
      <c r="AA15" s="74">
        <v>0</v>
      </c>
      <c r="AB15" s="75">
        <v>0</v>
      </c>
      <c r="AC15" s="74">
        <v>0</v>
      </c>
      <c r="AD15" s="74">
        <v>0</v>
      </c>
      <c r="AE15" s="74">
        <f t="shared" si="9"/>
        <v>683305</v>
      </c>
      <c r="AF15" s="74">
        <f t="shared" si="10"/>
        <v>0</v>
      </c>
      <c r="AG15" s="74">
        <f t="shared" si="11"/>
        <v>0</v>
      </c>
      <c r="AH15" s="74">
        <v>0</v>
      </c>
      <c r="AI15" s="74">
        <v>0</v>
      </c>
      <c r="AJ15" s="74">
        <v>0</v>
      </c>
      <c r="AK15" s="74">
        <v>0</v>
      </c>
      <c r="AL15" s="74">
        <v>0</v>
      </c>
      <c r="AM15" s="75">
        <v>6308</v>
      </c>
      <c r="AN15" s="74">
        <f t="shared" si="12"/>
        <v>0</v>
      </c>
      <c r="AO15" s="74">
        <f t="shared" si="13"/>
        <v>0</v>
      </c>
      <c r="AP15" s="74">
        <v>0</v>
      </c>
      <c r="AQ15" s="74">
        <v>0</v>
      </c>
      <c r="AR15" s="74">
        <v>0</v>
      </c>
      <c r="AS15" s="74">
        <v>0</v>
      </c>
      <c r="AT15" s="74">
        <f t="shared" si="14"/>
        <v>0</v>
      </c>
      <c r="AU15" s="74">
        <v>0</v>
      </c>
      <c r="AV15" s="74">
        <v>0</v>
      </c>
      <c r="AW15" s="74">
        <v>0</v>
      </c>
      <c r="AX15" s="74">
        <v>0</v>
      </c>
      <c r="AY15" s="74">
        <f t="shared" si="15"/>
        <v>0</v>
      </c>
      <c r="AZ15" s="74">
        <v>0</v>
      </c>
      <c r="BA15" s="74">
        <v>0</v>
      </c>
      <c r="BB15" s="74">
        <v>0</v>
      </c>
      <c r="BC15" s="74">
        <v>0</v>
      </c>
      <c r="BD15" s="75">
        <v>85398</v>
      </c>
      <c r="BE15" s="74">
        <v>0</v>
      </c>
      <c r="BF15" s="74">
        <v>0</v>
      </c>
      <c r="BG15" s="74">
        <f t="shared" si="16"/>
        <v>0</v>
      </c>
      <c r="BH15" s="74">
        <f t="shared" si="17"/>
        <v>0</v>
      </c>
      <c r="BI15" s="74">
        <f t="shared" si="18"/>
        <v>0</v>
      </c>
      <c r="BJ15" s="74">
        <f t="shared" si="19"/>
        <v>0</v>
      </c>
      <c r="BK15" s="74">
        <f t="shared" si="20"/>
        <v>0</v>
      </c>
      <c r="BL15" s="74">
        <f t="shared" si="21"/>
        <v>0</v>
      </c>
      <c r="BM15" s="74">
        <f t="shared" si="22"/>
        <v>0</v>
      </c>
      <c r="BN15" s="74">
        <f t="shared" si="23"/>
        <v>0</v>
      </c>
      <c r="BO15" s="75">
        <f t="shared" si="24"/>
        <v>83531</v>
      </c>
      <c r="BP15" s="74">
        <f t="shared" si="25"/>
        <v>683305</v>
      </c>
      <c r="BQ15" s="74">
        <f t="shared" si="26"/>
        <v>111077</v>
      </c>
      <c r="BR15" s="74">
        <f t="shared" si="27"/>
        <v>79033</v>
      </c>
      <c r="BS15" s="74">
        <f t="shared" si="28"/>
        <v>0</v>
      </c>
      <c r="BT15" s="74">
        <f t="shared" si="29"/>
        <v>15661</v>
      </c>
      <c r="BU15" s="74">
        <f t="shared" si="30"/>
        <v>16383</v>
      </c>
      <c r="BV15" s="74">
        <f t="shared" si="31"/>
        <v>209689</v>
      </c>
      <c r="BW15" s="74">
        <f t="shared" si="32"/>
        <v>17816</v>
      </c>
      <c r="BX15" s="74">
        <f t="shared" si="33"/>
        <v>181411</v>
      </c>
      <c r="BY15" s="74">
        <f t="shared" si="34"/>
        <v>10462</v>
      </c>
      <c r="BZ15" s="74">
        <f t="shared" si="35"/>
        <v>0</v>
      </c>
      <c r="CA15" s="74">
        <f t="shared" si="36"/>
        <v>362539</v>
      </c>
      <c r="CB15" s="74">
        <f t="shared" si="37"/>
        <v>196683</v>
      </c>
      <c r="CC15" s="74">
        <f t="shared" si="38"/>
        <v>155735</v>
      </c>
      <c r="CD15" s="74">
        <f t="shared" si="39"/>
        <v>10121</v>
      </c>
      <c r="CE15" s="74">
        <f t="shared" si="40"/>
        <v>0</v>
      </c>
      <c r="CF15" s="75">
        <f t="shared" si="41"/>
        <v>85398</v>
      </c>
      <c r="CG15" s="74">
        <f t="shared" si="42"/>
        <v>0</v>
      </c>
      <c r="CH15" s="74">
        <f t="shared" si="43"/>
        <v>0</v>
      </c>
      <c r="CI15" s="74">
        <f t="shared" si="44"/>
        <v>683305</v>
      </c>
    </row>
    <row r="16" spans="1:87" s="50" customFormat="1" ht="12" customHeight="1">
      <c r="A16" s="53" t="s">
        <v>288</v>
      </c>
      <c r="B16" s="54" t="s">
        <v>403</v>
      </c>
      <c r="C16" s="53" t="s">
        <v>404</v>
      </c>
      <c r="D16" s="74">
        <f t="shared" si="3"/>
        <v>0</v>
      </c>
      <c r="E16" s="74">
        <f t="shared" si="4"/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5">
        <v>0</v>
      </c>
      <c r="L16" s="74">
        <f t="shared" si="5"/>
        <v>200571</v>
      </c>
      <c r="M16" s="74">
        <f t="shared" si="6"/>
        <v>28539</v>
      </c>
      <c r="N16" s="74">
        <v>6244</v>
      </c>
      <c r="O16" s="74">
        <v>22295</v>
      </c>
      <c r="P16" s="74">
        <v>0</v>
      </c>
      <c r="Q16" s="74">
        <v>0</v>
      </c>
      <c r="R16" s="74">
        <f t="shared" si="7"/>
        <v>7868</v>
      </c>
      <c r="S16" s="74">
        <v>7376</v>
      </c>
      <c r="T16" s="74">
        <v>492</v>
      </c>
      <c r="U16" s="74">
        <v>0</v>
      </c>
      <c r="V16" s="74">
        <v>0</v>
      </c>
      <c r="W16" s="74">
        <f t="shared" si="8"/>
        <v>164164</v>
      </c>
      <c r="X16" s="74">
        <v>157130</v>
      </c>
      <c r="Y16" s="74">
        <v>7034</v>
      </c>
      <c r="Z16" s="74">
        <v>0</v>
      </c>
      <c r="AA16" s="74">
        <v>0</v>
      </c>
      <c r="AB16" s="75">
        <v>400055</v>
      </c>
      <c r="AC16" s="74">
        <v>0</v>
      </c>
      <c r="AD16" s="74">
        <v>0</v>
      </c>
      <c r="AE16" s="74">
        <f t="shared" si="9"/>
        <v>200571</v>
      </c>
      <c r="AF16" s="74">
        <f t="shared" si="10"/>
        <v>0</v>
      </c>
      <c r="AG16" s="74">
        <f t="shared" si="11"/>
        <v>0</v>
      </c>
      <c r="AH16" s="74">
        <v>0</v>
      </c>
      <c r="AI16" s="74">
        <v>0</v>
      </c>
      <c r="AJ16" s="74">
        <v>0</v>
      </c>
      <c r="AK16" s="74">
        <v>0</v>
      </c>
      <c r="AL16" s="74">
        <v>0</v>
      </c>
      <c r="AM16" s="75">
        <v>0</v>
      </c>
      <c r="AN16" s="74">
        <f t="shared" si="12"/>
        <v>0</v>
      </c>
      <c r="AO16" s="74">
        <f t="shared" si="13"/>
        <v>0</v>
      </c>
      <c r="AP16" s="74">
        <v>0</v>
      </c>
      <c r="AQ16" s="74">
        <v>0</v>
      </c>
      <c r="AR16" s="74">
        <v>0</v>
      </c>
      <c r="AS16" s="74">
        <v>0</v>
      </c>
      <c r="AT16" s="74">
        <f t="shared" si="14"/>
        <v>0</v>
      </c>
      <c r="AU16" s="74">
        <v>0</v>
      </c>
      <c r="AV16" s="74">
        <v>0</v>
      </c>
      <c r="AW16" s="74">
        <v>0</v>
      </c>
      <c r="AX16" s="74">
        <v>0</v>
      </c>
      <c r="AY16" s="74">
        <f t="shared" si="15"/>
        <v>0</v>
      </c>
      <c r="AZ16" s="74">
        <v>0</v>
      </c>
      <c r="BA16" s="74">
        <v>0</v>
      </c>
      <c r="BB16" s="74">
        <v>0</v>
      </c>
      <c r="BC16" s="74">
        <v>0</v>
      </c>
      <c r="BD16" s="75">
        <v>89017</v>
      </c>
      <c r="BE16" s="74">
        <v>0</v>
      </c>
      <c r="BF16" s="74">
        <v>0</v>
      </c>
      <c r="BG16" s="74">
        <f t="shared" si="16"/>
        <v>0</v>
      </c>
      <c r="BH16" s="74">
        <f t="shared" si="17"/>
        <v>0</v>
      </c>
      <c r="BI16" s="74">
        <f t="shared" si="18"/>
        <v>0</v>
      </c>
      <c r="BJ16" s="74">
        <f t="shared" si="19"/>
        <v>0</v>
      </c>
      <c r="BK16" s="74">
        <f t="shared" si="20"/>
        <v>0</v>
      </c>
      <c r="BL16" s="74">
        <f t="shared" si="21"/>
        <v>0</v>
      </c>
      <c r="BM16" s="74">
        <f t="shared" si="22"/>
        <v>0</v>
      </c>
      <c r="BN16" s="74">
        <f t="shared" si="23"/>
        <v>0</v>
      </c>
      <c r="BO16" s="75">
        <f t="shared" si="24"/>
        <v>0</v>
      </c>
      <c r="BP16" s="74">
        <f t="shared" si="25"/>
        <v>200571</v>
      </c>
      <c r="BQ16" s="74">
        <f t="shared" si="26"/>
        <v>28539</v>
      </c>
      <c r="BR16" s="74">
        <f t="shared" si="27"/>
        <v>6244</v>
      </c>
      <c r="BS16" s="74">
        <f t="shared" si="28"/>
        <v>22295</v>
      </c>
      <c r="BT16" s="74">
        <f t="shared" si="29"/>
        <v>0</v>
      </c>
      <c r="BU16" s="74">
        <f t="shared" si="30"/>
        <v>0</v>
      </c>
      <c r="BV16" s="74">
        <f t="shared" si="31"/>
        <v>7868</v>
      </c>
      <c r="BW16" s="74">
        <f t="shared" si="32"/>
        <v>7376</v>
      </c>
      <c r="BX16" s="74">
        <f t="shared" si="33"/>
        <v>492</v>
      </c>
      <c r="BY16" s="74">
        <f t="shared" si="34"/>
        <v>0</v>
      </c>
      <c r="BZ16" s="74">
        <f t="shared" si="35"/>
        <v>0</v>
      </c>
      <c r="CA16" s="74">
        <f t="shared" si="36"/>
        <v>164164</v>
      </c>
      <c r="CB16" s="74">
        <f t="shared" si="37"/>
        <v>157130</v>
      </c>
      <c r="CC16" s="74">
        <f t="shared" si="38"/>
        <v>7034</v>
      </c>
      <c r="CD16" s="74">
        <f t="shared" si="39"/>
        <v>0</v>
      </c>
      <c r="CE16" s="74">
        <f t="shared" si="40"/>
        <v>0</v>
      </c>
      <c r="CF16" s="75">
        <f t="shared" si="41"/>
        <v>489072</v>
      </c>
      <c r="CG16" s="74">
        <f t="shared" si="42"/>
        <v>0</v>
      </c>
      <c r="CH16" s="74">
        <f t="shared" si="43"/>
        <v>0</v>
      </c>
      <c r="CI16" s="74">
        <f t="shared" si="44"/>
        <v>200571</v>
      </c>
    </row>
    <row r="17" spans="1:87" s="50" customFormat="1" ht="12" customHeight="1">
      <c r="A17" s="53" t="s">
        <v>288</v>
      </c>
      <c r="B17" s="54" t="s">
        <v>405</v>
      </c>
      <c r="C17" s="53" t="s">
        <v>310</v>
      </c>
      <c r="D17" s="74">
        <f t="shared" si="3"/>
        <v>0</v>
      </c>
      <c r="E17" s="74">
        <f t="shared" si="4"/>
        <v>0</v>
      </c>
      <c r="F17" s="74">
        <v>0</v>
      </c>
      <c r="G17" s="74">
        <v>0</v>
      </c>
      <c r="H17" s="74">
        <v>0</v>
      </c>
      <c r="I17" s="74">
        <v>0</v>
      </c>
      <c r="J17" s="74">
        <v>0</v>
      </c>
      <c r="K17" s="75">
        <v>28530</v>
      </c>
      <c r="L17" s="74">
        <f t="shared" si="5"/>
        <v>48825</v>
      </c>
      <c r="M17" s="74">
        <f t="shared" si="6"/>
        <v>0</v>
      </c>
      <c r="N17" s="74">
        <v>0</v>
      </c>
      <c r="O17" s="74">
        <v>0</v>
      </c>
      <c r="P17" s="74">
        <v>0</v>
      </c>
      <c r="Q17" s="74">
        <v>0</v>
      </c>
      <c r="R17" s="74">
        <f t="shared" si="7"/>
        <v>0</v>
      </c>
      <c r="S17" s="74">
        <v>0</v>
      </c>
      <c r="T17" s="74">
        <v>0</v>
      </c>
      <c r="U17" s="74">
        <v>0</v>
      </c>
      <c r="V17" s="74">
        <v>0</v>
      </c>
      <c r="W17" s="74">
        <f t="shared" si="8"/>
        <v>48825</v>
      </c>
      <c r="X17" s="74">
        <v>48825</v>
      </c>
      <c r="Y17" s="74">
        <v>0</v>
      </c>
      <c r="Z17" s="74">
        <v>0</v>
      </c>
      <c r="AA17" s="74">
        <v>0</v>
      </c>
      <c r="AB17" s="75">
        <v>137340</v>
      </c>
      <c r="AC17" s="74">
        <v>0</v>
      </c>
      <c r="AD17" s="74">
        <v>0</v>
      </c>
      <c r="AE17" s="74">
        <f t="shared" si="9"/>
        <v>48825</v>
      </c>
      <c r="AF17" s="74">
        <f t="shared" si="10"/>
        <v>0</v>
      </c>
      <c r="AG17" s="74">
        <f t="shared" si="11"/>
        <v>0</v>
      </c>
      <c r="AH17" s="74">
        <v>0</v>
      </c>
      <c r="AI17" s="74">
        <v>0</v>
      </c>
      <c r="AJ17" s="74">
        <v>0</v>
      </c>
      <c r="AK17" s="74">
        <v>0</v>
      </c>
      <c r="AL17" s="74">
        <v>0</v>
      </c>
      <c r="AM17" s="75">
        <v>0</v>
      </c>
      <c r="AN17" s="74">
        <f t="shared" si="12"/>
        <v>0</v>
      </c>
      <c r="AO17" s="74">
        <f t="shared" si="13"/>
        <v>0</v>
      </c>
      <c r="AP17" s="74">
        <v>0</v>
      </c>
      <c r="AQ17" s="74">
        <v>0</v>
      </c>
      <c r="AR17" s="74">
        <v>0</v>
      </c>
      <c r="AS17" s="74">
        <v>0</v>
      </c>
      <c r="AT17" s="74">
        <f t="shared" si="14"/>
        <v>0</v>
      </c>
      <c r="AU17" s="74">
        <v>0</v>
      </c>
      <c r="AV17" s="74">
        <v>0</v>
      </c>
      <c r="AW17" s="74">
        <v>0</v>
      </c>
      <c r="AX17" s="74">
        <v>0</v>
      </c>
      <c r="AY17" s="74">
        <f t="shared" si="15"/>
        <v>0</v>
      </c>
      <c r="AZ17" s="74">
        <v>0</v>
      </c>
      <c r="BA17" s="74">
        <v>0</v>
      </c>
      <c r="BB17" s="74">
        <v>0</v>
      </c>
      <c r="BC17" s="74">
        <v>0</v>
      </c>
      <c r="BD17" s="75">
        <v>35004</v>
      </c>
      <c r="BE17" s="74">
        <v>0</v>
      </c>
      <c r="BF17" s="74">
        <v>0</v>
      </c>
      <c r="BG17" s="74">
        <f t="shared" si="16"/>
        <v>0</v>
      </c>
      <c r="BH17" s="74">
        <f t="shared" si="17"/>
        <v>0</v>
      </c>
      <c r="BI17" s="74">
        <f t="shared" si="18"/>
        <v>0</v>
      </c>
      <c r="BJ17" s="74">
        <f t="shared" si="19"/>
        <v>0</v>
      </c>
      <c r="BK17" s="74">
        <f t="shared" si="20"/>
        <v>0</v>
      </c>
      <c r="BL17" s="74">
        <f t="shared" si="21"/>
        <v>0</v>
      </c>
      <c r="BM17" s="74">
        <f t="shared" si="22"/>
        <v>0</v>
      </c>
      <c r="BN17" s="74">
        <f t="shared" si="23"/>
        <v>0</v>
      </c>
      <c r="BO17" s="75">
        <f t="shared" si="24"/>
        <v>28530</v>
      </c>
      <c r="BP17" s="74">
        <f t="shared" si="25"/>
        <v>48825</v>
      </c>
      <c r="BQ17" s="74">
        <f t="shared" si="26"/>
        <v>0</v>
      </c>
      <c r="BR17" s="74">
        <f t="shared" si="27"/>
        <v>0</v>
      </c>
      <c r="BS17" s="74">
        <f t="shared" si="28"/>
        <v>0</v>
      </c>
      <c r="BT17" s="74">
        <f t="shared" si="29"/>
        <v>0</v>
      </c>
      <c r="BU17" s="74">
        <f t="shared" si="30"/>
        <v>0</v>
      </c>
      <c r="BV17" s="74">
        <f t="shared" si="31"/>
        <v>0</v>
      </c>
      <c r="BW17" s="74">
        <f t="shared" si="32"/>
        <v>0</v>
      </c>
      <c r="BX17" s="74">
        <f t="shared" si="33"/>
        <v>0</v>
      </c>
      <c r="BY17" s="74">
        <f t="shared" si="34"/>
        <v>0</v>
      </c>
      <c r="BZ17" s="74">
        <f t="shared" si="35"/>
        <v>0</v>
      </c>
      <c r="CA17" s="74">
        <f t="shared" si="36"/>
        <v>48825</v>
      </c>
      <c r="CB17" s="74">
        <f t="shared" si="37"/>
        <v>48825</v>
      </c>
      <c r="CC17" s="74">
        <f t="shared" si="38"/>
        <v>0</v>
      </c>
      <c r="CD17" s="74">
        <f t="shared" si="39"/>
        <v>0</v>
      </c>
      <c r="CE17" s="74">
        <f t="shared" si="40"/>
        <v>0</v>
      </c>
      <c r="CF17" s="75">
        <f t="shared" si="41"/>
        <v>172344</v>
      </c>
      <c r="CG17" s="74">
        <f t="shared" si="42"/>
        <v>0</v>
      </c>
      <c r="CH17" s="74">
        <f t="shared" si="43"/>
        <v>0</v>
      </c>
      <c r="CI17" s="74">
        <f t="shared" si="44"/>
        <v>48825</v>
      </c>
    </row>
    <row r="18" spans="1:87" s="50" customFormat="1" ht="12" customHeight="1">
      <c r="A18" s="53" t="s">
        <v>288</v>
      </c>
      <c r="B18" s="54" t="s">
        <v>406</v>
      </c>
      <c r="C18" s="53" t="s">
        <v>407</v>
      </c>
      <c r="D18" s="74">
        <f t="shared" si="3"/>
        <v>0</v>
      </c>
      <c r="E18" s="74">
        <f t="shared" si="4"/>
        <v>0</v>
      </c>
      <c r="F18" s="74">
        <v>0</v>
      </c>
      <c r="G18" s="74"/>
      <c r="H18" s="74">
        <v>0</v>
      </c>
      <c r="I18" s="74">
        <v>0</v>
      </c>
      <c r="J18" s="74">
        <v>0</v>
      </c>
      <c r="K18" s="75">
        <v>1026209</v>
      </c>
      <c r="L18" s="74">
        <f t="shared" si="5"/>
        <v>1015145</v>
      </c>
      <c r="M18" s="74">
        <f t="shared" si="6"/>
        <v>63415</v>
      </c>
      <c r="N18" s="74">
        <v>32640</v>
      </c>
      <c r="O18" s="74">
        <v>30775</v>
      </c>
      <c r="P18" s="74">
        <v>0</v>
      </c>
      <c r="Q18" s="74">
        <v>0</v>
      </c>
      <c r="R18" s="74">
        <f t="shared" si="7"/>
        <v>62072</v>
      </c>
      <c r="S18" s="74">
        <v>217</v>
      </c>
      <c r="T18" s="74">
        <v>49264</v>
      </c>
      <c r="U18" s="74">
        <v>12591</v>
      </c>
      <c r="V18" s="74">
        <v>0</v>
      </c>
      <c r="W18" s="74">
        <f t="shared" si="8"/>
        <v>889658</v>
      </c>
      <c r="X18" s="74">
        <v>230900</v>
      </c>
      <c r="Y18" s="74">
        <v>647118</v>
      </c>
      <c r="Z18" s="74">
        <v>11640</v>
      </c>
      <c r="AA18" s="74">
        <v>0</v>
      </c>
      <c r="AB18" s="75">
        <v>9484</v>
      </c>
      <c r="AC18" s="74">
        <v>0</v>
      </c>
      <c r="AD18" s="74">
        <v>0</v>
      </c>
      <c r="AE18" s="74">
        <f t="shared" si="9"/>
        <v>1015145</v>
      </c>
      <c r="AF18" s="74">
        <f t="shared" si="10"/>
        <v>0</v>
      </c>
      <c r="AG18" s="74">
        <f t="shared" si="11"/>
        <v>0</v>
      </c>
      <c r="AH18" s="74">
        <v>0</v>
      </c>
      <c r="AI18" s="74">
        <v>0</v>
      </c>
      <c r="AJ18" s="74">
        <v>0</v>
      </c>
      <c r="AK18" s="74">
        <v>0</v>
      </c>
      <c r="AL18" s="74">
        <v>0</v>
      </c>
      <c r="AM18" s="75">
        <v>0</v>
      </c>
      <c r="AN18" s="74">
        <f t="shared" si="12"/>
        <v>0</v>
      </c>
      <c r="AO18" s="74">
        <f t="shared" si="13"/>
        <v>0</v>
      </c>
      <c r="AP18" s="74">
        <v>0</v>
      </c>
      <c r="AQ18" s="74">
        <v>0</v>
      </c>
      <c r="AR18" s="74">
        <v>0</v>
      </c>
      <c r="AS18" s="74">
        <v>0</v>
      </c>
      <c r="AT18" s="74">
        <f t="shared" si="14"/>
        <v>0</v>
      </c>
      <c r="AU18" s="74">
        <v>0</v>
      </c>
      <c r="AV18" s="74">
        <v>0</v>
      </c>
      <c r="AW18" s="74">
        <v>0</v>
      </c>
      <c r="AX18" s="74">
        <v>0</v>
      </c>
      <c r="AY18" s="74">
        <f t="shared" si="15"/>
        <v>0</v>
      </c>
      <c r="AZ18" s="74">
        <v>0</v>
      </c>
      <c r="BA18" s="74">
        <v>0</v>
      </c>
      <c r="BB18" s="74">
        <v>0</v>
      </c>
      <c r="BC18" s="74">
        <v>0</v>
      </c>
      <c r="BD18" s="75">
        <v>123120</v>
      </c>
      <c r="BE18" s="74">
        <v>0</v>
      </c>
      <c r="BF18" s="74">
        <v>0</v>
      </c>
      <c r="BG18" s="74">
        <f t="shared" si="16"/>
        <v>0</v>
      </c>
      <c r="BH18" s="74">
        <f t="shared" si="17"/>
        <v>0</v>
      </c>
      <c r="BI18" s="74">
        <f t="shared" si="18"/>
        <v>0</v>
      </c>
      <c r="BJ18" s="74">
        <f t="shared" si="19"/>
        <v>0</v>
      </c>
      <c r="BK18" s="74">
        <f t="shared" si="20"/>
        <v>0</v>
      </c>
      <c r="BL18" s="74">
        <f t="shared" si="21"/>
        <v>0</v>
      </c>
      <c r="BM18" s="74">
        <f t="shared" si="22"/>
        <v>0</v>
      </c>
      <c r="BN18" s="74">
        <f t="shared" si="23"/>
        <v>0</v>
      </c>
      <c r="BO18" s="75">
        <f t="shared" si="24"/>
        <v>1026209</v>
      </c>
      <c r="BP18" s="74">
        <f t="shared" si="25"/>
        <v>1015145</v>
      </c>
      <c r="BQ18" s="74">
        <f t="shared" si="26"/>
        <v>63415</v>
      </c>
      <c r="BR18" s="74">
        <f t="shared" si="27"/>
        <v>32640</v>
      </c>
      <c r="BS18" s="74">
        <f t="shared" si="28"/>
        <v>30775</v>
      </c>
      <c r="BT18" s="74">
        <f t="shared" si="29"/>
        <v>0</v>
      </c>
      <c r="BU18" s="74">
        <f t="shared" si="30"/>
        <v>0</v>
      </c>
      <c r="BV18" s="74">
        <f t="shared" si="31"/>
        <v>62072</v>
      </c>
      <c r="BW18" s="74">
        <f t="shared" si="32"/>
        <v>217</v>
      </c>
      <c r="BX18" s="74">
        <f t="shared" si="33"/>
        <v>49264</v>
      </c>
      <c r="BY18" s="74">
        <f t="shared" si="34"/>
        <v>12591</v>
      </c>
      <c r="BZ18" s="74">
        <f t="shared" si="35"/>
        <v>0</v>
      </c>
      <c r="CA18" s="74">
        <f t="shared" si="36"/>
        <v>889658</v>
      </c>
      <c r="CB18" s="74">
        <f t="shared" si="37"/>
        <v>230900</v>
      </c>
      <c r="CC18" s="74">
        <f t="shared" si="38"/>
        <v>647118</v>
      </c>
      <c r="CD18" s="74">
        <f t="shared" si="39"/>
        <v>11640</v>
      </c>
      <c r="CE18" s="74">
        <f t="shared" si="40"/>
        <v>0</v>
      </c>
      <c r="CF18" s="75">
        <f t="shared" si="41"/>
        <v>132604</v>
      </c>
      <c r="CG18" s="74">
        <f t="shared" si="42"/>
        <v>0</v>
      </c>
      <c r="CH18" s="74">
        <f t="shared" si="43"/>
        <v>0</v>
      </c>
      <c r="CI18" s="74">
        <f t="shared" si="44"/>
        <v>1015145</v>
      </c>
    </row>
    <row r="19" spans="1:87" s="50" customFormat="1" ht="12" customHeight="1">
      <c r="A19" s="53" t="s">
        <v>288</v>
      </c>
      <c r="B19" s="54" t="s">
        <v>408</v>
      </c>
      <c r="C19" s="53" t="s">
        <v>314</v>
      </c>
      <c r="D19" s="74">
        <f t="shared" si="3"/>
        <v>0</v>
      </c>
      <c r="E19" s="74">
        <f t="shared" si="4"/>
        <v>0</v>
      </c>
      <c r="F19" s="74">
        <v>0</v>
      </c>
      <c r="G19" s="74">
        <v>0</v>
      </c>
      <c r="H19" s="74">
        <v>0</v>
      </c>
      <c r="I19" s="74">
        <v>0</v>
      </c>
      <c r="J19" s="74">
        <v>0</v>
      </c>
      <c r="K19" s="75">
        <v>34325</v>
      </c>
      <c r="L19" s="74">
        <f t="shared" si="5"/>
        <v>141680</v>
      </c>
      <c r="M19" s="74">
        <f t="shared" si="6"/>
        <v>65224</v>
      </c>
      <c r="N19" s="74">
        <v>59877</v>
      </c>
      <c r="O19" s="74">
        <v>5347</v>
      </c>
      <c r="P19" s="74">
        <v>0</v>
      </c>
      <c r="Q19" s="74">
        <v>0</v>
      </c>
      <c r="R19" s="74">
        <f t="shared" si="7"/>
        <v>724</v>
      </c>
      <c r="S19" s="74">
        <v>724</v>
      </c>
      <c r="T19" s="74">
        <v>0</v>
      </c>
      <c r="U19" s="74">
        <v>0</v>
      </c>
      <c r="V19" s="74">
        <v>0</v>
      </c>
      <c r="W19" s="74">
        <f t="shared" si="8"/>
        <v>75732</v>
      </c>
      <c r="X19" s="74">
        <v>70560</v>
      </c>
      <c r="Y19" s="74">
        <v>0</v>
      </c>
      <c r="Z19" s="74">
        <v>0</v>
      </c>
      <c r="AA19" s="74">
        <v>5172</v>
      </c>
      <c r="AB19" s="75">
        <v>165237</v>
      </c>
      <c r="AC19" s="74">
        <v>0</v>
      </c>
      <c r="AD19" s="74"/>
      <c r="AE19" s="74">
        <f t="shared" si="9"/>
        <v>141680</v>
      </c>
      <c r="AF19" s="74">
        <f t="shared" si="10"/>
        <v>0</v>
      </c>
      <c r="AG19" s="74">
        <f t="shared" si="11"/>
        <v>0</v>
      </c>
      <c r="AH19" s="74">
        <v>0</v>
      </c>
      <c r="AI19" s="74">
        <v>0</v>
      </c>
      <c r="AJ19" s="74">
        <v>0</v>
      </c>
      <c r="AK19" s="74">
        <v>0</v>
      </c>
      <c r="AL19" s="74">
        <v>0</v>
      </c>
      <c r="AM19" s="75">
        <v>0</v>
      </c>
      <c r="AN19" s="74">
        <f t="shared" si="12"/>
        <v>0</v>
      </c>
      <c r="AO19" s="74">
        <f t="shared" si="13"/>
        <v>0</v>
      </c>
      <c r="AP19" s="74">
        <v>0</v>
      </c>
      <c r="AQ19" s="74">
        <v>0</v>
      </c>
      <c r="AR19" s="74">
        <v>0</v>
      </c>
      <c r="AS19" s="74">
        <v>0</v>
      </c>
      <c r="AT19" s="74">
        <f t="shared" si="14"/>
        <v>0</v>
      </c>
      <c r="AU19" s="74">
        <v>0</v>
      </c>
      <c r="AV19" s="74">
        <v>0</v>
      </c>
      <c r="AW19" s="74">
        <v>0</v>
      </c>
      <c r="AX19" s="74">
        <v>0</v>
      </c>
      <c r="AY19" s="74">
        <f t="shared" si="15"/>
        <v>0</v>
      </c>
      <c r="AZ19" s="74">
        <v>0</v>
      </c>
      <c r="BA19" s="74">
        <v>0</v>
      </c>
      <c r="BB19" s="74">
        <v>0</v>
      </c>
      <c r="BC19" s="74">
        <v>0</v>
      </c>
      <c r="BD19" s="75">
        <v>49006</v>
      </c>
      <c r="BE19" s="74">
        <v>0</v>
      </c>
      <c r="BF19" s="74">
        <v>0</v>
      </c>
      <c r="BG19" s="74">
        <f t="shared" si="16"/>
        <v>0</v>
      </c>
      <c r="BH19" s="74">
        <f t="shared" si="17"/>
        <v>0</v>
      </c>
      <c r="BI19" s="74">
        <f t="shared" si="18"/>
        <v>0</v>
      </c>
      <c r="BJ19" s="74">
        <f t="shared" si="19"/>
        <v>0</v>
      </c>
      <c r="BK19" s="74">
        <f t="shared" si="20"/>
        <v>0</v>
      </c>
      <c r="BL19" s="74">
        <f t="shared" si="21"/>
        <v>0</v>
      </c>
      <c r="BM19" s="74">
        <f t="shared" si="22"/>
        <v>0</v>
      </c>
      <c r="BN19" s="74">
        <f t="shared" si="23"/>
        <v>0</v>
      </c>
      <c r="BO19" s="75">
        <f t="shared" si="24"/>
        <v>34325</v>
      </c>
      <c r="BP19" s="74">
        <f t="shared" si="25"/>
        <v>141680</v>
      </c>
      <c r="BQ19" s="74">
        <f t="shared" si="26"/>
        <v>65224</v>
      </c>
      <c r="BR19" s="74">
        <f t="shared" si="27"/>
        <v>59877</v>
      </c>
      <c r="BS19" s="74">
        <f t="shared" si="28"/>
        <v>5347</v>
      </c>
      <c r="BT19" s="74">
        <f t="shared" si="29"/>
        <v>0</v>
      </c>
      <c r="BU19" s="74">
        <f t="shared" si="30"/>
        <v>0</v>
      </c>
      <c r="BV19" s="74">
        <f t="shared" si="31"/>
        <v>724</v>
      </c>
      <c r="BW19" s="74">
        <f t="shared" si="32"/>
        <v>724</v>
      </c>
      <c r="BX19" s="74">
        <f t="shared" si="33"/>
        <v>0</v>
      </c>
      <c r="BY19" s="74">
        <f t="shared" si="34"/>
        <v>0</v>
      </c>
      <c r="BZ19" s="74">
        <f t="shared" si="35"/>
        <v>0</v>
      </c>
      <c r="CA19" s="74">
        <f t="shared" si="36"/>
        <v>75732</v>
      </c>
      <c r="CB19" s="74">
        <f t="shared" si="37"/>
        <v>70560</v>
      </c>
      <c r="CC19" s="74">
        <f t="shared" si="38"/>
        <v>0</v>
      </c>
      <c r="CD19" s="74">
        <f t="shared" si="39"/>
        <v>0</v>
      </c>
      <c r="CE19" s="74">
        <f t="shared" si="40"/>
        <v>5172</v>
      </c>
      <c r="CF19" s="75">
        <f t="shared" si="41"/>
        <v>214243</v>
      </c>
      <c r="CG19" s="74">
        <f t="shared" si="42"/>
        <v>0</v>
      </c>
      <c r="CH19" s="74">
        <f t="shared" si="43"/>
        <v>0</v>
      </c>
      <c r="CI19" s="74">
        <f t="shared" si="44"/>
        <v>141680</v>
      </c>
    </row>
    <row r="20" spans="1:87" s="50" customFormat="1" ht="12" customHeight="1">
      <c r="A20" s="53" t="s">
        <v>288</v>
      </c>
      <c r="B20" s="54" t="s">
        <v>409</v>
      </c>
      <c r="C20" s="53" t="s">
        <v>410</v>
      </c>
      <c r="D20" s="74">
        <f t="shared" si="3"/>
        <v>0</v>
      </c>
      <c r="E20" s="74">
        <f t="shared" si="4"/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5">
        <v>0</v>
      </c>
      <c r="L20" s="74">
        <f t="shared" si="5"/>
        <v>59287</v>
      </c>
      <c r="M20" s="74">
        <f t="shared" si="6"/>
        <v>1641</v>
      </c>
      <c r="N20" s="74">
        <v>0</v>
      </c>
      <c r="O20" s="74">
        <v>1641</v>
      </c>
      <c r="P20" s="74">
        <v>0</v>
      </c>
      <c r="Q20" s="74">
        <v>0</v>
      </c>
      <c r="R20" s="74">
        <f t="shared" si="7"/>
        <v>56175</v>
      </c>
      <c r="S20" s="74">
        <v>56175</v>
      </c>
      <c r="T20" s="74">
        <v>0</v>
      </c>
      <c r="U20" s="74">
        <v>0</v>
      </c>
      <c r="V20" s="74">
        <v>0</v>
      </c>
      <c r="W20" s="74">
        <f t="shared" si="8"/>
        <v>1471</v>
      </c>
      <c r="X20" s="74">
        <v>0</v>
      </c>
      <c r="Y20" s="74">
        <v>1395</v>
      </c>
      <c r="Z20" s="74">
        <v>0</v>
      </c>
      <c r="AA20" s="74">
        <v>76</v>
      </c>
      <c r="AB20" s="75">
        <v>193064</v>
      </c>
      <c r="AC20" s="74">
        <v>0</v>
      </c>
      <c r="AD20" s="74">
        <v>0</v>
      </c>
      <c r="AE20" s="74">
        <f t="shared" si="9"/>
        <v>59287</v>
      </c>
      <c r="AF20" s="74">
        <f t="shared" si="10"/>
        <v>0</v>
      </c>
      <c r="AG20" s="74">
        <f t="shared" si="11"/>
        <v>0</v>
      </c>
      <c r="AH20" s="74">
        <v>0</v>
      </c>
      <c r="AI20" s="74">
        <v>0</v>
      </c>
      <c r="AJ20" s="74">
        <v>0</v>
      </c>
      <c r="AK20" s="74">
        <v>0</v>
      </c>
      <c r="AL20" s="74">
        <v>0</v>
      </c>
      <c r="AM20" s="75">
        <v>0</v>
      </c>
      <c r="AN20" s="74">
        <f t="shared" si="12"/>
        <v>0</v>
      </c>
      <c r="AO20" s="74">
        <f t="shared" si="13"/>
        <v>0</v>
      </c>
      <c r="AP20" s="74">
        <v>0</v>
      </c>
      <c r="AQ20" s="74">
        <v>0</v>
      </c>
      <c r="AR20" s="74">
        <v>0</v>
      </c>
      <c r="AS20" s="74">
        <v>0</v>
      </c>
      <c r="AT20" s="74">
        <f t="shared" si="14"/>
        <v>0</v>
      </c>
      <c r="AU20" s="74">
        <v>0</v>
      </c>
      <c r="AV20" s="74">
        <v>0</v>
      </c>
      <c r="AW20" s="74">
        <v>0</v>
      </c>
      <c r="AX20" s="74">
        <v>0</v>
      </c>
      <c r="AY20" s="74">
        <f t="shared" si="15"/>
        <v>0</v>
      </c>
      <c r="AZ20" s="74">
        <v>0</v>
      </c>
      <c r="BA20" s="74">
        <v>0</v>
      </c>
      <c r="BB20" s="74">
        <v>0</v>
      </c>
      <c r="BC20" s="74">
        <v>0</v>
      </c>
      <c r="BD20" s="75">
        <v>81473</v>
      </c>
      <c r="BE20" s="74">
        <v>0</v>
      </c>
      <c r="BF20" s="74">
        <v>0</v>
      </c>
      <c r="BG20" s="74">
        <f t="shared" si="16"/>
        <v>0</v>
      </c>
      <c r="BH20" s="74">
        <f t="shared" si="17"/>
        <v>0</v>
      </c>
      <c r="BI20" s="74">
        <f t="shared" si="18"/>
        <v>0</v>
      </c>
      <c r="BJ20" s="74">
        <f t="shared" si="19"/>
        <v>0</v>
      </c>
      <c r="BK20" s="74">
        <f t="shared" si="20"/>
        <v>0</v>
      </c>
      <c r="BL20" s="74">
        <f t="shared" si="21"/>
        <v>0</v>
      </c>
      <c r="BM20" s="74">
        <f t="shared" si="22"/>
        <v>0</v>
      </c>
      <c r="BN20" s="74">
        <f t="shared" si="23"/>
        <v>0</v>
      </c>
      <c r="BO20" s="75">
        <f t="shared" si="24"/>
        <v>0</v>
      </c>
      <c r="BP20" s="74">
        <f t="shared" si="25"/>
        <v>59287</v>
      </c>
      <c r="BQ20" s="74">
        <f t="shared" si="26"/>
        <v>1641</v>
      </c>
      <c r="BR20" s="74">
        <f t="shared" si="27"/>
        <v>0</v>
      </c>
      <c r="BS20" s="74">
        <f t="shared" si="28"/>
        <v>1641</v>
      </c>
      <c r="BT20" s="74">
        <f t="shared" si="29"/>
        <v>0</v>
      </c>
      <c r="BU20" s="74">
        <f t="shared" si="30"/>
        <v>0</v>
      </c>
      <c r="BV20" s="74">
        <f t="shared" si="31"/>
        <v>56175</v>
      </c>
      <c r="BW20" s="74">
        <f t="shared" si="32"/>
        <v>56175</v>
      </c>
      <c r="BX20" s="74">
        <f t="shared" si="33"/>
        <v>0</v>
      </c>
      <c r="BY20" s="74">
        <f t="shared" si="34"/>
        <v>0</v>
      </c>
      <c r="BZ20" s="74">
        <f t="shared" si="35"/>
        <v>0</v>
      </c>
      <c r="CA20" s="74">
        <f t="shared" si="36"/>
        <v>1471</v>
      </c>
      <c r="CB20" s="74">
        <f t="shared" si="37"/>
        <v>0</v>
      </c>
      <c r="CC20" s="74">
        <f t="shared" si="38"/>
        <v>1395</v>
      </c>
      <c r="CD20" s="74">
        <f t="shared" si="39"/>
        <v>0</v>
      </c>
      <c r="CE20" s="74">
        <f t="shared" si="40"/>
        <v>76</v>
      </c>
      <c r="CF20" s="75">
        <f t="shared" si="41"/>
        <v>274537</v>
      </c>
      <c r="CG20" s="74">
        <f t="shared" si="42"/>
        <v>0</v>
      </c>
      <c r="CH20" s="74">
        <f t="shared" si="43"/>
        <v>0</v>
      </c>
      <c r="CI20" s="74">
        <f t="shared" si="44"/>
        <v>59287</v>
      </c>
    </row>
    <row r="21" spans="1:87" s="50" customFormat="1" ht="12" customHeight="1">
      <c r="A21" s="53" t="s">
        <v>288</v>
      </c>
      <c r="B21" s="54" t="s">
        <v>411</v>
      </c>
      <c r="C21" s="53" t="s">
        <v>318</v>
      </c>
      <c r="D21" s="74">
        <f t="shared" si="3"/>
        <v>0</v>
      </c>
      <c r="E21" s="74">
        <f t="shared" si="4"/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5">
        <v>13269</v>
      </c>
      <c r="L21" s="74">
        <f t="shared" si="5"/>
        <v>231464</v>
      </c>
      <c r="M21" s="74">
        <f t="shared" si="6"/>
        <v>0</v>
      </c>
      <c r="N21" s="74">
        <v>0</v>
      </c>
      <c r="O21" s="74">
        <v>0</v>
      </c>
      <c r="P21" s="74">
        <v>0</v>
      </c>
      <c r="Q21" s="74">
        <v>0</v>
      </c>
      <c r="R21" s="74">
        <f t="shared" si="7"/>
        <v>0</v>
      </c>
      <c r="S21" s="74">
        <v>0</v>
      </c>
      <c r="T21" s="74">
        <v>0</v>
      </c>
      <c r="U21" s="74">
        <v>0</v>
      </c>
      <c r="V21" s="74">
        <v>0</v>
      </c>
      <c r="W21" s="74">
        <f t="shared" si="8"/>
        <v>231464</v>
      </c>
      <c r="X21" s="74">
        <v>162246</v>
      </c>
      <c r="Y21" s="74">
        <v>0</v>
      </c>
      <c r="Z21" s="74">
        <v>0</v>
      </c>
      <c r="AA21" s="74">
        <v>69218</v>
      </c>
      <c r="AB21" s="75">
        <v>188120</v>
      </c>
      <c r="AC21" s="74">
        <v>0</v>
      </c>
      <c r="AD21" s="74">
        <v>0</v>
      </c>
      <c r="AE21" s="74">
        <f t="shared" si="9"/>
        <v>231464</v>
      </c>
      <c r="AF21" s="74">
        <f t="shared" si="10"/>
        <v>0</v>
      </c>
      <c r="AG21" s="74">
        <f t="shared" si="11"/>
        <v>0</v>
      </c>
      <c r="AH21" s="74">
        <v>0</v>
      </c>
      <c r="AI21" s="74">
        <v>0</v>
      </c>
      <c r="AJ21" s="74">
        <v>0</v>
      </c>
      <c r="AK21" s="74">
        <v>0</v>
      </c>
      <c r="AL21" s="74">
        <v>0</v>
      </c>
      <c r="AM21" s="75">
        <v>0</v>
      </c>
      <c r="AN21" s="74">
        <f t="shared" si="12"/>
        <v>0</v>
      </c>
      <c r="AO21" s="74">
        <f t="shared" si="13"/>
        <v>0</v>
      </c>
      <c r="AP21" s="74">
        <v>0</v>
      </c>
      <c r="AQ21" s="74">
        <v>0</v>
      </c>
      <c r="AR21" s="74">
        <v>0</v>
      </c>
      <c r="AS21" s="74">
        <v>0</v>
      </c>
      <c r="AT21" s="74">
        <f t="shared" si="14"/>
        <v>0</v>
      </c>
      <c r="AU21" s="74">
        <v>0</v>
      </c>
      <c r="AV21" s="74">
        <v>0</v>
      </c>
      <c r="AW21" s="74">
        <v>0</v>
      </c>
      <c r="AX21" s="74">
        <v>0</v>
      </c>
      <c r="AY21" s="74">
        <f t="shared" si="15"/>
        <v>0</v>
      </c>
      <c r="AZ21" s="74">
        <v>0</v>
      </c>
      <c r="BA21" s="74">
        <v>0</v>
      </c>
      <c r="BB21" s="74">
        <v>0</v>
      </c>
      <c r="BC21" s="74">
        <v>0</v>
      </c>
      <c r="BD21" s="75">
        <v>54702</v>
      </c>
      <c r="BE21" s="74">
        <v>0</v>
      </c>
      <c r="BF21" s="74">
        <v>0</v>
      </c>
      <c r="BG21" s="74">
        <f t="shared" si="16"/>
        <v>0</v>
      </c>
      <c r="BH21" s="74">
        <f t="shared" si="17"/>
        <v>0</v>
      </c>
      <c r="BI21" s="74">
        <f t="shared" si="18"/>
        <v>0</v>
      </c>
      <c r="BJ21" s="74">
        <f t="shared" si="19"/>
        <v>0</v>
      </c>
      <c r="BK21" s="74">
        <f t="shared" si="20"/>
        <v>0</v>
      </c>
      <c r="BL21" s="74">
        <f t="shared" si="21"/>
        <v>0</v>
      </c>
      <c r="BM21" s="74">
        <f t="shared" si="22"/>
        <v>0</v>
      </c>
      <c r="BN21" s="74">
        <f t="shared" si="23"/>
        <v>0</v>
      </c>
      <c r="BO21" s="75">
        <f t="shared" si="24"/>
        <v>13269</v>
      </c>
      <c r="BP21" s="74">
        <f t="shared" si="25"/>
        <v>231464</v>
      </c>
      <c r="BQ21" s="74">
        <f t="shared" si="26"/>
        <v>0</v>
      </c>
      <c r="BR21" s="74">
        <f t="shared" si="27"/>
        <v>0</v>
      </c>
      <c r="BS21" s="74">
        <f t="shared" si="28"/>
        <v>0</v>
      </c>
      <c r="BT21" s="74">
        <f t="shared" si="29"/>
        <v>0</v>
      </c>
      <c r="BU21" s="74">
        <f t="shared" si="30"/>
        <v>0</v>
      </c>
      <c r="BV21" s="74">
        <f t="shared" si="31"/>
        <v>0</v>
      </c>
      <c r="BW21" s="74">
        <f t="shared" si="32"/>
        <v>0</v>
      </c>
      <c r="BX21" s="74">
        <f t="shared" si="33"/>
        <v>0</v>
      </c>
      <c r="BY21" s="74">
        <f t="shared" si="34"/>
        <v>0</v>
      </c>
      <c r="BZ21" s="74">
        <f t="shared" si="35"/>
        <v>0</v>
      </c>
      <c r="CA21" s="74">
        <f t="shared" si="36"/>
        <v>231464</v>
      </c>
      <c r="CB21" s="74">
        <f t="shared" si="37"/>
        <v>162246</v>
      </c>
      <c r="CC21" s="74">
        <f t="shared" si="38"/>
        <v>0</v>
      </c>
      <c r="CD21" s="74">
        <f t="shared" si="39"/>
        <v>0</v>
      </c>
      <c r="CE21" s="74">
        <f t="shared" si="40"/>
        <v>69218</v>
      </c>
      <c r="CF21" s="75">
        <f t="shared" si="41"/>
        <v>242822</v>
      </c>
      <c r="CG21" s="74">
        <f t="shared" si="42"/>
        <v>0</v>
      </c>
      <c r="CH21" s="74">
        <f t="shared" si="43"/>
        <v>0</v>
      </c>
      <c r="CI21" s="74">
        <f t="shared" si="44"/>
        <v>231464</v>
      </c>
    </row>
    <row r="22" spans="1:87" s="50" customFormat="1" ht="12" customHeight="1">
      <c r="A22" s="53" t="s">
        <v>288</v>
      </c>
      <c r="B22" s="54" t="s">
        <v>412</v>
      </c>
      <c r="C22" s="53" t="s">
        <v>413</v>
      </c>
      <c r="D22" s="74">
        <f t="shared" si="3"/>
        <v>0</v>
      </c>
      <c r="E22" s="74">
        <f t="shared" si="4"/>
        <v>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5">
        <v>0</v>
      </c>
      <c r="L22" s="74">
        <f t="shared" si="5"/>
        <v>261869</v>
      </c>
      <c r="M22" s="74">
        <f t="shared" si="6"/>
        <v>39579</v>
      </c>
      <c r="N22" s="74">
        <v>0</v>
      </c>
      <c r="O22" s="74">
        <v>39579</v>
      </c>
      <c r="P22" s="74">
        <v>0</v>
      </c>
      <c r="Q22" s="74">
        <v>0</v>
      </c>
      <c r="R22" s="74">
        <f t="shared" si="7"/>
        <v>3002</v>
      </c>
      <c r="S22" s="74">
        <v>3002</v>
      </c>
      <c r="T22" s="74">
        <v>0</v>
      </c>
      <c r="U22" s="74">
        <v>0</v>
      </c>
      <c r="V22" s="74">
        <v>0</v>
      </c>
      <c r="W22" s="74">
        <f t="shared" si="8"/>
        <v>219288</v>
      </c>
      <c r="X22" s="74">
        <v>34980</v>
      </c>
      <c r="Y22" s="74">
        <v>174168</v>
      </c>
      <c r="Z22" s="74">
        <v>10140</v>
      </c>
      <c r="AA22" s="74">
        <v>0</v>
      </c>
      <c r="AB22" s="75">
        <v>0</v>
      </c>
      <c r="AC22" s="74">
        <v>0</v>
      </c>
      <c r="AD22" s="74">
        <v>0</v>
      </c>
      <c r="AE22" s="74">
        <f t="shared" si="9"/>
        <v>261869</v>
      </c>
      <c r="AF22" s="74">
        <f t="shared" si="10"/>
        <v>0</v>
      </c>
      <c r="AG22" s="74">
        <f t="shared" si="11"/>
        <v>0</v>
      </c>
      <c r="AH22" s="74">
        <v>0</v>
      </c>
      <c r="AI22" s="74">
        <v>0</v>
      </c>
      <c r="AJ22" s="74">
        <v>0</v>
      </c>
      <c r="AK22" s="74">
        <v>0</v>
      </c>
      <c r="AL22" s="74">
        <v>0</v>
      </c>
      <c r="AM22" s="75">
        <v>0</v>
      </c>
      <c r="AN22" s="74">
        <f t="shared" si="12"/>
        <v>1750</v>
      </c>
      <c r="AO22" s="74">
        <f t="shared" si="13"/>
        <v>0</v>
      </c>
      <c r="AP22" s="74">
        <v>0</v>
      </c>
      <c r="AQ22" s="74">
        <v>0</v>
      </c>
      <c r="AR22" s="74">
        <v>0</v>
      </c>
      <c r="AS22" s="74">
        <v>0</v>
      </c>
      <c r="AT22" s="74">
        <f t="shared" si="14"/>
        <v>1750</v>
      </c>
      <c r="AU22" s="74">
        <v>1750</v>
      </c>
      <c r="AV22" s="74">
        <v>0</v>
      </c>
      <c r="AW22" s="74">
        <v>0</v>
      </c>
      <c r="AX22" s="74">
        <v>0</v>
      </c>
      <c r="AY22" s="74">
        <f t="shared" si="15"/>
        <v>0</v>
      </c>
      <c r="AZ22" s="74">
        <v>0</v>
      </c>
      <c r="BA22" s="74">
        <v>0</v>
      </c>
      <c r="BB22" s="74">
        <v>0</v>
      </c>
      <c r="BC22" s="74">
        <v>0</v>
      </c>
      <c r="BD22" s="75">
        <v>42602</v>
      </c>
      <c r="BE22" s="74">
        <v>0</v>
      </c>
      <c r="BF22" s="74">
        <v>0</v>
      </c>
      <c r="BG22" s="74">
        <f t="shared" si="16"/>
        <v>1750</v>
      </c>
      <c r="BH22" s="74">
        <f t="shared" si="17"/>
        <v>0</v>
      </c>
      <c r="BI22" s="74">
        <f t="shared" si="18"/>
        <v>0</v>
      </c>
      <c r="BJ22" s="74">
        <f t="shared" si="19"/>
        <v>0</v>
      </c>
      <c r="BK22" s="74">
        <f t="shared" si="20"/>
        <v>0</v>
      </c>
      <c r="BL22" s="74">
        <f t="shared" si="21"/>
        <v>0</v>
      </c>
      <c r="BM22" s="74">
        <f t="shared" si="22"/>
        <v>0</v>
      </c>
      <c r="BN22" s="74">
        <f t="shared" si="23"/>
        <v>0</v>
      </c>
      <c r="BO22" s="75">
        <f t="shared" si="24"/>
        <v>0</v>
      </c>
      <c r="BP22" s="74">
        <f t="shared" si="25"/>
        <v>263619</v>
      </c>
      <c r="BQ22" s="74">
        <f t="shared" si="26"/>
        <v>39579</v>
      </c>
      <c r="BR22" s="74">
        <f t="shared" si="27"/>
        <v>0</v>
      </c>
      <c r="BS22" s="74">
        <f t="shared" si="28"/>
        <v>39579</v>
      </c>
      <c r="BT22" s="74">
        <f t="shared" si="29"/>
        <v>0</v>
      </c>
      <c r="BU22" s="74">
        <f t="shared" si="30"/>
        <v>0</v>
      </c>
      <c r="BV22" s="74">
        <f t="shared" si="31"/>
        <v>4752</v>
      </c>
      <c r="BW22" s="74">
        <f t="shared" si="32"/>
        <v>4752</v>
      </c>
      <c r="BX22" s="74">
        <f t="shared" si="33"/>
        <v>0</v>
      </c>
      <c r="BY22" s="74">
        <f t="shared" si="34"/>
        <v>0</v>
      </c>
      <c r="BZ22" s="74">
        <f t="shared" si="35"/>
        <v>0</v>
      </c>
      <c r="CA22" s="74">
        <f t="shared" si="36"/>
        <v>219288</v>
      </c>
      <c r="CB22" s="74">
        <f t="shared" si="37"/>
        <v>34980</v>
      </c>
      <c r="CC22" s="74">
        <f t="shared" si="38"/>
        <v>174168</v>
      </c>
      <c r="CD22" s="74">
        <f t="shared" si="39"/>
        <v>10140</v>
      </c>
      <c r="CE22" s="74">
        <f t="shared" si="40"/>
        <v>0</v>
      </c>
      <c r="CF22" s="75">
        <f t="shared" si="41"/>
        <v>42602</v>
      </c>
      <c r="CG22" s="74">
        <f t="shared" si="42"/>
        <v>0</v>
      </c>
      <c r="CH22" s="74">
        <f t="shared" si="43"/>
        <v>0</v>
      </c>
      <c r="CI22" s="74">
        <f t="shared" si="44"/>
        <v>263619</v>
      </c>
    </row>
    <row r="23" spans="1:87" s="50" customFormat="1" ht="12" customHeight="1">
      <c r="A23" s="53" t="s">
        <v>288</v>
      </c>
      <c r="B23" s="54" t="s">
        <v>414</v>
      </c>
      <c r="C23" s="53" t="s">
        <v>322</v>
      </c>
      <c r="D23" s="74">
        <f t="shared" si="3"/>
        <v>0</v>
      </c>
      <c r="E23" s="74">
        <f t="shared" si="4"/>
        <v>0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5">
        <v>1459</v>
      </c>
      <c r="L23" s="74">
        <f t="shared" si="5"/>
        <v>11991</v>
      </c>
      <c r="M23" s="74">
        <f t="shared" si="6"/>
        <v>0</v>
      </c>
      <c r="N23" s="74">
        <v>0</v>
      </c>
      <c r="O23" s="74">
        <v>0</v>
      </c>
      <c r="P23" s="74">
        <v>0</v>
      </c>
      <c r="Q23" s="74">
        <v>0</v>
      </c>
      <c r="R23" s="74">
        <f t="shared" si="7"/>
        <v>0</v>
      </c>
      <c r="S23" s="74"/>
      <c r="T23" s="74">
        <v>0</v>
      </c>
      <c r="U23" s="74">
        <v>0</v>
      </c>
      <c r="V23" s="74">
        <v>0</v>
      </c>
      <c r="W23" s="74">
        <f t="shared" si="8"/>
        <v>11991</v>
      </c>
      <c r="X23" s="74">
        <v>11991</v>
      </c>
      <c r="Y23" s="74">
        <v>0</v>
      </c>
      <c r="Z23" s="74">
        <v>0</v>
      </c>
      <c r="AA23" s="74">
        <v>0</v>
      </c>
      <c r="AB23" s="75">
        <v>32551</v>
      </c>
      <c r="AC23" s="74">
        <v>0</v>
      </c>
      <c r="AD23" s="74">
        <v>0</v>
      </c>
      <c r="AE23" s="74">
        <f t="shared" si="9"/>
        <v>11991</v>
      </c>
      <c r="AF23" s="74">
        <f t="shared" si="10"/>
        <v>0</v>
      </c>
      <c r="AG23" s="74">
        <f t="shared" si="11"/>
        <v>0</v>
      </c>
      <c r="AH23" s="74">
        <v>0</v>
      </c>
      <c r="AI23" s="74">
        <v>0</v>
      </c>
      <c r="AJ23" s="74">
        <v>0</v>
      </c>
      <c r="AK23" s="74">
        <v>0</v>
      </c>
      <c r="AL23" s="74">
        <v>0</v>
      </c>
      <c r="AM23" s="75">
        <v>325</v>
      </c>
      <c r="AN23" s="74">
        <f t="shared" si="12"/>
        <v>0</v>
      </c>
      <c r="AO23" s="74">
        <f t="shared" si="13"/>
        <v>0</v>
      </c>
      <c r="AP23" s="74">
        <v>0</v>
      </c>
      <c r="AQ23" s="74">
        <v>0</v>
      </c>
      <c r="AR23" s="74">
        <v>0</v>
      </c>
      <c r="AS23" s="74">
        <v>0</v>
      </c>
      <c r="AT23" s="74">
        <f t="shared" si="14"/>
        <v>0</v>
      </c>
      <c r="AU23" s="74">
        <v>0</v>
      </c>
      <c r="AV23" s="74">
        <v>0</v>
      </c>
      <c r="AW23" s="74">
        <v>0</v>
      </c>
      <c r="AX23" s="74">
        <v>0</v>
      </c>
      <c r="AY23" s="74">
        <f t="shared" si="15"/>
        <v>0</v>
      </c>
      <c r="AZ23" s="74">
        <v>0</v>
      </c>
      <c r="BA23" s="74">
        <v>0</v>
      </c>
      <c r="BB23" s="74">
        <v>0</v>
      </c>
      <c r="BC23" s="74">
        <v>0</v>
      </c>
      <c r="BD23" s="75">
        <v>16955</v>
      </c>
      <c r="BE23" s="74">
        <v>0</v>
      </c>
      <c r="BF23" s="74">
        <v>0</v>
      </c>
      <c r="BG23" s="74">
        <f t="shared" si="16"/>
        <v>0</v>
      </c>
      <c r="BH23" s="74">
        <f t="shared" si="17"/>
        <v>0</v>
      </c>
      <c r="BI23" s="74">
        <f t="shared" si="18"/>
        <v>0</v>
      </c>
      <c r="BJ23" s="74">
        <f t="shared" si="19"/>
        <v>0</v>
      </c>
      <c r="BK23" s="74">
        <f t="shared" si="20"/>
        <v>0</v>
      </c>
      <c r="BL23" s="74">
        <f t="shared" si="21"/>
        <v>0</v>
      </c>
      <c r="BM23" s="74">
        <f t="shared" si="22"/>
        <v>0</v>
      </c>
      <c r="BN23" s="74">
        <f t="shared" si="23"/>
        <v>0</v>
      </c>
      <c r="BO23" s="75">
        <f t="shared" si="24"/>
        <v>1784</v>
      </c>
      <c r="BP23" s="74">
        <f t="shared" si="25"/>
        <v>11991</v>
      </c>
      <c r="BQ23" s="74">
        <f t="shared" si="26"/>
        <v>0</v>
      </c>
      <c r="BR23" s="74">
        <f t="shared" si="27"/>
        <v>0</v>
      </c>
      <c r="BS23" s="74">
        <f t="shared" si="28"/>
        <v>0</v>
      </c>
      <c r="BT23" s="74">
        <f t="shared" si="29"/>
        <v>0</v>
      </c>
      <c r="BU23" s="74">
        <f t="shared" si="30"/>
        <v>0</v>
      </c>
      <c r="BV23" s="74">
        <f t="shared" si="31"/>
        <v>0</v>
      </c>
      <c r="BW23" s="74">
        <f t="shared" si="32"/>
        <v>0</v>
      </c>
      <c r="BX23" s="74">
        <f t="shared" si="33"/>
        <v>0</v>
      </c>
      <c r="BY23" s="74">
        <f t="shared" si="34"/>
        <v>0</v>
      </c>
      <c r="BZ23" s="74">
        <f t="shared" si="35"/>
        <v>0</v>
      </c>
      <c r="CA23" s="74">
        <f t="shared" si="36"/>
        <v>11991</v>
      </c>
      <c r="CB23" s="74">
        <f t="shared" si="37"/>
        <v>11991</v>
      </c>
      <c r="CC23" s="74">
        <f t="shared" si="38"/>
        <v>0</v>
      </c>
      <c r="CD23" s="74">
        <f t="shared" si="39"/>
        <v>0</v>
      </c>
      <c r="CE23" s="74">
        <f t="shared" si="40"/>
        <v>0</v>
      </c>
      <c r="CF23" s="75">
        <f t="shared" si="41"/>
        <v>49506</v>
      </c>
      <c r="CG23" s="74">
        <f t="shared" si="42"/>
        <v>0</v>
      </c>
      <c r="CH23" s="74">
        <f t="shared" si="43"/>
        <v>0</v>
      </c>
      <c r="CI23" s="74">
        <f t="shared" si="44"/>
        <v>11991</v>
      </c>
    </row>
    <row r="24" spans="1:87" s="50" customFormat="1" ht="12" customHeight="1">
      <c r="A24" s="53" t="s">
        <v>288</v>
      </c>
      <c r="B24" s="54" t="s">
        <v>415</v>
      </c>
      <c r="C24" s="53" t="s">
        <v>416</v>
      </c>
      <c r="D24" s="74">
        <f t="shared" si="3"/>
        <v>0</v>
      </c>
      <c r="E24" s="74">
        <f t="shared" si="4"/>
        <v>0</v>
      </c>
      <c r="F24" s="74">
        <v>0</v>
      </c>
      <c r="G24" s="74">
        <v>0</v>
      </c>
      <c r="H24" s="74">
        <v>0</v>
      </c>
      <c r="I24" s="74">
        <v>0</v>
      </c>
      <c r="J24" s="74">
        <v>0</v>
      </c>
      <c r="K24" s="75">
        <v>17825</v>
      </c>
      <c r="L24" s="74">
        <f t="shared" si="5"/>
        <v>0</v>
      </c>
      <c r="M24" s="74">
        <f t="shared" si="6"/>
        <v>0</v>
      </c>
      <c r="N24" s="74">
        <v>0</v>
      </c>
      <c r="O24" s="74">
        <v>0</v>
      </c>
      <c r="P24" s="74">
        <v>0</v>
      </c>
      <c r="Q24" s="74">
        <v>0</v>
      </c>
      <c r="R24" s="74">
        <f t="shared" si="7"/>
        <v>0</v>
      </c>
      <c r="S24" s="74">
        <v>0</v>
      </c>
      <c r="T24" s="74">
        <v>0</v>
      </c>
      <c r="U24" s="74">
        <v>0</v>
      </c>
      <c r="V24" s="74">
        <v>0</v>
      </c>
      <c r="W24" s="74">
        <f t="shared" si="8"/>
        <v>0</v>
      </c>
      <c r="X24" s="74">
        <v>0</v>
      </c>
      <c r="Y24" s="74">
        <v>0</v>
      </c>
      <c r="Z24" s="74">
        <v>0</v>
      </c>
      <c r="AA24" s="74">
        <v>0</v>
      </c>
      <c r="AB24" s="75">
        <v>113414</v>
      </c>
      <c r="AC24" s="74">
        <v>0</v>
      </c>
      <c r="AD24" s="74">
        <v>0</v>
      </c>
      <c r="AE24" s="74">
        <f t="shared" si="9"/>
        <v>0</v>
      </c>
      <c r="AF24" s="74">
        <f t="shared" si="10"/>
        <v>0</v>
      </c>
      <c r="AG24" s="74">
        <f t="shared" si="11"/>
        <v>0</v>
      </c>
      <c r="AH24" s="74">
        <v>0</v>
      </c>
      <c r="AI24" s="74">
        <v>0</v>
      </c>
      <c r="AJ24" s="74">
        <v>0</v>
      </c>
      <c r="AK24" s="74">
        <v>0</v>
      </c>
      <c r="AL24" s="74">
        <v>0</v>
      </c>
      <c r="AM24" s="75">
        <v>3152</v>
      </c>
      <c r="AN24" s="74">
        <f t="shared" si="12"/>
        <v>0</v>
      </c>
      <c r="AO24" s="74">
        <f t="shared" si="13"/>
        <v>0</v>
      </c>
      <c r="AP24" s="74">
        <v>0</v>
      </c>
      <c r="AQ24" s="74">
        <v>0</v>
      </c>
      <c r="AR24" s="74">
        <v>0</v>
      </c>
      <c r="AS24" s="74">
        <v>0</v>
      </c>
      <c r="AT24" s="74">
        <f t="shared" si="14"/>
        <v>0</v>
      </c>
      <c r="AU24" s="74">
        <v>0</v>
      </c>
      <c r="AV24" s="74">
        <v>0</v>
      </c>
      <c r="AW24" s="74">
        <v>0</v>
      </c>
      <c r="AX24" s="74">
        <v>0</v>
      </c>
      <c r="AY24" s="74">
        <f t="shared" si="15"/>
        <v>0</v>
      </c>
      <c r="AZ24" s="74">
        <v>0</v>
      </c>
      <c r="BA24" s="74">
        <v>0</v>
      </c>
      <c r="BB24" s="74">
        <v>0</v>
      </c>
      <c r="BC24" s="74">
        <v>0</v>
      </c>
      <c r="BD24" s="75">
        <v>42616</v>
      </c>
      <c r="BE24" s="74">
        <v>0</v>
      </c>
      <c r="BF24" s="74">
        <v>0</v>
      </c>
      <c r="BG24" s="74">
        <f t="shared" si="16"/>
        <v>0</v>
      </c>
      <c r="BH24" s="74">
        <f t="shared" si="17"/>
        <v>0</v>
      </c>
      <c r="BI24" s="74">
        <f t="shared" si="18"/>
        <v>0</v>
      </c>
      <c r="BJ24" s="74">
        <f t="shared" si="19"/>
        <v>0</v>
      </c>
      <c r="BK24" s="74">
        <f t="shared" si="20"/>
        <v>0</v>
      </c>
      <c r="BL24" s="74">
        <f t="shared" si="21"/>
        <v>0</v>
      </c>
      <c r="BM24" s="74">
        <f t="shared" si="22"/>
        <v>0</v>
      </c>
      <c r="BN24" s="74">
        <f t="shared" si="23"/>
        <v>0</v>
      </c>
      <c r="BO24" s="75">
        <f t="shared" si="24"/>
        <v>20977</v>
      </c>
      <c r="BP24" s="74">
        <f t="shared" si="25"/>
        <v>0</v>
      </c>
      <c r="BQ24" s="74">
        <f t="shared" si="26"/>
        <v>0</v>
      </c>
      <c r="BR24" s="74">
        <f t="shared" si="27"/>
        <v>0</v>
      </c>
      <c r="BS24" s="74">
        <f t="shared" si="28"/>
        <v>0</v>
      </c>
      <c r="BT24" s="74">
        <f t="shared" si="29"/>
        <v>0</v>
      </c>
      <c r="BU24" s="74">
        <f t="shared" si="30"/>
        <v>0</v>
      </c>
      <c r="BV24" s="74">
        <f t="shared" si="31"/>
        <v>0</v>
      </c>
      <c r="BW24" s="74">
        <f t="shared" si="32"/>
        <v>0</v>
      </c>
      <c r="BX24" s="74">
        <f t="shared" si="33"/>
        <v>0</v>
      </c>
      <c r="BY24" s="74">
        <f t="shared" si="34"/>
        <v>0</v>
      </c>
      <c r="BZ24" s="74">
        <f t="shared" si="35"/>
        <v>0</v>
      </c>
      <c r="CA24" s="74">
        <f t="shared" si="36"/>
        <v>0</v>
      </c>
      <c r="CB24" s="74">
        <f t="shared" si="37"/>
        <v>0</v>
      </c>
      <c r="CC24" s="74">
        <f t="shared" si="38"/>
        <v>0</v>
      </c>
      <c r="CD24" s="74">
        <f t="shared" si="39"/>
        <v>0</v>
      </c>
      <c r="CE24" s="74">
        <f t="shared" si="40"/>
        <v>0</v>
      </c>
      <c r="CF24" s="75">
        <f t="shared" si="41"/>
        <v>156030</v>
      </c>
      <c r="CG24" s="74">
        <f t="shared" si="42"/>
        <v>0</v>
      </c>
      <c r="CH24" s="74">
        <f t="shared" si="43"/>
        <v>0</v>
      </c>
      <c r="CI24" s="74">
        <f t="shared" si="44"/>
        <v>0</v>
      </c>
    </row>
    <row r="25" spans="1:87" s="50" customFormat="1" ht="12" customHeight="1">
      <c r="A25" s="53" t="s">
        <v>288</v>
      </c>
      <c r="B25" s="54" t="s">
        <v>417</v>
      </c>
      <c r="C25" s="53" t="s">
        <v>326</v>
      </c>
      <c r="D25" s="74">
        <f t="shared" si="3"/>
        <v>0</v>
      </c>
      <c r="E25" s="74">
        <f t="shared" si="4"/>
        <v>0</v>
      </c>
      <c r="F25" s="74">
        <v>0</v>
      </c>
      <c r="G25" s="74">
        <v>0</v>
      </c>
      <c r="H25" s="74">
        <v>0</v>
      </c>
      <c r="I25" s="74">
        <v>0</v>
      </c>
      <c r="J25" s="74">
        <v>0</v>
      </c>
      <c r="K25" s="75">
        <v>7622</v>
      </c>
      <c r="L25" s="74">
        <f t="shared" si="5"/>
        <v>0</v>
      </c>
      <c r="M25" s="74">
        <f t="shared" si="6"/>
        <v>0</v>
      </c>
      <c r="N25" s="74">
        <v>0</v>
      </c>
      <c r="O25" s="74">
        <v>0</v>
      </c>
      <c r="P25" s="74">
        <v>0</v>
      </c>
      <c r="Q25" s="74">
        <v>0</v>
      </c>
      <c r="R25" s="74">
        <f t="shared" si="7"/>
        <v>0</v>
      </c>
      <c r="S25" s="74">
        <v>0</v>
      </c>
      <c r="T25" s="74">
        <v>0</v>
      </c>
      <c r="U25" s="74">
        <v>0</v>
      </c>
      <c r="V25" s="74">
        <v>0</v>
      </c>
      <c r="W25" s="74">
        <f t="shared" si="8"/>
        <v>0</v>
      </c>
      <c r="X25" s="74">
        <v>0</v>
      </c>
      <c r="Y25" s="74">
        <v>0</v>
      </c>
      <c r="Z25" s="74">
        <v>0</v>
      </c>
      <c r="AA25" s="74">
        <v>0</v>
      </c>
      <c r="AB25" s="75">
        <v>83229</v>
      </c>
      <c r="AC25" s="74">
        <v>0</v>
      </c>
      <c r="AD25" s="74">
        <v>0</v>
      </c>
      <c r="AE25" s="74">
        <f t="shared" si="9"/>
        <v>0</v>
      </c>
      <c r="AF25" s="74">
        <f t="shared" si="10"/>
        <v>0</v>
      </c>
      <c r="AG25" s="74">
        <f t="shared" si="11"/>
        <v>0</v>
      </c>
      <c r="AH25" s="74">
        <v>0</v>
      </c>
      <c r="AI25" s="74">
        <v>0</v>
      </c>
      <c r="AJ25" s="74">
        <v>0</v>
      </c>
      <c r="AK25" s="74">
        <v>0</v>
      </c>
      <c r="AL25" s="74">
        <v>0</v>
      </c>
      <c r="AM25" s="75">
        <v>1947</v>
      </c>
      <c r="AN25" s="74">
        <f t="shared" si="12"/>
        <v>0</v>
      </c>
      <c r="AO25" s="74">
        <f t="shared" si="13"/>
        <v>0</v>
      </c>
      <c r="AP25" s="74">
        <v>0</v>
      </c>
      <c r="AQ25" s="74">
        <v>0</v>
      </c>
      <c r="AR25" s="74">
        <v>0</v>
      </c>
      <c r="AS25" s="74">
        <v>0</v>
      </c>
      <c r="AT25" s="74">
        <f t="shared" si="14"/>
        <v>0</v>
      </c>
      <c r="AU25" s="74">
        <v>0</v>
      </c>
      <c r="AV25" s="74">
        <v>0</v>
      </c>
      <c r="AW25" s="74">
        <v>0</v>
      </c>
      <c r="AX25" s="74">
        <v>0</v>
      </c>
      <c r="AY25" s="74">
        <f t="shared" si="15"/>
        <v>0</v>
      </c>
      <c r="AZ25" s="74">
        <v>0</v>
      </c>
      <c r="BA25" s="74">
        <v>0</v>
      </c>
      <c r="BB25" s="74">
        <v>0</v>
      </c>
      <c r="BC25" s="74">
        <v>0</v>
      </c>
      <c r="BD25" s="75">
        <v>26319</v>
      </c>
      <c r="BE25" s="74">
        <v>0</v>
      </c>
      <c r="BF25" s="74">
        <v>0</v>
      </c>
      <c r="BG25" s="74">
        <f t="shared" si="16"/>
        <v>0</v>
      </c>
      <c r="BH25" s="74">
        <f t="shared" si="17"/>
        <v>0</v>
      </c>
      <c r="BI25" s="74">
        <f t="shared" si="18"/>
        <v>0</v>
      </c>
      <c r="BJ25" s="74">
        <f t="shared" si="19"/>
        <v>0</v>
      </c>
      <c r="BK25" s="74">
        <f t="shared" si="20"/>
        <v>0</v>
      </c>
      <c r="BL25" s="74">
        <f t="shared" si="21"/>
        <v>0</v>
      </c>
      <c r="BM25" s="74">
        <f t="shared" si="22"/>
        <v>0</v>
      </c>
      <c r="BN25" s="74">
        <f t="shared" si="23"/>
        <v>0</v>
      </c>
      <c r="BO25" s="75">
        <f t="shared" si="24"/>
        <v>9569</v>
      </c>
      <c r="BP25" s="74">
        <f t="shared" si="25"/>
        <v>0</v>
      </c>
      <c r="BQ25" s="74">
        <f t="shared" si="26"/>
        <v>0</v>
      </c>
      <c r="BR25" s="74">
        <f t="shared" si="27"/>
        <v>0</v>
      </c>
      <c r="BS25" s="74">
        <f t="shared" si="28"/>
        <v>0</v>
      </c>
      <c r="BT25" s="74">
        <f t="shared" si="29"/>
        <v>0</v>
      </c>
      <c r="BU25" s="74">
        <f t="shared" si="30"/>
        <v>0</v>
      </c>
      <c r="BV25" s="74">
        <f t="shared" si="31"/>
        <v>0</v>
      </c>
      <c r="BW25" s="74">
        <f t="shared" si="32"/>
        <v>0</v>
      </c>
      <c r="BX25" s="74">
        <f t="shared" si="33"/>
        <v>0</v>
      </c>
      <c r="BY25" s="74">
        <f t="shared" si="34"/>
        <v>0</v>
      </c>
      <c r="BZ25" s="74">
        <f t="shared" si="35"/>
        <v>0</v>
      </c>
      <c r="CA25" s="74">
        <f t="shared" si="36"/>
        <v>0</v>
      </c>
      <c r="CB25" s="74">
        <f t="shared" si="37"/>
        <v>0</v>
      </c>
      <c r="CC25" s="74">
        <f t="shared" si="38"/>
        <v>0</v>
      </c>
      <c r="CD25" s="74">
        <f t="shared" si="39"/>
        <v>0</v>
      </c>
      <c r="CE25" s="74">
        <f t="shared" si="40"/>
        <v>0</v>
      </c>
      <c r="CF25" s="75">
        <f t="shared" si="41"/>
        <v>109548</v>
      </c>
      <c r="CG25" s="74">
        <f t="shared" si="42"/>
        <v>0</v>
      </c>
      <c r="CH25" s="74">
        <f t="shared" si="43"/>
        <v>0</v>
      </c>
      <c r="CI25" s="74">
        <f t="shared" si="44"/>
        <v>0</v>
      </c>
    </row>
    <row r="26" spans="1:87" s="50" customFormat="1" ht="12" customHeight="1">
      <c r="A26" s="53" t="s">
        <v>288</v>
      </c>
      <c r="B26" s="54" t="s">
        <v>418</v>
      </c>
      <c r="C26" s="53" t="s">
        <v>419</v>
      </c>
      <c r="D26" s="74">
        <f t="shared" si="3"/>
        <v>0</v>
      </c>
      <c r="E26" s="74">
        <f t="shared" si="4"/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5">
        <v>6998</v>
      </c>
      <c r="L26" s="74">
        <f t="shared" si="5"/>
        <v>0</v>
      </c>
      <c r="M26" s="74">
        <f t="shared" si="6"/>
        <v>0</v>
      </c>
      <c r="N26" s="74">
        <v>0</v>
      </c>
      <c r="O26" s="74">
        <v>0</v>
      </c>
      <c r="P26" s="74">
        <v>0</v>
      </c>
      <c r="Q26" s="74">
        <v>0</v>
      </c>
      <c r="R26" s="74">
        <f t="shared" si="7"/>
        <v>0</v>
      </c>
      <c r="S26" s="74">
        <v>0</v>
      </c>
      <c r="T26" s="74">
        <v>0</v>
      </c>
      <c r="U26" s="74">
        <v>0</v>
      </c>
      <c r="V26" s="74">
        <v>0</v>
      </c>
      <c r="W26" s="74">
        <f t="shared" si="8"/>
        <v>0</v>
      </c>
      <c r="X26" s="74">
        <v>0</v>
      </c>
      <c r="Y26" s="74">
        <v>0</v>
      </c>
      <c r="Z26" s="74">
        <v>0</v>
      </c>
      <c r="AA26" s="74">
        <v>0</v>
      </c>
      <c r="AB26" s="75">
        <v>53294</v>
      </c>
      <c r="AC26" s="74">
        <v>0</v>
      </c>
      <c r="AD26" s="74">
        <v>0</v>
      </c>
      <c r="AE26" s="74">
        <f t="shared" si="9"/>
        <v>0</v>
      </c>
      <c r="AF26" s="74">
        <f t="shared" si="10"/>
        <v>0</v>
      </c>
      <c r="AG26" s="74">
        <f t="shared" si="11"/>
        <v>0</v>
      </c>
      <c r="AH26" s="74">
        <v>0</v>
      </c>
      <c r="AI26" s="74">
        <v>0</v>
      </c>
      <c r="AJ26" s="74">
        <v>0</v>
      </c>
      <c r="AK26" s="74">
        <v>0</v>
      </c>
      <c r="AL26" s="74">
        <v>0</v>
      </c>
      <c r="AM26" s="75">
        <v>1606</v>
      </c>
      <c r="AN26" s="74">
        <f t="shared" si="12"/>
        <v>0</v>
      </c>
      <c r="AO26" s="74">
        <f t="shared" si="13"/>
        <v>0</v>
      </c>
      <c r="AP26" s="74">
        <v>0</v>
      </c>
      <c r="AQ26" s="74">
        <v>0</v>
      </c>
      <c r="AR26" s="74">
        <v>0</v>
      </c>
      <c r="AS26" s="74">
        <v>0</v>
      </c>
      <c r="AT26" s="74">
        <f t="shared" si="14"/>
        <v>0</v>
      </c>
      <c r="AU26" s="74">
        <v>0</v>
      </c>
      <c r="AV26" s="74">
        <v>0</v>
      </c>
      <c r="AW26" s="74">
        <v>0</v>
      </c>
      <c r="AX26" s="74">
        <v>0</v>
      </c>
      <c r="AY26" s="74">
        <f t="shared" si="15"/>
        <v>0</v>
      </c>
      <c r="AZ26" s="74">
        <v>0</v>
      </c>
      <c r="BA26" s="74">
        <v>0</v>
      </c>
      <c r="BB26" s="74">
        <v>0</v>
      </c>
      <c r="BC26" s="74">
        <v>0</v>
      </c>
      <c r="BD26" s="75">
        <v>21713</v>
      </c>
      <c r="BE26" s="74">
        <v>0</v>
      </c>
      <c r="BF26" s="74">
        <v>0</v>
      </c>
      <c r="BG26" s="74">
        <f t="shared" si="16"/>
        <v>0</v>
      </c>
      <c r="BH26" s="74">
        <f t="shared" si="17"/>
        <v>0</v>
      </c>
      <c r="BI26" s="74">
        <f t="shared" si="18"/>
        <v>0</v>
      </c>
      <c r="BJ26" s="74">
        <f t="shared" si="19"/>
        <v>0</v>
      </c>
      <c r="BK26" s="74">
        <f t="shared" si="20"/>
        <v>0</v>
      </c>
      <c r="BL26" s="74">
        <f t="shared" si="21"/>
        <v>0</v>
      </c>
      <c r="BM26" s="74">
        <f t="shared" si="22"/>
        <v>0</v>
      </c>
      <c r="BN26" s="74">
        <f t="shared" si="23"/>
        <v>0</v>
      </c>
      <c r="BO26" s="75">
        <f t="shared" si="24"/>
        <v>8604</v>
      </c>
      <c r="BP26" s="74">
        <f t="shared" si="25"/>
        <v>0</v>
      </c>
      <c r="BQ26" s="74">
        <f t="shared" si="26"/>
        <v>0</v>
      </c>
      <c r="BR26" s="74">
        <f t="shared" si="27"/>
        <v>0</v>
      </c>
      <c r="BS26" s="74">
        <f t="shared" si="28"/>
        <v>0</v>
      </c>
      <c r="BT26" s="74">
        <f t="shared" si="29"/>
        <v>0</v>
      </c>
      <c r="BU26" s="74">
        <f t="shared" si="30"/>
        <v>0</v>
      </c>
      <c r="BV26" s="74">
        <f t="shared" si="31"/>
        <v>0</v>
      </c>
      <c r="BW26" s="74">
        <f t="shared" si="32"/>
        <v>0</v>
      </c>
      <c r="BX26" s="74">
        <f t="shared" si="33"/>
        <v>0</v>
      </c>
      <c r="BY26" s="74">
        <f t="shared" si="34"/>
        <v>0</v>
      </c>
      <c r="BZ26" s="74">
        <f t="shared" si="35"/>
        <v>0</v>
      </c>
      <c r="CA26" s="74">
        <f t="shared" si="36"/>
        <v>0</v>
      </c>
      <c r="CB26" s="74">
        <f t="shared" si="37"/>
        <v>0</v>
      </c>
      <c r="CC26" s="74">
        <f t="shared" si="38"/>
        <v>0</v>
      </c>
      <c r="CD26" s="74">
        <f t="shared" si="39"/>
        <v>0</v>
      </c>
      <c r="CE26" s="74">
        <f t="shared" si="40"/>
        <v>0</v>
      </c>
      <c r="CF26" s="75">
        <f t="shared" si="41"/>
        <v>75007</v>
      </c>
      <c r="CG26" s="74">
        <f t="shared" si="42"/>
        <v>0</v>
      </c>
      <c r="CH26" s="74">
        <f t="shared" si="43"/>
        <v>0</v>
      </c>
      <c r="CI26" s="74">
        <f t="shared" si="44"/>
        <v>0</v>
      </c>
    </row>
    <row r="27" spans="1:87" s="50" customFormat="1" ht="12" customHeight="1">
      <c r="A27" s="53" t="s">
        <v>288</v>
      </c>
      <c r="B27" s="54" t="s">
        <v>420</v>
      </c>
      <c r="C27" s="53" t="s">
        <v>330</v>
      </c>
      <c r="D27" s="74">
        <f t="shared" si="3"/>
        <v>0</v>
      </c>
      <c r="E27" s="74">
        <f t="shared" si="4"/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5">
        <v>8622</v>
      </c>
      <c r="L27" s="74">
        <f t="shared" si="5"/>
        <v>22998</v>
      </c>
      <c r="M27" s="74">
        <f t="shared" si="6"/>
        <v>0</v>
      </c>
      <c r="N27" s="74">
        <v>0</v>
      </c>
      <c r="O27" s="74">
        <v>0</v>
      </c>
      <c r="P27" s="74">
        <v>0</v>
      </c>
      <c r="Q27" s="74">
        <v>0</v>
      </c>
      <c r="R27" s="74">
        <f t="shared" si="7"/>
        <v>0</v>
      </c>
      <c r="S27" s="74">
        <v>0</v>
      </c>
      <c r="T27" s="74">
        <v>0</v>
      </c>
      <c r="U27" s="74">
        <v>0</v>
      </c>
      <c r="V27" s="74">
        <v>0</v>
      </c>
      <c r="W27" s="74">
        <f t="shared" si="8"/>
        <v>22998</v>
      </c>
      <c r="X27" s="74">
        <v>11495</v>
      </c>
      <c r="Y27" s="74">
        <v>11503</v>
      </c>
      <c r="Z27" s="74">
        <v>0</v>
      </c>
      <c r="AA27" s="74">
        <v>0</v>
      </c>
      <c r="AB27" s="75">
        <v>64844</v>
      </c>
      <c r="AC27" s="74">
        <v>0</v>
      </c>
      <c r="AD27" s="74">
        <v>0</v>
      </c>
      <c r="AE27" s="74">
        <f t="shared" si="9"/>
        <v>22998</v>
      </c>
      <c r="AF27" s="74">
        <f t="shared" si="10"/>
        <v>0</v>
      </c>
      <c r="AG27" s="74">
        <f t="shared" si="11"/>
        <v>0</v>
      </c>
      <c r="AH27" s="74">
        <v>0</v>
      </c>
      <c r="AI27" s="74">
        <v>0</v>
      </c>
      <c r="AJ27" s="74">
        <v>0</v>
      </c>
      <c r="AK27" s="74">
        <v>0</v>
      </c>
      <c r="AL27" s="74">
        <v>0</v>
      </c>
      <c r="AM27" s="75">
        <v>2296</v>
      </c>
      <c r="AN27" s="74">
        <f t="shared" si="12"/>
        <v>0</v>
      </c>
      <c r="AO27" s="74">
        <f t="shared" si="13"/>
        <v>0</v>
      </c>
      <c r="AP27" s="74">
        <v>0</v>
      </c>
      <c r="AQ27" s="74">
        <v>0</v>
      </c>
      <c r="AR27" s="74">
        <v>0</v>
      </c>
      <c r="AS27" s="74">
        <v>0</v>
      </c>
      <c r="AT27" s="74">
        <f t="shared" si="14"/>
        <v>0</v>
      </c>
      <c r="AU27" s="74">
        <v>0</v>
      </c>
      <c r="AV27" s="74">
        <v>0</v>
      </c>
      <c r="AW27" s="74">
        <v>0</v>
      </c>
      <c r="AX27" s="74">
        <v>0</v>
      </c>
      <c r="AY27" s="74">
        <f t="shared" si="15"/>
        <v>0</v>
      </c>
      <c r="AZ27" s="74">
        <v>0</v>
      </c>
      <c r="BA27" s="74">
        <v>0</v>
      </c>
      <c r="BB27" s="74">
        <v>0</v>
      </c>
      <c r="BC27" s="74">
        <v>0</v>
      </c>
      <c r="BD27" s="75">
        <v>31055</v>
      </c>
      <c r="BE27" s="74">
        <v>0</v>
      </c>
      <c r="BF27" s="74">
        <v>0</v>
      </c>
      <c r="BG27" s="74">
        <f t="shared" si="16"/>
        <v>0</v>
      </c>
      <c r="BH27" s="74">
        <f t="shared" si="17"/>
        <v>0</v>
      </c>
      <c r="BI27" s="74">
        <f t="shared" si="18"/>
        <v>0</v>
      </c>
      <c r="BJ27" s="74">
        <f t="shared" si="19"/>
        <v>0</v>
      </c>
      <c r="BK27" s="74">
        <f t="shared" si="20"/>
        <v>0</v>
      </c>
      <c r="BL27" s="74">
        <f t="shared" si="21"/>
        <v>0</v>
      </c>
      <c r="BM27" s="74">
        <f t="shared" si="22"/>
        <v>0</v>
      </c>
      <c r="BN27" s="74">
        <f t="shared" si="23"/>
        <v>0</v>
      </c>
      <c r="BO27" s="75">
        <f t="shared" si="24"/>
        <v>10918</v>
      </c>
      <c r="BP27" s="74">
        <f t="shared" si="25"/>
        <v>22998</v>
      </c>
      <c r="BQ27" s="74">
        <f t="shared" si="26"/>
        <v>0</v>
      </c>
      <c r="BR27" s="74">
        <f t="shared" si="27"/>
        <v>0</v>
      </c>
      <c r="BS27" s="74">
        <f t="shared" si="28"/>
        <v>0</v>
      </c>
      <c r="BT27" s="74">
        <f t="shared" si="29"/>
        <v>0</v>
      </c>
      <c r="BU27" s="74">
        <f t="shared" si="30"/>
        <v>0</v>
      </c>
      <c r="BV27" s="74">
        <f t="shared" si="31"/>
        <v>0</v>
      </c>
      <c r="BW27" s="74">
        <f t="shared" si="32"/>
        <v>0</v>
      </c>
      <c r="BX27" s="74">
        <f t="shared" si="33"/>
        <v>0</v>
      </c>
      <c r="BY27" s="74">
        <f t="shared" si="34"/>
        <v>0</v>
      </c>
      <c r="BZ27" s="74">
        <f t="shared" si="35"/>
        <v>0</v>
      </c>
      <c r="CA27" s="74">
        <f t="shared" si="36"/>
        <v>22998</v>
      </c>
      <c r="CB27" s="74">
        <f t="shared" si="37"/>
        <v>11495</v>
      </c>
      <c r="CC27" s="74">
        <f t="shared" si="38"/>
        <v>11503</v>
      </c>
      <c r="CD27" s="74">
        <f t="shared" si="39"/>
        <v>0</v>
      </c>
      <c r="CE27" s="74">
        <f t="shared" si="40"/>
        <v>0</v>
      </c>
      <c r="CF27" s="75">
        <f t="shared" si="41"/>
        <v>95899</v>
      </c>
      <c r="CG27" s="74">
        <f t="shared" si="42"/>
        <v>0</v>
      </c>
      <c r="CH27" s="74">
        <f t="shared" si="43"/>
        <v>0</v>
      </c>
      <c r="CI27" s="74">
        <f t="shared" si="44"/>
        <v>22998</v>
      </c>
    </row>
    <row r="28" spans="1:87" s="50" customFormat="1" ht="12" customHeight="1">
      <c r="A28" s="53" t="s">
        <v>288</v>
      </c>
      <c r="B28" s="54" t="s">
        <v>421</v>
      </c>
      <c r="C28" s="53" t="s">
        <v>422</v>
      </c>
      <c r="D28" s="74">
        <f t="shared" si="3"/>
        <v>0</v>
      </c>
      <c r="E28" s="74">
        <f t="shared" si="4"/>
        <v>0</v>
      </c>
      <c r="F28" s="74">
        <v>0</v>
      </c>
      <c r="G28" s="74">
        <v>0</v>
      </c>
      <c r="H28" s="74">
        <v>0</v>
      </c>
      <c r="I28" s="74">
        <v>0</v>
      </c>
      <c r="J28" s="74">
        <v>0</v>
      </c>
      <c r="K28" s="75">
        <v>0</v>
      </c>
      <c r="L28" s="74">
        <f t="shared" si="5"/>
        <v>362551</v>
      </c>
      <c r="M28" s="74">
        <f t="shared" si="6"/>
        <v>29240</v>
      </c>
      <c r="N28" s="74">
        <v>17678</v>
      </c>
      <c r="O28" s="74">
        <v>9556</v>
      </c>
      <c r="P28" s="74">
        <v>2006</v>
      </c>
      <c r="Q28" s="74">
        <v>0</v>
      </c>
      <c r="R28" s="74">
        <f t="shared" si="7"/>
        <v>133059</v>
      </c>
      <c r="S28" s="74">
        <v>2780</v>
      </c>
      <c r="T28" s="74">
        <v>130279</v>
      </c>
      <c r="U28" s="74">
        <v>0</v>
      </c>
      <c r="V28" s="74">
        <v>0</v>
      </c>
      <c r="W28" s="74">
        <f t="shared" si="8"/>
        <v>200252</v>
      </c>
      <c r="X28" s="74">
        <v>93542</v>
      </c>
      <c r="Y28" s="74">
        <v>57885</v>
      </c>
      <c r="Z28" s="74">
        <v>48825</v>
      </c>
      <c r="AA28" s="74">
        <v>0</v>
      </c>
      <c r="AB28" s="75">
        <v>0</v>
      </c>
      <c r="AC28" s="74">
        <v>0</v>
      </c>
      <c r="AD28" s="74">
        <v>0</v>
      </c>
      <c r="AE28" s="74">
        <f t="shared" si="9"/>
        <v>362551</v>
      </c>
      <c r="AF28" s="74">
        <f t="shared" si="10"/>
        <v>0</v>
      </c>
      <c r="AG28" s="74">
        <f t="shared" si="11"/>
        <v>0</v>
      </c>
      <c r="AH28" s="74">
        <v>0</v>
      </c>
      <c r="AI28" s="74">
        <v>0</v>
      </c>
      <c r="AJ28" s="74">
        <v>0</v>
      </c>
      <c r="AK28" s="74">
        <v>0</v>
      </c>
      <c r="AL28" s="74">
        <v>0</v>
      </c>
      <c r="AM28" s="75">
        <v>0</v>
      </c>
      <c r="AN28" s="74">
        <f t="shared" si="12"/>
        <v>22995</v>
      </c>
      <c r="AO28" s="74">
        <f t="shared" si="13"/>
        <v>0</v>
      </c>
      <c r="AP28" s="74">
        <v>0</v>
      </c>
      <c r="AQ28" s="74">
        <v>0</v>
      </c>
      <c r="AR28" s="74">
        <v>0</v>
      </c>
      <c r="AS28" s="74">
        <v>0</v>
      </c>
      <c r="AT28" s="74">
        <f t="shared" si="14"/>
        <v>0</v>
      </c>
      <c r="AU28" s="74">
        <v>0</v>
      </c>
      <c r="AV28" s="74">
        <v>0</v>
      </c>
      <c r="AW28" s="74">
        <v>0</v>
      </c>
      <c r="AX28" s="74">
        <v>0</v>
      </c>
      <c r="AY28" s="74">
        <f t="shared" si="15"/>
        <v>22995</v>
      </c>
      <c r="AZ28" s="74">
        <v>0</v>
      </c>
      <c r="BA28" s="74">
        <v>0</v>
      </c>
      <c r="BB28" s="74">
        <v>0</v>
      </c>
      <c r="BC28" s="74">
        <v>22995</v>
      </c>
      <c r="BD28" s="75">
        <v>0</v>
      </c>
      <c r="BE28" s="74">
        <v>0</v>
      </c>
      <c r="BF28" s="74">
        <v>41065</v>
      </c>
      <c r="BG28" s="74">
        <f t="shared" si="16"/>
        <v>64060</v>
      </c>
      <c r="BH28" s="74">
        <f t="shared" si="17"/>
        <v>0</v>
      </c>
      <c r="BI28" s="74">
        <f t="shared" si="18"/>
        <v>0</v>
      </c>
      <c r="BJ28" s="74">
        <f t="shared" si="19"/>
        <v>0</v>
      </c>
      <c r="BK28" s="74">
        <f t="shared" si="20"/>
        <v>0</v>
      </c>
      <c r="BL28" s="74">
        <f t="shared" si="21"/>
        <v>0</v>
      </c>
      <c r="BM28" s="74">
        <f t="shared" si="22"/>
        <v>0</v>
      </c>
      <c r="BN28" s="74">
        <f t="shared" si="23"/>
        <v>0</v>
      </c>
      <c r="BO28" s="75">
        <f t="shared" si="24"/>
        <v>0</v>
      </c>
      <c r="BP28" s="74">
        <f t="shared" si="25"/>
        <v>385546</v>
      </c>
      <c r="BQ28" s="74">
        <f t="shared" si="26"/>
        <v>29240</v>
      </c>
      <c r="BR28" s="74">
        <f t="shared" si="27"/>
        <v>17678</v>
      </c>
      <c r="BS28" s="74">
        <f t="shared" si="28"/>
        <v>9556</v>
      </c>
      <c r="BT28" s="74">
        <f t="shared" si="29"/>
        <v>2006</v>
      </c>
      <c r="BU28" s="74">
        <f t="shared" si="30"/>
        <v>0</v>
      </c>
      <c r="BV28" s="74">
        <f t="shared" si="31"/>
        <v>133059</v>
      </c>
      <c r="BW28" s="74">
        <f t="shared" si="32"/>
        <v>2780</v>
      </c>
      <c r="BX28" s="74">
        <f t="shared" si="33"/>
        <v>130279</v>
      </c>
      <c r="BY28" s="74">
        <f t="shared" si="34"/>
        <v>0</v>
      </c>
      <c r="BZ28" s="74">
        <f t="shared" si="35"/>
        <v>0</v>
      </c>
      <c r="CA28" s="74">
        <f t="shared" si="36"/>
        <v>223247</v>
      </c>
      <c r="CB28" s="74">
        <f t="shared" si="37"/>
        <v>93542</v>
      </c>
      <c r="CC28" s="74">
        <f t="shared" si="38"/>
        <v>57885</v>
      </c>
      <c r="CD28" s="74">
        <f t="shared" si="39"/>
        <v>48825</v>
      </c>
      <c r="CE28" s="74">
        <f t="shared" si="40"/>
        <v>22995</v>
      </c>
      <c r="CF28" s="75">
        <f t="shared" si="41"/>
        <v>0</v>
      </c>
      <c r="CG28" s="74">
        <f t="shared" si="42"/>
        <v>0</v>
      </c>
      <c r="CH28" s="74">
        <f t="shared" si="43"/>
        <v>41065</v>
      </c>
      <c r="CI28" s="74">
        <f t="shared" si="44"/>
        <v>426611</v>
      </c>
    </row>
    <row r="29" spans="1:87" s="50" customFormat="1" ht="12" customHeight="1">
      <c r="A29" s="53" t="s">
        <v>288</v>
      </c>
      <c r="B29" s="54" t="s">
        <v>423</v>
      </c>
      <c r="C29" s="53" t="s">
        <v>424</v>
      </c>
      <c r="D29" s="74">
        <f t="shared" si="3"/>
        <v>0</v>
      </c>
      <c r="E29" s="74">
        <f t="shared" si="4"/>
        <v>0</v>
      </c>
      <c r="F29" s="74">
        <v>0</v>
      </c>
      <c r="G29" s="74">
        <v>0</v>
      </c>
      <c r="H29" s="74">
        <v>0</v>
      </c>
      <c r="I29" s="74">
        <v>0</v>
      </c>
      <c r="J29" s="74">
        <v>0</v>
      </c>
      <c r="K29" s="75">
        <v>9079</v>
      </c>
      <c r="L29" s="74">
        <f t="shared" si="5"/>
        <v>0</v>
      </c>
      <c r="M29" s="74">
        <f t="shared" si="6"/>
        <v>0</v>
      </c>
      <c r="N29" s="74">
        <v>0</v>
      </c>
      <c r="O29" s="74">
        <v>0</v>
      </c>
      <c r="P29" s="74">
        <v>0</v>
      </c>
      <c r="Q29" s="74">
        <v>0</v>
      </c>
      <c r="R29" s="74">
        <f t="shared" si="7"/>
        <v>0</v>
      </c>
      <c r="S29" s="74">
        <v>0</v>
      </c>
      <c r="T29" s="74">
        <v>0</v>
      </c>
      <c r="U29" s="74">
        <v>0</v>
      </c>
      <c r="V29" s="74">
        <v>0</v>
      </c>
      <c r="W29" s="74">
        <f t="shared" si="8"/>
        <v>0</v>
      </c>
      <c r="X29" s="74">
        <v>0</v>
      </c>
      <c r="Y29" s="74">
        <v>0</v>
      </c>
      <c r="Z29" s="74">
        <v>0</v>
      </c>
      <c r="AA29" s="74">
        <v>0</v>
      </c>
      <c r="AB29" s="75">
        <v>154407</v>
      </c>
      <c r="AC29" s="74">
        <v>0</v>
      </c>
      <c r="AD29" s="74">
        <v>0</v>
      </c>
      <c r="AE29" s="74">
        <f t="shared" si="9"/>
        <v>0</v>
      </c>
      <c r="AF29" s="74">
        <f t="shared" si="10"/>
        <v>0</v>
      </c>
      <c r="AG29" s="74">
        <f t="shared" si="11"/>
        <v>0</v>
      </c>
      <c r="AH29" s="74">
        <v>0</v>
      </c>
      <c r="AI29" s="74">
        <v>0</v>
      </c>
      <c r="AJ29" s="74">
        <v>0</v>
      </c>
      <c r="AK29" s="74">
        <v>0</v>
      </c>
      <c r="AL29" s="74">
        <v>0</v>
      </c>
      <c r="AM29" s="75">
        <v>0</v>
      </c>
      <c r="AN29" s="74">
        <f t="shared" si="12"/>
        <v>0</v>
      </c>
      <c r="AO29" s="74">
        <f t="shared" si="13"/>
        <v>0</v>
      </c>
      <c r="AP29" s="74">
        <v>0</v>
      </c>
      <c r="AQ29" s="74">
        <v>0</v>
      </c>
      <c r="AR29" s="74">
        <v>0</v>
      </c>
      <c r="AS29" s="74">
        <v>0</v>
      </c>
      <c r="AT29" s="74">
        <f t="shared" si="14"/>
        <v>0</v>
      </c>
      <c r="AU29" s="74">
        <v>0</v>
      </c>
      <c r="AV29" s="74">
        <v>0</v>
      </c>
      <c r="AW29" s="74">
        <v>0</v>
      </c>
      <c r="AX29" s="74">
        <v>0</v>
      </c>
      <c r="AY29" s="74">
        <f t="shared" si="15"/>
        <v>0</v>
      </c>
      <c r="AZ29" s="74">
        <v>0</v>
      </c>
      <c r="BA29" s="74">
        <v>0</v>
      </c>
      <c r="BB29" s="74">
        <v>0</v>
      </c>
      <c r="BC29" s="74">
        <v>0</v>
      </c>
      <c r="BD29" s="75">
        <v>26956</v>
      </c>
      <c r="BE29" s="74">
        <v>0</v>
      </c>
      <c r="BF29" s="74">
        <v>0</v>
      </c>
      <c r="BG29" s="74">
        <f t="shared" si="16"/>
        <v>0</v>
      </c>
      <c r="BH29" s="74">
        <f t="shared" si="17"/>
        <v>0</v>
      </c>
      <c r="BI29" s="74">
        <f t="shared" si="18"/>
        <v>0</v>
      </c>
      <c r="BJ29" s="74">
        <f t="shared" si="19"/>
        <v>0</v>
      </c>
      <c r="BK29" s="74">
        <f t="shared" si="20"/>
        <v>0</v>
      </c>
      <c r="BL29" s="74">
        <f t="shared" si="21"/>
        <v>0</v>
      </c>
      <c r="BM29" s="74">
        <f t="shared" si="22"/>
        <v>0</v>
      </c>
      <c r="BN29" s="74">
        <f t="shared" si="23"/>
        <v>0</v>
      </c>
      <c r="BO29" s="75">
        <f t="shared" si="24"/>
        <v>9079</v>
      </c>
      <c r="BP29" s="74">
        <f t="shared" si="25"/>
        <v>0</v>
      </c>
      <c r="BQ29" s="74">
        <f t="shared" si="26"/>
        <v>0</v>
      </c>
      <c r="BR29" s="74">
        <f t="shared" si="27"/>
        <v>0</v>
      </c>
      <c r="BS29" s="74">
        <f t="shared" si="28"/>
        <v>0</v>
      </c>
      <c r="BT29" s="74">
        <f t="shared" si="29"/>
        <v>0</v>
      </c>
      <c r="BU29" s="74">
        <f t="shared" si="30"/>
        <v>0</v>
      </c>
      <c r="BV29" s="74">
        <f t="shared" si="31"/>
        <v>0</v>
      </c>
      <c r="BW29" s="74">
        <f t="shared" si="32"/>
        <v>0</v>
      </c>
      <c r="BX29" s="74">
        <f t="shared" si="33"/>
        <v>0</v>
      </c>
      <c r="BY29" s="74">
        <f t="shared" si="34"/>
        <v>0</v>
      </c>
      <c r="BZ29" s="74">
        <f t="shared" si="35"/>
        <v>0</v>
      </c>
      <c r="CA29" s="74">
        <f t="shared" si="36"/>
        <v>0</v>
      </c>
      <c r="CB29" s="74">
        <f t="shared" si="37"/>
        <v>0</v>
      </c>
      <c r="CC29" s="74">
        <f t="shared" si="38"/>
        <v>0</v>
      </c>
      <c r="CD29" s="74">
        <f t="shared" si="39"/>
        <v>0</v>
      </c>
      <c r="CE29" s="74">
        <f t="shared" si="40"/>
        <v>0</v>
      </c>
      <c r="CF29" s="75">
        <f t="shared" si="41"/>
        <v>181363</v>
      </c>
      <c r="CG29" s="74">
        <f t="shared" si="42"/>
        <v>0</v>
      </c>
      <c r="CH29" s="74">
        <f t="shared" si="43"/>
        <v>0</v>
      </c>
      <c r="CI29" s="74">
        <f t="shared" si="44"/>
        <v>0</v>
      </c>
    </row>
    <row r="30" spans="1:87" s="50" customFormat="1" ht="12" customHeight="1">
      <c r="A30" s="53" t="s">
        <v>288</v>
      </c>
      <c r="B30" s="54" t="s">
        <v>425</v>
      </c>
      <c r="C30" s="53" t="s">
        <v>426</v>
      </c>
      <c r="D30" s="74">
        <f t="shared" si="3"/>
        <v>0</v>
      </c>
      <c r="E30" s="74">
        <f t="shared" si="4"/>
        <v>0</v>
      </c>
      <c r="F30" s="74">
        <v>0</v>
      </c>
      <c r="G30" s="74">
        <v>0</v>
      </c>
      <c r="H30" s="74">
        <v>0</v>
      </c>
      <c r="I30" s="74">
        <v>0</v>
      </c>
      <c r="J30" s="74">
        <v>0</v>
      </c>
      <c r="K30" s="75">
        <v>3974</v>
      </c>
      <c r="L30" s="74">
        <f t="shared" si="5"/>
        <v>53429</v>
      </c>
      <c r="M30" s="74">
        <f t="shared" si="6"/>
        <v>27232</v>
      </c>
      <c r="N30" s="74">
        <v>3183</v>
      </c>
      <c r="O30" s="74">
        <v>24049</v>
      </c>
      <c r="P30" s="74">
        <v>0</v>
      </c>
      <c r="Q30" s="74">
        <v>0</v>
      </c>
      <c r="R30" s="74">
        <f t="shared" si="7"/>
        <v>1712</v>
      </c>
      <c r="S30" s="74">
        <v>1712</v>
      </c>
      <c r="T30" s="74">
        <v>0</v>
      </c>
      <c r="U30" s="74">
        <v>0</v>
      </c>
      <c r="V30" s="74">
        <v>0</v>
      </c>
      <c r="W30" s="74">
        <f t="shared" si="8"/>
        <v>24485</v>
      </c>
      <c r="X30" s="74">
        <v>24485</v>
      </c>
      <c r="Y30" s="74">
        <v>0</v>
      </c>
      <c r="Z30" s="74">
        <v>0</v>
      </c>
      <c r="AA30" s="74">
        <v>0</v>
      </c>
      <c r="AB30" s="75">
        <v>88625</v>
      </c>
      <c r="AC30" s="74">
        <v>0</v>
      </c>
      <c r="AD30" s="74">
        <v>0</v>
      </c>
      <c r="AE30" s="74">
        <f t="shared" si="9"/>
        <v>53429</v>
      </c>
      <c r="AF30" s="74">
        <f t="shared" si="10"/>
        <v>0</v>
      </c>
      <c r="AG30" s="74">
        <f t="shared" si="11"/>
        <v>0</v>
      </c>
      <c r="AH30" s="74">
        <v>0</v>
      </c>
      <c r="AI30" s="74">
        <v>0</v>
      </c>
      <c r="AJ30" s="74">
        <v>0</v>
      </c>
      <c r="AK30" s="74">
        <v>0</v>
      </c>
      <c r="AL30" s="74">
        <v>0</v>
      </c>
      <c r="AM30" s="75">
        <v>0</v>
      </c>
      <c r="AN30" s="74">
        <f t="shared" si="12"/>
        <v>37583</v>
      </c>
      <c r="AO30" s="74">
        <f t="shared" si="13"/>
        <v>10522</v>
      </c>
      <c r="AP30" s="74">
        <v>10522</v>
      </c>
      <c r="AQ30" s="74">
        <v>0</v>
      </c>
      <c r="AR30" s="74">
        <v>0</v>
      </c>
      <c r="AS30" s="74">
        <v>0</v>
      </c>
      <c r="AT30" s="74">
        <f t="shared" si="14"/>
        <v>16310</v>
      </c>
      <c r="AU30" s="74">
        <v>0</v>
      </c>
      <c r="AV30" s="74">
        <v>16310</v>
      </c>
      <c r="AW30" s="74">
        <v>0</v>
      </c>
      <c r="AX30" s="74">
        <v>0</v>
      </c>
      <c r="AY30" s="74">
        <f t="shared" si="15"/>
        <v>10751</v>
      </c>
      <c r="AZ30" s="74">
        <v>0</v>
      </c>
      <c r="BA30" s="74">
        <v>6196</v>
      </c>
      <c r="BB30" s="74">
        <v>165</v>
      </c>
      <c r="BC30" s="74">
        <v>4390</v>
      </c>
      <c r="BD30" s="75">
        <v>38288</v>
      </c>
      <c r="BE30" s="74"/>
      <c r="BF30" s="74"/>
      <c r="BG30" s="74">
        <f t="shared" si="16"/>
        <v>37583</v>
      </c>
      <c r="BH30" s="74">
        <f t="shared" si="17"/>
        <v>0</v>
      </c>
      <c r="BI30" s="74">
        <f t="shared" si="18"/>
        <v>0</v>
      </c>
      <c r="BJ30" s="74">
        <f t="shared" si="19"/>
        <v>0</v>
      </c>
      <c r="BK30" s="74">
        <f t="shared" si="20"/>
        <v>0</v>
      </c>
      <c r="BL30" s="74">
        <f t="shared" si="21"/>
        <v>0</v>
      </c>
      <c r="BM30" s="74">
        <f t="shared" si="22"/>
        <v>0</v>
      </c>
      <c r="BN30" s="74">
        <f t="shared" si="23"/>
        <v>0</v>
      </c>
      <c r="BO30" s="75">
        <f t="shared" si="24"/>
        <v>3974</v>
      </c>
      <c r="BP30" s="74">
        <f t="shared" si="25"/>
        <v>91012</v>
      </c>
      <c r="BQ30" s="74">
        <f t="shared" si="26"/>
        <v>37754</v>
      </c>
      <c r="BR30" s="74">
        <f t="shared" si="27"/>
        <v>13705</v>
      </c>
      <c r="BS30" s="74">
        <f t="shared" si="28"/>
        <v>24049</v>
      </c>
      <c r="BT30" s="74">
        <f t="shared" si="29"/>
        <v>0</v>
      </c>
      <c r="BU30" s="74">
        <f t="shared" si="30"/>
        <v>0</v>
      </c>
      <c r="BV30" s="74">
        <f t="shared" si="31"/>
        <v>18022</v>
      </c>
      <c r="BW30" s="74">
        <f t="shared" si="32"/>
        <v>1712</v>
      </c>
      <c r="BX30" s="74">
        <f t="shared" si="33"/>
        <v>16310</v>
      </c>
      <c r="BY30" s="74">
        <f t="shared" si="34"/>
        <v>0</v>
      </c>
      <c r="BZ30" s="74">
        <f t="shared" si="35"/>
        <v>0</v>
      </c>
      <c r="CA30" s="74">
        <f t="shared" si="36"/>
        <v>35236</v>
      </c>
      <c r="CB30" s="74">
        <f t="shared" si="37"/>
        <v>24485</v>
      </c>
      <c r="CC30" s="74">
        <f t="shared" si="38"/>
        <v>6196</v>
      </c>
      <c r="CD30" s="74">
        <f t="shared" si="39"/>
        <v>165</v>
      </c>
      <c r="CE30" s="74">
        <f t="shared" si="40"/>
        <v>4390</v>
      </c>
      <c r="CF30" s="75">
        <f t="shared" si="41"/>
        <v>126913</v>
      </c>
      <c r="CG30" s="74">
        <f t="shared" si="42"/>
        <v>0</v>
      </c>
      <c r="CH30" s="74">
        <f t="shared" si="43"/>
        <v>0</v>
      </c>
      <c r="CI30" s="74">
        <f t="shared" si="44"/>
        <v>91012</v>
      </c>
    </row>
    <row r="31" spans="1:87" s="50" customFormat="1" ht="12" customHeight="1">
      <c r="A31" s="53" t="s">
        <v>288</v>
      </c>
      <c r="B31" s="54" t="s">
        <v>427</v>
      </c>
      <c r="C31" s="53" t="s">
        <v>428</v>
      </c>
      <c r="D31" s="74">
        <f t="shared" si="3"/>
        <v>0</v>
      </c>
      <c r="E31" s="74">
        <f t="shared" si="4"/>
        <v>0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5">
        <v>8470</v>
      </c>
      <c r="L31" s="74">
        <f t="shared" si="5"/>
        <v>31267</v>
      </c>
      <c r="M31" s="74">
        <f t="shared" si="6"/>
        <v>9925</v>
      </c>
      <c r="N31" s="74">
        <v>9925</v>
      </c>
      <c r="O31" s="74">
        <v>0</v>
      </c>
      <c r="P31" s="74">
        <v>0</v>
      </c>
      <c r="Q31" s="74">
        <v>0</v>
      </c>
      <c r="R31" s="74">
        <f t="shared" si="7"/>
        <v>5727</v>
      </c>
      <c r="S31" s="74">
        <v>5727</v>
      </c>
      <c r="T31" s="74">
        <v>0</v>
      </c>
      <c r="U31" s="74">
        <v>0</v>
      </c>
      <c r="V31" s="74">
        <v>0</v>
      </c>
      <c r="W31" s="74">
        <f t="shared" si="8"/>
        <v>15615</v>
      </c>
      <c r="X31" s="74">
        <v>14720</v>
      </c>
      <c r="Y31" s="74">
        <v>181</v>
      </c>
      <c r="Z31" s="74">
        <v>0</v>
      </c>
      <c r="AA31" s="74">
        <v>714</v>
      </c>
      <c r="AB31" s="75">
        <v>40772</v>
      </c>
      <c r="AC31" s="74">
        <v>0</v>
      </c>
      <c r="AD31" s="74">
        <v>0</v>
      </c>
      <c r="AE31" s="74">
        <f t="shared" si="9"/>
        <v>31267</v>
      </c>
      <c r="AF31" s="74">
        <f t="shared" si="10"/>
        <v>0</v>
      </c>
      <c r="AG31" s="74">
        <f t="shared" si="11"/>
        <v>0</v>
      </c>
      <c r="AH31" s="74">
        <v>0</v>
      </c>
      <c r="AI31" s="74">
        <v>0</v>
      </c>
      <c r="AJ31" s="74">
        <v>0</v>
      </c>
      <c r="AK31" s="74">
        <v>0</v>
      </c>
      <c r="AL31" s="74">
        <v>0</v>
      </c>
      <c r="AM31" s="75">
        <v>0</v>
      </c>
      <c r="AN31" s="74">
        <f t="shared" si="12"/>
        <v>0</v>
      </c>
      <c r="AO31" s="74">
        <f t="shared" si="13"/>
        <v>0</v>
      </c>
      <c r="AP31" s="74">
        <v>0</v>
      </c>
      <c r="AQ31" s="74">
        <v>0</v>
      </c>
      <c r="AR31" s="74">
        <v>0</v>
      </c>
      <c r="AS31" s="74">
        <v>0</v>
      </c>
      <c r="AT31" s="74">
        <f t="shared" si="14"/>
        <v>0</v>
      </c>
      <c r="AU31" s="74">
        <v>0</v>
      </c>
      <c r="AV31" s="74">
        <v>0</v>
      </c>
      <c r="AW31" s="74">
        <v>0</v>
      </c>
      <c r="AX31" s="74">
        <v>0</v>
      </c>
      <c r="AY31" s="74">
        <f t="shared" si="15"/>
        <v>0</v>
      </c>
      <c r="AZ31" s="74">
        <v>0</v>
      </c>
      <c r="BA31" s="74">
        <v>0</v>
      </c>
      <c r="BB31" s="74">
        <v>0</v>
      </c>
      <c r="BC31" s="74">
        <v>0</v>
      </c>
      <c r="BD31" s="75">
        <v>22403</v>
      </c>
      <c r="BE31" s="74">
        <v>0</v>
      </c>
      <c r="BF31" s="74">
        <v>0</v>
      </c>
      <c r="BG31" s="74">
        <f t="shared" si="16"/>
        <v>0</v>
      </c>
      <c r="BH31" s="74">
        <f t="shared" si="17"/>
        <v>0</v>
      </c>
      <c r="BI31" s="74">
        <f t="shared" si="18"/>
        <v>0</v>
      </c>
      <c r="BJ31" s="74">
        <f t="shared" si="19"/>
        <v>0</v>
      </c>
      <c r="BK31" s="74">
        <f t="shared" si="20"/>
        <v>0</v>
      </c>
      <c r="BL31" s="74">
        <f t="shared" si="21"/>
        <v>0</v>
      </c>
      <c r="BM31" s="74">
        <f t="shared" si="22"/>
        <v>0</v>
      </c>
      <c r="BN31" s="74">
        <f t="shared" si="23"/>
        <v>0</v>
      </c>
      <c r="BO31" s="75">
        <f t="shared" si="24"/>
        <v>8470</v>
      </c>
      <c r="BP31" s="74">
        <f t="shared" si="25"/>
        <v>31267</v>
      </c>
      <c r="BQ31" s="74">
        <f t="shared" si="26"/>
        <v>9925</v>
      </c>
      <c r="BR31" s="74">
        <f t="shared" si="27"/>
        <v>9925</v>
      </c>
      <c r="BS31" s="74">
        <f t="shared" si="28"/>
        <v>0</v>
      </c>
      <c r="BT31" s="74">
        <f t="shared" si="29"/>
        <v>0</v>
      </c>
      <c r="BU31" s="74">
        <f t="shared" si="30"/>
        <v>0</v>
      </c>
      <c r="BV31" s="74">
        <f t="shared" si="31"/>
        <v>5727</v>
      </c>
      <c r="BW31" s="74">
        <f t="shared" si="32"/>
        <v>5727</v>
      </c>
      <c r="BX31" s="74">
        <f t="shared" si="33"/>
        <v>0</v>
      </c>
      <c r="BY31" s="74">
        <f t="shared" si="34"/>
        <v>0</v>
      </c>
      <c r="BZ31" s="74">
        <f t="shared" si="35"/>
        <v>0</v>
      </c>
      <c r="CA31" s="74">
        <f t="shared" si="36"/>
        <v>15615</v>
      </c>
      <c r="CB31" s="74">
        <f t="shared" si="37"/>
        <v>14720</v>
      </c>
      <c r="CC31" s="74">
        <f t="shared" si="38"/>
        <v>181</v>
      </c>
      <c r="CD31" s="74">
        <f t="shared" si="39"/>
        <v>0</v>
      </c>
      <c r="CE31" s="74">
        <f t="shared" si="40"/>
        <v>714</v>
      </c>
      <c r="CF31" s="75">
        <f t="shared" si="41"/>
        <v>63175</v>
      </c>
      <c r="CG31" s="74">
        <f t="shared" si="42"/>
        <v>0</v>
      </c>
      <c r="CH31" s="74">
        <f t="shared" si="43"/>
        <v>0</v>
      </c>
      <c r="CI31" s="74">
        <f t="shared" si="44"/>
        <v>31267</v>
      </c>
    </row>
    <row r="32" spans="1:87" s="50" customFormat="1" ht="12" customHeight="1">
      <c r="A32" s="53" t="s">
        <v>288</v>
      </c>
      <c r="B32" s="54" t="s">
        <v>429</v>
      </c>
      <c r="C32" s="53" t="s">
        <v>430</v>
      </c>
      <c r="D32" s="74">
        <f t="shared" si="3"/>
        <v>0</v>
      </c>
      <c r="E32" s="74">
        <f t="shared" si="4"/>
        <v>0</v>
      </c>
      <c r="F32" s="74">
        <v>0</v>
      </c>
      <c r="G32" s="74">
        <v>0</v>
      </c>
      <c r="H32" s="74">
        <v>0</v>
      </c>
      <c r="I32" s="74">
        <v>0</v>
      </c>
      <c r="J32" s="74">
        <v>0</v>
      </c>
      <c r="K32" s="75">
        <v>17831</v>
      </c>
      <c r="L32" s="74">
        <f t="shared" si="5"/>
        <v>96247</v>
      </c>
      <c r="M32" s="74">
        <f t="shared" si="6"/>
        <v>0</v>
      </c>
      <c r="N32" s="74">
        <v>0</v>
      </c>
      <c r="O32" s="74">
        <v>0</v>
      </c>
      <c r="P32" s="74">
        <v>0</v>
      </c>
      <c r="Q32" s="74">
        <v>0</v>
      </c>
      <c r="R32" s="74">
        <f t="shared" si="7"/>
        <v>0</v>
      </c>
      <c r="S32" s="74">
        <v>0</v>
      </c>
      <c r="T32" s="74">
        <v>0</v>
      </c>
      <c r="U32" s="74">
        <v>0</v>
      </c>
      <c r="V32" s="74">
        <v>0</v>
      </c>
      <c r="W32" s="74">
        <f t="shared" si="8"/>
        <v>96247</v>
      </c>
      <c r="X32" s="74">
        <v>92254</v>
      </c>
      <c r="Y32" s="74">
        <v>982</v>
      </c>
      <c r="Z32" s="74">
        <v>0</v>
      </c>
      <c r="AA32" s="74">
        <v>3011</v>
      </c>
      <c r="AB32" s="75">
        <v>85838</v>
      </c>
      <c r="AC32" s="74">
        <v>0</v>
      </c>
      <c r="AD32" s="74">
        <v>0</v>
      </c>
      <c r="AE32" s="74">
        <f t="shared" si="9"/>
        <v>96247</v>
      </c>
      <c r="AF32" s="74">
        <f t="shared" si="10"/>
        <v>0</v>
      </c>
      <c r="AG32" s="74">
        <f t="shared" si="11"/>
        <v>0</v>
      </c>
      <c r="AH32" s="74">
        <v>0</v>
      </c>
      <c r="AI32" s="74">
        <v>0</v>
      </c>
      <c r="AJ32" s="74">
        <v>0</v>
      </c>
      <c r="AK32" s="74">
        <v>0</v>
      </c>
      <c r="AL32" s="74">
        <v>0</v>
      </c>
      <c r="AM32" s="75">
        <v>0</v>
      </c>
      <c r="AN32" s="74">
        <f t="shared" si="12"/>
        <v>0</v>
      </c>
      <c r="AO32" s="74">
        <f t="shared" si="13"/>
        <v>0</v>
      </c>
      <c r="AP32" s="74">
        <v>0</v>
      </c>
      <c r="AQ32" s="74">
        <v>0</v>
      </c>
      <c r="AR32" s="74">
        <v>0</v>
      </c>
      <c r="AS32" s="74">
        <v>0</v>
      </c>
      <c r="AT32" s="74">
        <f t="shared" si="14"/>
        <v>0</v>
      </c>
      <c r="AU32" s="74">
        <v>0</v>
      </c>
      <c r="AV32" s="74">
        <v>0</v>
      </c>
      <c r="AW32" s="74">
        <v>0</v>
      </c>
      <c r="AX32" s="74">
        <v>0</v>
      </c>
      <c r="AY32" s="74">
        <f t="shared" si="15"/>
        <v>0</v>
      </c>
      <c r="AZ32" s="74">
        <v>0</v>
      </c>
      <c r="BA32" s="74">
        <v>0</v>
      </c>
      <c r="BB32" s="74">
        <v>0</v>
      </c>
      <c r="BC32" s="74">
        <v>0</v>
      </c>
      <c r="BD32" s="75">
        <v>33604</v>
      </c>
      <c r="BE32" s="74">
        <v>0</v>
      </c>
      <c r="BF32" s="74">
        <v>0</v>
      </c>
      <c r="BG32" s="74">
        <f t="shared" si="16"/>
        <v>0</v>
      </c>
      <c r="BH32" s="74">
        <f t="shared" si="17"/>
        <v>0</v>
      </c>
      <c r="BI32" s="74">
        <f t="shared" si="18"/>
        <v>0</v>
      </c>
      <c r="BJ32" s="74">
        <f t="shared" si="19"/>
        <v>0</v>
      </c>
      <c r="BK32" s="74">
        <f t="shared" si="20"/>
        <v>0</v>
      </c>
      <c r="BL32" s="74">
        <f t="shared" si="21"/>
        <v>0</v>
      </c>
      <c r="BM32" s="74">
        <f t="shared" si="22"/>
        <v>0</v>
      </c>
      <c r="BN32" s="74">
        <f t="shared" si="23"/>
        <v>0</v>
      </c>
      <c r="BO32" s="75">
        <f t="shared" si="24"/>
        <v>17831</v>
      </c>
      <c r="BP32" s="74">
        <f t="shared" si="25"/>
        <v>96247</v>
      </c>
      <c r="BQ32" s="74">
        <f t="shared" si="26"/>
        <v>0</v>
      </c>
      <c r="BR32" s="74">
        <f t="shared" si="27"/>
        <v>0</v>
      </c>
      <c r="BS32" s="74">
        <f t="shared" si="28"/>
        <v>0</v>
      </c>
      <c r="BT32" s="74">
        <f t="shared" si="29"/>
        <v>0</v>
      </c>
      <c r="BU32" s="74">
        <f t="shared" si="30"/>
        <v>0</v>
      </c>
      <c r="BV32" s="74">
        <f t="shared" si="31"/>
        <v>0</v>
      </c>
      <c r="BW32" s="74">
        <f t="shared" si="32"/>
        <v>0</v>
      </c>
      <c r="BX32" s="74">
        <f t="shared" si="33"/>
        <v>0</v>
      </c>
      <c r="BY32" s="74">
        <f t="shared" si="34"/>
        <v>0</v>
      </c>
      <c r="BZ32" s="74">
        <f t="shared" si="35"/>
        <v>0</v>
      </c>
      <c r="CA32" s="74">
        <f t="shared" si="36"/>
        <v>96247</v>
      </c>
      <c r="CB32" s="74">
        <f t="shared" si="37"/>
        <v>92254</v>
      </c>
      <c r="CC32" s="74">
        <f t="shared" si="38"/>
        <v>982</v>
      </c>
      <c r="CD32" s="74">
        <f t="shared" si="39"/>
        <v>0</v>
      </c>
      <c r="CE32" s="74">
        <f t="shared" si="40"/>
        <v>3011</v>
      </c>
      <c r="CF32" s="75">
        <f t="shared" si="41"/>
        <v>119442</v>
      </c>
      <c r="CG32" s="74">
        <f t="shared" si="42"/>
        <v>0</v>
      </c>
      <c r="CH32" s="74">
        <f t="shared" si="43"/>
        <v>0</v>
      </c>
      <c r="CI32" s="74">
        <f t="shared" si="44"/>
        <v>96247</v>
      </c>
    </row>
    <row r="33" spans="1:87" s="50" customFormat="1" ht="12" customHeight="1">
      <c r="A33" s="53" t="s">
        <v>288</v>
      </c>
      <c r="B33" s="54" t="s">
        <v>431</v>
      </c>
      <c r="C33" s="53" t="s">
        <v>432</v>
      </c>
      <c r="D33" s="74">
        <f t="shared" si="3"/>
        <v>0</v>
      </c>
      <c r="E33" s="74">
        <f t="shared" si="4"/>
        <v>0</v>
      </c>
      <c r="F33" s="74">
        <v>0</v>
      </c>
      <c r="G33" s="74">
        <v>0</v>
      </c>
      <c r="H33" s="74">
        <v>0</v>
      </c>
      <c r="I33" s="74">
        <v>0</v>
      </c>
      <c r="J33" s="74">
        <v>0</v>
      </c>
      <c r="K33" s="75">
        <v>0</v>
      </c>
      <c r="L33" s="74">
        <f t="shared" si="5"/>
        <v>170716</v>
      </c>
      <c r="M33" s="74">
        <f t="shared" si="6"/>
        <v>49745</v>
      </c>
      <c r="N33" s="74">
        <v>10049</v>
      </c>
      <c r="O33" s="74">
        <v>39696</v>
      </c>
      <c r="P33" s="74">
        <v>0</v>
      </c>
      <c r="Q33" s="74">
        <v>0</v>
      </c>
      <c r="R33" s="74">
        <f t="shared" si="7"/>
        <v>5833</v>
      </c>
      <c r="S33" s="74">
        <v>5833</v>
      </c>
      <c r="T33" s="74">
        <v>0</v>
      </c>
      <c r="U33" s="74">
        <v>0</v>
      </c>
      <c r="V33" s="74">
        <v>5312</v>
      </c>
      <c r="W33" s="74">
        <f t="shared" si="8"/>
        <v>109629</v>
      </c>
      <c r="X33" s="74">
        <v>98467</v>
      </c>
      <c r="Y33" s="74">
        <v>9898</v>
      </c>
      <c r="Z33" s="74">
        <v>637</v>
      </c>
      <c r="AA33" s="74">
        <v>627</v>
      </c>
      <c r="AB33" s="75">
        <v>239059</v>
      </c>
      <c r="AC33" s="74">
        <v>197</v>
      </c>
      <c r="AD33" s="74">
        <v>0</v>
      </c>
      <c r="AE33" s="74">
        <f t="shared" si="9"/>
        <v>170716</v>
      </c>
      <c r="AF33" s="74">
        <f t="shared" si="10"/>
        <v>0</v>
      </c>
      <c r="AG33" s="74">
        <f t="shared" si="11"/>
        <v>0</v>
      </c>
      <c r="AH33" s="74">
        <v>0</v>
      </c>
      <c r="AI33" s="74">
        <v>0</v>
      </c>
      <c r="AJ33" s="74">
        <v>0</v>
      </c>
      <c r="AK33" s="74">
        <v>0</v>
      </c>
      <c r="AL33" s="74">
        <v>0</v>
      </c>
      <c r="AM33" s="75">
        <v>0</v>
      </c>
      <c r="AN33" s="74">
        <f t="shared" si="12"/>
        <v>0</v>
      </c>
      <c r="AO33" s="74">
        <f t="shared" si="13"/>
        <v>0</v>
      </c>
      <c r="AP33" s="74">
        <v>0</v>
      </c>
      <c r="AQ33" s="74">
        <v>0</v>
      </c>
      <c r="AR33" s="74">
        <v>0</v>
      </c>
      <c r="AS33" s="74">
        <v>0</v>
      </c>
      <c r="AT33" s="74">
        <f t="shared" si="14"/>
        <v>0</v>
      </c>
      <c r="AU33" s="74">
        <v>0</v>
      </c>
      <c r="AV33" s="74">
        <v>0</v>
      </c>
      <c r="AW33" s="74">
        <v>0</v>
      </c>
      <c r="AX33" s="74">
        <v>0</v>
      </c>
      <c r="AY33" s="74">
        <f t="shared" si="15"/>
        <v>0</v>
      </c>
      <c r="AZ33" s="74">
        <v>0</v>
      </c>
      <c r="BA33" s="74">
        <v>0</v>
      </c>
      <c r="BB33" s="74">
        <v>0</v>
      </c>
      <c r="BC33" s="74">
        <v>0</v>
      </c>
      <c r="BD33" s="75">
        <v>52126</v>
      </c>
      <c r="BE33" s="74">
        <v>0</v>
      </c>
      <c r="BF33" s="74">
        <v>0</v>
      </c>
      <c r="BG33" s="74">
        <f t="shared" si="16"/>
        <v>0</v>
      </c>
      <c r="BH33" s="74">
        <f t="shared" si="17"/>
        <v>0</v>
      </c>
      <c r="BI33" s="74">
        <f t="shared" si="18"/>
        <v>0</v>
      </c>
      <c r="BJ33" s="74">
        <f t="shared" si="19"/>
        <v>0</v>
      </c>
      <c r="BK33" s="74">
        <f t="shared" si="20"/>
        <v>0</v>
      </c>
      <c r="BL33" s="74">
        <f t="shared" si="21"/>
        <v>0</v>
      </c>
      <c r="BM33" s="74">
        <f t="shared" si="22"/>
        <v>0</v>
      </c>
      <c r="BN33" s="74">
        <f t="shared" si="23"/>
        <v>0</v>
      </c>
      <c r="BO33" s="75">
        <f t="shared" si="24"/>
        <v>0</v>
      </c>
      <c r="BP33" s="74">
        <f t="shared" si="25"/>
        <v>170716</v>
      </c>
      <c r="BQ33" s="74">
        <f t="shared" si="26"/>
        <v>49745</v>
      </c>
      <c r="BR33" s="74">
        <f t="shared" si="27"/>
        <v>10049</v>
      </c>
      <c r="BS33" s="74">
        <f t="shared" si="28"/>
        <v>39696</v>
      </c>
      <c r="BT33" s="74">
        <f t="shared" si="29"/>
        <v>0</v>
      </c>
      <c r="BU33" s="74">
        <f t="shared" si="30"/>
        <v>0</v>
      </c>
      <c r="BV33" s="74">
        <f t="shared" si="31"/>
        <v>5833</v>
      </c>
      <c r="BW33" s="74">
        <f t="shared" si="32"/>
        <v>5833</v>
      </c>
      <c r="BX33" s="74">
        <f t="shared" si="33"/>
        <v>0</v>
      </c>
      <c r="BY33" s="74">
        <f t="shared" si="34"/>
        <v>0</v>
      </c>
      <c r="BZ33" s="74">
        <f t="shared" si="35"/>
        <v>5312</v>
      </c>
      <c r="CA33" s="74">
        <f t="shared" si="36"/>
        <v>109629</v>
      </c>
      <c r="CB33" s="74">
        <f t="shared" si="37"/>
        <v>98467</v>
      </c>
      <c r="CC33" s="74">
        <f t="shared" si="38"/>
        <v>9898</v>
      </c>
      <c r="CD33" s="74">
        <f t="shared" si="39"/>
        <v>637</v>
      </c>
      <c r="CE33" s="74">
        <f t="shared" si="40"/>
        <v>627</v>
      </c>
      <c r="CF33" s="75">
        <f t="shared" si="41"/>
        <v>291185</v>
      </c>
      <c r="CG33" s="74">
        <f t="shared" si="42"/>
        <v>197</v>
      </c>
      <c r="CH33" s="74">
        <f t="shared" si="43"/>
        <v>0</v>
      </c>
      <c r="CI33" s="74">
        <f t="shared" si="44"/>
        <v>170716</v>
      </c>
    </row>
    <row r="34" spans="1:87" s="50" customFormat="1" ht="12" customHeight="1">
      <c r="A34" s="53" t="s">
        <v>288</v>
      </c>
      <c r="B34" s="54" t="s">
        <v>433</v>
      </c>
      <c r="C34" s="53" t="s">
        <v>434</v>
      </c>
      <c r="D34" s="74">
        <f t="shared" si="3"/>
        <v>0</v>
      </c>
      <c r="E34" s="74">
        <f t="shared" si="4"/>
        <v>0</v>
      </c>
      <c r="F34" s="74">
        <v>0</v>
      </c>
      <c r="G34" s="74">
        <v>0</v>
      </c>
      <c r="H34" s="74">
        <v>0</v>
      </c>
      <c r="I34" s="74">
        <v>0</v>
      </c>
      <c r="J34" s="74">
        <v>0</v>
      </c>
      <c r="K34" s="75">
        <v>0</v>
      </c>
      <c r="L34" s="74">
        <f t="shared" si="5"/>
        <v>38714</v>
      </c>
      <c r="M34" s="74">
        <f t="shared" si="6"/>
        <v>0</v>
      </c>
      <c r="N34" s="74">
        <v>0</v>
      </c>
      <c r="O34" s="74">
        <v>0</v>
      </c>
      <c r="P34" s="74">
        <v>0</v>
      </c>
      <c r="Q34" s="74">
        <v>0</v>
      </c>
      <c r="R34" s="74">
        <f t="shared" si="7"/>
        <v>0</v>
      </c>
      <c r="S34" s="74">
        <v>0</v>
      </c>
      <c r="T34" s="74">
        <v>0</v>
      </c>
      <c r="U34" s="74">
        <v>0</v>
      </c>
      <c r="V34" s="74">
        <v>0</v>
      </c>
      <c r="W34" s="74">
        <f t="shared" si="8"/>
        <v>38714</v>
      </c>
      <c r="X34" s="74">
        <v>38714</v>
      </c>
      <c r="Y34" s="74">
        <v>0</v>
      </c>
      <c r="Z34" s="74">
        <v>0</v>
      </c>
      <c r="AA34" s="74">
        <v>0</v>
      </c>
      <c r="AB34" s="75">
        <v>121116</v>
      </c>
      <c r="AC34" s="74">
        <v>0</v>
      </c>
      <c r="AD34" s="74">
        <v>0</v>
      </c>
      <c r="AE34" s="74">
        <f t="shared" si="9"/>
        <v>38714</v>
      </c>
      <c r="AF34" s="74">
        <f t="shared" si="10"/>
        <v>0</v>
      </c>
      <c r="AG34" s="74">
        <f t="shared" si="11"/>
        <v>0</v>
      </c>
      <c r="AH34" s="74">
        <v>0</v>
      </c>
      <c r="AI34" s="74">
        <v>0</v>
      </c>
      <c r="AJ34" s="74">
        <v>0</v>
      </c>
      <c r="AK34" s="74">
        <v>0</v>
      </c>
      <c r="AL34" s="74">
        <v>0</v>
      </c>
      <c r="AM34" s="75">
        <v>0</v>
      </c>
      <c r="AN34" s="74">
        <f t="shared" si="12"/>
        <v>0</v>
      </c>
      <c r="AO34" s="74">
        <f t="shared" si="13"/>
        <v>0</v>
      </c>
      <c r="AP34" s="74">
        <v>0</v>
      </c>
      <c r="AQ34" s="74">
        <v>0</v>
      </c>
      <c r="AR34" s="74">
        <v>0</v>
      </c>
      <c r="AS34" s="74">
        <v>0</v>
      </c>
      <c r="AT34" s="74">
        <f t="shared" si="14"/>
        <v>0</v>
      </c>
      <c r="AU34" s="74">
        <v>0</v>
      </c>
      <c r="AV34" s="74">
        <v>0</v>
      </c>
      <c r="AW34" s="74">
        <v>0</v>
      </c>
      <c r="AX34" s="74">
        <v>0</v>
      </c>
      <c r="AY34" s="74">
        <f t="shared" si="15"/>
        <v>0</v>
      </c>
      <c r="AZ34" s="74">
        <v>0</v>
      </c>
      <c r="BA34" s="74">
        <v>0</v>
      </c>
      <c r="BB34" s="74">
        <v>0</v>
      </c>
      <c r="BC34" s="74">
        <v>0</v>
      </c>
      <c r="BD34" s="75">
        <v>58156</v>
      </c>
      <c r="BE34" s="74">
        <v>0</v>
      </c>
      <c r="BF34" s="74">
        <v>0</v>
      </c>
      <c r="BG34" s="74">
        <f t="shared" si="16"/>
        <v>0</v>
      </c>
      <c r="BH34" s="74">
        <f t="shared" si="17"/>
        <v>0</v>
      </c>
      <c r="BI34" s="74">
        <f t="shared" si="18"/>
        <v>0</v>
      </c>
      <c r="BJ34" s="74">
        <f t="shared" si="19"/>
        <v>0</v>
      </c>
      <c r="BK34" s="74">
        <f t="shared" si="20"/>
        <v>0</v>
      </c>
      <c r="BL34" s="74">
        <f t="shared" si="21"/>
        <v>0</v>
      </c>
      <c r="BM34" s="74">
        <f t="shared" si="22"/>
        <v>0</v>
      </c>
      <c r="BN34" s="74">
        <f t="shared" si="23"/>
        <v>0</v>
      </c>
      <c r="BO34" s="75">
        <f t="shared" si="24"/>
        <v>0</v>
      </c>
      <c r="BP34" s="74">
        <f t="shared" si="25"/>
        <v>38714</v>
      </c>
      <c r="BQ34" s="74">
        <f t="shared" si="26"/>
        <v>0</v>
      </c>
      <c r="BR34" s="74">
        <f t="shared" si="27"/>
        <v>0</v>
      </c>
      <c r="BS34" s="74">
        <f t="shared" si="28"/>
        <v>0</v>
      </c>
      <c r="BT34" s="74">
        <f t="shared" si="29"/>
        <v>0</v>
      </c>
      <c r="BU34" s="74">
        <f t="shared" si="30"/>
        <v>0</v>
      </c>
      <c r="BV34" s="74">
        <f t="shared" si="31"/>
        <v>0</v>
      </c>
      <c r="BW34" s="74">
        <f t="shared" si="32"/>
        <v>0</v>
      </c>
      <c r="BX34" s="74">
        <f t="shared" si="33"/>
        <v>0</v>
      </c>
      <c r="BY34" s="74">
        <f t="shared" si="34"/>
        <v>0</v>
      </c>
      <c r="BZ34" s="74">
        <f t="shared" si="35"/>
        <v>0</v>
      </c>
      <c r="CA34" s="74">
        <f t="shared" si="36"/>
        <v>38714</v>
      </c>
      <c r="CB34" s="74">
        <f t="shared" si="37"/>
        <v>38714</v>
      </c>
      <c r="CC34" s="74">
        <f t="shared" si="38"/>
        <v>0</v>
      </c>
      <c r="CD34" s="74">
        <f t="shared" si="39"/>
        <v>0</v>
      </c>
      <c r="CE34" s="74">
        <f t="shared" si="40"/>
        <v>0</v>
      </c>
      <c r="CF34" s="75">
        <f t="shared" si="41"/>
        <v>179272</v>
      </c>
      <c r="CG34" s="74">
        <f t="shared" si="42"/>
        <v>0</v>
      </c>
      <c r="CH34" s="74">
        <f t="shared" si="43"/>
        <v>0</v>
      </c>
      <c r="CI34" s="74">
        <f t="shared" si="44"/>
        <v>38714</v>
      </c>
    </row>
    <row r="35" spans="1:87" s="50" customFormat="1" ht="12" customHeight="1">
      <c r="A35" s="53" t="s">
        <v>288</v>
      </c>
      <c r="B35" s="54" t="s">
        <v>435</v>
      </c>
      <c r="C35" s="53" t="s">
        <v>436</v>
      </c>
      <c r="D35" s="74">
        <f t="shared" si="3"/>
        <v>1191260</v>
      </c>
      <c r="E35" s="74">
        <f t="shared" si="4"/>
        <v>1191260</v>
      </c>
      <c r="F35" s="74">
        <v>0</v>
      </c>
      <c r="G35" s="74">
        <v>1191260</v>
      </c>
      <c r="H35" s="74">
        <v>0</v>
      </c>
      <c r="I35" s="74">
        <v>0</v>
      </c>
      <c r="J35" s="74">
        <v>0</v>
      </c>
      <c r="K35" s="75">
        <v>0</v>
      </c>
      <c r="L35" s="74">
        <f t="shared" si="5"/>
        <v>751938</v>
      </c>
      <c r="M35" s="74">
        <f t="shared" si="6"/>
        <v>44530</v>
      </c>
      <c r="N35" s="74">
        <v>44530</v>
      </c>
      <c r="O35" s="74">
        <v>0</v>
      </c>
      <c r="P35" s="74">
        <v>0</v>
      </c>
      <c r="Q35" s="74">
        <v>0</v>
      </c>
      <c r="R35" s="74">
        <f t="shared" si="7"/>
        <v>451013</v>
      </c>
      <c r="S35" s="74">
        <v>0</v>
      </c>
      <c r="T35" s="74">
        <v>426703</v>
      </c>
      <c r="U35" s="74">
        <v>24310</v>
      </c>
      <c r="V35" s="74">
        <v>0</v>
      </c>
      <c r="W35" s="74">
        <f t="shared" si="8"/>
        <v>256395</v>
      </c>
      <c r="X35" s="74">
        <v>0</v>
      </c>
      <c r="Y35" s="74">
        <v>244900</v>
      </c>
      <c r="Z35" s="74">
        <v>11495</v>
      </c>
      <c r="AA35" s="74">
        <v>0</v>
      </c>
      <c r="AB35" s="75">
        <v>0</v>
      </c>
      <c r="AC35" s="74">
        <v>0</v>
      </c>
      <c r="AD35" s="74">
        <v>0</v>
      </c>
      <c r="AE35" s="74">
        <f t="shared" si="9"/>
        <v>1943198</v>
      </c>
      <c r="AF35" s="74">
        <f t="shared" si="10"/>
        <v>0</v>
      </c>
      <c r="AG35" s="74">
        <f t="shared" si="11"/>
        <v>0</v>
      </c>
      <c r="AH35" s="74">
        <v>0</v>
      </c>
      <c r="AI35" s="74">
        <v>0</v>
      </c>
      <c r="AJ35" s="74">
        <v>0</v>
      </c>
      <c r="AK35" s="74">
        <v>0</v>
      </c>
      <c r="AL35" s="74">
        <v>0</v>
      </c>
      <c r="AM35" s="75">
        <v>0</v>
      </c>
      <c r="AN35" s="74">
        <f t="shared" si="12"/>
        <v>280594</v>
      </c>
      <c r="AO35" s="74">
        <f t="shared" si="13"/>
        <v>26884</v>
      </c>
      <c r="AP35" s="74">
        <v>26884</v>
      </c>
      <c r="AQ35" s="74">
        <v>0</v>
      </c>
      <c r="AR35" s="74">
        <v>0</v>
      </c>
      <c r="AS35" s="74">
        <v>0</v>
      </c>
      <c r="AT35" s="74">
        <f t="shared" si="14"/>
        <v>163398</v>
      </c>
      <c r="AU35" s="74">
        <v>0</v>
      </c>
      <c r="AV35" s="74">
        <v>163398</v>
      </c>
      <c r="AW35" s="74">
        <v>0</v>
      </c>
      <c r="AX35" s="74">
        <v>0</v>
      </c>
      <c r="AY35" s="74">
        <f t="shared" si="15"/>
        <v>90312</v>
      </c>
      <c r="AZ35" s="74">
        <v>0</v>
      </c>
      <c r="BA35" s="74">
        <v>90312</v>
      </c>
      <c r="BB35" s="74">
        <v>0</v>
      </c>
      <c r="BC35" s="74">
        <v>0</v>
      </c>
      <c r="BD35" s="75">
        <v>0</v>
      </c>
      <c r="BE35" s="74">
        <v>0</v>
      </c>
      <c r="BF35" s="74">
        <v>0</v>
      </c>
      <c r="BG35" s="74">
        <f t="shared" si="16"/>
        <v>280594</v>
      </c>
      <c r="BH35" s="74">
        <f aca="true" t="shared" si="45" ref="BH35:BN42">SUM(D35,AF35)</f>
        <v>1191260</v>
      </c>
      <c r="BI35" s="74">
        <f t="shared" si="45"/>
        <v>1191260</v>
      </c>
      <c r="BJ35" s="74">
        <f t="shared" si="45"/>
        <v>0</v>
      </c>
      <c r="BK35" s="74">
        <f t="shared" si="45"/>
        <v>1191260</v>
      </c>
      <c r="BL35" s="74">
        <f t="shared" si="45"/>
        <v>0</v>
      </c>
      <c r="BM35" s="74">
        <f t="shared" si="45"/>
        <v>0</v>
      </c>
      <c r="BN35" s="74">
        <f t="shared" si="45"/>
        <v>0</v>
      </c>
      <c r="BO35" s="75">
        <v>0</v>
      </c>
      <c r="BP35" s="74">
        <f aca="true" t="shared" si="46" ref="BP35:CE42">SUM(L35,AN35)</f>
        <v>1032532</v>
      </c>
      <c r="BQ35" s="74">
        <f t="shared" si="46"/>
        <v>71414</v>
      </c>
      <c r="BR35" s="74">
        <f t="shared" si="46"/>
        <v>71414</v>
      </c>
      <c r="BS35" s="74">
        <f t="shared" si="46"/>
        <v>0</v>
      </c>
      <c r="BT35" s="74">
        <f t="shared" si="46"/>
        <v>0</v>
      </c>
      <c r="BU35" s="74">
        <f t="shared" si="46"/>
        <v>0</v>
      </c>
      <c r="BV35" s="74">
        <f t="shared" si="46"/>
        <v>614411</v>
      </c>
      <c r="BW35" s="74">
        <f t="shared" si="46"/>
        <v>0</v>
      </c>
      <c r="BX35" s="74">
        <f t="shared" si="46"/>
        <v>590101</v>
      </c>
      <c r="BY35" s="74">
        <f t="shared" si="46"/>
        <v>24310</v>
      </c>
      <c r="BZ35" s="74">
        <f t="shared" si="46"/>
        <v>0</v>
      </c>
      <c r="CA35" s="74">
        <f t="shared" si="46"/>
        <v>346707</v>
      </c>
      <c r="CB35" s="74">
        <f t="shared" si="46"/>
        <v>0</v>
      </c>
      <c r="CC35" s="74">
        <f t="shared" si="46"/>
        <v>335212</v>
      </c>
      <c r="CD35" s="74">
        <f t="shared" si="46"/>
        <v>11495</v>
      </c>
      <c r="CE35" s="74">
        <f t="shared" si="46"/>
        <v>0</v>
      </c>
      <c r="CF35" s="75">
        <v>0</v>
      </c>
      <c r="CG35" s="74">
        <f aca="true" t="shared" si="47" ref="CG35:CI42">SUM(AC35,BE35)</f>
        <v>0</v>
      </c>
      <c r="CH35" s="74">
        <f t="shared" si="47"/>
        <v>0</v>
      </c>
      <c r="CI35" s="74">
        <f t="shared" si="47"/>
        <v>2223792</v>
      </c>
    </row>
    <row r="36" spans="1:87" s="50" customFormat="1" ht="12" customHeight="1">
      <c r="A36" s="53" t="s">
        <v>288</v>
      </c>
      <c r="B36" s="54" t="s">
        <v>437</v>
      </c>
      <c r="C36" s="53" t="s">
        <v>438</v>
      </c>
      <c r="D36" s="74">
        <f t="shared" si="3"/>
        <v>0</v>
      </c>
      <c r="E36" s="74">
        <f t="shared" si="4"/>
        <v>0</v>
      </c>
      <c r="F36" s="74">
        <v>0</v>
      </c>
      <c r="G36" s="74">
        <v>0</v>
      </c>
      <c r="H36" s="74">
        <v>0</v>
      </c>
      <c r="I36" s="74">
        <v>0</v>
      </c>
      <c r="J36" s="74">
        <v>0</v>
      </c>
      <c r="K36" s="75">
        <v>0</v>
      </c>
      <c r="L36" s="74">
        <f t="shared" si="5"/>
        <v>0</v>
      </c>
      <c r="M36" s="74">
        <f t="shared" si="6"/>
        <v>0</v>
      </c>
      <c r="N36" s="74">
        <v>0</v>
      </c>
      <c r="O36" s="74">
        <v>0</v>
      </c>
      <c r="P36" s="74">
        <v>0</v>
      </c>
      <c r="Q36" s="74">
        <v>0</v>
      </c>
      <c r="R36" s="74">
        <f t="shared" si="7"/>
        <v>0</v>
      </c>
      <c r="S36" s="74">
        <v>0</v>
      </c>
      <c r="T36" s="74">
        <v>0</v>
      </c>
      <c r="U36" s="74">
        <v>0</v>
      </c>
      <c r="V36" s="74">
        <v>0</v>
      </c>
      <c r="W36" s="74">
        <f t="shared" si="8"/>
        <v>0</v>
      </c>
      <c r="X36" s="74">
        <v>0</v>
      </c>
      <c r="Y36" s="74">
        <v>0</v>
      </c>
      <c r="Z36" s="74">
        <v>0</v>
      </c>
      <c r="AA36" s="74">
        <v>0</v>
      </c>
      <c r="AB36" s="75">
        <v>0</v>
      </c>
      <c r="AC36" s="74">
        <v>0</v>
      </c>
      <c r="AD36" s="74">
        <v>0</v>
      </c>
      <c r="AE36" s="74">
        <f t="shared" si="9"/>
        <v>0</v>
      </c>
      <c r="AF36" s="74">
        <f t="shared" si="10"/>
        <v>0</v>
      </c>
      <c r="AG36" s="74">
        <f t="shared" si="11"/>
        <v>0</v>
      </c>
      <c r="AH36" s="74">
        <v>0</v>
      </c>
      <c r="AI36" s="74">
        <v>0</v>
      </c>
      <c r="AJ36" s="74">
        <v>0</v>
      </c>
      <c r="AK36" s="74">
        <v>0</v>
      </c>
      <c r="AL36" s="74">
        <v>0</v>
      </c>
      <c r="AM36" s="75">
        <v>0</v>
      </c>
      <c r="AN36" s="74">
        <f t="shared" si="12"/>
        <v>234914</v>
      </c>
      <c r="AO36" s="74">
        <f t="shared" si="13"/>
        <v>52699</v>
      </c>
      <c r="AP36" s="74">
        <v>52699</v>
      </c>
      <c r="AQ36" s="74">
        <v>0</v>
      </c>
      <c r="AR36" s="74">
        <v>0</v>
      </c>
      <c r="AS36" s="74">
        <v>0</v>
      </c>
      <c r="AT36" s="74">
        <f t="shared" si="14"/>
        <v>110201</v>
      </c>
      <c r="AU36" s="74">
        <v>0</v>
      </c>
      <c r="AV36" s="74">
        <v>110201</v>
      </c>
      <c r="AW36" s="74">
        <v>0</v>
      </c>
      <c r="AX36" s="74">
        <v>0</v>
      </c>
      <c r="AY36" s="74">
        <f t="shared" si="15"/>
        <v>71793</v>
      </c>
      <c r="AZ36" s="74">
        <v>0</v>
      </c>
      <c r="BA36" s="74">
        <v>41864</v>
      </c>
      <c r="BB36" s="74">
        <v>1115</v>
      </c>
      <c r="BC36" s="74">
        <v>28814</v>
      </c>
      <c r="BD36" s="75">
        <v>0</v>
      </c>
      <c r="BE36" s="74">
        <v>221</v>
      </c>
      <c r="BF36" s="74">
        <v>3609</v>
      </c>
      <c r="BG36" s="74">
        <f t="shared" si="16"/>
        <v>238523</v>
      </c>
      <c r="BH36" s="74">
        <f t="shared" si="45"/>
        <v>0</v>
      </c>
      <c r="BI36" s="74">
        <f t="shared" si="45"/>
        <v>0</v>
      </c>
      <c r="BJ36" s="74">
        <f t="shared" si="45"/>
        <v>0</v>
      </c>
      <c r="BK36" s="74">
        <f t="shared" si="45"/>
        <v>0</v>
      </c>
      <c r="BL36" s="74">
        <f t="shared" si="45"/>
        <v>0</v>
      </c>
      <c r="BM36" s="74">
        <f t="shared" si="45"/>
        <v>0</v>
      </c>
      <c r="BN36" s="74">
        <f t="shared" si="45"/>
        <v>0</v>
      </c>
      <c r="BO36" s="75">
        <v>0</v>
      </c>
      <c r="BP36" s="74">
        <f t="shared" si="46"/>
        <v>234914</v>
      </c>
      <c r="BQ36" s="74">
        <f t="shared" si="46"/>
        <v>52699</v>
      </c>
      <c r="BR36" s="74">
        <f t="shared" si="46"/>
        <v>52699</v>
      </c>
      <c r="BS36" s="74">
        <f t="shared" si="46"/>
        <v>0</v>
      </c>
      <c r="BT36" s="74">
        <f t="shared" si="46"/>
        <v>0</v>
      </c>
      <c r="BU36" s="74">
        <f t="shared" si="46"/>
        <v>0</v>
      </c>
      <c r="BV36" s="74">
        <f t="shared" si="46"/>
        <v>110201</v>
      </c>
      <c r="BW36" s="74">
        <f t="shared" si="46"/>
        <v>0</v>
      </c>
      <c r="BX36" s="74">
        <f t="shared" si="46"/>
        <v>110201</v>
      </c>
      <c r="BY36" s="74">
        <f t="shared" si="46"/>
        <v>0</v>
      </c>
      <c r="BZ36" s="74">
        <f t="shared" si="46"/>
        <v>0</v>
      </c>
      <c r="CA36" s="74">
        <f t="shared" si="46"/>
        <v>71793</v>
      </c>
      <c r="CB36" s="74">
        <f t="shared" si="46"/>
        <v>0</v>
      </c>
      <c r="CC36" s="74">
        <f t="shared" si="46"/>
        <v>41864</v>
      </c>
      <c r="CD36" s="74">
        <f t="shared" si="46"/>
        <v>1115</v>
      </c>
      <c r="CE36" s="74">
        <f t="shared" si="46"/>
        <v>28814</v>
      </c>
      <c r="CF36" s="75">
        <v>0</v>
      </c>
      <c r="CG36" s="74">
        <f t="shared" si="47"/>
        <v>221</v>
      </c>
      <c r="CH36" s="74">
        <f t="shared" si="47"/>
        <v>3609</v>
      </c>
      <c r="CI36" s="74">
        <f t="shared" si="47"/>
        <v>238523</v>
      </c>
    </row>
    <row r="37" spans="1:87" s="50" customFormat="1" ht="12" customHeight="1">
      <c r="A37" s="53" t="s">
        <v>288</v>
      </c>
      <c r="B37" s="54" t="s">
        <v>439</v>
      </c>
      <c r="C37" s="53" t="s">
        <v>440</v>
      </c>
      <c r="D37" s="74">
        <f t="shared" si="3"/>
        <v>0</v>
      </c>
      <c r="E37" s="74">
        <f t="shared" si="4"/>
        <v>0</v>
      </c>
      <c r="F37" s="74">
        <v>0</v>
      </c>
      <c r="G37" s="74">
        <v>0</v>
      </c>
      <c r="H37" s="74">
        <v>0</v>
      </c>
      <c r="I37" s="74">
        <v>0</v>
      </c>
      <c r="J37" s="74">
        <v>0</v>
      </c>
      <c r="K37" s="75">
        <v>0</v>
      </c>
      <c r="L37" s="74">
        <f t="shared" si="5"/>
        <v>446746</v>
      </c>
      <c r="M37" s="74">
        <f t="shared" si="6"/>
        <v>170228</v>
      </c>
      <c r="N37" s="74">
        <v>36557</v>
      </c>
      <c r="O37" s="74">
        <v>35537</v>
      </c>
      <c r="P37" s="74">
        <v>94901</v>
      </c>
      <c r="Q37" s="74">
        <v>3233</v>
      </c>
      <c r="R37" s="74">
        <f t="shared" si="7"/>
        <v>116704</v>
      </c>
      <c r="S37" s="74">
        <v>6603</v>
      </c>
      <c r="T37" s="74">
        <v>108172</v>
      </c>
      <c r="U37" s="74">
        <v>1929</v>
      </c>
      <c r="V37" s="74">
        <v>0</v>
      </c>
      <c r="W37" s="74">
        <f t="shared" si="8"/>
        <v>159814</v>
      </c>
      <c r="X37" s="74">
        <v>64464</v>
      </c>
      <c r="Y37" s="74">
        <v>81610</v>
      </c>
      <c r="Z37" s="74">
        <v>4536</v>
      </c>
      <c r="AA37" s="74">
        <v>9204</v>
      </c>
      <c r="AB37" s="75">
        <v>0</v>
      </c>
      <c r="AC37" s="74">
        <v>0</v>
      </c>
      <c r="AD37" s="74">
        <v>61123</v>
      </c>
      <c r="AE37" s="74">
        <f t="shared" si="9"/>
        <v>507869</v>
      </c>
      <c r="AF37" s="74">
        <f t="shared" si="10"/>
        <v>0</v>
      </c>
      <c r="AG37" s="74">
        <f t="shared" si="11"/>
        <v>0</v>
      </c>
      <c r="AH37" s="74">
        <v>0</v>
      </c>
      <c r="AI37" s="74">
        <v>0</v>
      </c>
      <c r="AJ37" s="74">
        <v>0</v>
      </c>
      <c r="AK37" s="74">
        <v>0</v>
      </c>
      <c r="AL37" s="74">
        <v>0</v>
      </c>
      <c r="AM37" s="75">
        <v>0</v>
      </c>
      <c r="AN37" s="74">
        <f t="shared" si="12"/>
        <v>0</v>
      </c>
      <c r="AO37" s="74">
        <f t="shared" si="13"/>
        <v>0</v>
      </c>
      <c r="AP37" s="74">
        <v>0</v>
      </c>
      <c r="AQ37" s="74">
        <v>0</v>
      </c>
      <c r="AR37" s="74">
        <v>0</v>
      </c>
      <c r="AS37" s="74">
        <v>0</v>
      </c>
      <c r="AT37" s="74">
        <f t="shared" si="14"/>
        <v>0</v>
      </c>
      <c r="AU37" s="74">
        <v>0</v>
      </c>
      <c r="AV37" s="74">
        <v>0</v>
      </c>
      <c r="AW37" s="74">
        <v>0</v>
      </c>
      <c r="AX37" s="74">
        <v>0</v>
      </c>
      <c r="AY37" s="74">
        <f t="shared" si="15"/>
        <v>0</v>
      </c>
      <c r="AZ37" s="74">
        <v>0</v>
      </c>
      <c r="BA37" s="74">
        <v>0</v>
      </c>
      <c r="BB37" s="74">
        <v>0</v>
      </c>
      <c r="BC37" s="74">
        <v>0</v>
      </c>
      <c r="BD37" s="75">
        <v>0</v>
      </c>
      <c r="BE37" s="74">
        <v>0</v>
      </c>
      <c r="BF37" s="74">
        <v>0</v>
      </c>
      <c r="BG37" s="74">
        <f t="shared" si="16"/>
        <v>0</v>
      </c>
      <c r="BH37" s="74">
        <f t="shared" si="45"/>
        <v>0</v>
      </c>
      <c r="BI37" s="74">
        <f t="shared" si="45"/>
        <v>0</v>
      </c>
      <c r="BJ37" s="74">
        <f t="shared" si="45"/>
        <v>0</v>
      </c>
      <c r="BK37" s="74">
        <f t="shared" si="45"/>
        <v>0</v>
      </c>
      <c r="BL37" s="74">
        <f t="shared" si="45"/>
        <v>0</v>
      </c>
      <c r="BM37" s="74">
        <f t="shared" si="45"/>
        <v>0</v>
      </c>
      <c r="BN37" s="74">
        <f t="shared" si="45"/>
        <v>0</v>
      </c>
      <c r="BO37" s="75">
        <v>0</v>
      </c>
      <c r="BP37" s="74">
        <f t="shared" si="46"/>
        <v>446746</v>
      </c>
      <c r="BQ37" s="74">
        <f t="shared" si="46"/>
        <v>170228</v>
      </c>
      <c r="BR37" s="74">
        <f t="shared" si="46"/>
        <v>36557</v>
      </c>
      <c r="BS37" s="74">
        <f t="shared" si="46"/>
        <v>35537</v>
      </c>
      <c r="BT37" s="74">
        <f t="shared" si="46"/>
        <v>94901</v>
      </c>
      <c r="BU37" s="74">
        <f t="shared" si="46"/>
        <v>3233</v>
      </c>
      <c r="BV37" s="74">
        <f t="shared" si="46"/>
        <v>116704</v>
      </c>
      <c r="BW37" s="74">
        <f t="shared" si="46"/>
        <v>6603</v>
      </c>
      <c r="BX37" s="74">
        <f t="shared" si="46"/>
        <v>108172</v>
      </c>
      <c r="BY37" s="74">
        <f t="shared" si="46"/>
        <v>1929</v>
      </c>
      <c r="BZ37" s="74">
        <f t="shared" si="46"/>
        <v>0</v>
      </c>
      <c r="CA37" s="74">
        <f t="shared" si="46"/>
        <v>159814</v>
      </c>
      <c r="CB37" s="74">
        <f t="shared" si="46"/>
        <v>64464</v>
      </c>
      <c r="CC37" s="74">
        <f t="shared" si="46"/>
        <v>81610</v>
      </c>
      <c r="CD37" s="74">
        <f t="shared" si="46"/>
        <v>4536</v>
      </c>
      <c r="CE37" s="74">
        <f t="shared" si="46"/>
        <v>9204</v>
      </c>
      <c r="CF37" s="75">
        <v>0</v>
      </c>
      <c r="CG37" s="74">
        <f t="shared" si="47"/>
        <v>0</v>
      </c>
      <c r="CH37" s="74">
        <f t="shared" si="47"/>
        <v>61123</v>
      </c>
      <c r="CI37" s="74">
        <f t="shared" si="47"/>
        <v>507869</v>
      </c>
    </row>
    <row r="38" spans="1:87" s="50" customFormat="1" ht="12" customHeight="1">
      <c r="A38" s="53" t="s">
        <v>288</v>
      </c>
      <c r="B38" s="54" t="s">
        <v>441</v>
      </c>
      <c r="C38" s="53" t="s">
        <v>442</v>
      </c>
      <c r="D38" s="74">
        <f t="shared" si="3"/>
        <v>59889</v>
      </c>
      <c r="E38" s="74">
        <f t="shared" si="4"/>
        <v>59889</v>
      </c>
      <c r="F38" s="74">
        <v>0</v>
      </c>
      <c r="G38" s="74">
        <v>59889</v>
      </c>
      <c r="H38" s="74">
        <v>0</v>
      </c>
      <c r="I38" s="74">
        <v>0</v>
      </c>
      <c r="J38" s="74">
        <v>0</v>
      </c>
      <c r="K38" s="75">
        <v>0</v>
      </c>
      <c r="L38" s="74">
        <f t="shared" si="5"/>
        <v>1424865</v>
      </c>
      <c r="M38" s="74">
        <f t="shared" si="6"/>
        <v>71528</v>
      </c>
      <c r="N38" s="74">
        <v>71528</v>
      </c>
      <c r="O38" s="74">
        <v>0</v>
      </c>
      <c r="P38" s="74">
        <v>0</v>
      </c>
      <c r="Q38" s="74">
        <v>0</v>
      </c>
      <c r="R38" s="74">
        <f t="shared" si="7"/>
        <v>109016</v>
      </c>
      <c r="S38" s="74">
        <v>0</v>
      </c>
      <c r="T38" s="74">
        <v>109016</v>
      </c>
      <c r="U38" s="74">
        <v>0</v>
      </c>
      <c r="V38" s="74">
        <v>0</v>
      </c>
      <c r="W38" s="74">
        <f t="shared" si="8"/>
        <v>1244321</v>
      </c>
      <c r="X38" s="74">
        <v>0</v>
      </c>
      <c r="Y38" s="74">
        <v>1244321</v>
      </c>
      <c r="Z38" s="74">
        <v>0</v>
      </c>
      <c r="AA38" s="74">
        <v>0</v>
      </c>
      <c r="AB38" s="75">
        <v>0</v>
      </c>
      <c r="AC38" s="74">
        <v>0</v>
      </c>
      <c r="AD38" s="74">
        <v>0</v>
      </c>
      <c r="AE38" s="74">
        <f t="shared" si="9"/>
        <v>1484754</v>
      </c>
      <c r="AF38" s="74">
        <f t="shared" si="10"/>
        <v>6142</v>
      </c>
      <c r="AG38" s="74">
        <f t="shared" si="11"/>
        <v>6142</v>
      </c>
      <c r="AH38" s="74">
        <v>0</v>
      </c>
      <c r="AI38" s="74">
        <v>6142</v>
      </c>
      <c r="AJ38" s="74">
        <v>0</v>
      </c>
      <c r="AK38" s="74">
        <v>0</v>
      </c>
      <c r="AL38" s="74">
        <v>0</v>
      </c>
      <c r="AM38" s="75">
        <v>0</v>
      </c>
      <c r="AN38" s="74">
        <f t="shared" si="12"/>
        <v>334490</v>
      </c>
      <c r="AO38" s="74">
        <f t="shared" si="13"/>
        <v>28550</v>
      </c>
      <c r="AP38" s="74">
        <v>28550</v>
      </c>
      <c r="AQ38" s="74">
        <v>0</v>
      </c>
      <c r="AR38" s="74">
        <v>0</v>
      </c>
      <c r="AS38" s="74">
        <v>0</v>
      </c>
      <c r="AT38" s="74">
        <f t="shared" si="14"/>
        <v>185685</v>
      </c>
      <c r="AU38" s="74">
        <v>0</v>
      </c>
      <c r="AV38" s="74">
        <v>185685</v>
      </c>
      <c r="AW38" s="74">
        <v>0</v>
      </c>
      <c r="AX38" s="74">
        <v>0</v>
      </c>
      <c r="AY38" s="74">
        <f t="shared" si="15"/>
        <v>120255</v>
      </c>
      <c r="AZ38" s="74">
        <v>0</v>
      </c>
      <c r="BA38" s="74">
        <v>120255</v>
      </c>
      <c r="BB38" s="74">
        <v>0</v>
      </c>
      <c r="BC38" s="74">
        <v>0</v>
      </c>
      <c r="BD38" s="75">
        <v>0</v>
      </c>
      <c r="BE38" s="74">
        <v>0</v>
      </c>
      <c r="BF38" s="74">
        <v>0</v>
      </c>
      <c r="BG38" s="74">
        <f t="shared" si="16"/>
        <v>340632</v>
      </c>
      <c r="BH38" s="74">
        <f t="shared" si="45"/>
        <v>66031</v>
      </c>
      <c r="BI38" s="74">
        <f t="shared" si="45"/>
        <v>66031</v>
      </c>
      <c r="BJ38" s="74">
        <f t="shared" si="45"/>
        <v>0</v>
      </c>
      <c r="BK38" s="74">
        <f t="shared" si="45"/>
        <v>66031</v>
      </c>
      <c r="BL38" s="74">
        <f t="shared" si="45"/>
        <v>0</v>
      </c>
      <c r="BM38" s="74">
        <f t="shared" si="45"/>
        <v>0</v>
      </c>
      <c r="BN38" s="74">
        <f t="shared" si="45"/>
        <v>0</v>
      </c>
      <c r="BO38" s="75">
        <v>0</v>
      </c>
      <c r="BP38" s="74">
        <f t="shared" si="46"/>
        <v>1759355</v>
      </c>
      <c r="BQ38" s="74">
        <f t="shared" si="46"/>
        <v>100078</v>
      </c>
      <c r="BR38" s="74">
        <f t="shared" si="46"/>
        <v>100078</v>
      </c>
      <c r="BS38" s="74">
        <f t="shared" si="46"/>
        <v>0</v>
      </c>
      <c r="BT38" s="74">
        <f t="shared" si="46"/>
        <v>0</v>
      </c>
      <c r="BU38" s="74">
        <f t="shared" si="46"/>
        <v>0</v>
      </c>
      <c r="BV38" s="74">
        <f t="shared" si="46"/>
        <v>294701</v>
      </c>
      <c r="BW38" s="74">
        <f t="shared" si="46"/>
        <v>0</v>
      </c>
      <c r="BX38" s="74">
        <f t="shared" si="46"/>
        <v>294701</v>
      </c>
      <c r="BY38" s="74">
        <f t="shared" si="46"/>
        <v>0</v>
      </c>
      <c r="BZ38" s="74">
        <f t="shared" si="46"/>
        <v>0</v>
      </c>
      <c r="CA38" s="74">
        <f t="shared" si="46"/>
        <v>1364576</v>
      </c>
      <c r="CB38" s="74">
        <f t="shared" si="46"/>
        <v>0</v>
      </c>
      <c r="CC38" s="74">
        <f t="shared" si="46"/>
        <v>1364576</v>
      </c>
      <c r="CD38" s="74">
        <f t="shared" si="46"/>
        <v>0</v>
      </c>
      <c r="CE38" s="74">
        <f t="shared" si="46"/>
        <v>0</v>
      </c>
      <c r="CF38" s="75">
        <v>0</v>
      </c>
      <c r="CG38" s="74">
        <f t="shared" si="47"/>
        <v>0</v>
      </c>
      <c r="CH38" s="74">
        <f t="shared" si="47"/>
        <v>0</v>
      </c>
      <c r="CI38" s="74">
        <f t="shared" si="47"/>
        <v>1825386</v>
      </c>
    </row>
    <row r="39" spans="1:87" s="50" customFormat="1" ht="12" customHeight="1">
      <c r="A39" s="53" t="s">
        <v>288</v>
      </c>
      <c r="B39" s="54" t="s">
        <v>443</v>
      </c>
      <c r="C39" s="53" t="s">
        <v>444</v>
      </c>
      <c r="D39" s="74">
        <f t="shared" si="3"/>
        <v>104995</v>
      </c>
      <c r="E39" s="74">
        <f t="shared" si="4"/>
        <v>104995</v>
      </c>
      <c r="F39" s="74">
        <v>0</v>
      </c>
      <c r="G39" s="74">
        <v>104995</v>
      </c>
      <c r="H39" s="74">
        <v>0</v>
      </c>
      <c r="I39" s="74">
        <v>0</v>
      </c>
      <c r="J39" s="74">
        <v>0</v>
      </c>
      <c r="K39" s="75">
        <v>0</v>
      </c>
      <c r="L39" s="74">
        <f t="shared" si="5"/>
        <v>0</v>
      </c>
      <c r="M39" s="74">
        <f t="shared" si="6"/>
        <v>0</v>
      </c>
      <c r="N39" s="74">
        <v>0</v>
      </c>
      <c r="O39" s="74">
        <v>0</v>
      </c>
      <c r="P39" s="74">
        <v>0</v>
      </c>
      <c r="Q39" s="74">
        <v>0</v>
      </c>
      <c r="R39" s="74">
        <f t="shared" si="7"/>
        <v>0</v>
      </c>
      <c r="S39" s="74">
        <v>0</v>
      </c>
      <c r="T39" s="74">
        <v>0</v>
      </c>
      <c r="U39" s="74">
        <v>0</v>
      </c>
      <c r="V39" s="74">
        <v>0</v>
      </c>
      <c r="W39" s="74">
        <f t="shared" si="8"/>
        <v>0</v>
      </c>
      <c r="X39" s="74">
        <v>0</v>
      </c>
      <c r="Y39" s="74">
        <v>0</v>
      </c>
      <c r="Z39" s="74">
        <v>0</v>
      </c>
      <c r="AA39" s="74">
        <v>0</v>
      </c>
      <c r="AB39" s="75">
        <v>0</v>
      </c>
      <c r="AC39" s="74">
        <v>0</v>
      </c>
      <c r="AD39" s="74">
        <v>18690</v>
      </c>
      <c r="AE39" s="74">
        <f t="shared" si="9"/>
        <v>123685</v>
      </c>
      <c r="AF39" s="74">
        <f t="shared" si="10"/>
        <v>15309</v>
      </c>
      <c r="AG39" s="74">
        <f t="shared" si="11"/>
        <v>15309</v>
      </c>
      <c r="AH39" s="74">
        <v>0</v>
      </c>
      <c r="AI39" s="74">
        <v>0</v>
      </c>
      <c r="AJ39" s="74">
        <v>0</v>
      </c>
      <c r="AK39" s="74">
        <v>15309</v>
      </c>
      <c r="AL39" s="74">
        <v>0</v>
      </c>
      <c r="AM39" s="75">
        <v>0</v>
      </c>
      <c r="AN39" s="74">
        <f t="shared" si="12"/>
        <v>541574</v>
      </c>
      <c r="AO39" s="74">
        <f t="shared" si="13"/>
        <v>229815</v>
      </c>
      <c r="AP39" s="74">
        <v>45711</v>
      </c>
      <c r="AQ39" s="74">
        <v>184104</v>
      </c>
      <c r="AR39" s="74">
        <v>0</v>
      </c>
      <c r="AS39" s="74">
        <v>0</v>
      </c>
      <c r="AT39" s="74">
        <f t="shared" si="14"/>
        <v>188509</v>
      </c>
      <c r="AU39" s="74">
        <v>23309</v>
      </c>
      <c r="AV39" s="74">
        <v>165200</v>
      </c>
      <c r="AW39" s="74">
        <v>0</v>
      </c>
      <c r="AX39" s="74">
        <v>0</v>
      </c>
      <c r="AY39" s="74">
        <f t="shared" si="15"/>
        <v>123250</v>
      </c>
      <c r="AZ39" s="74">
        <v>28110</v>
      </c>
      <c r="BA39" s="74">
        <v>95140</v>
      </c>
      <c r="BB39" s="74">
        <v>0</v>
      </c>
      <c r="BC39" s="74">
        <v>0</v>
      </c>
      <c r="BD39" s="75">
        <v>0</v>
      </c>
      <c r="BE39" s="74">
        <v>0</v>
      </c>
      <c r="BF39" s="74">
        <v>17414</v>
      </c>
      <c r="BG39" s="74">
        <f t="shared" si="16"/>
        <v>574297</v>
      </c>
      <c r="BH39" s="74">
        <f t="shared" si="45"/>
        <v>120304</v>
      </c>
      <c r="BI39" s="74">
        <f t="shared" si="45"/>
        <v>120304</v>
      </c>
      <c r="BJ39" s="74">
        <f t="shared" si="45"/>
        <v>0</v>
      </c>
      <c r="BK39" s="74">
        <f t="shared" si="45"/>
        <v>104995</v>
      </c>
      <c r="BL39" s="74">
        <f t="shared" si="45"/>
        <v>0</v>
      </c>
      <c r="BM39" s="74">
        <f t="shared" si="45"/>
        <v>15309</v>
      </c>
      <c r="BN39" s="74">
        <f t="shared" si="45"/>
        <v>0</v>
      </c>
      <c r="BO39" s="75">
        <v>0</v>
      </c>
      <c r="BP39" s="74">
        <f t="shared" si="46"/>
        <v>541574</v>
      </c>
      <c r="BQ39" s="74">
        <f t="shared" si="46"/>
        <v>229815</v>
      </c>
      <c r="BR39" s="74">
        <f t="shared" si="46"/>
        <v>45711</v>
      </c>
      <c r="BS39" s="74">
        <f t="shared" si="46"/>
        <v>184104</v>
      </c>
      <c r="BT39" s="74">
        <f t="shared" si="46"/>
        <v>0</v>
      </c>
      <c r="BU39" s="74">
        <f t="shared" si="46"/>
        <v>0</v>
      </c>
      <c r="BV39" s="74">
        <f t="shared" si="46"/>
        <v>188509</v>
      </c>
      <c r="BW39" s="74">
        <f t="shared" si="46"/>
        <v>23309</v>
      </c>
      <c r="BX39" s="74">
        <f t="shared" si="46"/>
        <v>165200</v>
      </c>
      <c r="BY39" s="74">
        <f t="shared" si="46"/>
        <v>0</v>
      </c>
      <c r="BZ39" s="74">
        <f t="shared" si="46"/>
        <v>0</v>
      </c>
      <c r="CA39" s="74">
        <f t="shared" si="46"/>
        <v>123250</v>
      </c>
      <c r="CB39" s="74">
        <f t="shared" si="46"/>
        <v>28110</v>
      </c>
      <c r="CC39" s="74">
        <f t="shared" si="46"/>
        <v>95140</v>
      </c>
      <c r="CD39" s="74">
        <f t="shared" si="46"/>
        <v>0</v>
      </c>
      <c r="CE39" s="74">
        <f t="shared" si="46"/>
        <v>0</v>
      </c>
      <c r="CF39" s="75">
        <v>0</v>
      </c>
      <c r="CG39" s="74">
        <f t="shared" si="47"/>
        <v>0</v>
      </c>
      <c r="CH39" s="74">
        <f t="shared" si="47"/>
        <v>36104</v>
      </c>
      <c r="CI39" s="74">
        <f t="shared" si="47"/>
        <v>697982</v>
      </c>
    </row>
    <row r="40" spans="1:87" s="50" customFormat="1" ht="12" customHeight="1">
      <c r="A40" s="53" t="s">
        <v>288</v>
      </c>
      <c r="B40" s="54" t="s">
        <v>445</v>
      </c>
      <c r="C40" s="53" t="s">
        <v>446</v>
      </c>
      <c r="D40" s="74">
        <f t="shared" si="3"/>
        <v>23730</v>
      </c>
      <c r="E40" s="74">
        <f t="shared" si="4"/>
        <v>23730</v>
      </c>
      <c r="F40" s="74">
        <v>0</v>
      </c>
      <c r="G40" s="74">
        <v>23730</v>
      </c>
      <c r="H40" s="74">
        <v>0</v>
      </c>
      <c r="I40" s="74">
        <v>0</v>
      </c>
      <c r="J40" s="74">
        <v>0</v>
      </c>
      <c r="K40" s="75">
        <v>0</v>
      </c>
      <c r="L40" s="74">
        <f t="shared" si="5"/>
        <v>308206</v>
      </c>
      <c r="M40" s="74">
        <f t="shared" si="6"/>
        <v>82392</v>
      </c>
      <c r="N40" s="74">
        <v>13015</v>
      </c>
      <c r="O40" s="74">
        <v>0</v>
      </c>
      <c r="P40" s="74">
        <v>69377</v>
      </c>
      <c r="Q40" s="74">
        <v>0</v>
      </c>
      <c r="R40" s="74">
        <f t="shared" si="7"/>
        <v>152983</v>
      </c>
      <c r="S40" s="74">
        <v>0</v>
      </c>
      <c r="T40" s="74">
        <v>152983</v>
      </c>
      <c r="U40" s="74">
        <v>0</v>
      </c>
      <c r="V40" s="74">
        <v>0</v>
      </c>
      <c r="W40" s="74">
        <f t="shared" si="8"/>
        <v>72831</v>
      </c>
      <c r="X40" s="74">
        <v>0</v>
      </c>
      <c r="Y40" s="74">
        <v>28566</v>
      </c>
      <c r="Z40" s="74">
        <v>41883</v>
      </c>
      <c r="AA40" s="74">
        <v>2382</v>
      </c>
      <c r="AB40" s="75">
        <v>0</v>
      </c>
      <c r="AC40" s="74">
        <v>0</v>
      </c>
      <c r="AD40" s="74">
        <v>11032</v>
      </c>
      <c r="AE40" s="74">
        <f t="shared" si="9"/>
        <v>342968</v>
      </c>
      <c r="AF40" s="74">
        <f t="shared" si="10"/>
        <v>0</v>
      </c>
      <c r="AG40" s="74">
        <f t="shared" si="11"/>
        <v>0</v>
      </c>
      <c r="AH40" s="74">
        <v>0</v>
      </c>
      <c r="AI40" s="74">
        <v>0</v>
      </c>
      <c r="AJ40" s="74">
        <v>0</v>
      </c>
      <c r="AK40" s="74">
        <v>0</v>
      </c>
      <c r="AL40" s="74">
        <v>0</v>
      </c>
      <c r="AM40" s="75">
        <v>0</v>
      </c>
      <c r="AN40" s="74">
        <f t="shared" si="12"/>
        <v>114281</v>
      </c>
      <c r="AO40" s="74">
        <f t="shared" si="13"/>
        <v>13013</v>
      </c>
      <c r="AP40" s="74">
        <v>13013</v>
      </c>
      <c r="AQ40" s="74">
        <v>0</v>
      </c>
      <c r="AR40" s="74">
        <v>0</v>
      </c>
      <c r="AS40" s="74">
        <v>0</v>
      </c>
      <c r="AT40" s="74">
        <f t="shared" si="14"/>
        <v>71368</v>
      </c>
      <c r="AU40" s="74">
        <v>0</v>
      </c>
      <c r="AV40" s="74">
        <v>71368</v>
      </c>
      <c r="AW40" s="74">
        <v>0</v>
      </c>
      <c r="AX40" s="74">
        <v>0</v>
      </c>
      <c r="AY40" s="74">
        <f t="shared" si="15"/>
        <v>29900</v>
      </c>
      <c r="AZ40" s="74">
        <v>0</v>
      </c>
      <c r="BA40" s="74">
        <v>28133</v>
      </c>
      <c r="BB40" s="74">
        <v>1767</v>
      </c>
      <c r="BC40" s="74">
        <v>0</v>
      </c>
      <c r="BD40" s="75">
        <v>0</v>
      </c>
      <c r="BE40" s="74">
        <v>0</v>
      </c>
      <c r="BF40" s="74">
        <v>25348</v>
      </c>
      <c r="BG40" s="74">
        <f t="shared" si="16"/>
        <v>139629</v>
      </c>
      <c r="BH40" s="74">
        <f t="shared" si="45"/>
        <v>23730</v>
      </c>
      <c r="BI40" s="74">
        <f t="shared" si="45"/>
        <v>23730</v>
      </c>
      <c r="BJ40" s="74">
        <f t="shared" si="45"/>
        <v>0</v>
      </c>
      <c r="BK40" s="74">
        <f t="shared" si="45"/>
        <v>23730</v>
      </c>
      <c r="BL40" s="74">
        <f t="shared" si="45"/>
        <v>0</v>
      </c>
      <c r="BM40" s="74">
        <f t="shared" si="45"/>
        <v>0</v>
      </c>
      <c r="BN40" s="74">
        <f t="shared" si="45"/>
        <v>0</v>
      </c>
      <c r="BO40" s="75">
        <v>0</v>
      </c>
      <c r="BP40" s="74">
        <f t="shared" si="46"/>
        <v>422487</v>
      </c>
      <c r="BQ40" s="74">
        <f t="shared" si="46"/>
        <v>95405</v>
      </c>
      <c r="BR40" s="74">
        <f t="shared" si="46"/>
        <v>26028</v>
      </c>
      <c r="BS40" s="74">
        <f t="shared" si="46"/>
        <v>0</v>
      </c>
      <c r="BT40" s="74">
        <f t="shared" si="46"/>
        <v>69377</v>
      </c>
      <c r="BU40" s="74">
        <f t="shared" si="46"/>
        <v>0</v>
      </c>
      <c r="BV40" s="74">
        <f t="shared" si="46"/>
        <v>224351</v>
      </c>
      <c r="BW40" s="74">
        <f t="shared" si="46"/>
        <v>0</v>
      </c>
      <c r="BX40" s="74">
        <f t="shared" si="46"/>
        <v>224351</v>
      </c>
      <c r="BY40" s="74">
        <f t="shared" si="46"/>
        <v>0</v>
      </c>
      <c r="BZ40" s="74">
        <f t="shared" si="46"/>
        <v>0</v>
      </c>
      <c r="CA40" s="74">
        <f t="shared" si="46"/>
        <v>102731</v>
      </c>
      <c r="CB40" s="74">
        <f t="shared" si="46"/>
        <v>0</v>
      </c>
      <c r="CC40" s="74">
        <f t="shared" si="46"/>
        <v>56699</v>
      </c>
      <c r="CD40" s="74">
        <f t="shared" si="46"/>
        <v>43650</v>
      </c>
      <c r="CE40" s="74">
        <f t="shared" si="46"/>
        <v>2382</v>
      </c>
      <c r="CF40" s="75">
        <v>0</v>
      </c>
      <c r="CG40" s="74">
        <f t="shared" si="47"/>
        <v>0</v>
      </c>
      <c r="CH40" s="74">
        <f t="shared" si="47"/>
        <v>36380</v>
      </c>
      <c r="CI40" s="74">
        <f t="shared" si="47"/>
        <v>482597</v>
      </c>
    </row>
    <row r="41" spans="1:87" s="50" customFormat="1" ht="12" customHeight="1">
      <c r="A41" s="53" t="s">
        <v>288</v>
      </c>
      <c r="B41" s="54" t="s">
        <v>447</v>
      </c>
      <c r="C41" s="53" t="s">
        <v>448</v>
      </c>
      <c r="D41" s="74">
        <f t="shared" si="3"/>
        <v>110621</v>
      </c>
      <c r="E41" s="74">
        <f t="shared" si="4"/>
        <v>110621</v>
      </c>
      <c r="F41" s="74">
        <v>0</v>
      </c>
      <c r="G41" s="74">
        <v>110621</v>
      </c>
      <c r="H41" s="74">
        <v>0</v>
      </c>
      <c r="I41" s="74">
        <v>0</v>
      </c>
      <c r="J41" s="74">
        <v>0</v>
      </c>
      <c r="K41" s="75">
        <v>0</v>
      </c>
      <c r="L41" s="74">
        <f t="shared" si="5"/>
        <v>533233</v>
      </c>
      <c r="M41" s="74">
        <f t="shared" si="6"/>
        <v>109184</v>
      </c>
      <c r="N41" s="74">
        <v>109184</v>
      </c>
      <c r="O41" s="74">
        <v>0</v>
      </c>
      <c r="P41" s="74">
        <v>0</v>
      </c>
      <c r="Q41" s="74">
        <v>0</v>
      </c>
      <c r="R41" s="74">
        <f t="shared" si="7"/>
        <v>129536</v>
      </c>
      <c r="S41" s="74">
        <v>0</v>
      </c>
      <c r="T41" s="74">
        <v>129536</v>
      </c>
      <c r="U41" s="74">
        <v>0</v>
      </c>
      <c r="V41" s="74">
        <v>0</v>
      </c>
      <c r="W41" s="74">
        <f t="shared" si="8"/>
        <v>294513</v>
      </c>
      <c r="X41" s="74">
        <v>0</v>
      </c>
      <c r="Y41" s="74">
        <v>119285</v>
      </c>
      <c r="Z41" s="74">
        <v>175228</v>
      </c>
      <c r="AA41" s="74">
        <v>0</v>
      </c>
      <c r="AB41" s="75">
        <v>0</v>
      </c>
      <c r="AC41" s="74">
        <v>0</v>
      </c>
      <c r="AD41" s="74">
        <v>0</v>
      </c>
      <c r="AE41" s="74">
        <f t="shared" si="9"/>
        <v>643854</v>
      </c>
      <c r="AF41" s="74">
        <f t="shared" si="10"/>
        <v>0</v>
      </c>
      <c r="AG41" s="74">
        <f t="shared" si="11"/>
        <v>0</v>
      </c>
      <c r="AH41" s="74">
        <v>0</v>
      </c>
      <c r="AI41" s="74">
        <v>0</v>
      </c>
      <c r="AJ41" s="74">
        <v>0</v>
      </c>
      <c r="AK41" s="74">
        <v>0</v>
      </c>
      <c r="AL41" s="74">
        <v>0</v>
      </c>
      <c r="AM41" s="75">
        <v>0</v>
      </c>
      <c r="AN41" s="74">
        <f t="shared" si="12"/>
        <v>149138</v>
      </c>
      <c r="AO41" s="74">
        <f t="shared" si="13"/>
        <v>14558</v>
      </c>
      <c r="AP41" s="74">
        <v>14558</v>
      </c>
      <c r="AQ41" s="74">
        <v>0</v>
      </c>
      <c r="AR41" s="74">
        <v>0</v>
      </c>
      <c r="AS41" s="74">
        <v>0</v>
      </c>
      <c r="AT41" s="74">
        <f t="shared" si="14"/>
        <v>64867</v>
      </c>
      <c r="AU41" s="74">
        <v>0</v>
      </c>
      <c r="AV41" s="74">
        <v>64867</v>
      </c>
      <c r="AW41" s="74">
        <v>0</v>
      </c>
      <c r="AX41" s="74">
        <v>0</v>
      </c>
      <c r="AY41" s="74">
        <f t="shared" si="15"/>
        <v>69713</v>
      </c>
      <c r="AZ41" s="74">
        <v>0</v>
      </c>
      <c r="BA41" s="74">
        <v>67031</v>
      </c>
      <c r="BB41" s="74">
        <v>2682</v>
      </c>
      <c r="BC41" s="74">
        <v>0</v>
      </c>
      <c r="BD41" s="75">
        <v>0</v>
      </c>
      <c r="BE41" s="74">
        <v>0</v>
      </c>
      <c r="BF41" s="74">
        <v>0</v>
      </c>
      <c r="BG41" s="74">
        <f t="shared" si="16"/>
        <v>149138</v>
      </c>
      <c r="BH41" s="74">
        <f t="shared" si="45"/>
        <v>110621</v>
      </c>
      <c r="BI41" s="74">
        <f t="shared" si="45"/>
        <v>110621</v>
      </c>
      <c r="BJ41" s="74">
        <f t="shared" si="45"/>
        <v>0</v>
      </c>
      <c r="BK41" s="74">
        <f t="shared" si="45"/>
        <v>110621</v>
      </c>
      <c r="BL41" s="74">
        <f t="shared" si="45"/>
        <v>0</v>
      </c>
      <c r="BM41" s="74">
        <f t="shared" si="45"/>
        <v>0</v>
      </c>
      <c r="BN41" s="74">
        <f t="shared" si="45"/>
        <v>0</v>
      </c>
      <c r="BO41" s="75">
        <v>0</v>
      </c>
      <c r="BP41" s="74">
        <f t="shared" si="46"/>
        <v>682371</v>
      </c>
      <c r="BQ41" s="74">
        <f t="shared" si="46"/>
        <v>123742</v>
      </c>
      <c r="BR41" s="74">
        <f t="shared" si="46"/>
        <v>123742</v>
      </c>
      <c r="BS41" s="74">
        <f t="shared" si="46"/>
        <v>0</v>
      </c>
      <c r="BT41" s="74">
        <f t="shared" si="46"/>
        <v>0</v>
      </c>
      <c r="BU41" s="74">
        <f t="shared" si="46"/>
        <v>0</v>
      </c>
      <c r="BV41" s="74">
        <f t="shared" si="46"/>
        <v>194403</v>
      </c>
      <c r="BW41" s="74">
        <f t="shared" si="46"/>
        <v>0</v>
      </c>
      <c r="BX41" s="74">
        <f t="shared" si="46"/>
        <v>194403</v>
      </c>
      <c r="BY41" s="74">
        <f t="shared" si="46"/>
        <v>0</v>
      </c>
      <c r="BZ41" s="74">
        <f t="shared" si="46"/>
        <v>0</v>
      </c>
      <c r="CA41" s="74">
        <f t="shared" si="46"/>
        <v>364226</v>
      </c>
      <c r="CB41" s="74">
        <f t="shared" si="46"/>
        <v>0</v>
      </c>
      <c r="CC41" s="74">
        <f t="shared" si="46"/>
        <v>186316</v>
      </c>
      <c r="CD41" s="74">
        <f t="shared" si="46"/>
        <v>177910</v>
      </c>
      <c r="CE41" s="74">
        <f t="shared" si="46"/>
        <v>0</v>
      </c>
      <c r="CF41" s="75">
        <v>0</v>
      </c>
      <c r="CG41" s="74">
        <f t="shared" si="47"/>
        <v>0</v>
      </c>
      <c r="CH41" s="74">
        <f t="shared" si="47"/>
        <v>0</v>
      </c>
      <c r="CI41" s="74">
        <f t="shared" si="47"/>
        <v>792992</v>
      </c>
    </row>
    <row r="42" spans="1:87" s="50" customFormat="1" ht="12" customHeight="1">
      <c r="A42" s="53" t="s">
        <v>288</v>
      </c>
      <c r="B42" s="54" t="s">
        <v>449</v>
      </c>
      <c r="C42" s="53" t="s">
        <v>450</v>
      </c>
      <c r="D42" s="74">
        <f t="shared" si="3"/>
        <v>88548</v>
      </c>
      <c r="E42" s="74">
        <f t="shared" si="4"/>
        <v>0</v>
      </c>
      <c r="F42" s="74">
        <v>0</v>
      </c>
      <c r="G42" s="74">
        <v>0</v>
      </c>
      <c r="H42" s="74">
        <v>0</v>
      </c>
      <c r="I42" s="74">
        <v>0</v>
      </c>
      <c r="J42" s="74">
        <v>88548</v>
      </c>
      <c r="K42" s="75">
        <v>0</v>
      </c>
      <c r="L42" s="74">
        <f t="shared" si="5"/>
        <v>1795405</v>
      </c>
      <c r="M42" s="74">
        <f t="shared" si="6"/>
        <v>101780</v>
      </c>
      <c r="N42" s="74">
        <v>83275</v>
      </c>
      <c r="O42" s="74">
        <v>0</v>
      </c>
      <c r="P42" s="74">
        <v>18505</v>
      </c>
      <c r="Q42" s="74">
        <v>0</v>
      </c>
      <c r="R42" s="74">
        <f t="shared" si="7"/>
        <v>443781</v>
      </c>
      <c r="S42" s="74">
        <v>0</v>
      </c>
      <c r="T42" s="74">
        <v>443781</v>
      </c>
      <c r="U42" s="74">
        <v>0</v>
      </c>
      <c r="V42" s="74">
        <v>0</v>
      </c>
      <c r="W42" s="74">
        <f t="shared" si="8"/>
        <v>1249844</v>
      </c>
      <c r="X42" s="74">
        <v>0</v>
      </c>
      <c r="Y42" s="74">
        <v>778393</v>
      </c>
      <c r="Z42" s="74">
        <v>202930</v>
      </c>
      <c r="AA42" s="74">
        <v>268521</v>
      </c>
      <c r="AB42" s="75">
        <v>0</v>
      </c>
      <c r="AC42" s="74">
        <v>0</v>
      </c>
      <c r="AD42" s="74">
        <v>15833</v>
      </c>
      <c r="AE42" s="74">
        <f t="shared" si="9"/>
        <v>1899786</v>
      </c>
      <c r="AF42" s="74">
        <f t="shared" si="10"/>
        <v>0</v>
      </c>
      <c r="AG42" s="74">
        <f t="shared" si="11"/>
        <v>0</v>
      </c>
      <c r="AH42" s="74">
        <v>0</v>
      </c>
      <c r="AI42" s="74">
        <v>0</v>
      </c>
      <c r="AJ42" s="74">
        <v>0</v>
      </c>
      <c r="AK42" s="74">
        <v>0</v>
      </c>
      <c r="AL42" s="74">
        <v>0</v>
      </c>
      <c r="AM42" s="75">
        <v>0</v>
      </c>
      <c r="AN42" s="74">
        <f t="shared" si="12"/>
        <v>319942</v>
      </c>
      <c r="AO42" s="74">
        <f t="shared" si="13"/>
        <v>30490</v>
      </c>
      <c r="AP42" s="74">
        <v>20326</v>
      </c>
      <c r="AQ42" s="74">
        <v>0</v>
      </c>
      <c r="AR42" s="74">
        <v>10164</v>
      </c>
      <c r="AS42" s="74">
        <v>0</v>
      </c>
      <c r="AT42" s="74">
        <f t="shared" si="14"/>
        <v>131757</v>
      </c>
      <c r="AU42" s="74">
        <v>0</v>
      </c>
      <c r="AV42" s="74">
        <v>131757</v>
      </c>
      <c r="AW42" s="74">
        <v>0</v>
      </c>
      <c r="AX42" s="74">
        <v>0</v>
      </c>
      <c r="AY42" s="74">
        <f t="shared" si="15"/>
        <v>157695</v>
      </c>
      <c r="AZ42" s="74">
        <v>0</v>
      </c>
      <c r="BA42" s="74">
        <v>157695</v>
      </c>
      <c r="BB42" s="74">
        <v>0</v>
      </c>
      <c r="BC42" s="74">
        <v>0</v>
      </c>
      <c r="BD42" s="75">
        <v>0</v>
      </c>
      <c r="BE42" s="74">
        <v>0</v>
      </c>
      <c r="BF42" s="74">
        <v>3245</v>
      </c>
      <c r="BG42" s="74">
        <f t="shared" si="16"/>
        <v>323187</v>
      </c>
      <c r="BH42" s="74">
        <f t="shared" si="45"/>
        <v>88548</v>
      </c>
      <c r="BI42" s="74">
        <f t="shared" si="45"/>
        <v>0</v>
      </c>
      <c r="BJ42" s="74">
        <f t="shared" si="45"/>
        <v>0</v>
      </c>
      <c r="BK42" s="74">
        <f t="shared" si="45"/>
        <v>0</v>
      </c>
      <c r="BL42" s="74">
        <f t="shared" si="45"/>
        <v>0</v>
      </c>
      <c r="BM42" s="74">
        <f t="shared" si="45"/>
        <v>0</v>
      </c>
      <c r="BN42" s="74">
        <f t="shared" si="45"/>
        <v>88548</v>
      </c>
      <c r="BO42" s="75">
        <v>0</v>
      </c>
      <c r="BP42" s="74">
        <f t="shared" si="46"/>
        <v>2115347</v>
      </c>
      <c r="BQ42" s="74">
        <f t="shared" si="46"/>
        <v>132270</v>
      </c>
      <c r="BR42" s="74">
        <f t="shared" si="46"/>
        <v>103601</v>
      </c>
      <c r="BS42" s="74">
        <f t="shared" si="46"/>
        <v>0</v>
      </c>
      <c r="BT42" s="74">
        <f t="shared" si="46"/>
        <v>28669</v>
      </c>
      <c r="BU42" s="74">
        <f t="shared" si="46"/>
        <v>0</v>
      </c>
      <c r="BV42" s="74">
        <f t="shared" si="46"/>
        <v>575538</v>
      </c>
      <c r="BW42" s="74">
        <f t="shared" si="46"/>
        <v>0</v>
      </c>
      <c r="BX42" s="74">
        <f t="shared" si="46"/>
        <v>575538</v>
      </c>
      <c r="BY42" s="74">
        <f t="shared" si="46"/>
        <v>0</v>
      </c>
      <c r="BZ42" s="74">
        <f t="shared" si="46"/>
        <v>0</v>
      </c>
      <c r="CA42" s="74">
        <f t="shared" si="46"/>
        <v>1407539</v>
      </c>
      <c r="CB42" s="74">
        <f t="shared" si="46"/>
        <v>0</v>
      </c>
      <c r="CC42" s="74">
        <f t="shared" si="46"/>
        <v>936088</v>
      </c>
      <c r="CD42" s="74">
        <f t="shared" si="46"/>
        <v>202930</v>
      </c>
      <c r="CE42" s="74">
        <f t="shared" si="46"/>
        <v>268521</v>
      </c>
      <c r="CF42" s="75">
        <v>0</v>
      </c>
      <c r="CG42" s="74">
        <f t="shared" si="47"/>
        <v>0</v>
      </c>
      <c r="CH42" s="74">
        <f t="shared" si="47"/>
        <v>19078</v>
      </c>
      <c r="CI42" s="74">
        <f t="shared" si="47"/>
        <v>2222973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ゴシック,標準"&amp;14廃棄物処理事業経費（市区町村及び一部事務組合・広域連合の合計）【歳出】（平成21年度実績）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34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A1" sqref="A1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12.59765625" style="47" customWidth="1"/>
    <col min="4" max="9" width="15.69921875" style="76" customWidth="1"/>
    <col min="10" max="10" width="6.59765625" style="34" customWidth="1"/>
    <col min="11" max="11" width="35.59765625" style="47" customWidth="1"/>
    <col min="12" max="17" width="10.59765625" style="76" customWidth="1"/>
    <col min="18" max="18" width="6.59765625" style="34" customWidth="1"/>
    <col min="19" max="19" width="35.59765625" style="47" customWidth="1"/>
    <col min="20" max="25" width="10.59765625" style="76" customWidth="1"/>
    <col min="26" max="26" width="6.59765625" style="34" customWidth="1"/>
    <col min="27" max="27" width="35.59765625" style="47" customWidth="1"/>
    <col min="28" max="33" width="10.59765625" style="76" customWidth="1"/>
    <col min="34" max="34" width="6.59765625" style="34" customWidth="1"/>
    <col min="35" max="35" width="35.59765625" style="47" customWidth="1"/>
    <col min="36" max="41" width="10.59765625" style="76" customWidth="1"/>
    <col min="42" max="42" width="6.59765625" style="34" customWidth="1"/>
    <col min="43" max="43" width="35.59765625" style="47" customWidth="1"/>
    <col min="44" max="49" width="10.59765625" style="76" customWidth="1"/>
    <col min="50" max="50" width="6.59765625" style="34" customWidth="1"/>
    <col min="51" max="51" width="35.59765625" style="47" customWidth="1"/>
    <col min="52" max="57" width="10.59765625" style="76" customWidth="1"/>
    <col min="58" max="16384" width="9" style="47" customWidth="1"/>
  </cols>
  <sheetData>
    <row r="1" spans="1:57" s="45" customFormat="1" ht="17.25">
      <c r="A1" s="138" t="s">
        <v>451</v>
      </c>
      <c r="B1" s="57"/>
      <c r="C1" s="57"/>
      <c r="D1" s="57"/>
      <c r="E1" s="57"/>
      <c r="F1" s="57"/>
      <c r="G1" s="57"/>
      <c r="H1" s="57"/>
      <c r="I1" s="57"/>
      <c r="J1" s="58"/>
      <c r="K1" s="58"/>
      <c r="L1" s="58"/>
      <c r="M1" s="112"/>
      <c r="N1" s="58"/>
      <c r="O1" s="58"/>
      <c r="P1" s="58"/>
      <c r="Q1" s="58"/>
      <c r="R1" s="58"/>
      <c r="S1" s="58"/>
      <c r="T1" s="58"/>
      <c r="U1" s="112"/>
      <c r="V1" s="58"/>
      <c r="W1" s="58"/>
      <c r="X1" s="58"/>
      <c r="Y1" s="58"/>
      <c r="Z1" s="58"/>
      <c r="AA1" s="58"/>
      <c r="AB1" s="58"/>
      <c r="AC1" s="112"/>
      <c r="AD1" s="58"/>
      <c r="AE1" s="58"/>
      <c r="AF1" s="58"/>
      <c r="AG1" s="58"/>
      <c r="AH1" s="58"/>
      <c r="AI1" s="58"/>
      <c r="AJ1" s="58"/>
      <c r="AK1" s="112"/>
      <c r="AL1" s="58"/>
      <c r="AM1" s="58"/>
      <c r="AN1" s="58"/>
      <c r="AO1" s="58"/>
      <c r="AP1" s="58"/>
      <c r="AQ1" s="58"/>
      <c r="AR1" s="58"/>
      <c r="AS1" s="112"/>
      <c r="AT1" s="58"/>
      <c r="AU1" s="58"/>
      <c r="AV1" s="58"/>
      <c r="AW1" s="58"/>
      <c r="AX1" s="58"/>
      <c r="AY1" s="58"/>
      <c r="AZ1" s="58"/>
      <c r="BA1" s="112"/>
      <c r="BB1" s="58"/>
      <c r="BC1" s="58"/>
      <c r="BD1" s="58"/>
      <c r="BE1" s="58"/>
    </row>
    <row r="2" spans="1:57" s="45" customFormat="1" ht="13.5">
      <c r="A2" s="159" t="s">
        <v>452</v>
      </c>
      <c r="B2" s="147" t="s">
        <v>453</v>
      </c>
      <c r="C2" s="156" t="s">
        <v>454</v>
      </c>
      <c r="D2" s="139" t="s">
        <v>455</v>
      </c>
      <c r="E2" s="114"/>
      <c r="F2" s="114"/>
      <c r="G2" s="114"/>
      <c r="H2" s="114"/>
      <c r="I2" s="114"/>
      <c r="J2" s="139" t="s">
        <v>456</v>
      </c>
      <c r="K2" s="59"/>
      <c r="L2" s="59"/>
      <c r="M2" s="59"/>
      <c r="N2" s="59"/>
      <c r="O2" s="59"/>
      <c r="P2" s="59"/>
      <c r="Q2" s="115"/>
      <c r="R2" s="139" t="s">
        <v>457</v>
      </c>
      <c r="S2" s="59"/>
      <c r="T2" s="59"/>
      <c r="U2" s="59"/>
      <c r="V2" s="59"/>
      <c r="W2" s="59"/>
      <c r="X2" s="59"/>
      <c r="Y2" s="115"/>
      <c r="Z2" s="139" t="s">
        <v>458</v>
      </c>
      <c r="AA2" s="59"/>
      <c r="AB2" s="59"/>
      <c r="AC2" s="59"/>
      <c r="AD2" s="59"/>
      <c r="AE2" s="59"/>
      <c r="AF2" s="59"/>
      <c r="AG2" s="115"/>
      <c r="AH2" s="139" t="s">
        <v>36</v>
      </c>
      <c r="AI2" s="59"/>
      <c r="AJ2" s="59"/>
      <c r="AK2" s="59"/>
      <c r="AL2" s="59"/>
      <c r="AM2" s="59"/>
      <c r="AN2" s="59"/>
      <c r="AO2" s="115"/>
      <c r="AP2" s="139" t="s">
        <v>459</v>
      </c>
      <c r="AQ2" s="59"/>
      <c r="AR2" s="59"/>
      <c r="AS2" s="59"/>
      <c r="AT2" s="59"/>
      <c r="AU2" s="59"/>
      <c r="AV2" s="59"/>
      <c r="AW2" s="115"/>
      <c r="AX2" s="139" t="s">
        <v>460</v>
      </c>
      <c r="AY2" s="59"/>
      <c r="AZ2" s="59"/>
      <c r="BA2" s="59"/>
      <c r="BB2" s="59"/>
      <c r="BC2" s="59"/>
      <c r="BD2" s="59"/>
      <c r="BE2" s="115"/>
    </row>
    <row r="3" spans="1:57" s="45" customFormat="1" ht="13.5">
      <c r="A3" s="160"/>
      <c r="B3" s="148"/>
      <c r="C3" s="162"/>
      <c r="D3" s="113"/>
      <c r="E3" s="114"/>
      <c r="F3" s="116"/>
      <c r="G3" s="114"/>
      <c r="H3" s="114"/>
      <c r="I3" s="116"/>
      <c r="J3" s="117"/>
      <c r="K3" s="60"/>
      <c r="L3" s="59"/>
      <c r="M3" s="59"/>
      <c r="N3" s="60"/>
      <c r="O3" s="59"/>
      <c r="P3" s="59"/>
      <c r="Q3" s="118"/>
      <c r="R3" s="117"/>
      <c r="S3" s="60"/>
      <c r="T3" s="59"/>
      <c r="U3" s="59"/>
      <c r="V3" s="60"/>
      <c r="W3" s="59"/>
      <c r="X3" s="59"/>
      <c r="Y3" s="118"/>
      <c r="Z3" s="117"/>
      <c r="AA3" s="60"/>
      <c r="AB3" s="59"/>
      <c r="AC3" s="59"/>
      <c r="AD3" s="60"/>
      <c r="AE3" s="59"/>
      <c r="AF3" s="59"/>
      <c r="AG3" s="118"/>
      <c r="AH3" s="117"/>
      <c r="AI3" s="60"/>
      <c r="AJ3" s="59"/>
      <c r="AK3" s="59"/>
      <c r="AL3" s="60"/>
      <c r="AM3" s="59"/>
      <c r="AN3" s="59"/>
      <c r="AO3" s="118"/>
      <c r="AP3" s="117"/>
      <c r="AQ3" s="60"/>
      <c r="AR3" s="59"/>
      <c r="AS3" s="59"/>
      <c r="AT3" s="60"/>
      <c r="AU3" s="59"/>
      <c r="AV3" s="59"/>
      <c r="AW3" s="118"/>
      <c r="AX3" s="117"/>
      <c r="AY3" s="60"/>
      <c r="AZ3" s="59"/>
      <c r="BA3" s="59"/>
      <c r="BB3" s="60"/>
      <c r="BC3" s="59"/>
      <c r="BD3" s="59"/>
      <c r="BE3" s="118"/>
    </row>
    <row r="4" spans="1:57" s="45" customFormat="1" ht="13.5">
      <c r="A4" s="160"/>
      <c r="B4" s="148"/>
      <c r="C4" s="157"/>
      <c r="D4" s="119" t="s">
        <v>461</v>
      </c>
      <c r="E4" s="59"/>
      <c r="F4" s="118"/>
      <c r="G4" s="119" t="s">
        <v>462</v>
      </c>
      <c r="H4" s="59"/>
      <c r="I4" s="118"/>
      <c r="J4" s="159" t="s">
        <v>463</v>
      </c>
      <c r="K4" s="156" t="s">
        <v>464</v>
      </c>
      <c r="L4" s="119" t="s">
        <v>461</v>
      </c>
      <c r="M4" s="59"/>
      <c r="N4" s="118"/>
      <c r="O4" s="119" t="s">
        <v>462</v>
      </c>
      <c r="P4" s="59"/>
      <c r="Q4" s="118"/>
      <c r="R4" s="159" t="s">
        <v>463</v>
      </c>
      <c r="S4" s="156" t="s">
        <v>464</v>
      </c>
      <c r="T4" s="119" t="s">
        <v>461</v>
      </c>
      <c r="U4" s="59"/>
      <c r="V4" s="118"/>
      <c r="W4" s="119" t="s">
        <v>462</v>
      </c>
      <c r="X4" s="59"/>
      <c r="Y4" s="118"/>
      <c r="Z4" s="159" t="s">
        <v>463</v>
      </c>
      <c r="AA4" s="156" t="s">
        <v>464</v>
      </c>
      <c r="AB4" s="119" t="s">
        <v>461</v>
      </c>
      <c r="AC4" s="59"/>
      <c r="AD4" s="118"/>
      <c r="AE4" s="119" t="s">
        <v>462</v>
      </c>
      <c r="AF4" s="59"/>
      <c r="AG4" s="118"/>
      <c r="AH4" s="159" t="s">
        <v>463</v>
      </c>
      <c r="AI4" s="156" t="s">
        <v>464</v>
      </c>
      <c r="AJ4" s="119" t="s">
        <v>461</v>
      </c>
      <c r="AK4" s="59"/>
      <c r="AL4" s="118"/>
      <c r="AM4" s="119" t="s">
        <v>462</v>
      </c>
      <c r="AN4" s="59"/>
      <c r="AO4" s="118"/>
      <c r="AP4" s="159" t="s">
        <v>463</v>
      </c>
      <c r="AQ4" s="156" t="s">
        <v>464</v>
      </c>
      <c r="AR4" s="119" t="s">
        <v>461</v>
      </c>
      <c r="AS4" s="59"/>
      <c r="AT4" s="118"/>
      <c r="AU4" s="119" t="s">
        <v>462</v>
      </c>
      <c r="AV4" s="59"/>
      <c r="AW4" s="118"/>
      <c r="AX4" s="159" t="s">
        <v>463</v>
      </c>
      <c r="AY4" s="156" t="s">
        <v>464</v>
      </c>
      <c r="AZ4" s="119" t="s">
        <v>461</v>
      </c>
      <c r="BA4" s="59"/>
      <c r="BB4" s="118"/>
      <c r="BC4" s="119" t="s">
        <v>462</v>
      </c>
      <c r="BD4" s="59"/>
      <c r="BE4" s="118"/>
    </row>
    <row r="5" spans="1:57" s="45" customFormat="1" ht="22.5">
      <c r="A5" s="160"/>
      <c r="B5" s="148"/>
      <c r="C5" s="157"/>
      <c r="D5" s="140" t="s">
        <v>466</v>
      </c>
      <c r="E5" s="128" t="s">
        <v>467</v>
      </c>
      <c r="F5" s="129" t="s">
        <v>468</v>
      </c>
      <c r="G5" s="118" t="s">
        <v>466</v>
      </c>
      <c r="H5" s="128" t="s">
        <v>467</v>
      </c>
      <c r="I5" s="129" t="s">
        <v>468</v>
      </c>
      <c r="J5" s="160"/>
      <c r="K5" s="157"/>
      <c r="L5" s="140" t="s">
        <v>466</v>
      </c>
      <c r="M5" s="128" t="s">
        <v>467</v>
      </c>
      <c r="N5" s="129" t="s">
        <v>470</v>
      </c>
      <c r="O5" s="140" t="s">
        <v>466</v>
      </c>
      <c r="P5" s="128" t="s">
        <v>467</v>
      </c>
      <c r="Q5" s="129" t="s">
        <v>470</v>
      </c>
      <c r="R5" s="160"/>
      <c r="S5" s="157"/>
      <c r="T5" s="140" t="s">
        <v>466</v>
      </c>
      <c r="U5" s="128" t="s">
        <v>467</v>
      </c>
      <c r="V5" s="129" t="s">
        <v>470</v>
      </c>
      <c r="W5" s="140" t="s">
        <v>466</v>
      </c>
      <c r="X5" s="128" t="s">
        <v>467</v>
      </c>
      <c r="Y5" s="129" t="s">
        <v>470</v>
      </c>
      <c r="Z5" s="160"/>
      <c r="AA5" s="157"/>
      <c r="AB5" s="140" t="s">
        <v>466</v>
      </c>
      <c r="AC5" s="128" t="s">
        <v>467</v>
      </c>
      <c r="AD5" s="129" t="s">
        <v>470</v>
      </c>
      <c r="AE5" s="140" t="s">
        <v>466</v>
      </c>
      <c r="AF5" s="128" t="s">
        <v>467</v>
      </c>
      <c r="AG5" s="129" t="s">
        <v>470</v>
      </c>
      <c r="AH5" s="160"/>
      <c r="AI5" s="157"/>
      <c r="AJ5" s="140" t="s">
        <v>466</v>
      </c>
      <c r="AK5" s="128" t="s">
        <v>467</v>
      </c>
      <c r="AL5" s="129" t="s">
        <v>470</v>
      </c>
      <c r="AM5" s="140" t="s">
        <v>466</v>
      </c>
      <c r="AN5" s="128" t="s">
        <v>467</v>
      </c>
      <c r="AO5" s="129" t="s">
        <v>470</v>
      </c>
      <c r="AP5" s="160"/>
      <c r="AQ5" s="157"/>
      <c r="AR5" s="140" t="s">
        <v>466</v>
      </c>
      <c r="AS5" s="128" t="s">
        <v>467</v>
      </c>
      <c r="AT5" s="129" t="s">
        <v>470</v>
      </c>
      <c r="AU5" s="140" t="s">
        <v>466</v>
      </c>
      <c r="AV5" s="128" t="s">
        <v>467</v>
      </c>
      <c r="AW5" s="129" t="s">
        <v>470</v>
      </c>
      <c r="AX5" s="160"/>
      <c r="AY5" s="157"/>
      <c r="AZ5" s="140" t="s">
        <v>466</v>
      </c>
      <c r="BA5" s="128" t="s">
        <v>467</v>
      </c>
      <c r="BB5" s="129" t="s">
        <v>470</v>
      </c>
      <c r="BC5" s="140" t="s">
        <v>466</v>
      </c>
      <c r="BD5" s="128" t="s">
        <v>467</v>
      </c>
      <c r="BE5" s="129" t="s">
        <v>470</v>
      </c>
    </row>
    <row r="6" spans="1:57" s="46" customFormat="1" ht="13.5">
      <c r="A6" s="161"/>
      <c r="B6" s="149"/>
      <c r="C6" s="158"/>
      <c r="D6" s="141" t="s">
        <v>471</v>
      </c>
      <c r="E6" s="142" t="s">
        <v>471</v>
      </c>
      <c r="F6" s="142" t="s">
        <v>471</v>
      </c>
      <c r="G6" s="141" t="s">
        <v>471</v>
      </c>
      <c r="H6" s="142" t="s">
        <v>471</v>
      </c>
      <c r="I6" s="142" t="s">
        <v>471</v>
      </c>
      <c r="J6" s="161"/>
      <c r="K6" s="158"/>
      <c r="L6" s="141" t="s">
        <v>471</v>
      </c>
      <c r="M6" s="142" t="s">
        <v>471</v>
      </c>
      <c r="N6" s="142" t="s">
        <v>471</v>
      </c>
      <c r="O6" s="141" t="s">
        <v>471</v>
      </c>
      <c r="P6" s="142" t="s">
        <v>471</v>
      </c>
      <c r="Q6" s="142" t="s">
        <v>471</v>
      </c>
      <c r="R6" s="161"/>
      <c r="S6" s="158"/>
      <c r="T6" s="141" t="s">
        <v>471</v>
      </c>
      <c r="U6" s="142" t="s">
        <v>471</v>
      </c>
      <c r="V6" s="142" t="s">
        <v>471</v>
      </c>
      <c r="W6" s="141" t="s">
        <v>471</v>
      </c>
      <c r="X6" s="142" t="s">
        <v>471</v>
      </c>
      <c r="Y6" s="142" t="s">
        <v>471</v>
      </c>
      <c r="Z6" s="161"/>
      <c r="AA6" s="158"/>
      <c r="AB6" s="141" t="s">
        <v>471</v>
      </c>
      <c r="AC6" s="142" t="s">
        <v>471</v>
      </c>
      <c r="AD6" s="142" t="s">
        <v>471</v>
      </c>
      <c r="AE6" s="141" t="s">
        <v>471</v>
      </c>
      <c r="AF6" s="142" t="s">
        <v>471</v>
      </c>
      <c r="AG6" s="142" t="s">
        <v>471</v>
      </c>
      <c r="AH6" s="161"/>
      <c r="AI6" s="158"/>
      <c r="AJ6" s="141" t="s">
        <v>471</v>
      </c>
      <c r="AK6" s="142" t="s">
        <v>471</v>
      </c>
      <c r="AL6" s="142" t="s">
        <v>471</v>
      </c>
      <c r="AM6" s="141" t="s">
        <v>471</v>
      </c>
      <c r="AN6" s="142" t="s">
        <v>471</v>
      </c>
      <c r="AO6" s="142" t="s">
        <v>471</v>
      </c>
      <c r="AP6" s="161"/>
      <c r="AQ6" s="158"/>
      <c r="AR6" s="141" t="s">
        <v>471</v>
      </c>
      <c r="AS6" s="142" t="s">
        <v>471</v>
      </c>
      <c r="AT6" s="142" t="s">
        <v>471</v>
      </c>
      <c r="AU6" s="141" t="s">
        <v>471</v>
      </c>
      <c r="AV6" s="142" t="s">
        <v>471</v>
      </c>
      <c r="AW6" s="142" t="s">
        <v>471</v>
      </c>
      <c r="AX6" s="161"/>
      <c r="AY6" s="158"/>
      <c r="AZ6" s="141" t="s">
        <v>471</v>
      </c>
      <c r="BA6" s="142" t="s">
        <v>471</v>
      </c>
      <c r="BB6" s="142" t="s">
        <v>471</v>
      </c>
      <c r="BC6" s="141" t="s">
        <v>471</v>
      </c>
      <c r="BD6" s="142" t="s">
        <v>471</v>
      </c>
      <c r="BE6" s="142" t="s">
        <v>471</v>
      </c>
    </row>
    <row r="7" spans="1:57" s="61" customFormat="1" ht="12" customHeight="1">
      <c r="A7" s="48" t="s">
        <v>472</v>
      </c>
      <c r="B7" s="48">
        <v>9000</v>
      </c>
      <c r="C7" s="48" t="s">
        <v>468</v>
      </c>
      <c r="D7" s="70">
        <f aca="true" t="shared" si="0" ref="D7:I7">SUM(D8:D34)</f>
        <v>1365965</v>
      </c>
      <c r="E7" s="70">
        <f t="shared" si="0"/>
        <v>3788199</v>
      </c>
      <c r="F7" s="70">
        <f t="shared" si="0"/>
        <v>5154164</v>
      </c>
      <c r="G7" s="70">
        <f t="shared" si="0"/>
        <v>21451</v>
      </c>
      <c r="H7" s="70">
        <f t="shared" si="0"/>
        <v>1599596</v>
      </c>
      <c r="I7" s="70">
        <f t="shared" si="0"/>
        <v>1621047</v>
      </c>
      <c r="J7" s="49">
        <f>COUNTIF(J8:J34,"&lt;&gt;")</f>
        <v>22</v>
      </c>
      <c r="K7" s="49">
        <f>COUNTIF(K8:K34,"&lt;&gt;")</f>
        <v>22</v>
      </c>
      <c r="L7" s="70">
        <f aca="true" t="shared" si="1" ref="L7:Q7">SUM(L8:L34)</f>
        <v>1332520</v>
      </c>
      <c r="M7" s="70">
        <f t="shared" si="1"/>
        <v>3704970</v>
      </c>
      <c r="N7" s="70">
        <f t="shared" si="1"/>
        <v>5037490</v>
      </c>
      <c r="O7" s="70">
        <f t="shared" si="1"/>
        <v>14397</v>
      </c>
      <c r="P7" s="70">
        <f t="shared" si="1"/>
        <v>1428364</v>
      </c>
      <c r="Q7" s="70">
        <f t="shared" si="1"/>
        <v>1442761</v>
      </c>
      <c r="R7" s="49">
        <f>COUNTIF(R8:R34,"&lt;&gt;")</f>
        <v>6</v>
      </c>
      <c r="S7" s="49">
        <f>COUNTIF(S8:S34,"&lt;&gt;")</f>
        <v>6</v>
      </c>
      <c r="T7" s="70">
        <f aca="true" t="shared" si="2" ref="T7:Y7">SUM(T8:T34)</f>
        <v>33445</v>
      </c>
      <c r="U7" s="70">
        <f t="shared" si="2"/>
        <v>83229</v>
      </c>
      <c r="V7" s="70">
        <f t="shared" si="2"/>
        <v>116674</v>
      </c>
      <c r="W7" s="70">
        <f t="shared" si="2"/>
        <v>7054</v>
      </c>
      <c r="X7" s="70">
        <f t="shared" si="2"/>
        <v>171232</v>
      </c>
      <c r="Y7" s="70">
        <f t="shared" si="2"/>
        <v>178286</v>
      </c>
      <c r="Z7" s="49">
        <f>COUNTIF(Z8:Z34,"&lt;&gt;")</f>
        <v>0</v>
      </c>
      <c r="AA7" s="49">
        <f>COUNTIF(AA8:AA34,"&lt;&gt;")</f>
        <v>0</v>
      </c>
      <c r="AB7" s="70">
        <f aca="true" t="shared" si="3" ref="AB7:AG7">SUM(AB8:AB34)</f>
        <v>0</v>
      </c>
      <c r="AC7" s="70">
        <f t="shared" si="3"/>
        <v>0</v>
      </c>
      <c r="AD7" s="70">
        <f t="shared" si="3"/>
        <v>0</v>
      </c>
      <c r="AE7" s="70">
        <f t="shared" si="3"/>
        <v>0</v>
      </c>
      <c r="AF7" s="70">
        <f t="shared" si="3"/>
        <v>0</v>
      </c>
      <c r="AG7" s="70">
        <f t="shared" si="3"/>
        <v>0</v>
      </c>
      <c r="AH7" s="49">
        <f>COUNTIF(AH8:AH34,"&lt;&gt;")</f>
        <v>0</v>
      </c>
      <c r="AI7" s="49">
        <f>COUNTIF(AI8:AI34,"&lt;&gt;")</f>
        <v>0</v>
      </c>
      <c r="AJ7" s="70">
        <f aca="true" t="shared" si="4" ref="AJ7:AO7">SUM(AJ8:AJ34)</f>
        <v>0</v>
      </c>
      <c r="AK7" s="70">
        <f t="shared" si="4"/>
        <v>0</v>
      </c>
      <c r="AL7" s="70">
        <f t="shared" si="4"/>
        <v>0</v>
      </c>
      <c r="AM7" s="70">
        <f t="shared" si="4"/>
        <v>0</v>
      </c>
      <c r="AN7" s="70">
        <f t="shared" si="4"/>
        <v>0</v>
      </c>
      <c r="AO7" s="70">
        <f t="shared" si="4"/>
        <v>0</v>
      </c>
      <c r="AP7" s="49">
        <f>COUNTIF(AP8:AP34,"&lt;&gt;")</f>
        <v>0</v>
      </c>
      <c r="AQ7" s="49">
        <f>COUNTIF(AQ8:AQ34,"&lt;&gt;")</f>
        <v>0</v>
      </c>
      <c r="AR7" s="70">
        <f aca="true" t="shared" si="5" ref="AR7:AW7">SUM(AR8:AR34)</f>
        <v>0</v>
      </c>
      <c r="AS7" s="70">
        <f t="shared" si="5"/>
        <v>0</v>
      </c>
      <c r="AT7" s="70">
        <f t="shared" si="5"/>
        <v>0</v>
      </c>
      <c r="AU7" s="70">
        <f t="shared" si="5"/>
        <v>0</v>
      </c>
      <c r="AV7" s="70">
        <f t="shared" si="5"/>
        <v>0</v>
      </c>
      <c r="AW7" s="70">
        <f t="shared" si="5"/>
        <v>0</v>
      </c>
      <c r="AX7" s="49">
        <f>COUNTIF(AX8:AX34,"&lt;&gt;")</f>
        <v>0</v>
      </c>
      <c r="AY7" s="49">
        <f>COUNTIF(AY8:AY34,"&lt;&gt;")</f>
        <v>0</v>
      </c>
      <c r="AZ7" s="70">
        <f aca="true" t="shared" si="6" ref="AZ7:BE7">SUM(AZ8:AZ34)</f>
        <v>0</v>
      </c>
      <c r="BA7" s="70">
        <f t="shared" si="6"/>
        <v>0</v>
      </c>
      <c r="BB7" s="70">
        <f t="shared" si="6"/>
        <v>0</v>
      </c>
      <c r="BC7" s="70">
        <f t="shared" si="6"/>
        <v>0</v>
      </c>
      <c r="BD7" s="70">
        <f t="shared" si="6"/>
        <v>0</v>
      </c>
      <c r="BE7" s="70">
        <f t="shared" si="6"/>
        <v>0</v>
      </c>
    </row>
    <row r="8" spans="1:57" s="50" customFormat="1" ht="12" customHeight="1">
      <c r="A8" s="51" t="s">
        <v>472</v>
      </c>
      <c r="B8" s="64" t="s">
        <v>473</v>
      </c>
      <c r="C8" s="51" t="s">
        <v>474</v>
      </c>
      <c r="D8" s="72">
        <f aca="true" t="shared" si="7" ref="D8:D34">SUM(L8,T8,AB8,AJ8,AR8,AZ8)</f>
        <v>0</v>
      </c>
      <c r="E8" s="72">
        <f aca="true" t="shared" si="8" ref="E8:E34">SUM(M8,U8,AC8,AK8,AS8,BA8)</f>
        <v>0</v>
      </c>
      <c r="F8" s="72">
        <f aca="true" t="shared" si="9" ref="F8:F34">SUM(D8:E8)</f>
        <v>0</v>
      </c>
      <c r="G8" s="72">
        <f aca="true" t="shared" si="10" ref="G8:G34">SUM(O8,W8,AE8,AM8,AU8,BC8)</f>
        <v>0</v>
      </c>
      <c r="H8" s="72">
        <f aca="true" t="shared" si="11" ref="H8:H34">SUM(P8,X8,AF8,AN8,AV8,BD8)</f>
        <v>0</v>
      </c>
      <c r="I8" s="72">
        <f aca="true" t="shared" si="12" ref="I8:I34">SUM(G8:H8)</f>
        <v>0</v>
      </c>
      <c r="J8" s="65"/>
      <c r="K8" s="52"/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2">
        <v>0</v>
      </c>
      <c r="R8" s="65"/>
      <c r="S8" s="52"/>
      <c r="T8" s="72">
        <v>0</v>
      </c>
      <c r="U8" s="72">
        <v>0</v>
      </c>
      <c r="V8" s="72">
        <v>0</v>
      </c>
      <c r="W8" s="72">
        <v>0</v>
      </c>
      <c r="X8" s="72">
        <v>0</v>
      </c>
      <c r="Y8" s="72">
        <v>0</v>
      </c>
      <c r="Z8" s="65"/>
      <c r="AA8" s="52"/>
      <c r="AB8" s="72">
        <v>0</v>
      </c>
      <c r="AC8" s="72">
        <v>0</v>
      </c>
      <c r="AD8" s="72">
        <v>0</v>
      </c>
      <c r="AE8" s="72">
        <v>0</v>
      </c>
      <c r="AF8" s="72">
        <v>0</v>
      </c>
      <c r="AG8" s="72">
        <v>0</v>
      </c>
      <c r="AH8" s="65"/>
      <c r="AI8" s="52"/>
      <c r="AJ8" s="72">
        <v>0</v>
      </c>
      <c r="AK8" s="72">
        <v>0</v>
      </c>
      <c r="AL8" s="72">
        <v>0</v>
      </c>
      <c r="AM8" s="72">
        <v>0</v>
      </c>
      <c r="AN8" s="72">
        <v>0</v>
      </c>
      <c r="AO8" s="72">
        <v>0</v>
      </c>
      <c r="AP8" s="65"/>
      <c r="AQ8" s="52"/>
      <c r="AR8" s="72">
        <v>0</v>
      </c>
      <c r="AS8" s="72">
        <v>0</v>
      </c>
      <c r="AT8" s="72">
        <v>0</v>
      </c>
      <c r="AU8" s="72">
        <v>0</v>
      </c>
      <c r="AV8" s="72">
        <v>0</v>
      </c>
      <c r="AW8" s="72">
        <v>0</v>
      </c>
      <c r="AX8" s="65"/>
      <c r="AY8" s="52"/>
      <c r="AZ8" s="72">
        <v>0</v>
      </c>
      <c r="BA8" s="72">
        <v>0</v>
      </c>
      <c r="BB8" s="72">
        <v>0</v>
      </c>
      <c r="BC8" s="72">
        <v>0</v>
      </c>
      <c r="BD8" s="72">
        <v>0</v>
      </c>
      <c r="BE8" s="72">
        <v>0</v>
      </c>
    </row>
    <row r="9" spans="1:57" s="50" customFormat="1" ht="12" customHeight="1">
      <c r="A9" s="51" t="s">
        <v>472</v>
      </c>
      <c r="B9" s="64" t="s">
        <v>475</v>
      </c>
      <c r="C9" s="51" t="s">
        <v>476</v>
      </c>
      <c r="D9" s="72">
        <f t="shared" si="7"/>
        <v>0</v>
      </c>
      <c r="E9" s="72">
        <f t="shared" si="8"/>
        <v>0</v>
      </c>
      <c r="F9" s="72">
        <f t="shared" si="9"/>
        <v>0</v>
      </c>
      <c r="G9" s="72">
        <f t="shared" si="10"/>
        <v>0</v>
      </c>
      <c r="H9" s="72">
        <f t="shared" si="11"/>
        <v>0</v>
      </c>
      <c r="I9" s="72">
        <f t="shared" si="12"/>
        <v>0</v>
      </c>
      <c r="J9" s="65"/>
      <c r="K9" s="52"/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65"/>
      <c r="S9" s="52"/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0</v>
      </c>
      <c r="Z9" s="65"/>
      <c r="AA9" s="52"/>
      <c r="AB9" s="72">
        <v>0</v>
      </c>
      <c r="AC9" s="72">
        <v>0</v>
      </c>
      <c r="AD9" s="72">
        <v>0</v>
      </c>
      <c r="AE9" s="72">
        <v>0</v>
      </c>
      <c r="AF9" s="72">
        <v>0</v>
      </c>
      <c r="AG9" s="72">
        <v>0</v>
      </c>
      <c r="AH9" s="65"/>
      <c r="AI9" s="52"/>
      <c r="AJ9" s="72">
        <v>0</v>
      </c>
      <c r="AK9" s="72">
        <v>0</v>
      </c>
      <c r="AL9" s="72">
        <v>0</v>
      </c>
      <c r="AM9" s="72">
        <v>0</v>
      </c>
      <c r="AN9" s="72">
        <v>0</v>
      </c>
      <c r="AO9" s="72">
        <v>0</v>
      </c>
      <c r="AP9" s="65"/>
      <c r="AQ9" s="52"/>
      <c r="AR9" s="72">
        <v>0</v>
      </c>
      <c r="AS9" s="72">
        <v>0</v>
      </c>
      <c r="AT9" s="72">
        <v>0</v>
      </c>
      <c r="AU9" s="72">
        <v>0</v>
      </c>
      <c r="AV9" s="72">
        <v>0</v>
      </c>
      <c r="AW9" s="72">
        <v>0</v>
      </c>
      <c r="AX9" s="65"/>
      <c r="AY9" s="52"/>
      <c r="AZ9" s="72">
        <v>0</v>
      </c>
      <c r="BA9" s="72">
        <v>0</v>
      </c>
      <c r="BB9" s="72">
        <v>0</v>
      </c>
      <c r="BC9" s="72">
        <v>0</v>
      </c>
      <c r="BD9" s="72">
        <v>0</v>
      </c>
      <c r="BE9" s="72">
        <v>0</v>
      </c>
    </row>
    <row r="10" spans="1:57" s="50" customFormat="1" ht="12" customHeight="1">
      <c r="A10" s="51" t="s">
        <v>472</v>
      </c>
      <c r="B10" s="64" t="s">
        <v>477</v>
      </c>
      <c r="C10" s="51" t="s">
        <v>478</v>
      </c>
      <c r="D10" s="72">
        <f t="shared" si="7"/>
        <v>38329</v>
      </c>
      <c r="E10" s="72">
        <f t="shared" si="8"/>
        <v>854864</v>
      </c>
      <c r="F10" s="72">
        <f t="shared" si="9"/>
        <v>893193</v>
      </c>
      <c r="G10" s="72">
        <f t="shared" si="10"/>
        <v>5817</v>
      </c>
      <c r="H10" s="72">
        <f t="shared" si="11"/>
        <v>340505</v>
      </c>
      <c r="I10" s="72">
        <f t="shared" si="12"/>
        <v>346322</v>
      </c>
      <c r="J10" s="65" t="s">
        <v>695</v>
      </c>
      <c r="K10" s="52" t="s">
        <v>696</v>
      </c>
      <c r="L10" s="72">
        <v>38329</v>
      </c>
      <c r="M10" s="72">
        <v>854864</v>
      </c>
      <c r="N10" s="72">
        <v>893193</v>
      </c>
      <c r="O10" s="72">
        <v>5817</v>
      </c>
      <c r="P10" s="72">
        <v>302945</v>
      </c>
      <c r="Q10" s="72">
        <v>308762</v>
      </c>
      <c r="R10" s="65" t="s">
        <v>697</v>
      </c>
      <c r="S10" s="52" t="s">
        <v>698</v>
      </c>
      <c r="T10" s="72">
        <v>0</v>
      </c>
      <c r="U10" s="72">
        <v>0</v>
      </c>
      <c r="V10" s="72">
        <v>0</v>
      </c>
      <c r="W10" s="72">
        <v>0</v>
      </c>
      <c r="X10" s="72">
        <v>37560</v>
      </c>
      <c r="Y10" s="72">
        <v>37560</v>
      </c>
      <c r="Z10" s="65"/>
      <c r="AA10" s="52"/>
      <c r="AB10" s="72">
        <v>0</v>
      </c>
      <c r="AC10" s="72">
        <v>0</v>
      </c>
      <c r="AD10" s="72">
        <v>0</v>
      </c>
      <c r="AE10" s="72">
        <v>0</v>
      </c>
      <c r="AF10" s="72">
        <v>0</v>
      </c>
      <c r="AG10" s="72">
        <v>0</v>
      </c>
      <c r="AH10" s="65"/>
      <c r="AI10" s="52"/>
      <c r="AJ10" s="72">
        <v>0</v>
      </c>
      <c r="AK10" s="72">
        <v>0</v>
      </c>
      <c r="AL10" s="72">
        <v>0</v>
      </c>
      <c r="AM10" s="72">
        <v>0</v>
      </c>
      <c r="AN10" s="72">
        <v>0</v>
      </c>
      <c r="AO10" s="72">
        <v>0</v>
      </c>
      <c r="AP10" s="65"/>
      <c r="AQ10" s="52"/>
      <c r="AR10" s="72">
        <v>0</v>
      </c>
      <c r="AS10" s="72">
        <v>0</v>
      </c>
      <c r="AT10" s="72">
        <v>0</v>
      </c>
      <c r="AU10" s="72">
        <v>0</v>
      </c>
      <c r="AV10" s="72">
        <v>0</v>
      </c>
      <c r="AW10" s="72">
        <v>0</v>
      </c>
      <c r="AX10" s="65"/>
      <c r="AY10" s="52"/>
      <c r="AZ10" s="72">
        <v>0</v>
      </c>
      <c r="BA10" s="72">
        <v>0</v>
      </c>
      <c r="BB10" s="72">
        <v>0</v>
      </c>
      <c r="BC10" s="72">
        <v>0</v>
      </c>
      <c r="BD10" s="72">
        <v>0</v>
      </c>
      <c r="BE10" s="72">
        <v>0</v>
      </c>
    </row>
    <row r="11" spans="1:57" s="50" customFormat="1" ht="12" customHeight="1">
      <c r="A11" s="51" t="s">
        <v>472</v>
      </c>
      <c r="B11" s="64" t="s">
        <v>479</v>
      </c>
      <c r="C11" s="51" t="s">
        <v>480</v>
      </c>
      <c r="D11" s="72">
        <f t="shared" si="7"/>
        <v>0</v>
      </c>
      <c r="E11" s="72">
        <f t="shared" si="8"/>
        <v>0</v>
      </c>
      <c r="F11" s="72">
        <f t="shared" si="9"/>
        <v>0</v>
      </c>
      <c r="G11" s="72">
        <f t="shared" si="10"/>
        <v>0</v>
      </c>
      <c r="H11" s="72">
        <f t="shared" si="11"/>
        <v>162675</v>
      </c>
      <c r="I11" s="72">
        <f t="shared" si="12"/>
        <v>162675</v>
      </c>
      <c r="J11" s="65" t="s">
        <v>697</v>
      </c>
      <c r="K11" s="52" t="s">
        <v>698</v>
      </c>
      <c r="L11" s="72">
        <v>0</v>
      </c>
      <c r="M11" s="72">
        <v>0</v>
      </c>
      <c r="N11" s="72">
        <v>0</v>
      </c>
      <c r="O11" s="72">
        <v>0</v>
      </c>
      <c r="P11" s="72">
        <v>162675</v>
      </c>
      <c r="Q11" s="72">
        <v>162675</v>
      </c>
      <c r="R11" s="65"/>
      <c r="S11" s="52"/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65"/>
      <c r="AA11" s="52"/>
      <c r="AB11" s="72">
        <v>0</v>
      </c>
      <c r="AC11" s="72">
        <v>0</v>
      </c>
      <c r="AD11" s="72">
        <v>0</v>
      </c>
      <c r="AE11" s="72">
        <v>0</v>
      </c>
      <c r="AF11" s="72">
        <v>0</v>
      </c>
      <c r="AG11" s="72">
        <v>0</v>
      </c>
      <c r="AH11" s="65"/>
      <c r="AI11" s="52"/>
      <c r="AJ11" s="72">
        <v>0</v>
      </c>
      <c r="AK11" s="72">
        <v>0</v>
      </c>
      <c r="AL11" s="72">
        <v>0</v>
      </c>
      <c r="AM11" s="72">
        <v>0</v>
      </c>
      <c r="AN11" s="72">
        <v>0</v>
      </c>
      <c r="AO11" s="72">
        <v>0</v>
      </c>
      <c r="AP11" s="65"/>
      <c r="AQ11" s="52"/>
      <c r="AR11" s="72">
        <v>0</v>
      </c>
      <c r="AS11" s="72">
        <v>0</v>
      </c>
      <c r="AT11" s="72">
        <v>0</v>
      </c>
      <c r="AU11" s="72">
        <v>0</v>
      </c>
      <c r="AV11" s="72">
        <v>0</v>
      </c>
      <c r="AW11" s="72">
        <v>0</v>
      </c>
      <c r="AX11" s="65"/>
      <c r="AY11" s="52"/>
      <c r="AZ11" s="72">
        <v>0</v>
      </c>
      <c r="BA11" s="72">
        <v>0</v>
      </c>
      <c r="BB11" s="72">
        <v>0</v>
      </c>
      <c r="BC11" s="72">
        <v>0</v>
      </c>
      <c r="BD11" s="72">
        <v>0</v>
      </c>
      <c r="BE11" s="72">
        <v>0</v>
      </c>
    </row>
    <row r="12" spans="1:57" s="50" customFormat="1" ht="12" customHeight="1">
      <c r="A12" s="53" t="s">
        <v>472</v>
      </c>
      <c r="B12" s="54" t="s">
        <v>481</v>
      </c>
      <c r="C12" s="53" t="s">
        <v>482</v>
      </c>
      <c r="D12" s="74">
        <f t="shared" si="7"/>
        <v>0</v>
      </c>
      <c r="E12" s="74">
        <f t="shared" si="8"/>
        <v>0</v>
      </c>
      <c r="F12" s="74">
        <f t="shared" si="9"/>
        <v>0</v>
      </c>
      <c r="G12" s="74">
        <f t="shared" si="10"/>
        <v>0</v>
      </c>
      <c r="H12" s="74">
        <f t="shared" si="11"/>
        <v>0</v>
      </c>
      <c r="I12" s="74">
        <f t="shared" si="12"/>
        <v>0</v>
      </c>
      <c r="J12" s="54"/>
      <c r="K12" s="53"/>
      <c r="L12" s="74">
        <v>0</v>
      </c>
      <c r="M12" s="74">
        <v>0</v>
      </c>
      <c r="N12" s="74">
        <v>0</v>
      </c>
      <c r="O12" s="74">
        <v>0</v>
      </c>
      <c r="P12" s="74">
        <v>0</v>
      </c>
      <c r="Q12" s="74">
        <v>0</v>
      </c>
      <c r="R12" s="54"/>
      <c r="S12" s="53"/>
      <c r="T12" s="74">
        <v>0</v>
      </c>
      <c r="U12" s="74">
        <v>0</v>
      </c>
      <c r="V12" s="74">
        <v>0</v>
      </c>
      <c r="W12" s="74">
        <v>0</v>
      </c>
      <c r="X12" s="74">
        <v>0</v>
      </c>
      <c r="Y12" s="74">
        <v>0</v>
      </c>
      <c r="Z12" s="54"/>
      <c r="AA12" s="53"/>
      <c r="AB12" s="74">
        <v>0</v>
      </c>
      <c r="AC12" s="74">
        <v>0</v>
      </c>
      <c r="AD12" s="74">
        <v>0</v>
      </c>
      <c r="AE12" s="74">
        <v>0</v>
      </c>
      <c r="AF12" s="74">
        <v>0</v>
      </c>
      <c r="AG12" s="74">
        <v>0</v>
      </c>
      <c r="AH12" s="54"/>
      <c r="AI12" s="53"/>
      <c r="AJ12" s="74">
        <v>0</v>
      </c>
      <c r="AK12" s="74">
        <v>0</v>
      </c>
      <c r="AL12" s="74">
        <v>0</v>
      </c>
      <c r="AM12" s="74">
        <v>0</v>
      </c>
      <c r="AN12" s="74">
        <v>0</v>
      </c>
      <c r="AO12" s="74">
        <v>0</v>
      </c>
      <c r="AP12" s="54"/>
      <c r="AQ12" s="53"/>
      <c r="AR12" s="74">
        <v>0</v>
      </c>
      <c r="AS12" s="74">
        <v>0</v>
      </c>
      <c r="AT12" s="74">
        <v>0</v>
      </c>
      <c r="AU12" s="74">
        <v>0</v>
      </c>
      <c r="AV12" s="74">
        <v>0</v>
      </c>
      <c r="AW12" s="74">
        <v>0</v>
      </c>
      <c r="AX12" s="54"/>
      <c r="AY12" s="53"/>
      <c r="AZ12" s="74">
        <v>0</v>
      </c>
      <c r="BA12" s="74">
        <v>0</v>
      </c>
      <c r="BB12" s="74">
        <v>0</v>
      </c>
      <c r="BC12" s="74">
        <v>0</v>
      </c>
      <c r="BD12" s="74">
        <v>0</v>
      </c>
      <c r="BE12" s="74">
        <v>0</v>
      </c>
    </row>
    <row r="13" spans="1:57" s="50" customFormat="1" ht="12" customHeight="1">
      <c r="A13" s="53" t="s">
        <v>472</v>
      </c>
      <c r="B13" s="54" t="s">
        <v>483</v>
      </c>
      <c r="C13" s="53" t="s">
        <v>484</v>
      </c>
      <c r="D13" s="74">
        <f t="shared" si="7"/>
        <v>0</v>
      </c>
      <c r="E13" s="74">
        <f t="shared" si="8"/>
        <v>0</v>
      </c>
      <c r="F13" s="74">
        <f t="shared" si="9"/>
        <v>0</v>
      </c>
      <c r="G13" s="74">
        <f t="shared" si="10"/>
        <v>0</v>
      </c>
      <c r="H13" s="74">
        <f t="shared" si="11"/>
        <v>0</v>
      </c>
      <c r="I13" s="74">
        <f t="shared" si="12"/>
        <v>0</v>
      </c>
      <c r="J13" s="54"/>
      <c r="K13" s="53"/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74">
        <v>0</v>
      </c>
      <c r="R13" s="54"/>
      <c r="S13" s="53"/>
      <c r="T13" s="74">
        <v>0</v>
      </c>
      <c r="U13" s="74">
        <v>0</v>
      </c>
      <c r="V13" s="74">
        <v>0</v>
      </c>
      <c r="W13" s="74">
        <v>0</v>
      </c>
      <c r="X13" s="74">
        <v>0</v>
      </c>
      <c r="Y13" s="74">
        <v>0</v>
      </c>
      <c r="Z13" s="54"/>
      <c r="AA13" s="53"/>
      <c r="AB13" s="74">
        <v>0</v>
      </c>
      <c r="AC13" s="74">
        <v>0</v>
      </c>
      <c r="AD13" s="74">
        <v>0</v>
      </c>
      <c r="AE13" s="74">
        <v>0</v>
      </c>
      <c r="AF13" s="74">
        <v>0</v>
      </c>
      <c r="AG13" s="74">
        <v>0</v>
      </c>
      <c r="AH13" s="54"/>
      <c r="AI13" s="53"/>
      <c r="AJ13" s="74">
        <v>0</v>
      </c>
      <c r="AK13" s="74">
        <v>0</v>
      </c>
      <c r="AL13" s="74">
        <v>0</v>
      </c>
      <c r="AM13" s="74">
        <v>0</v>
      </c>
      <c r="AN13" s="74">
        <v>0</v>
      </c>
      <c r="AO13" s="74">
        <v>0</v>
      </c>
      <c r="AP13" s="54"/>
      <c r="AQ13" s="53"/>
      <c r="AR13" s="74">
        <v>0</v>
      </c>
      <c r="AS13" s="74">
        <v>0</v>
      </c>
      <c r="AT13" s="74">
        <v>0</v>
      </c>
      <c r="AU13" s="74">
        <v>0</v>
      </c>
      <c r="AV13" s="74">
        <v>0</v>
      </c>
      <c r="AW13" s="74">
        <v>0</v>
      </c>
      <c r="AX13" s="54"/>
      <c r="AY13" s="53"/>
      <c r="AZ13" s="74">
        <v>0</v>
      </c>
      <c r="BA13" s="74">
        <v>0</v>
      </c>
      <c r="BB13" s="74">
        <v>0</v>
      </c>
      <c r="BC13" s="74">
        <v>0</v>
      </c>
      <c r="BD13" s="74">
        <v>0</v>
      </c>
      <c r="BE13" s="74">
        <v>0</v>
      </c>
    </row>
    <row r="14" spans="1:57" s="50" customFormat="1" ht="12" customHeight="1">
      <c r="A14" s="53" t="s">
        <v>472</v>
      </c>
      <c r="B14" s="54" t="s">
        <v>485</v>
      </c>
      <c r="C14" s="53" t="s">
        <v>486</v>
      </c>
      <c r="D14" s="74">
        <f t="shared" si="7"/>
        <v>66200</v>
      </c>
      <c r="E14" s="74">
        <f t="shared" si="8"/>
        <v>762886</v>
      </c>
      <c r="F14" s="74">
        <f t="shared" si="9"/>
        <v>829086</v>
      </c>
      <c r="G14" s="74">
        <f t="shared" si="10"/>
        <v>0</v>
      </c>
      <c r="H14" s="74">
        <f t="shared" si="11"/>
        <v>165903</v>
      </c>
      <c r="I14" s="74">
        <f t="shared" si="12"/>
        <v>165903</v>
      </c>
      <c r="J14" s="54" t="s">
        <v>699</v>
      </c>
      <c r="K14" s="53" t="s">
        <v>700</v>
      </c>
      <c r="L14" s="74">
        <v>66200</v>
      </c>
      <c r="M14" s="74">
        <v>762886</v>
      </c>
      <c r="N14" s="74">
        <v>829086</v>
      </c>
      <c r="O14" s="74">
        <v>0</v>
      </c>
      <c r="P14" s="74">
        <v>165903</v>
      </c>
      <c r="Q14" s="74">
        <v>165903</v>
      </c>
      <c r="R14" s="54"/>
      <c r="S14" s="53"/>
      <c r="T14" s="74">
        <v>0</v>
      </c>
      <c r="U14" s="74">
        <v>0</v>
      </c>
      <c r="V14" s="74">
        <v>0</v>
      </c>
      <c r="W14" s="74">
        <v>0</v>
      </c>
      <c r="X14" s="74">
        <v>0</v>
      </c>
      <c r="Y14" s="74">
        <v>0</v>
      </c>
      <c r="Z14" s="54"/>
      <c r="AA14" s="53"/>
      <c r="AB14" s="74">
        <v>0</v>
      </c>
      <c r="AC14" s="74">
        <v>0</v>
      </c>
      <c r="AD14" s="74">
        <v>0</v>
      </c>
      <c r="AE14" s="74">
        <v>0</v>
      </c>
      <c r="AF14" s="74">
        <v>0</v>
      </c>
      <c r="AG14" s="74">
        <v>0</v>
      </c>
      <c r="AH14" s="54"/>
      <c r="AI14" s="53"/>
      <c r="AJ14" s="74">
        <v>0</v>
      </c>
      <c r="AK14" s="74">
        <v>0</v>
      </c>
      <c r="AL14" s="74">
        <v>0</v>
      </c>
      <c r="AM14" s="74">
        <v>0</v>
      </c>
      <c r="AN14" s="74">
        <v>0</v>
      </c>
      <c r="AO14" s="74">
        <v>0</v>
      </c>
      <c r="AP14" s="54"/>
      <c r="AQ14" s="53"/>
      <c r="AR14" s="74">
        <v>0</v>
      </c>
      <c r="AS14" s="74">
        <v>0</v>
      </c>
      <c r="AT14" s="74">
        <v>0</v>
      </c>
      <c r="AU14" s="74">
        <v>0</v>
      </c>
      <c r="AV14" s="74">
        <v>0</v>
      </c>
      <c r="AW14" s="74">
        <v>0</v>
      </c>
      <c r="AX14" s="54"/>
      <c r="AY14" s="53"/>
      <c r="AZ14" s="74">
        <v>0</v>
      </c>
      <c r="BA14" s="74">
        <v>0</v>
      </c>
      <c r="BB14" s="74">
        <v>0</v>
      </c>
      <c r="BC14" s="74">
        <v>0</v>
      </c>
      <c r="BD14" s="74">
        <v>0</v>
      </c>
      <c r="BE14" s="74">
        <v>0</v>
      </c>
    </row>
    <row r="15" spans="1:57" s="50" customFormat="1" ht="12" customHeight="1">
      <c r="A15" s="53" t="s">
        <v>472</v>
      </c>
      <c r="B15" s="54" t="s">
        <v>487</v>
      </c>
      <c r="C15" s="53" t="s">
        <v>488</v>
      </c>
      <c r="D15" s="74">
        <f t="shared" si="7"/>
        <v>77223</v>
      </c>
      <c r="E15" s="74">
        <f t="shared" si="8"/>
        <v>0</v>
      </c>
      <c r="F15" s="74">
        <f t="shared" si="9"/>
        <v>77223</v>
      </c>
      <c r="G15" s="74">
        <f t="shared" si="10"/>
        <v>6308</v>
      </c>
      <c r="H15" s="74">
        <f t="shared" si="11"/>
        <v>85398</v>
      </c>
      <c r="I15" s="74">
        <f t="shared" si="12"/>
        <v>91706</v>
      </c>
      <c r="J15" s="54" t="s">
        <v>701</v>
      </c>
      <c r="K15" s="53" t="s">
        <v>702</v>
      </c>
      <c r="L15" s="74">
        <v>77223</v>
      </c>
      <c r="M15" s="74">
        <v>0</v>
      </c>
      <c r="N15" s="74">
        <v>77223</v>
      </c>
      <c r="O15" s="74">
        <v>6308</v>
      </c>
      <c r="P15" s="74">
        <v>85398</v>
      </c>
      <c r="Q15" s="74">
        <v>91706</v>
      </c>
      <c r="R15" s="54"/>
      <c r="S15" s="53"/>
      <c r="T15" s="74">
        <v>0</v>
      </c>
      <c r="U15" s="74">
        <v>0</v>
      </c>
      <c r="V15" s="74">
        <v>0</v>
      </c>
      <c r="W15" s="74">
        <v>0</v>
      </c>
      <c r="X15" s="74">
        <v>0</v>
      </c>
      <c r="Y15" s="74">
        <v>0</v>
      </c>
      <c r="Z15" s="54"/>
      <c r="AA15" s="53"/>
      <c r="AB15" s="74">
        <v>0</v>
      </c>
      <c r="AC15" s="74">
        <v>0</v>
      </c>
      <c r="AD15" s="74">
        <v>0</v>
      </c>
      <c r="AE15" s="74">
        <v>0</v>
      </c>
      <c r="AF15" s="74">
        <v>0</v>
      </c>
      <c r="AG15" s="74">
        <v>0</v>
      </c>
      <c r="AH15" s="54"/>
      <c r="AI15" s="53"/>
      <c r="AJ15" s="74">
        <v>0</v>
      </c>
      <c r="AK15" s="74">
        <v>0</v>
      </c>
      <c r="AL15" s="74">
        <v>0</v>
      </c>
      <c r="AM15" s="74">
        <v>0</v>
      </c>
      <c r="AN15" s="74">
        <v>0</v>
      </c>
      <c r="AO15" s="74">
        <v>0</v>
      </c>
      <c r="AP15" s="54"/>
      <c r="AQ15" s="53"/>
      <c r="AR15" s="74">
        <v>0</v>
      </c>
      <c r="AS15" s="74">
        <v>0</v>
      </c>
      <c r="AT15" s="74">
        <v>0</v>
      </c>
      <c r="AU15" s="74">
        <v>0</v>
      </c>
      <c r="AV15" s="74">
        <v>0</v>
      </c>
      <c r="AW15" s="74">
        <v>0</v>
      </c>
      <c r="AX15" s="54"/>
      <c r="AY15" s="53"/>
      <c r="AZ15" s="74">
        <v>0</v>
      </c>
      <c r="BA15" s="74">
        <v>0</v>
      </c>
      <c r="BB15" s="74">
        <v>0</v>
      </c>
      <c r="BC15" s="74">
        <v>0</v>
      </c>
      <c r="BD15" s="74">
        <v>0</v>
      </c>
      <c r="BE15" s="74">
        <v>0</v>
      </c>
    </row>
    <row r="16" spans="1:57" s="50" customFormat="1" ht="12" customHeight="1">
      <c r="A16" s="53" t="s">
        <v>472</v>
      </c>
      <c r="B16" s="54" t="s">
        <v>489</v>
      </c>
      <c r="C16" s="53" t="s">
        <v>490</v>
      </c>
      <c r="D16" s="74">
        <f t="shared" si="7"/>
        <v>0</v>
      </c>
      <c r="E16" s="74">
        <f t="shared" si="8"/>
        <v>400055</v>
      </c>
      <c r="F16" s="74">
        <f t="shared" si="9"/>
        <v>400055</v>
      </c>
      <c r="G16" s="74">
        <f t="shared" si="10"/>
        <v>0</v>
      </c>
      <c r="H16" s="74">
        <f t="shared" si="11"/>
        <v>89017</v>
      </c>
      <c r="I16" s="74">
        <f t="shared" si="12"/>
        <v>89017</v>
      </c>
      <c r="J16" s="54" t="s">
        <v>703</v>
      </c>
      <c r="K16" s="53" t="s">
        <v>704</v>
      </c>
      <c r="L16" s="74">
        <v>0</v>
      </c>
      <c r="M16" s="74">
        <v>400055</v>
      </c>
      <c r="N16" s="74">
        <v>400055</v>
      </c>
      <c r="O16" s="74">
        <v>0</v>
      </c>
      <c r="P16" s="74">
        <v>89017</v>
      </c>
      <c r="Q16" s="74">
        <v>89017</v>
      </c>
      <c r="R16" s="54"/>
      <c r="S16" s="53"/>
      <c r="T16" s="74">
        <v>0</v>
      </c>
      <c r="U16" s="74">
        <v>0</v>
      </c>
      <c r="V16" s="74">
        <v>0</v>
      </c>
      <c r="W16" s="74">
        <v>0</v>
      </c>
      <c r="X16" s="74">
        <v>0</v>
      </c>
      <c r="Y16" s="74">
        <v>0</v>
      </c>
      <c r="Z16" s="54"/>
      <c r="AA16" s="53"/>
      <c r="AB16" s="74">
        <v>0</v>
      </c>
      <c r="AC16" s="74">
        <v>0</v>
      </c>
      <c r="AD16" s="74">
        <v>0</v>
      </c>
      <c r="AE16" s="74">
        <v>0</v>
      </c>
      <c r="AF16" s="74">
        <v>0</v>
      </c>
      <c r="AG16" s="74">
        <v>0</v>
      </c>
      <c r="AH16" s="54"/>
      <c r="AI16" s="53"/>
      <c r="AJ16" s="74">
        <v>0</v>
      </c>
      <c r="AK16" s="74">
        <v>0</v>
      </c>
      <c r="AL16" s="74">
        <v>0</v>
      </c>
      <c r="AM16" s="74">
        <v>0</v>
      </c>
      <c r="AN16" s="74">
        <v>0</v>
      </c>
      <c r="AO16" s="74">
        <v>0</v>
      </c>
      <c r="AP16" s="54"/>
      <c r="AQ16" s="53"/>
      <c r="AR16" s="74">
        <v>0</v>
      </c>
      <c r="AS16" s="74">
        <v>0</v>
      </c>
      <c r="AT16" s="74">
        <v>0</v>
      </c>
      <c r="AU16" s="74">
        <v>0</v>
      </c>
      <c r="AV16" s="74">
        <v>0</v>
      </c>
      <c r="AW16" s="74">
        <v>0</v>
      </c>
      <c r="AX16" s="54"/>
      <c r="AY16" s="53"/>
      <c r="AZ16" s="74">
        <v>0</v>
      </c>
      <c r="BA16" s="74">
        <v>0</v>
      </c>
      <c r="BB16" s="74">
        <v>0</v>
      </c>
      <c r="BC16" s="74">
        <v>0</v>
      </c>
      <c r="BD16" s="74">
        <v>0</v>
      </c>
      <c r="BE16" s="74">
        <v>0</v>
      </c>
    </row>
    <row r="17" spans="1:57" s="50" customFormat="1" ht="12" customHeight="1">
      <c r="A17" s="53" t="s">
        <v>472</v>
      </c>
      <c r="B17" s="54" t="s">
        <v>491</v>
      </c>
      <c r="C17" s="53" t="s">
        <v>492</v>
      </c>
      <c r="D17" s="74">
        <f t="shared" si="7"/>
        <v>28530</v>
      </c>
      <c r="E17" s="74">
        <f t="shared" si="8"/>
        <v>137340</v>
      </c>
      <c r="F17" s="74">
        <f t="shared" si="9"/>
        <v>165870</v>
      </c>
      <c r="G17" s="74">
        <f t="shared" si="10"/>
        <v>0</v>
      </c>
      <c r="H17" s="74">
        <f t="shared" si="11"/>
        <v>35004</v>
      </c>
      <c r="I17" s="74">
        <f t="shared" si="12"/>
        <v>35004</v>
      </c>
      <c r="J17" s="54" t="s">
        <v>705</v>
      </c>
      <c r="K17" s="53" t="s">
        <v>706</v>
      </c>
      <c r="L17" s="74">
        <v>28530</v>
      </c>
      <c r="M17" s="74">
        <v>137340</v>
      </c>
      <c r="N17" s="74">
        <v>165870</v>
      </c>
      <c r="O17" s="74">
        <v>0</v>
      </c>
      <c r="P17" s="74">
        <v>35004</v>
      </c>
      <c r="Q17" s="74">
        <v>35004</v>
      </c>
      <c r="R17" s="54"/>
      <c r="S17" s="53"/>
      <c r="T17" s="74">
        <v>0</v>
      </c>
      <c r="U17" s="74">
        <v>0</v>
      </c>
      <c r="V17" s="74">
        <v>0</v>
      </c>
      <c r="W17" s="74">
        <v>0</v>
      </c>
      <c r="X17" s="74">
        <v>0</v>
      </c>
      <c r="Y17" s="74">
        <v>0</v>
      </c>
      <c r="Z17" s="54"/>
      <c r="AA17" s="53"/>
      <c r="AB17" s="74">
        <v>0</v>
      </c>
      <c r="AC17" s="74">
        <v>0</v>
      </c>
      <c r="AD17" s="74">
        <v>0</v>
      </c>
      <c r="AE17" s="74">
        <v>0</v>
      </c>
      <c r="AF17" s="74">
        <v>0</v>
      </c>
      <c r="AG17" s="74">
        <v>0</v>
      </c>
      <c r="AH17" s="54"/>
      <c r="AI17" s="53"/>
      <c r="AJ17" s="74">
        <v>0</v>
      </c>
      <c r="AK17" s="74">
        <v>0</v>
      </c>
      <c r="AL17" s="74">
        <v>0</v>
      </c>
      <c r="AM17" s="74">
        <v>0</v>
      </c>
      <c r="AN17" s="74">
        <v>0</v>
      </c>
      <c r="AO17" s="74">
        <v>0</v>
      </c>
      <c r="AP17" s="54"/>
      <c r="AQ17" s="53"/>
      <c r="AR17" s="74">
        <v>0</v>
      </c>
      <c r="AS17" s="74">
        <v>0</v>
      </c>
      <c r="AT17" s="74">
        <v>0</v>
      </c>
      <c r="AU17" s="74">
        <v>0</v>
      </c>
      <c r="AV17" s="74">
        <v>0</v>
      </c>
      <c r="AW17" s="74">
        <v>0</v>
      </c>
      <c r="AX17" s="54"/>
      <c r="AY17" s="53"/>
      <c r="AZ17" s="74">
        <v>0</v>
      </c>
      <c r="BA17" s="74">
        <v>0</v>
      </c>
      <c r="BB17" s="74">
        <v>0</v>
      </c>
      <c r="BC17" s="74">
        <v>0</v>
      </c>
      <c r="BD17" s="74">
        <v>0</v>
      </c>
      <c r="BE17" s="74">
        <v>0</v>
      </c>
    </row>
    <row r="18" spans="1:57" s="50" customFormat="1" ht="12" customHeight="1">
      <c r="A18" s="53" t="s">
        <v>472</v>
      </c>
      <c r="B18" s="54" t="s">
        <v>493</v>
      </c>
      <c r="C18" s="53" t="s">
        <v>494</v>
      </c>
      <c r="D18" s="74">
        <f t="shared" si="7"/>
        <v>1026209</v>
      </c>
      <c r="E18" s="74">
        <f t="shared" si="8"/>
        <v>9484</v>
      </c>
      <c r="F18" s="74">
        <f t="shared" si="9"/>
        <v>1035693</v>
      </c>
      <c r="G18" s="74">
        <f t="shared" si="10"/>
        <v>0</v>
      </c>
      <c r="H18" s="74">
        <f t="shared" si="11"/>
        <v>123120</v>
      </c>
      <c r="I18" s="74">
        <f t="shared" si="12"/>
        <v>123120</v>
      </c>
      <c r="J18" s="54" t="s">
        <v>703</v>
      </c>
      <c r="K18" s="53" t="s">
        <v>704</v>
      </c>
      <c r="L18" s="74">
        <v>1026209</v>
      </c>
      <c r="M18" s="74">
        <v>9484</v>
      </c>
      <c r="N18" s="74">
        <v>1035693</v>
      </c>
      <c r="O18" s="74">
        <v>0</v>
      </c>
      <c r="P18" s="74">
        <v>123120</v>
      </c>
      <c r="Q18" s="74">
        <v>123120</v>
      </c>
      <c r="R18" s="54"/>
      <c r="S18" s="53"/>
      <c r="T18" s="74">
        <v>0</v>
      </c>
      <c r="U18" s="74">
        <v>0</v>
      </c>
      <c r="V18" s="74">
        <v>0</v>
      </c>
      <c r="W18" s="74">
        <v>0</v>
      </c>
      <c r="X18" s="74">
        <v>0</v>
      </c>
      <c r="Y18" s="74">
        <v>0</v>
      </c>
      <c r="Z18" s="54"/>
      <c r="AA18" s="53"/>
      <c r="AB18" s="74">
        <v>0</v>
      </c>
      <c r="AC18" s="74">
        <v>0</v>
      </c>
      <c r="AD18" s="74">
        <v>0</v>
      </c>
      <c r="AE18" s="74">
        <v>0</v>
      </c>
      <c r="AF18" s="74">
        <v>0</v>
      </c>
      <c r="AG18" s="74">
        <v>0</v>
      </c>
      <c r="AH18" s="54"/>
      <c r="AI18" s="53"/>
      <c r="AJ18" s="74">
        <v>0</v>
      </c>
      <c r="AK18" s="74">
        <v>0</v>
      </c>
      <c r="AL18" s="74">
        <v>0</v>
      </c>
      <c r="AM18" s="74">
        <v>0</v>
      </c>
      <c r="AN18" s="74">
        <v>0</v>
      </c>
      <c r="AO18" s="74">
        <v>0</v>
      </c>
      <c r="AP18" s="54"/>
      <c r="AQ18" s="53"/>
      <c r="AR18" s="74">
        <v>0</v>
      </c>
      <c r="AS18" s="74">
        <v>0</v>
      </c>
      <c r="AT18" s="74">
        <v>0</v>
      </c>
      <c r="AU18" s="74">
        <v>0</v>
      </c>
      <c r="AV18" s="74">
        <v>0</v>
      </c>
      <c r="AW18" s="74">
        <v>0</v>
      </c>
      <c r="AX18" s="54"/>
      <c r="AY18" s="53"/>
      <c r="AZ18" s="74">
        <v>0</v>
      </c>
      <c r="BA18" s="74">
        <v>0</v>
      </c>
      <c r="BB18" s="74">
        <v>0</v>
      </c>
      <c r="BC18" s="74">
        <v>0</v>
      </c>
      <c r="BD18" s="74">
        <v>0</v>
      </c>
      <c r="BE18" s="74">
        <v>0</v>
      </c>
    </row>
    <row r="19" spans="1:57" s="50" customFormat="1" ht="12" customHeight="1">
      <c r="A19" s="53" t="s">
        <v>472</v>
      </c>
      <c r="B19" s="54" t="s">
        <v>495</v>
      </c>
      <c r="C19" s="53" t="s">
        <v>496</v>
      </c>
      <c r="D19" s="74">
        <f t="shared" si="7"/>
        <v>34325</v>
      </c>
      <c r="E19" s="74">
        <f t="shared" si="8"/>
        <v>165237</v>
      </c>
      <c r="F19" s="74">
        <f t="shared" si="9"/>
        <v>199562</v>
      </c>
      <c r="G19" s="74">
        <f t="shared" si="10"/>
        <v>0</v>
      </c>
      <c r="H19" s="74">
        <f t="shared" si="11"/>
        <v>49006</v>
      </c>
      <c r="I19" s="74">
        <f t="shared" si="12"/>
        <v>49006</v>
      </c>
      <c r="J19" s="54" t="s">
        <v>705</v>
      </c>
      <c r="K19" s="53" t="s">
        <v>706</v>
      </c>
      <c r="L19" s="74">
        <v>34325</v>
      </c>
      <c r="M19" s="74">
        <v>165237</v>
      </c>
      <c r="N19" s="74">
        <v>199562</v>
      </c>
      <c r="O19" s="74">
        <v>0</v>
      </c>
      <c r="P19" s="74">
        <v>49006</v>
      </c>
      <c r="Q19" s="74">
        <v>49006</v>
      </c>
      <c r="R19" s="54"/>
      <c r="S19" s="53"/>
      <c r="T19" s="74">
        <v>0</v>
      </c>
      <c r="U19" s="74">
        <v>0</v>
      </c>
      <c r="V19" s="74">
        <v>0</v>
      </c>
      <c r="W19" s="74">
        <v>0</v>
      </c>
      <c r="X19" s="74">
        <v>0</v>
      </c>
      <c r="Y19" s="74">
        <v>0</v>
      </c>
      <c r="Z19" s="54"/>
      <c r="AA19" s="53"/>
      <c r="AB19" s="74">
        <v>0</v>
      </c>
      <c r="AC19" s="74">
        <v>0</v>
      </c>
      <c r="AD19" s="74">
        <v>0</v>
      </c>
      <c r="AE19" s="74">
        <v>0</v>
      </c>
      <c r="AF19" s="74">
        <v>0</v>
      </c>
      <c r="AG19" s="74">
        <v>0</v>
      </c>
      <c r="AH19" s="54"/>
      <c r="AI19" s="53"/>
      <c r="AJ19" s="74">
        <v>0</v>
      </c>
      <c r="AK19" s="74">
        <v>0</v>
      </c>
      <c r="AL19" s="74">
        <v>0</v>
      </c>
      <c r="AM19" s="74">
        <v>0</v>
      </c>
      <c r="AN19" s="74">
        <v>0</v>
      </c>
      <c r="AO19" s="74">
        <v>0</v>
      </c>
      <c r="AP19" s="54"/>
      <c r="AQ19" s="53"/>
      <c r="AR19" s="74">
        <v>0</v>
      </c>
      <c r="AS19" s="74">
        <v>0</v>
      </c>
      <c r="AT19" s="74">
        <v>0</v>
      </c>
      <c r="AU19" s="74">
        <v>0</v>
      </c>
      <c r="AV19" s="74">
        <v>0</v>
      </c>
      <c r="AW19" s="74">
        <v>0</v>
      </c>
      <c r="AX19" s="54"/>
      <c r="AY19" s="53"/>
      <c r="AZ19" s="74">
        <v>0</v>
      </c>
      <c r="BA19" s="74">
        <v>0</v>
      </c>
      <c r="BB19" s="74">
        <v>0</v>
      </c>
      <c r="BC19" s="74">
        <v>0</v>
      </c>
      <c r="BD19" s="74">
        <v>0</v>
      </c>
      <c r="BE19" s="74">
        <v>0</v>
      </c>
    </row>
    <row r="20" spans="1:57" s="50" customFormat="1" ht="12" customHeight="1">
      <c r="A20" s="53" t="s">
        <v>472</v>
      </c>
      <c r="B20" s="54" t="s">
        <v>497</v>
      </c>
      <c r="C20" s="53" t="s">
        <v>498</v>
      </c>
      <c r="D20" s="74">
        <f t="shared" si="7"/>
        <v>0</v>
      </c>
      <c r="E20" s="74">
        <f t="shared" si="8"/>
        <v>193064</v>
      </c>
      <c r="F20" s="74">
        <f t="shared" si="9"/>
        <v>193064</v>
      </c>
      <c r="G20" s="74">
        <f t="shared" si="10"/>
        <v>0</v>
      </c>
      <c r="H20" s="74">
        <f t="shared" si="11"/>
        <v>81473</v>
      </c>
      <c r="I20" s="74">
        <f t="shared" si="12"/>
        <v>81473</v>
      </c>
      <c r="J20" s="54" t="s">
        <v>707</v>
      </c>
      <c r="K20" s="53" t="s">
        <v>708</v>
      </c>
      <c r="L20" s="74">
        <v>0</v>
      </c>
      <c r="M20" s="74">
        <v>193064</v>
      </c>
      <c r="N20" s="74">
        <v>193064</v>
      </c>
      <c r="O20" s="74">
        <v>0</v>
      </c>
      <c r="P20" s="74">
        <v>81473</v>
      </c>
      <c r="Q20" s="74">
        <v>81473</v>
      </c>
      <c r="R20" s="54"/>
      <c r="S20" s="53"/>
      <c r="T20" s="74">
        <v>0</v>
      </c>
      <c r="U20" s="74">
        <v>0</v>
      </c>
      <c r="V20" s="74">
        <v>0</v>
      </c>
      <c r="W20" s="74">
        <v>0</v>
      </c>
      <c r="X20" s="74">
        <v>0</v>
      </c>
      <c r="Y20" s="74">
        <v>0</v>
      </c>
      <c r="Z20" s="54"/>
      <c r="AA20" s="53"/>
      <c r="AB20" s="74">
        <v>0</v>
      </c>
      <c r="AC20" s="74">
        <v>0</v>
      </c>
      <c r="AD20" s="74">
        <v>0</v>
      </c>
      <c r="AE20" s="74">
        <v>0</v>
      </c>
      <c r="AF20" s="74">
        <v>0</v>
      </c>
      <c r="AG20" s="74">
        <v>0</v>
      </c>
      <c r="AH20" s="54"/>
      <c r="AI20" s="53"/>
      <c r="AJ20" s="74">
        <v>0</v>
      </c>
      <c r="AK20" s="74">
        <v>0</v>
      </c>
      <c r="AL20" s="74">
        <v>0</v>
      </c>
      <c r="AM20" s="74">
        <v>0</v>
      </c>
      <c r="AN20" s="74">
        <v>0</v>
      </c>
      <c r="AO20" s="74">
        <v>0</v>
      </c>
      <c r="AP20" s="54"/>
      <c r="AQ20" s="53"/>
      <c r="AR20" s="74">
        <v>0</v>
      </c>
      <c r="AS20" s="74">
        <v>0</v>
      </c>
      <c r="AT20" s="74">
        <v>0</v>
      </c>
      <c r="AU20" s="74">
        <v>0</v>
      </c>
      <c r="AV20" s="74">
        <v>0</v>
      </c>
      <c r="AW20" s="74">
        <v>0</v>
      </c>
      <c r="AX20" s="54"/>
      <c r="AY20" s="53"/>
      <c r="AZ20" s="74">
        <v>0</v>
      </c>
      <c r="BA20" s="74">
        <v>0</v>
      </c>
      <c r="BB20" s="74">
        <v>0</v>
      </c>
      <c r="BC20" s="74">
        <v>0</v>
      </c>
      <c r="BD20" s="74">
        <v>0</v>
      </c>
      <c r="BE20" s="74">
        <v>0</v>
      </c>
    </row>
    <row r="21" spans="1:57" s="50" customFormat="1" ht="12" customHeight="1">
      <c r="A21" s="53" t="s">
        <v>472</v>
      </c>
      <c r="B21" s="54" t="s">
        <v>499</v>
      </c>
      <c r="C21" s="53" t="s">
        <v>500</v>
      </c>
      <c r="D21" s="74">
        <f t="shared" si="7"/>
        <v>13269</v>
      </c>
      <c r="E21" s="74">
        <f t="shared" si="8"/>
        <v>188120</v>
      </c>
      <c r="F21" s="74">
        <f t="shared" si="9"/>
        <v>201389</v>
      </c>
      <c r="G21" s="74">
        <f t="shared" si="10"/>
        <v>0</v>
      </c>
      <c r="H21" s="74">
        <f t="shared" si="11"/>
        <v>54702</v>
      </c>
      <c r="I21" s="74">
        <f t="shared" si="12"/>
        <v>54702</v>
      </c>
      <c r="J21" s="54" t="s">
        <v>699</v>
      </c>
      <c r="K21" s="53" t="s">
        <v>700</v>
      </c>
      <c r="L21" s="74">
        <v>13269</v>
      </c>
      <c r="M21" s="74">
        <v>188120</v>
      </c>
      <c r="N21" s="74">
        <v>201389</v>
      </c>
      <c r="O21" s="74">
        <v>0</v>
      </c>
      <c r="P21" s="74">
        <v>54702</v>
      </c>
      <c r="Q21" s="74">
        <v>54702</v>
      </c>
      <c r="R21" s="54"/>
      <c r="S21" s="53"/>
      <c r="T21" s="74">
        <v>0</v>
      </c>
      <c r="U21" s="74">
        <v>0</v>
      </c>
      <c r="V21" s="74">
        <v>0</v>
      </c>
      <c r="W21" s="74">
        <v>0</v>
      </c>
      <c r="X21" s="74">
        <v>0</v>
      </c>
      <c r="Y21" s="74">
        <v>0</v>
      </c>
      <c r="Z21" s="54"/>
      <c r="AA21" s="53"/>
      <c r="AB21" s="74">
        <v>0</v>
      </c>
      <c r="AC21" s="74">
        <v>0</v>
      </c>
      <c r="AD21" s="74">
        <v>0</v>
      </c>
      <c r="AE21" s="74">
        <v>0</v>
      </c>
      <c r="AF21" s="74">
        <v>0</v>
      </c>
      <c r="AG21" s="74">
        <v>0</v>
      </c>
      <c r="AH21" s="54"/>
      <c r="AI21" s="53"/>
      <c r="AJ21" s="74">
        <v>0</v>
      </c>
      <c r="AK21" s="74">
        <v>0</v>
      </c>
      <c r="AL21" s="74">
        <v>0</v>
      </c>
      <c r="AM21" s="74">
        <v>0</v>
      </c>
      <c r="AN21" s="74">
        <v>0</v>
      </c>
      <c r="AO21" s="74">
        <v>0</v>
      </c>
      <c r="AP21" s="54"/>
      <c r="AQ21" s="53"/>
      <c r="AR21" s="74">
        <v>0</v>
      </c>
      <c r="AS21" s="74">
        <v>0</v>
      </c>
      <c r="AT21" s="74">
        <v>0</v>
      </c>
      <c r="AU21" s="74">
        <v>0</v>
      </c>
      <c r="AV21" s="74">
        <v>0</v>
      </c>
      <c r="AW21" s="74">
        <v>0</v>
      </c>
      <c r="AX21" s="54"/>
      <c r="AY21" s="53"/>
      <c r="AZ21" s="74">
        <v>0</v>
      </c>
      <c r="BA21" s="74">
        <v>0</v>
      </c>
      <c r="BB21" s="74">
        <v>0</v>
      </c>
      <c r="BC21" s="74">
        <v>0</v>
      </c>
      <c r="BD21" s="74">
        <v>0</v>
      </c>
      <c r="BE21" s="74">
        <v>0</v>
      </c>
    </row>
    <row r="22" spans="1:57" s="50" customFormat="1" ht="12" customHeight="1">
      <c r="A22" s="53" t="s">
        <v>472</v>
      </c>
      <c r="B22" s="54" t="s">
        <v>501</v>
      </c>
      <c r="C22" s="53" t="s">
        <v>502</v>
      </c>
      <c r="D22" s="74">
        <f t="shared" si="7"/>
        <v>0</v>
      </c>
      <c r="E22" s="74">
        <f t="shared" si="8"/>
        <v>0</v>
      </c>
      <c r="F22" s="74">
        <f t="shared" si="9"/>
        <v>0</v>
      </c>
      <c r="G22" s="74">
        <f t="shared" si="10"/>
        <v>0</v>
      </c>
      <c r="H22" s="74">
        <f t="shared" si="11"/>
        <v>42602</v>
      </c>
      <c r="I22" s="74">
        <f t="shared" si="12"/>
        <v>42602</v>
      </c>
      <c r="J22" s="54" t="s">
        <v>699</v>
      </c>
      <c r="K22" s="53" t="s">
        <v>700</v>
      </c>
      <c r="L22" s="74">
        <v>0</v>
      </c>
      <c r="M22" s="74">
        <v>0</v>
      </c>
      <c r="N22" s="74">
        <v>0</v>
      </c>
      <c r="O22" s="74">
        <v>0</v>
      </c>
      <c r="P22" s="74">
        <v>42602</v>
      </c>
      <c r="Q22" s="74">
        <v>42602</v>
      </c>
      <c r="R22" s="54"/>
      <c r="S22" s="53"/>
      <c r="T22" s="74">
        <v>0</v>
      </c>
      <c r="U22" s="74">
        <v>0</v>
      </c>
      <c r="V22" s="74">
        <v>0</v>
      </c>
      <c r="W22" s="74">
        <v>0</v>
      </c>
      <c r="X22" s="74">
        <v>0</v>
      </c>
      <c r="Y22" s="74">
        <v>0</v>
      </c>
      <c r="Z22" s="54"/>
      <c r="AA22" s="53"/>
      <c r="AB22" s="74">
        <v>0</v>
      </c>
      <c r="AC22" s="74">
        <v>0</v>
      </c>
      <c r="AD22" s="74">
        <v>0</v>
      </c>
      <c r="AE22" s="74">
        <v>0</v>
      </c>
      <c r="AF22" s="74">
        <v>0</v>
      </c>
      <c r="AG22" s="74">
        <v>0</v>
      </c>
      <c r="AH22" s="54"/>
      <c r="AI22" s="53"/>
      <c r="AJ22" s="74">
        <v>0</v>
      </c>
      <c r="AK22" s="74">
        <v>0</v>
      </c>
      <c r="AL22" s="74">
        <v>0</v>
      </c>
      <c r="AM22" s="74">
        <v>0</v>
      </c>
      <c r="AN22" s="74">
        <v>0</v>
      </c>
      <c r="AO22" s="74">
        <v>0</v>
      </c>
      <c r="AP22" s="54"/>
      <c r="AQ22" s="53"/>
      <c r="AR22" s="74">
        <v>0</v>
      </c>
      <c r="AS22" s="74">
        <v>0</v>
      </c>
      <c r="AT22" s="74">
        <v>0</v>
      </c>
      <c r="AU22" s="74">
        <v>0</v>
      </c>
      <c r="AV22" s="74">
        <v>0</v>
      </c>
      <c r="AW22" s="74">
        <v>0</v>
      </c>
      <c r="AX22" s="54"/>
      <c r="AY22" s="53"/>
      <c r="AZ22" s="74">
        <v>0</v>
      </c>
      <c r="BA22" s="74">
        <v>0</v>
      </c>
      <c r="BB22" s="74">
        <v>0</v>
      </c>
      <c r="BC22" s="74">
        <v>0</v>
      </c>
      <c r="BD22" s="74">
        <v>0</v>
      </c>
      <c r="BE22" s="74">
        <v>0</v>
      </c>
    </row>
    <row r="23" spans="1:57" s="50" customFormat="1" ht="12" customHeight="1">
      <c r="A23" s="53" t="s">
        <v>472</v>
      </c>
      <c r="B23" s="54" t="s">
        <v>503</v>
      </c>
      <c r="C23" s="53" t="s">
        <v>504</v>
      </c>
      <c r="D23" s="74">
        <f t="shared" si="7"/>
        <v>1459</v>
      </c>
      <c r="E23" s="74">
        <f t="shared" si="8"/>
        <v>32551</v>
      </c>
      <c r="F23" s="74">
        <f t="shared" si="9"/>
        <v>34010</v>
      </c>
      <c r="G23" s="74">
        <f t="shared" si="10"/>
        <v>325</v>
      </c>
      <c r="H23" s="74">
        <f t="shared" si="11"/>
        <v>16955</v>
      </c>
      <c r="I23" s="74">
        <f t="shared" si="12"/>
        <v>17280</v>
      </c>
      <c r="J23" s="54" t="s">
        <v>695</v>
      </c>
      <c r="K23" s="53" t="s">
        <v>696</v>
      </c>
      <c r="L23" s="74">
        <v>1459</v>
      </c>
      <c r="M23" s="74">
        <v>32551</v>
      </c>
      <c r="N23" s="74">
        <v>34010</v>
      </c>
      <c r="O23" s="74">
        <v>325</v>
      </c>
      <c r="P23" s="74">
        <v>16955</v>
      </c>
      <c r="Q23" s="74">
        <v>17280</v>
      </c>
      <c r="R23" s="54"/>
      <c r="S23" s="53"/>
      <c r="T23" s="74">
        <v>0</v>
      </c>
      <c r="U23" s="74">
        <v>0</v>
      </c>
      <c r="V23" s="74">
        <v>0</v>
      </c>
      <c r="W23" s="74">
        <v>0</v>
      </c>
      <c r="X23" s="74">
        <v>0</v>
      </c>
      <c r="Y23" s="74">
        <v>0</v>
      </c>
      <c r="Z23" s="54"/>
      <c r="AA23" s="53"/>
      <c r="AB23" s="74">
        <v>0</v>
      </c>
      <c r="AC23" s="74">
        <v>0</v>
      </c>
      <c r="AD23" s="74">
        <v>0</v>
      </c>
      <c r="AE23" s="74">
        <v>0</v>
      </c>
      <c r="AF23" s="74">
        <v>0</v>
      </c>
      <c r="AG23" s="74">
        <v>0</v>
      </c>
      <c r="AH23" s="54"/>
      <c r="AI23" s="53"/>
      <c r="AJ23" s="74">
        <v>0</v>
      </c>
      <c r="AK23" s="74">
        <v>0</v>
      </c>
      <c r="AL23" s="74">
        <v>0</v>
      </c>
      <c r="AM23" s="74">
        <v>0</v>
      </c>
      <c r="AN23" s="74">
        <v>0</v>
      </c>
      <c r="AO23" s="74">
        <v>0</v>
      </c>
      <c r="AP23" s="54"/>
      <c r="AQ23" s="53"/>
      <c r="AR23" s="74">
        <v>0</v>
      </c>
      <c r="AS23" s="74">
        <v>0</v>
      </c>
      <c r="AT23" s="74">
        <v>0</v>
      </c>
      <c r="AU23" s="74">
        <v>0</v>
      </c>
      <c r="AV23" s="74">
        <v>0</v>
      </c>
      <c r="AW23" s="74">
        <v>0</v>
      </c>
      <c r="AX23" s="54"/>
      <c r="AY23" s="53"/>
      <c r="AZ23" s="74">
        <v>0</v>
      </c>
      <c r="BA23" s="74">
        <v>0</v>
      </c>
      <c r="BB23" s="74">
        <v>0</v>
      </c>
      <c r="BC23" s="74">
        <v>0</v>
      </c>
      <c r="BD23" s="74">
        <v>0</v>
      </c>
      <c r="BE23" s="74">
        <v>0</v>
      </c>
    </row>
    <row r="24" spans="1:57" s="50" customFormat="1" ht="12" customHeight="1">
      <c r="A24" s="53" t="s">
        <v>472</v>
      </c>
      <c r="B24" s="54" t="s">
        <v>505</v>
      </c>
      <c r="C24" s="53" t="s">
        <v>506</v>
      </c>
      <c r="D24" s="74">
        <f t="shared" si="7"/>
        <v>17825</v>
      </c>
      <c r="E24" s="74">
        <f t="shared" si="8"/>
        <v>113414</v>
      </c>
      <c r="F24" s="74">
        <f t="shared" si="9"/>
        <v>131239</v>
      </c>
      <c r="G24" s="74">
        <f t="shared" si="10"/>
        <v>3152</v>
      </c>
      <c r="H24" s="74">
        <f t="shared" si="11"/>
        <v>42616</v>
      </c>
      <c r="I24" s="74">
        <f t="shared" si="12"/>
        <v>45768</v>
      </c>
      <c r="J24" s="54" t="s">
        <v>709</v>
      </c>
      <c r="K24" s="53" t="s">
        <v>710</v>
      </c>
      <c r="L24" s="74">
        <v>0</v>
      </c>
      <c r="M24" s="74">
        <v>113414</v>
      </c>
      <c r="N24" s="74">
        <v>113414</v>
      </c>
      <c r="O24" s="74">
        <v>0</v>
      </c>
      <c r="P24" s="74">
        <v>0</v>
      </c>
      <c r="Q24" s="74">
        <v>0</v>
      </c>
      <c r="R24" s="54" t="s">
        <v>701</v>
      </c>
      <c r="S24" s="53" t="s">
        <v>702</v>
      </c>
      <c r="T24" s="74">
        <v>17825</v>
      </c>
      <c r="U24" s="74">
        <v>0</v>
      </c>
      <c r="V24" s="74">
        <v>17825</v>
      </c>
      <c r="W24" s="74">
        <v>3152</v>
      </c>
      <c r="X24" s="74">
        <v>42616</v>
      </c>
      <c r="Y24" s="74">
        <v>45768</v>
      </c>
      <c r="Z24" s="54"/>
      <c r="AA24" s="53"/>
      <c r="AB24" s="74">
        <v>0</v>
      </c>
      <c r="AC24" s="74">
        <v>0</v>
      </c>
      <c r="AD24" s="74">
        <v>0</v>
      </c>
      <c r="AE24" s="74">
        <v>0</v>
      </c>
      <c r="AF24" s="74">
        <v>0</v>
      </c>
      <c r="AG24" s="74">
        <v>0</v>
      </c>
      <c r="AH24" s="54"/>
      <c r="AI24" s="53"/>
      <c r="AJ24" s="74">
        <v>0</v>
      </c>
      <c r="AK24" s="74">
        <v>0</v>
      </c>
      <c r="AL24" s="74">
        <v>0</v>
      </c>
      <c r="AM24" s="74">
        <v>0</v>
      </c>
      <c r="AN24" s="74">
        <v>0</v>
      </c>
      <c r="AO24" s="74">
        <v>0</v>
      </c>
      <c r="AP24" s="54"/>
      <c r="AQ24" s="53"/>
      <c r="AR24" s="74">
        <v>0</v>
      </c>
      <c r="AS24" s="74">
        <v>0</v>
      </c>
      <c r="AT24" s="74">
        <v>0</v>
      </c>
      <c r="AU24" s="74">
        <v>0</v>
      </c>
      <c r="AV24" s="74">
        <v>0</v>
      </c>
      <c r="AW24" s="74">
        <v>0</v>
      </c>
      <c r="AX24" s="54"/>
      <c r="AY24" s="53"/>
      <c r="AZ24" s="74">
        <v>0</v>
      </c>
      <c r="BA24" s="74">
        <v>0</v>
      </c>
      <c r="BB24" s="74">
        <v>0</v>
      </c>
      <c r="BC24" s="74">
        <v>0</v>
      </c>
      <c r="BD24" s="74">
        <v>0</v>
      </c>
      <c r="BE24" s="74">
        <v>0</v>
      </c>
    </row>
    <row r="25" spans="1:57" s="50" customFormat="1" ht="12" customHeight="1">
      <c r="A25" s="53" t="s">
        <v>472</v>
      </c>
      <c r="B25" s="54" t="s">
        <v>507</v>
      </c>
      <c r="C25" s="53" t="s">
        <v>508</v>
      </c>
      <c r="D25" s="74">
        <f t="shared" si="7"/>
        <v>7622</v>
      </c>
      <c r="E25" s="74">
        <f t="shared" si="8"/>
        <v>83229</v>
      </c>
      <c r="F25" s="74">
        <f t="shared" si="9"/>
        <v>90851</v>
      </c>
      <c r="G25" s="74">
        <f t="shared" si="10"/>
        <v>1947</v>
      </c>
      <c r="H25" s="74">
        <f t="shared" si="11"/>
        <v>26319</v>
      </c>
      <c r="I25" s="74">
        <f t="shared" si="12"/>
        <v>28266</v>
      </c>
      <c r="J25" s="54" t="s">
        <v>701</v>
      </c>
      <c r="K25" s="53" t="s">
        <v>702</v>
      </c>
      <c r="L25" s="74">
        <v>7622</v>
      </c>
      <c r="M25" s="74">
        <v>0</v>
      </c>
      <c r="N25" s="74">
        <v>7622</v>
      </c>
      <c r="O25" s="74">
        <v>1947</v>
      </c>
      <c r="P25" s="74">
        <v>26319</v>
      </c>
      <c r="Q25" s="74">
        <v>28266</v>
      </c>
      <c r="R25" s="54" t="s">
        <v>709</v>
      </c>
      <c r="S25" s="53" t="s">
        <v>710</v>
      </c>
      <c r="T25" s="74" t="s">
        <v>711</v>
      </c>
      <c r="U25" s="74">
        <v>83229</v>
      </c>
      <c r="V25" s="74">
        <v>83229</v>
      </c>
      <c r="W25" s="74">
        <v>0</v>
      </c>
      <c r="X25" s="74">
        <v>0</v>
      </c>
      <c r="Y25" s="74">
        <v>0</v>
      </c>
      <c r="Z25" s="54"/>
      <c r="AA25" s="53"/>
      <c r="AB25" s="74">
        <v>0</v>
      </c>
      <c r="AC25" s="74">
        <v>0</v>
      </c>
      <c r="AD25" s="74">
        <v>0</v>
      </c>
      <c r="AE25" s="74">
        <v>0</v>
      </c>
      <c r="AF25" s="74">
        <v>0</v>
      </c>
      <c r="AG25" s="74">
        <v>0</v>
      </c>
      <c r="AH25" s="54"/>
      <c r="AI25" s="53"/>
      <c r="AJ25" s="74">
        <v>0</v>
      </c>
      <c r="AK25" s="74">
        <v>0</v>
      </c>
      <c r="AL25" s="74">
        <v>0</v>
      </c>
      <c r="AM25" s="74">
        <v>0</v>
      </c>
      <c r="AN25" s="74">
        <v>0</v>
      </c>
      <c r="AO25" s="74">
        <v>0</v>
      </c>
      <c r="AP25" s="54"/>
      <c r="AQ25" s="53"/>
      <c r="AR25" s="74">
        <v>0</v>
      </c>
      <c r="AS25" s="74">
        <v>0</v>
      </c>
      <c r="AT25" s="74">
        <v>0</v>
      </c>
      <c r="AU25" s="74">
        <v>0</v>
      </c>
      <c r="AV25" s="74">
        <v>0</v>
      </c>
      <c r="AW25" s="74">
        <v>0</v>
      </c>
      <c r="AX25" s="54"/>
      <c r="AY25" s="53"/>
      <c r="AZ25" s="74">
        <v>0</v>
      </c>
      <c r="BA25" s="74">
        <v>0</v>
      </c>
      <c r="BB25" s="74">
        <v>0</v>
      </c>
      <c r="BC25" s="74">
        <v>0</v>
      </c>
      <c r="BD25" s="74">
        <v>0</v>
      </c>
      <c r="BE25" s="74">
        <v>0</v>
      </c>
    </row>
    <row r="26" spans="1:57" s="50" customFormat="1" ht="12" customHeight="1">
      <c r="A26" s="53" t="s">
        <v>472</v>
      </c>
      <c r="B26" s="54" t="s">
        <v>509</v>
      </c>
      <c r="C26" s="53" t="s">
        <v>510</v>
      </c>
      <c r="D26" s="74">
        <f t="shared" si="7"/>
        <v>6998</v>
      </c>
      <c r="E26" s="74">
        <f t="shared" si="8"/>
        <v>53294</v>
      </c>
      <c r="F26" s="74">
        <f t="shared" si="9"/>
        <v>60292</v>
      </c>
      <c r="G26" s="74">
        <f t="shared" si="10"/>
        <v>1606</v>
      </c>
      <c r="H26" s="74">
        <f t="shared" si="11"/>
        <v>21713</v>
      </c>
      <c r="I26" s="74">
        <f t="shared" si="12"/>
        <v>23319</v>
      </c>
      <c r="J26" s="54" t="s">
        <v>709</v>
      </c>
      <c r="K26" s="53" t="s">
        <v>710</v>
      </c>
      <c r="L26" s="74">
        <v>0</v>
      </c>
      <c r="M26" s="74">
        <v>53294</v>
      </c>
      <c r="N26" s="74">
        <v>53294</v>
      </c>
      <c r="O26" s="74">
        <v>0</v>
      </c>
      <c r="P26" s="74">
        <v>0</v>
      </c>
      <c r="Q26" s="74">
        <v>0</v>
      </c>
      <c r="R26" s="54" t="s">
        <v>701</v>
      </c>
      <c r="S26" s="53" t="s">
        <v>702</v>
      </c>
      <c r="T26" s="74">
        <v>6998</v>
      </c>
      <c r="U26" s="74">
        <v>0</v>
      </c>
      <c r="V26" s="74">
        <v>6998</v>
      </c>
      <c r="W26" s="74">
        <v>1606</v>
      </c>
      <c r="X26" s="74">
        <v>21713</v>
      </c>
      <c r="Y26" s="74">
        <v>23319</v>
      </c>
      <c r="Z26" s="54"/>
      <c r="AA26" s="53"/>
      <c r="AB26" s="74">
        <v>0</v>
      </c>
      <c r="AC26" s="74">
        <v>0</v>
      </c>
      <c r="AD26" s="74">
        <v>0</v>
      </c>
      <c r="AE26" s="74">
        <v>0</v>
      </c>
      <c r="AF26" s="74">
        <v>0</v>
      </c>
      <c r="AG26" s="74">
        <v>0</v>
      </c>
      <c r="AH26" s="54"/>
      <c r="AI26" s="53"/>
      <c r="AJ26" s="74">
        <v>0</v>
      </c>
      <c r="AK26" s="74">
        <v>0</v>
      </c>
      <c r="AL26" s="74">
        <v>0</v>
      </c>
      <c r="AM26" s="74">
        <v>0</v>
      </c>
      <c r="AN26" s="74">
        <v>0</v>
      </c>
      <c r="AO26" s="74">
        <v>0</v>
      </c>
      <c r="AP26" s="54"/>
      <c r="AQ26" s="53"/>
      <c r="AR26" s="74">
        <v>0</v>
      </c>
      <c r="AS26" s="74">
        <v>0</v>
      </c>
      <c r="AT26" s="74">
        <v>0</v>
      </c>
      <c r="AU26" s="74">
        <v>0</v>
      </c>
      <c r="AV26" s="74">
        <v>0</v>
      </c>
      <c r="AW26" s="74">
        <v>0</v>
      </c>
      <c r="AX26" s="54"/>
      <c r="AY26" s="53"/>
      <c r="AZ26" s="74">
        <v>0</v>
      </c>
      <c r="BA26" s="74">
        <v>0</v>
      </c>
      <c r="BB26" s="74">
        <v>0</v>
      </c>
      <c r="BC26" s="74">
        <v>0</v>
      </c>
      <c r="BD26" s="74">
        <v>0</v>
      </c>
      <c r="BE26" s="74">
        <v>0</v>
      </c>
    </row>
    <row r="27" spans="1:57" s="50" customFormat="1" ht="12" customHeight="1">
      <c r="A27" s="53" t="s">
        <v>472</v>
      </c>
      <c r="B27" s="54" t="s">
        <v>511</v>
      </c>
      <c r="C27" s="53" t="s">
        <v>512</v>
      </c>
      <c r="D27" s="74">
        <f t="shared" si="7"/>
        <v>8622</v>
      </c>
      <c r="E27" s="74">
        <f t="shared" si="8"/>
        <v>64844</v>
      </c>
      <c r="F27" s="74">
        <f t="shared" si="9"/>
        <v>73466</v>
      </c>
      <c r="G27" s="74">
        <f t="shared" si="10"/>
        <v>2296</v>
      </c>
      <c r="H27" s="74">
        <f t="shared" si="11"/>
        <v>31055</v>
      </c>
      <c r="I27" s="74">
        <f t="shared" si="12"/>
        <v>33351</v>
      </c>
      <c r="J27" s="54" t="s">
        <v>709</v>
      </c>
      <c r="K27" s="53" t="s">
        <v>710</v>
      </c>
      <c r="L27" s="74">
        <v>0</v>
      </c>
      <c r="M27" s="74">
        <v>64844</v>
      </c>
      <c r="N27" s="74">
        <v>64844</v>
      </c>
      <c r="O27" s="74">
        <v>0</v>
      </c>
      <c r="P27" s="74">
        <v>0</v>
      </c>
      <c r="Q27" s="74">
        <v>0</v>
      </c>
      <c r="R27" s="54" t="s">
        <v>701</v>
      </c>
      <c r="S27" s="53" t="s">
        <v>702</v>
      </c>
      <c r="T27" s="74">
        <v>8622</v>
      </c>
      <c r="U27" s="74">
        <v>0</v>
      </c>
      <c r="V27" s="74">
        <v>8622</v>
      </c>
      <c r="W27" s="74">
        <v>2296</v>
      </c>
      <c r="X27" s="74">
        <v>31055</v>
      </c>
      <c r="Y27" s="74">
        <v>33351</v>
      </c>
      <c r="Z27" s="54"/>
      <c r="AA27" s="53"/>
      <c r="AB27" s="74">
        <v>0</v>
      </c>
      <c r="AC27" s="74">
        <v>0</v>
      </c>
      <c r="AD27" s="74">
        <v>0</v>
      </c>
      <c r="AE27" s="74">
        <v>0</v>
      </c>
      <c r="AF27" s="74">
        <v>0</v>
      </c>
      <c r="AG27" s="74">
        <v>0</v>
      </c>
      <c r="AH27" s="54"/>
      <c r="AI27" s="53"/>
      <c r="AJ27" s="74">
        <v>0</v>
      </c>
      <c r="AK27" s="74">
        <v>0</v>
      </c>
      <c r="AL27" s="74">
        <v>0</v>
      </c>
      <c r="AM27" s="74">
        <v>0</v>
      </c>
      <c r="AN27" s="74">
        <v>0</v>
      </c>
      <c r="AO27" s="74">
        <v>0</v>
      </c>
      <c r="AP27" s="54"/>
      <c r="AQ27" s="53"/>
      <c r="AR27" s="74">
        <v>0</v>
      </c>
      <c r="AS27" s="74">
        <v>0</v>
      </c>
      <c r="AT27" s="74">
        <v>0</v>
      </c>
      <c r="AU27" s="74">
        <v>0</v>
      </c>
      <c r="AV27" s="74">
        <v>0</v>
      </c>
      <c r="AW27" s="74">
        <v>0</v>
      </c>
      <c r="AX27" s="54"/>
      <c r="AY27" s="53"/>
      <c r="AZ27" s="74">
        <v>0</v>
      </c>
      <c r="BA27" s="74">
        <v>0</v>
      </c>
      <c r="BB27" s="74">
        <v>0</v>
      </c>
      <c r="BC27" s="74">
        <v>0</v>
      </c>
      <c r="BD27" s="74">
        <v>0</v>
      </c>
      <c r="BE27" s="74">
        <v>0</v>
      </c>
    </row>
    <row r="28" spans="1:57" s="50" customFormat="1" ht="12" customHeight="1">
      <c r="A28" s="53" t="s">
        <v>472</v>
      </c>
      <c r="B28" s="54" t="s">
        <v>513</v>
      </c>
      <c r="C28" s="53" t="s">
        <v>514</v>
      </c>
      <c r="D28" s="74">
        <f t="shared" si="7"/>
        <v>0</v>
      </c>
      <c r="E28" s="74">
        <f t="shared" si="8"/>
        <v>0</v>
      </c>
      <c r="F28" s="74">
        <f t="shared" si="9"/>
        <v>0</v>
      </c>
      <c r="G28" s="74">
        <f t="shared" si="10"/>
        <v>0</v>
      </c>
      <c r="H28" s="74">
        <f t="shared" si="11"/>
        <v>0</v>
      </c>
      <c r="I28" s="74">
        <f t="shared" si="12"/>
        <v>0</v>
      </c>
      <c r="J28" s="54"/>
      <c r="K28" s="53"/>
      <c r="L28" s="74">
        <v>0</v>
      </c>
      <c r="M28" s="74">
        <v>0</v>
      </c>
      <c r="N28" s="74">
        <v>0</v>
      </c>
      <c r="O28" s="74">
        <v>0</v>
      </c>
      <c r="P28" s="74">
        <v>0</v>
      </c>
      <c r="Q28" s="74">
        <v>0</v>
      </c>
      <c r="R28" s="54"/>
      <c r="S28" s="53"/>
      <c r="T28" s="74">
        <v>0</v>
      </c>
      <c r="U28" s="74">
        <v>0</v>
      </c>
      <c r="V28" s="74">
        <v>0</v>
      </c>
      <c r="W28" s="74">
        <v>0</v>
      </c>
      <c r="X28" s="74">
        <v>0</v>
      </c>
      <c r="Y28" s="74">
        <v>0</v>
      </c>
      <c r="Z28" s="54"/>
      <c r="AA28" s="53"/>
      <c r="AB28" s="74">
        <v>0</v>
      </c>
      <c r="AC28" s="74">
        <v>0</v>
      </c>
      <c r="AD28" s="74">
        <v>0</v>
      </c>
      <c r="AE28" s="74">
        <v>0</v>
      </c>
      <c r="AF28" s="74">
        <v>0</v>
      </c>
      <c r="AG28" s="74">
        <v>0</v>
      </c>
      <c r="AH28" s="54"/>
      <c r="AI28" s="53"/>
      <c r="AJ28" s="74">
        <v>0</v>
      </c>
      <c r="AK28" s="74">
        <v>0</v>
      </c>
      <c r="AL28" s="74">
        <v>0</v>
      </c>
      <c r="AM28" s="74">
        <v>0</v>
      </c>
      <c r="AN28" s="74">
        <v>0</v>
      </c>
      <c r="AO28" s="74">
        <v>0</v>
      </c>
      <c r="AP28" s="54"/>
      <c r="AQ28" s="53"/>
      <c r="AR28" s="74">
        <v>0</v>
      </c>
      <c r="AS28" s="74">
        <v>0</v>
      </c>
      <c r="AT28" s="74">
        <v>0</v>
      </c>
      <c r="AU28" s="74">
        <v>0</v>
      </c>
      <c r="AV28" s="74">
        <v>0</v>
      </c>
      <c r="AW28" s="74">
        <v>0</v>
      </c>
      <c r="AX28" s="54"/>
      <c r="AY28" s="53"/>
      <c r="AZ28" s="74">
        <v>0</v>
      </c>
      <c r="BA28" s="74">
        <v>0</v>
      </c>
      <c r="BB28" s="74">
        <v>0</v>
      </c>
      <c r="BC28" s="74">
        <v>0</v>
      </c>
      <c r="BD28" s="74">
        <v>0</v>
      </c>
      <c r="BE28" s="74">
        <v>0</v>
      </c>
    </row>
    <row r="29" spans="1:57" s="50" customFormat="1" ht="12" customHeight="1">
      <c r="A29" s="53" t="s">
        <v>472</v>
      </c>
      <c r="B29" s="54" t="s">
        <v>515</v>
      </c>
      <c r="C29" s="53" t="s">
        <v>516</v>
      </c>
      <c r="D29" s="74">
        <f t="shared" si="7"/>
        <v>9079</v>
      </c>
      <c r="E29" s="74">
        <f t="shared" si="8"/>
        <v>154407</v>
      </c>
      <c r="F29" s="74">
        <f t="shared" si="9"/>
        <v>163486</v>
      </c>
      <c r="G29" s="74">
        <f t="shared" si="10"/>
        <v>0</v>
      </c>
      <c r="H29" s="74">
        <f t="shared" si="11"/>
        <v>26956</v>
      </c>
      <c r="I29" s="74">
        <f t="shared" si="12"/>
        <v>26956</v>
      </c>
      <c r="J29" s="54" t="s">
        <v>699</v>
      </c>
      <c r="K29" s="53" t="s">
        <v>700</v>
      </c>
      <c r="L29" s="74">
        <v>9079</v>
      </c>
      <c r="M29" s="74">
        <v>154407</v>
      </c>
      <c r="N29" s="74">
        <v>163486</v>
      </c>
      <c r="O29" s="74">
        <v>0</v>
      </c>
      <c r="P29" s="74">
        <v>26956</v>
      </c>
      <c r="Q29" s="74">
        <v>26956</v>
      </c>
      <c r="R29" s="54"/>
      <c r="S29" s="53"/>
      <c r="T29" s="74">
        <v>0</v>
      </c>
      <c r="U29" s="74">
        <v>0</v>
      </c>
      <c r="V29" s="74">
        <v>0</v>
      </c>
      <c r="W29" s="74">
        <v>0</v>
      </c>
      <c r="X29" s="74">
        <v>0</v>
      </c>
      <c r="Y29" s="74">
        <v>0</v>
      </c>
      <c r="Z29" s="54"/>
      <c r="AA29" s="53"/>
      <c r="AB29" s="74">
        <v>0</v>
      </c>
      <c r="AC29" s="74">
        <v>0</v>
      </c>
      <c r="AD29" s="74">
        <v>0</v>
      </c>
      <c r="AE29" s="74">
        <v>0</v>
      </c>
      <c r="AF29" s="74">
        <v>0</v>
      </c>
      <c r="AG29" s="74">
        <v>0</v>
      </c>
      <c r="AH29" s="54"/>
      <c r="AI29" s="53"/>
      <c r="AJ29" s="74">
        <v>0</v>
      </c>
      <c r="AK29" s="74">
        <v>0</v>
      </c>
      <c r="AL29" s="74">
        <v>0</v>
      </c>
      <c r="AM29" s="74">
        <v>0</v>
      </c>
      <c r="AN29" s="74">
        <v>0</v>
      </c>
      <c r="AO29" s="74">
        <v>0</v>
      </c>
      <c r="AP29" s="54"/>
      <c r="AQ29" s="53"/>
      <c r="AR29" s="74">
        <v>0</v>
      </c>
      <c r="AS29" s="74">
        <v>0</v>
      </c>
      <c r="AT29" s="74">
        <v>0</v>
      </c>
      <c r="AU29" s="74">
        <v>0</v>
      </c>
      <c r="AV29" s="74">
        <v>0</v>
      </c>
      <c r="AW29" s="74">
        <v>0</v>
      </c>
      <c r="AX29" s="54"/>
      <c r="AY29" s="53"/>
      <c r="AZ29" s="74">
        <v>0</v>
      </c>
      <c r="BA29" s="74">
        <v>0</v>
      </c>
      <c r="BB29" s="74">
        <v>0</v>
      </c>
      <c r="BC29" s="74">
        <v>0</v>
      </c>
      <c r="BD29" s="74">
        <v>0</v>
      </c>
      <c r="BE29" s="74">
        <v>0</v>
      </c>
    </row>
    <row r="30" spans="1:57" s="50" customFormat="1" ht="12" customHeight="1">
      <c r="A30" s="53" t="s">
        <v>472</v>
      </c>
      <c r="B30" s="54" t="s">
        <v>517</v>
      </c>
      <c r="C30" s="53" t="s">
        <v>518</v>
      </c>
      <c r="D30" s="74">
        <f t="shared" si="7"/>
        <v>3974</v>
      </c>
      <c r="E30" s="74">
        <f t="shared" si="8"/>
        <v>88625</v>
      </c>
      <c r="F30" s="74">
        <f t="shared" si="9"/>
        <v>92599</v>
      </c>
      <c r="G30" s="74">
        <f t="shared" si="10"/>
        <v>0</v>
      </c>
      <c r="H30" s="74">
        <f t="shared" si="11"/>
        <v>38288</v>
      </c>
      <c r="I30" s="74">
        <f t="shared" si="12"/>
        <v>38288</v>
      </c>
      <c r="J30" s="54" t="s">
        <v>695</v>
      </c>
      <c r="K30" s="53" t="s">
        <v>696</v>
      </c>
      <c r="L30" s="74">
        <v>3974</v>
      </c>
      <c r="M30" s="74">
        <v>88625</v>
      </c>
      <c r="N30" s="74">
        <v>92599</v>
      </c>
      <c r="O30" s="74">
        <v>0</v>
      </c>
      <c r="P30" s="74">
        <v>0</v>
      </c>
      <c r="Q30" s="74">
        <v>0</v>
      </c>
      <c r="R30" s="54" t="s">
        <v>697</v>
      </c>
      <c r="S30" s="53" t="s">
        <v>698</v>
      </c>
      <c r="T30" s="74">
        <v>0</v>
      </c>
      <c r="U30" s="74">
        <v>0</v>
      </c>
      <c r="V30" s="74">
        <v>0</v>
      </c>
      <c r="W30" s="74">
        <v>0</v>
      </c>
      <c r="X30" s="74">
        <v>38288</v>
      </c>
      <c r="Y30" s="74">
        <v>38288</v>
      </c>
      <c r="Z30" s="54"/>
      <c r="AA30" s="53"/>
      <c r="AB30" s="74">
        <v>0</v>
      </c>
      <c r="AC30" s="74">
        <v>0</v>
      </c>
      <c r="AD30" s="74">
        <v>0</v>
      </c>
      <c r="AE30" s="74">
        <v>0</v>
      </c>
      <c r="AF30" s="74">
        <v>0</v>
      </c>
      <c r="AG30" s="74">
        <v>0</v>
      </c>
      <c r="AH30" s="54"/>
      <c r="AI30" s="53"/>
      <c r="AJ30" s="74">
        <v>0</v>
      </c>
      <c r="AK30" s="74">
        <v>0</v>
      </c>
      <c r="AL30" s="74">
        <v>0</v>
      </c>
      <c r="AM30" s="74">
        <v>0</v>
      </c>
      <c r="AN30" s="74">
        <v>0</v>
      </c>
      <c r="AO30" s="74">
        <v>0</v>
      </c>
      <c r="AP30" s="54"/>
      <c r="AQ30" s="53"/>
      <c r="AR30" s="74">
        <v>0</v>
      </c>
      <c r="AS30" s="74">
        <v>0</v>
      </c>
      <c r="AT30" s="74">
        <v>0</v>
      </c>
      <c r="AU30" s="74">
        <v>0</v>
      </c>
      <c r="AV30" s="74">
        <v>0</v>
      </c>
      <c r="AW30" s="74">
        <v>0</v>
      </c>
      <c r="AX30" s="54"/>
      <c r="AY30" s="53"/>
      <c r="AZ30" s="74">
        <v>0</v>
      </c>
      <c r="BA30" s="74">
        <v>0</v>
      </c>
      <c r="BB30" s="74">
        <v>0</v>
      </c>
      <c r="BC30" s="74">
        <v>0</v>
      </c>
      <c r="BD30" s="74">
        <v>0</v>
      </c>
      <c r="BE30" s="74">
        <v>0</v>
      </c>
    </row>
    <row r="31" spans="1:57" s="50" customFormat="1" ht="12" customHeight="1">
      <c r="A31" s="53" t="s">
        <v>472</v>
      </c>
      <c r="B31" s="54" t="s">
        <v>519</v>
      </c>
      <c r="C31" s="53" t="s">
        <v>520</v>
      </c>
      <c r="D31" s="74">
        <f t="shared" si="7"/>
        <v>8470</v>
      </c>
      <c r="E31" s="74">
        <f t="shared" si="8"/>
        <v>40772</v>
      </c>
      <c r="F31" s="74">
        <f t="shared" si="9"/>
        <v>49242</v>
      </c>
      <c r="G31" s="74">
        <f t="shared" si="10"/>
        <v>0</v>
      </c>
      <c r="H31" s="74">
        <f t="shared" si="11"/>
        <v>22403</v>
      </c>
      <c r="I31" s="74">
        <f t="shared" si="12"/>
        <v>22403</v>
      </c>
      <c r="J31" s="54" t="s">
        <v>705</v>
      </c>
      <c r="K31" s="53" t="s">
        <v>706</v>
      </c>
      <c r="L31" s="74">
        <v>8470</v>
      </c>
      <c r="M31" s="74">
        <v>40772</v>
      </c>
      <c r="N31" s="74">
        <v>49242</v>
      </c>
      <c r="O31" s="74">
        <v>0</v>
      </c>
      <c r="P31" s="74">
        <v>22403</v>
      </c>
      <c r="Q31" s="74">
        <v>22403</v>
      </c>
      <c r="R31" s="54"/>
      <c r="S31" s="53"/>
      <c r="T31" s="74">
        <v>0</v>
      </c>
      <c r="U31" s="74">
        <v>0</v>
      </c>
      <c r="V31" s="74">
        <v>0</v>
      </c>
      <c r="W31" s="74">
        <v>0</v>
      </c>
      <c r="X31" s="74">
        <v>0</v>
      </c>
      <c r="Y31" s="74">
        <v>0</v>
      </c>
      <c r="Z31" s="54"/>
      <c r="AA31" s="53"/>
      <c r="AB31" s="74">
        <v>0</v>
      </c>
      <c r="AC31" s="74">
        <v>0</v>
      </c>
      <c r="AD31" s="74">
        <v>0</v>
      </c>
      <c r="AE31" s="74">
        <v>0</v>
      </c>
      <c r="AF31" s="74">
        <v>0</v>
      </c>
      <c r="AG31" s="74">
        <v>0</v>
      </c>
      <c r="AH31" s="54"/>
      <c r="AI31" s="53"/>
      <c r="AJ31" s="74">
        <v>0</v>
      </c>
      <c r="AK31" s="74">
        <v>0</v>
      </c>
      <c r="AL31" s="74">
        <v>0</v>
      </c>
      <c r="AM31" s="74">
        <v>0</v>
      </c>
      <c r="AN31" s="74">
        <v>0</v>
      </c>
      <c r="AO31" s="74">
        <v>0</v>
      </c>
      <c r="AP31" s="54"/>
      <c r="AQ31" s="53"/>
      <c r="AR31" s="74">
        <v>0</v>
      </c>
      <c r="AS31" s="74">
        <v>0</v>
      </c>
      <c r="AT31" s="74">
        <v>0</v>
      </c>
      <c r="AU31" s="74">
        <v>0</v>
      </c>
      <c r="AV31" s="74">
        <v>0</v>
      </c>
      <c r="AW31" s="74">
        <v>0</v>
      </c>
      <c r="AX31" s="54"/>
      <c r="AY31" s="53"/>
      <c r="AZ31" s="74">
        <v>0</v>
      </c>
      <c r="BA31" s="74">
        <v>0</v>
      </c>
      <c r="BB31" s="74">
        <v>0</v>
      </c>
      <c r="BC31" s="74">
        <v>0</v>
      </c>
      <c r="BD31" s="74">
        <v>0</v>
      </c>
      <c r="BE31" s="74">
        <v>0</v>
      </c>
    </row>
    <row r="32" spans="1:57" s="50" customFormat="1" ht="12" customHeight="1">
      <c r="A32" s="53" t="s">
        <v>472</v>
      </c>
      <c r="B32" s="54" t="s">
        <v>521</v>
      </c>
      <c r="C32" s="53" t="s">
        <v>522</v>
      </c>
      <c r="D32" s="74">
        <f t="shared" si="7"/>
        <v>17831</v>
      </c>
      <c r="E32" s="74">
        <f t="shared" si="8"/>
        <v>85838</v>
      </c>
      <c r="F32" s="74">
        <f t="shared" si="9"/>
        <v>103669</v>
      </c>
      <c r="G32" s="74">
        <f t="shared" si="10"/>
        <v>0</v>
      </c>
      <c r="H32" s="74">
        <f t="shared" si="11"/>
        <v>33604</v>
      </c>
      <c r="I32" s="74">
        <f t="shared" si="12"/>
        <v>33604</v>
      </c>
      <c r="J32" s="54" t="s">
        <v>705</v>
      </c>
      <c r="K32" s="53" t="s">
        <v>706</v>
      </c>
      <c r="L32" s="74">
        <v>17831</v>
      </c>
      <c r="M32" s="74">
        <v>85838</v>
      </c>
      <c r="N32" s="74">
        <v>103669</v>
      </c>
      <c r="O32" s="74">
        <v>0</v>
      </c>
      <c r="P32" s="74">
        <v>33604</v>
      </c>
      <c r="Q32" s="74">
        <v>33604</v>
      </c>
      <c r="R32" s="54"/>
      <c r="S32" s="53"/>
      <c r="T32" s="74">
        <v>0</v>
      </c>
      <c r="U32" s="74">
        <v>0</v>
      </c>
      <c r="V32" s="74">
        <v>0</v>
      </c>
      <c r="W32" s="74">
        <v>0</v>
      </c>
      <c r="X32" s="74">
        <v>0</v>
      </c>
      <c r="Y32" s="74">
        <v>0</v>
      </c>
      <c r="Z32" s="54"/>
      <c r="AA32" s="53"/>
      <c r="AB32" s="74">
        <v>0</v>
      </c>
      <c r="AC32" s="74">
        <v>0</v>
      </c>
      <c r="AD32" s="74">
        <v>0</v>
      </c>
      <c r="AE32" s="74">
        <v>0</v>
      </c>
      <c r="AF32" s="74">
        <v>0</v>
      </c>
      <c r="AG32" s="74">
        <v>0</v>
      </c>
      <c r="AH32" s="54"/>
      <c r="AI32" s="53"/>
      <c r="AJ32" s="74">
        <v>0</v>
      </c>
      <c r="AK32" s="74">
        <v>0</v>
      </c>
      <c r="AL32" s="74">
        <v>0</v>
      </c>
      <c r="AM32" s="74">
        <v>0</v>
      </c>
      <c r="AN32" s="74">
        <v>0</v>
      </c>
      <c r="AO32" s="74">
        <v>0</v>
      </c>
      <c r="AP32" s="54"/>
      <c r="AQ32" s="53"/>
      <c r="AR32" s="74">
        <v>0</v>
      </c>
      <c r="AS32" s="74">
        <v>0</v>
      </c>
      <c r="AT32" s="74">
        <v>0</v>
      </c>
      <c r="AU32" s="74">
        <v>0</v>
      </c>
      <c r="AV32" s="74">
        <v>0</v>
      </c>
      <c r="AW32" s="74">
        <v>0</v>
      </c>
      <c r="AX32" s="54"/>
      <c r="AY32" s="53"/>
      <c r="AZ32" s="74">
        <v>0</v>
      </c>
      <c r="BA32" s="74">
        <v>0</v>
      </c>
      <c r="BB32" s="74">
        <v>0</v>
      </c>
      <c r="BC32" s="74">
        <v>0</v>
      </c>
      <c r="BD32" s="74">
        <v>0</v>
      </c>
      <c r="BE32" s="74">
        <v>0</v>
      </c>
    </row>
    <row r="33" spans="1:57" s="50" customFormat="1" ht="12" customHeight="1">
      <c r="A33" s="53" t="s">
        <v>472</v>
      </c>
      <c r="B33" s="54" t="s">
        <v>523</v>
      </c>
      <c r="C33" s="53" t="s">
        <v>524</v>
      </c>
      <c r="D33" s="74">
        <f t="shared" si="7"/>
        <v>0</v>
      </c>
      <c r="E33" s="74">
        <f t="shared" si="8"/>
        <v>239059</v>
      </c>
      <c r="F33" s="74">
        <f t="shared" si="9"/>
        <v>239059</v>
      </c>
      <c r="G33" s="74">
        <f t="shared" si="10"/>
        <v>0</v>
      </c>
      <c r="H33" s="74">
        <f t="shared" si="11"/>
        <v>52126</v>
      </c>
      <c r="I33" s="74">
        <f t="shared" si="12"/>
        <v>52126</v>
      </c>
      <c r="J33" s="54" t="s">
        <v>703</v>
      </c>
      <c r="K33" s="53" t="s">
        <v>704</v>
      </c>
      <c r="L33" s="74">
        <v>0</v>
      </c>
      <c r="M33" s="74">
        <v>239059</v>
      </c>
      <c r="N33" s="74">
        <v>239059</v>
      </c>
      <c r="O33" s="74">
        <v>0</v>
      </c>
      <c r="P33" s="74">
        <v>52126</v>
      </c>
      <c r="Q33" s="74">
        <v>52126</v>
      </c>
      <c r="R33" s="54"/>
      <c r="S33" s="53"/>
      <c r="T33" s="74">
        <v>0</v>
      </c>
      <c r="U33" s="74">
        <v>0</v>
      </c>
      <c r="V33" s="74">
        <v>0</v>
      </c>
      <c r="W33" s="74">
        <v>0</v>
      </c>
      <c r="X33" s="74">
        <v>0</v>
      </c>
      <c r="Y33" s="74">
        <v>0</v>
      </c>
      <c r="Z33" s="54"/>
      <c r="AA33" s="53"/>
      <c r="AB33" s="74">
        <v>0</v>
      </c>
      <c r="AC33" s="74">
        <v>0</v>
      </c>
      <c r="AD33" s="74">
        <v>0</v>
      </c>
      <c r="AE33" s="74">
        <v>0</v>
      </c>
      <c r="AF33" s="74">
        <v>0</v>
      </c>
      <c r="AG33" s="74">
        <v>0</v>
      </c>
      <c r="AH33" s="54"/>
      <c r="AI33" s="53"/>
      <c r="AJ33" s="74">
        <v>0</v>
      </c>
      <c r="AK33" s="74">
        <v>0</v>
      </c>
      <c r="AL33" s="74">
        <v>0</v>
      </c>
      <c r="AM33" s="74">
        <v>0</v>
      </c>
      <c r="AN33" s="74">
        <v>0</v>
      </c>
      <c r="AO33" s="74">
        <v>0</v>
      </c>
      <c r="AP33" s="54"/>
      <c r="AQ33" s="53"/>
      <c r="AR33" s="74">
        <v>0</v>
      </c>
      <c r="AS33" s="74">
        <v>0</v>
      </c>
      <c r="AT33" s="74">
        <v>0</v>
      </c>
      <c r="AU33" s="74">
        <v>0</v>
      </c>
      <c r="AV33" s="74">
        <v>0</v>
      </c>
      <c r="AW33" s="74">
        <v>0</v>
      </c>
      <c r="AX33" s="54"/>
      <c r="AY33" s="53"/>
      <c r="AZ33" s="74">
        <v>0</v>
      </c>
      <c r="BA33" s="74">
        <v>0</v>
      </c>
      <c r="BB33" s="74">
        <v>0</v>
      </c>
      <c r="BC33" s="74">
        <v>0</v>
      </c>
      <c r="BD33" s="74">
        <v>0</v>
      </c>
      <c r="BE33" s="74">
        <v>0</v>
      </c>
    </row>
    <row r="34" spans="1:57" s="50" customFormat="1" ht="12" customHeight="1">
      <c r="A34" s="53" t="s">
        <v>472</v>
      </c>
      <c r="B34" s="54" t="s">
        <v>525</v>
      </c>
      <c r="C34" s="53" t="s">
        <v>526</v>
      </c>
      <c r="D34" s="74">
        <f t="shared" si="7"/>
        <v>0</v>
      </c>
      <c r="E34" s="74">
        <f t="shared" si="8"/>
        <v>121116</v>
      </c>
      <c r="F34" s="74">
        <f t="shared" si="9"/>
        <v>121116</v>
      </c>
      <c r="G34" s="74">
        <f t="shared" si="10"/>
        <v>0</v>
      </c>
      <c r="H34" s="74">
        <f t="shared" si="11"/>
        <v>58156</v>
      </c>
      <c r="I34" s="74">
        <f t="shared" si="12"/>
        <v>58156</v>
      </c>
      <c r="J34" s="54" t="s">
        <v>707</v>
      </c>
      <c r="K34" s="53" t="s">
        <v>708</v>
      </c>
      <c r="L34" s="74">
        <v>0</v>
      </c>
      <c r="M34" s="74">
        <v>121116</v>
      </c>
      <c r="N34" s="74">
        <v>121116</v>
      </c>
      <c r="O34" s="74">
        <v>0</v>
      </c>
      <c r="P34" s="74">
        <v>58156</v>
      </c>
      <c r="Q34" s="74">
        <v>58156</v>
      </c>
      <c r="R34" s="54"/>
      <c r="S34" s="53"/>
      <c r="T34" s="74">
        <v>0</v>
      </c>
      <c r="U34" s="74">
        <v>0</v>
      </c>
      <c r="V34" s="74">
        <v>0</v>
      </c>
      <c r="W34" s="74">
        <v>0</v>
      </c>
      <c r="X34" s="74">
        <v>0</v>
      </c>
      <c r="Y34" s="74">
        <v>0</v>
      </c>
      <c r="Z34" s="54"/>
      <c r="AA34" s="53"/>
      <c r="AB34" s="74">
        <v>0</v>
      </c>
      <c r="AC34" s="74">
        <v>0</v>
      </c>
      <c r="AD34" s="74">
        <v>0</v>
      </c>
      <c r="AE34" s="74">
        <v>0</v>
      </c>
      <c r="AF34" s="74">
        <v>0</v>
      </c>
      <c r="AG34" s="74">
        <v>0</v>
      </c>
      <c r="AH34" s="54"/>
      <c r="AI34" s="53"/>
      <c r="AJ34" s="74">
        <v>0</v>
      </c>
      <c r="AK34" s="74">
        <v>0</v>
      </c>
      <c r="AL34" s="74">
        <v>0</v>
      </c>
      <c r="AM34" s="74">
        <v>0</v>
      </c>
      <c r="AN34" s="74">
        <v>0</v>
      </c>
      <c r="AO34" s="74">
        <v>0</v>
      </c>
      <c r="AP34" s="54"/>
      <c r="AQ34" s="53"/>
      <c r="AR34" s="74">
        <v>0</v>
      </c>
      <c r="AS34" s="74">
        <v>0</v>
      </c>
      <c r="AT34" s="74">
        <v>0</v>
      </c>
      <c r="AU34" s="74">
        <v>0</v>
      </c>
      <c r="AV34" s="74">
        <v>0</v>
      </c>
      <c r="AW34" s="74">
        <v>0</v>
      </c>
      <c r="AX34" s="54"/>
      <c r="AY34" s="53"/>
      <c r="AZ34" s="74">
        <v>0</v>
      </c>
      <c r="BA34" s="74">
        <v>0</v>
      </c>
      <c r="BB34" s="74">
        <v>0</v>
      </c>
      <c r="BC34" s="74">
        <v>0</v>
      </c>
      <c r="BD34" s="74">
        <v>0</v>
      </c>
      <c r="BE34" s="74">
        <v>0</v>
      </c>
    </row>
  </sheetData>
  <sheetProtection/>
  <mergeCells count="15">
    <mergeCell ref="K4:K6"/>
    <mergeCell ref="R4:R6"/>
    <mergeCell ref="AQ4:AQ6"/>
    <mergeCell ref="AX4:AX6"/>
    <mergeCell ref="A2:A6"/>
    <mergeCell ref="B2:B6"/>
    <mergeCell ref="C2:C6"/>
    <mergeCell ref="J4:J6"/>
    <mergeCell ref="AY4:AY6"/>
    <mergeCell ref="S4:S6"/>
    <mergeCell ref="Z4:Z6"/>
    <mergeCell ref="AA4:AA6"/>
    <mergeCell ref="AH4:AH6"/>
    <mergeCell ref="AI4:AI6"/>
    <mergeCell ref="AP4:AP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ゴシック,標準"&amp;14廃棄物処理事業経費【分担金の合計】（平成21年度実績）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15"/>
  <sheetViews>
    <sheetView tabSelected="1"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A1" sqref="A1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35.59765625" style="47" customWidth="1"/>
    <col min="4" max="5" width="10.59765625" style="76" customWidth="1"/>
    <col min="6" max="6" width="6.59765625" style="34" customWidth="1"/>
    <col min="7" max="7" width="12.59765625" style="47" customWidth="1"/>
    <col min="8" max="9" width="10.59765625" style="76" customWidth="1"/>
    <col min="10" max="10" width="6.59765625" style="34" customWidth="1"/>
    <col min="11" max="11" width="12.59765625" style="47" customWidth="1"/>
    <col min="12" max="13" width="10.59765625" style="76" customWidth="1"/>
    <col min="14" max="14" width="6.59765625" style="34" customWidth="1"/>
    <col min="15" max="15" width="12.59765625" style="47" customWidth="1"/>
    <col min="16" max="17" width="10.59765625" style="76" customWidth="1"/>
    <col min="18" max="18" width="6.59765625" style="34" customWidth="1"/>
    <col min="19" max="19" width="12.59765625" style="47" customWidth="1"/>
    <col min="20" max="21" width="10.59765625" style="76" customWidth="1"/>
    <col min="22" max="22" width="6.59765625" style="34" customWidth="1"/>
    <col min="23" max="23" width="12.59765625" style="47" customWidth="1"/>
    <col min="24" max="25" width="10.59765625" style="76" customWidth="1"/>
    <col min="26" max="26" width="6.59765625" style="34" customWidth="1"/>
    <col min="27" max="27" width="12.59765625" style="47" customWidth="1"/>
    <col min="28" max="29" width="10.59765625" style="76" customWidth="1"/>
    <col min="30" max="30" width="6.59765625" style="34" customWidth="1"/>
    <col min="31" max="31" width="12.59765625" style="47" customWidth="1"/>
    <col min="32" max="33" width="10.59765625" style="76" customWidth="1"/>
    <col min="34" max="34" width="6.59765625" style="34" customWidth="1"/>
    <col min="35" max="35" width="12.59765625" style="47" customWidth="1"/>
    <col min="36" max="37" width="10.59765625" style="76" customWidth="1"/>
    <col min="38" max="38" width="6.59765625" style="34" customWidth="1"/>
    <col min="39" max="39" width="12.59765625" style="47" customWidth="1"/>
    <col min="40" max="41" width="10.59765625" style="76" customWidth="1"/>
    <col min="42" max="42" width="6.59765625" style="34" customWidth="1"/>
    <col min="43" max="43" width="12.59765625" style="47" customWidth="1"/>
    <col min="44" max="45" width="10.59765625" style="76" customWidth="1"/>
    <col min="46" max="46" width="6.59765625" style="34" customWidth="1"/>
    <col min="47" max="47" width="12.59765625" style="47" customWidth="1"/>
    <col min="48" max="49" width="10.59765625" style="76" customWidth="1"/>
    <col min="50" max="50" width="6.59765625" style="34" customWidth="1"/>
    <col min="51" max="51" width="12.59765625" style="47" customWidth="1"/>
    <col min="52" max="53" width="10.59765625" style="76" customWidth="1"/>
    <col min="54" max="54" width="6.59765625" style="34" customWidth="1"/>
    <col min="55" max="55" width="12.59765625" style="47" customWidth="1"/>
    <col min="56" max="57" width="10.59765625" style="76" customWidth="1"/>
    <col min="58" max="58" width="6.59765625" style="34" customWidth="1"/>
    <col min="59" max="59" width="12.59765625" style="47" customWidth="1"/>
    <col min="60" max="61" width="10.59765625" style="76" customWidth="1"/>
    <col min="62" max="62" width="6.59765625" style="34" customWidth="1"/>
    <col min="63" max="63" width="12.59765625" style="47" customWidth="1"/>
    <col min="64" max="65" width="10.59765625" style="76" customWidth="1"/>
    <col min="66" max="66" width="6.59765625" style="34" customWidth="1"/>
    <col min="67" max="67" width="12.59765625" style="47" customWidth="1"/>
    <col min="68" max="69" width="10.59765625" style="76" customWidth="1"/>
    <col min="70" max="70" width="6.59765625" style="34" customWidth="1"/>
    <col min="71" max="71" width="12.59765625" style="47" customWidth="1"/>
    <col min="72" max="73" width="10.59765625" style="76" customWidth="1"/>
    <col min="74" max="74" width="6.59765625" style="34" customWidth="1"/>
    <col min="75" max="75" width="12.59765625" style="47" customWidth="1"/>
    <col min="76" max="77" width="10.59765625" style="76" customWidth="1"/>
    <col min="78" max="78" width="6.59765625" style="34" customWidth="1"/>
    <col min="79" max="79" width="12.59765625" style="47" customWidth="1"/>
    <col min="80" max="81" width="10.59765625" style="76" customWidth="1"/>
    <col min="82" max="82" width="6.59765625" style="34" customWidth="1"/>
    <col min="83" max="83" width="12.59765625" style="47" customWidth="1"/>
    <col min="84" max="85" width="10.59765625" style="76" customWidth="1"/>
    <col min="86" max="86" width="6.59765625" style="34" customWidth="1"/>
    <col min="87" max="87" width="12.59765625" style="47" customWidth="1"/>
    <col min="88" max="89" width="10.59765625" style="76" customWidth="1"/>
    <col min="90" max="90" width="6.59765625" style="34" customWidth="1"/>
    <col min="91" max="91" width="12.59765625" style="47" customWidth="1"/>
    <col min="92" max="93" width="10.59765625" style="76" customWidth="1"/>
    <col min="94" max="94" width="6.59765625" style="34" customWidth="1"/>
    <col min="95" max="95" width="12.59765625" style="47" customWidth="1"/>
    <col min="96" max="97" width="10.59765625" style="76" customWidth="1"/>
    <col min="98" max="98" width="6.59765625" style="34" customWidth="1"/>
    <col min="99" max="99" width="12.59765625" style="47" customWidth="1"/>
    <col min="100" max="101" width="10.59765625" style="76" customWidth="1"/>
    <col min="102" max="102" width="6.59765625" style="34" customWidth="1"/>
    <col min="103" max="103" width="12.59765625" style="47" customWidth="1"/>
    <col min="104" max="105" width="10.59765625" style="76" customWidth="1"/>
    <col min="106" max="106" width="6.59765625" style="34" customWidth="1"/>
    <col min="107" max="107" width="12.59765625" style="47" customWidth="1"/>
    <col min="108" max="109" width="10.59765625" style="76" customWidth="1"/>
    <col min="110" max="110" width="6.59765625" style="34" customWidth="1"/>
    <col min="111" max="111" width="12.59765625" style="47" customWidth="1"/>
    <col min="112" max="113" width="10.59765625" style="76" customWidth="1"/>
    <col min="114" max="114" width="6.59765625" style="34" customWidth="1"/>
    <col min="115" max="115" width="12.59765625" style="47" customWidth="1"/>
    <col min="116" max="117" width="10.59765625" style="76" customWidth="1"/>
    <col min="118" max="118" width="6.59765625" style="34" customWidth="1"/>
    <col min="119" max="119" width="12.59765625" style="47" customWidth="1"/>
    <col min="120" max="121" width="10.59765625" style="76" customWidth="1"/>
    <col min="122" max="122" width="6.59765625" style="34" customWidth="1"/>
    <col min="123" max="123" width="12.59765625" style="47" customWidth="1"/>
    <col min="124" max="125" width="10.59765625" style="76" customWidth="1"/>
    <col min="126" max="16384" width="9" style="47" customWidth="1"/>
  </cols>
  <sheetData>
    <row r="1" spans="1:125" s="45" customFormat="1" ht="17.25">
      <c r="A1" s="138" t="s">
        <v>527</v>
      </c>
      <c r="B1" s="57"/>
      <c r="C1" s="57"/>
      <c r="D1" s="57"/>
      <c r="E1" s="57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</row>
    <row r="2" spans="1:125" s="45" customFormat="1" ht="13.5">
      <c r="A2" s="159" t="s">
        <v>528</v>
      </c>
      <c r="B2" s="147" t="s">
        <v>529</v>
      </c>
      <c r="C2" s="156" t="s">
        <v>530</v>
      </c>
      <c r="D2" s="165" t="s">
        <v>531</v>
      </c>
      <c r="E2" s="166"/>
      <c r="F2" s="143" t="s">
        <v>532</v>
      </c>
      <c r="G2" s="60"/>
      <c r="H2" s="60"/>
      <c r="I2" s="118"/>
      <c r="J2" s="143" t="s">
        <v>533</v>
      </c>
      <c r="K2" s="60"/>
      <c r="L2" s="60"/>
      <c r="M2" s="118"/>
      <c r="N2" s="143" t="s">
        <v>534</v>
      </c>
      <c r="O2" s="60"/>
      <c r="P2" s="60"/>
      <c r="Q2" s="118"/>
      <c r="R2" s="143" t="s">
        <v>535</v>
      </c>
      <c r="S2" s="60"/>
      <c r="T2" s="60"/>
      <c r="U2" s="118"/>
      <c r="V2" s="143" t="s">
        <v>536</v>
      </c>
      <c r="W2" s="60"/>
      <c r="X2" s="60"/>
      <c r="Y2" s="118"/>
      <c r="Z2" s="143" t="s">
        <v>537</v>
      </c>
      <c r="AA2" s="60"/>
      <c r="AB2" s="60"/>
      <c r="AC2" s="118"/>
      <c r="AD2" s="143" t="s">
        <v>538</v>
      </c>
      <c r="AE2" s="60"/>
      <c r="AF2" s="60"/>
      <c r="AG2" s="118"/>
      <c r="AH2" s="143" t="s">
        <v>539</v>
      </c>
      <c r="AI2" s="60"/>
      <c r="AJ2" s="60"/>
      <c r="AK2" s="118"/>
      <c r="AL2" s="143" t="s">
        <v>540</v>
      </c>
      <c r="AM2" s="60"/>
      <c r="AN2" s="60"/>
      <c r="AO2" s="118"/>
      <c r="AP2" s="143" t="s">
        <v>541</v>
      </c>
      <c r="AQ2" s="60"/>
      <c r="AR2" s="60"/>
      <c r="AS2" s="118"/>
      <c r="AT2" s="143" t="s">
        <v>542</v>
      </c>
      <c r="AU2" s="60"/>
      <c r="AV2" s="60"/>
      <c r="AW2" s="118"/>
      <c r="AX2" s="143" t="s">
        <v>543</v>
      </c>
      <c r="AY2" s="60"/>
      <c r="AZ2" s="60"/>
      <c r="BA2" s="118"/>
      <c r="BB2" s="143" t="s">
        <v>544</v>
      </c>
      <c r="BC2" s="60"/>
      <c r="BD2" s="60"/>
      <c r="BE2" s="118"/>
      <c r="BF2" s="143" t="s">
        <v>545</v>
      </c>
      <c r="BG2" s="60"/>
      <c r="BH2" s="60"/>
      <c r="BI2" s="118"/>
      <c r="BJ2" s="143" t="s">
        <v>546</v>
      </c>
      <c r="BK2" s="60"/>
      <c r="BL2" s="60"/>
      <c r="BM2" s="118"/>
      <c r="BN2" s="143" t="s">
        <v>547</v>
      </c>
      <c r="BO2" s="60"/>
      <c r="BP2" s="60"/>
      <c r="BQ2" s="118"/>
      <c r="BR2" s="143" t="s">
        <v>548</v>
      </c>
      <c r="BS2" s="60"/>
      <c r="BT2" s="60"/>
      <c r="BU2" s="118"/>
      <c r="BV2" s="143" t="s">
        <v>549</v>
      </c>
      <c r="BW2" s="60"/>
      <c r="BX2" s="60"/>
      <c r="BY2" s="118"/>
      <c r="BZ2" s="143" t="s">
        <v>550</v>
      </c>
      <c r="CA2" s="60"/>
      <c r="CB2" s="60"/>
      <c r="CC2" s="118"/>
      <c r="CD2" s="143" t="s">
        <v>551</v>
      </c>
      <c r="CE2" s="60"/>
      <c r="CF2" s="60"/>
      <c r="CG2" s="118"/>
      <c r="CH2" s="143" t="s">
        <v>552</v>
      </c>
      <c r="CI2" s="60"/>
      <c r="CJ2" s="60"/>
      <c r="CK2" s="118"/>
      <c r="CL2" s="143" t="s">
        <v>553</v>
      </c>
      <c r="CM2" s="60"/>
      <c r="CN2" s="60"/>
      <c r="CO2" s="118"/>
      <c r="CP2" s="143" t="s">
        <v>554</v>
      </c>
      <c r="CQ2" s="60"/>
      <c r="CR2" s="60"/>
      <c r="CS2" s="118"/>
      <c r="CT2" s="143" t="s">
        <v>555</v>
      </c>
      <c r="CU2" s="60"/>
      <c r="CV2" s="60"/>
      <c r="CW2" s="118"/>
      <c r="CX2" s="143" t="s">
        <v>556</v>
      </c>
      <c r="CY2" s="60"/>
      <c r="CZ2" s="60"/>
      <c r="DA2" s="118"/>
      <c r="DB2" s="143" t="s">
        <v>557</v>
      </c>
      <c r="DC2" s="60"/>
      <c r="DD2" s="60"/>
      <c r="DE2" s="118"/>
      <c r="DF2" s="143" t="s">
        <v>558</v>
      </c>
      <c r="DG2" s="60"/>
      <c r="DH2" s="60"/>
      <c r="DI2" s="118"/>
      <c r="DJ2" s="143" t="s">
        <v>559</v>
      </c>
      <c r="DK2" s="60"/>
      <c r="DL2" s="60"/>
      <c r="DM2" s="118"/>
      <c r="DN2" s="143" t="s">
        <v>560</v>
      </c>
      <c r="DO2" s="60"/>
      <c r="DP2" s="60"/>
      <c r="DQ2" s="118"/>
      <c r="DR2" s="143" t="s">
        <v>561</v>
      </c>
      <c r="DS2" s="60"/>
      <c r="DT2" s="60"/>
      <c r="DU2" s="118"/>
    </row>
    <row r="3" spans="1:125" s="45" customFormat="1" ht="13.5">
      <c r="A3" s="160"/>
      <c r="B3" s="148"/>
      <c r="C3" s="162"/>
      <c r="D3" s="167"/>
      <c r="E3" s="168"/>
      <c r="F3" s="120"/>
      <c r="G3" s="62"/>
      <c r="H3" s="62"/>
      <c r="I3" s="121"/>
      <c r="J3" s="120"/>
      <c r="K3" s="62"/>
      <c r="L3" s="62"/>
      <c r="M3" s="121"/>
      <c r="N3" s="120"/>
      <c r="O3" s="62"/>
      <c r="P3" s="62"/>
      <c r="Q3" s="121"/>
      <c r="R3" s="120"/>
      <c r="S3" s="62"/>
      <c r="T3" s="62"/>
      <c r="U3" s="121"/>
      <c r="V3" s="120"/>
      <c r="W3" s="62"/>
      <c r="X3" s="62"/>
      <c r="Y3" s="121"/>
      <c r="Z3" s="120"/>
      <c r="AA3" s="62"/>
      <c r="AB3" s="62"/>
      <c r="AC3" s="121"/>
      <c r="AD3" s="120"/>
      <c r="AE3" s="62"/>
      <c r="AF3" s="62"/>
      <c r="AG3" s="121"/>
      <c r="AH3" s="120"/>
      <c r="AI3" s="62"/>
      <c r="AJ3" s="62"/>
      <c r="AK3" s="121"/>
      <c r="AL3" s="120"/>
      <c r="AM3" s="62"/>
      <c r="AN3" s="62"/>
      <c r="AO3" s="121"/>
      <c r="AP3" s="120"/>
      <c r="AQ3" s="62"/>
      <c r="AR3" s="62"/>
      <c r="AS3" s="121"/>
      <c r="AT3" s="120"/>
      <c r="AU3" s="62"/>
      <c r="AV3" s="62"/>
      <c r="AW3" s="121"/>
      <c r="AX3" s="120"/>
      <c r="AY3" s="62"/>
      <c r="AZ3" s="62"/>
      <c r="BA3" s="121"/>
      <c r="BB3" s="120"/>
      <c r="BC3" s="62"/>
      <c r="BD3" s="62"/>
      <c r="BE3" s="121"/>
      <c r="BF3" s="120"/>
      <c r="BG3" s="62"/>
      <c r="BH3" s="62"/>
      <c r="BI3" s="121"/>
      <c r="BJ3" s="120"/>
      <c r="BK3" s="62"/>
      <c r="BL3" s="62"/>
      <c r="BM3" s="121"/>
      <c r="BN3" s="120"/>
      <c r="BO3" s="62"/>
      <c r="BP3" s="62"/>
      <c r="BQ3" s="121"/>
      <c r="BR3" s="120"/>
      <c r="BS3" s="62"/>
      <c r="BT3" s="62"/>
      <c r="BU3" s="121"/>
      <c r="BV3" s="120"/>
      <c r="BW3" s="62"/>
      <c r="BX3" s="62"/>
      <c r="BY3" s="121"/>
      <c r="BZ3" s="120"/>
      <c r="CA3" s="62"/>
      <c r="CB3" s="62"/>
      <c r="CC3" s="121"/>
      <c r="CD3" s="120"/>
      <c r="CE3" s="62"/>
      <c r="CF3" s="62"/>
      <c r="CG3" s="121"/>
      <c r="CH3" s="120"/>
      <c r="CI3" s="62"/>
      <c r="CJ3" s="62"/>
      <c r="CK3" s="121"/>
      <c r="CL3" s="120"/>
      <c r="CM3" s="62"/>
      <c r="CN3" s="62"/>
      <c r="CO3" s="121"/>
      <c r="CP3" s="120"/>
      <c r="CQ3" s="62"/>
      <c r="CR3" s="62"/>
      <c r="CS3" s="121"/>
      <c r="CT3" s="120"/>
      <c r="CU3" s="62"/>
      <c r="CV3" s="62"/>
      <c r="CW3" s="121"/>
      <c r="CX3" s="120"/>
      <c r="CY3" s="62"/>
      <c r="CZ3" s="62"/>
      <c r="DA3" s="121"/>
      <c r="DB3" s="120"/>
      <c r="DC3" s="62"/>
      <c r="DD3" s="62"/>
      <c r="DE3" s="121"/>
      <c r="DF3" s="120"/>
      <c r="DG3" s="62"/>
      <c r="DH3" s="62"/>
      <c r="DI3" s="121"/>
      <c r="DJ3" s="120"/>
      <c r="DK3" s="62"/>
      <c r="DL3" s="62"/>
      <c r="DM3" s="121"/>
      <c r="DN3" s="120"/>
      <c r="DO3" s="62"/>
      <c r="DP3" s="62"/>
      <c r="DQ3" s="121"/>
      <c r="DR3" s="120"/>
      <c r="DS3" s="62"/>
      <c r="DT3" s="62"/>
      <c r="DU3" s="121"/>
    </row>
    <row r="4" spans="1:125" s="45" customFormat="1" ht="13.5" customHeight="1">
      <c r="A4" s="160"/>
      <c r="B4" s="148"/>
      <c r="C4" s="157"/>
      <c r="D4" s="159" t="s">
        <v>0</v>
      </c>
      <c r="E4" s="159" t="s">
        <v>562</v>
      </c>
      <c r="F4" s="159" t="s">
        <v>563</v>
      </c>
      <c r="G4" s="159" t="s">
        <v>564</v>
      </c>
      <c r="H4" s="159" t="s">
        <v>565</v>
      </c>
      <c r="I4" s="159" t="s">
        <v>566</v>
      </c>
      <c r="J4" s="159" t="s">
        <v>563</v>
      </c>
      <c r="K4" s="159" t="s">
        <v>454</v>
      </c>
      <c r="L4" s="159" t="s">
        <v>0</v>
      </c>
      <c r="M4" s="159" t="s">
        <v>566</v>
      </c>
      <c r="N4" s="159" t="s">
        <v>567</v>
      </c>
      <c r="O4" s="159" t="s">
        <v>564</v>
      </c>
      <c r="P4" s="159" t="s">
        <v>0</v>
      </c>
      <c r="Q4" s="159" t="s">
        <v>562</v>
      </c>
      <c r="R4" s="159" t="s">
        <v>563</v>
      </c>
      <c r="S4" s="159" t="s">
        <v>564</v>
      </c>
      <c r="T4" s="159" t="s">
        <v>565</v>
      </c>
      <c r="U4" s="159" t="s">
        <v>566</v>
      </c>
      <c r="V4" s="159" t="s">
        <v>563</v>
      </c>
      <c r="W4" s="159" t="s">
        <v>454</v>
      </c>
      <c r="X4" s="159" t="s">
        <v>0</v>
      </c>
      <c r="Y4" s="159" t="s">
        <v>566</v>
      </c>
      <c r="Z4" s="159" t="s">
        <v>567</v>
      </c>
      <c r="AA4" s="159" t="s">
        <v>564</v>
      </c>
      <c r="AB4" s="159" t="s">
        <v>0</v>
      </c>
      <c r="AC4" s="159" t="s">
        <v>562</v>
      </c>
      <c r="AD4" s="159" t="s">
        <v>563</v>
      </c>
      <c r="AE4" s="159" t="s">
        <v>564</v>
      </c>
      <c r="AF4" s="159" t="s">
        <v>565</v>
      </c>
      <c r="AG4" s="159" t="s">
        <v>566</v>
      </c>
      <c r="AH4" s="159" t="s">
        <v>563</v>
      </c>
      <c r="AI4" s="159" t="s">
        <v>454</v>
      </c>
      <c r="AJ4" s="159" t="s">
        <v>0</v>
      </c>
      <c r="AK4" s="159" t="s">
        <v>566</v>
      </c>
      <c r="AL4" s="159" t="s">
        <v>567</v>
      </c>
      <c r="AM4" s="159" t="s">
        <v>564</v>
      </c>
      <c r="AN4" s="159" t="s">
        <v>0</v>
      </c>
      <c r="AO4" s="159" t="s">
        <v>568</v>
      </c>
      <c r="AP4" s="159" t="s">
        <v>563</v>
      </c>
      <c r="AQ4" s="159" t="s">
        <v>454</v>
      </c>
      <c r="AR4" s="159" t="s">
        <v>0</v>
      </c>
      <c r="AS4" s="159" t="s">
        <v>566</v>
      </c>
      <c r="AT4" s="159" t="s">
        <v>567</v>
      </c>
      <c r="AU4" s="159" t="s">
        <v>564</v>
      </c>
      <c r="AV4" s="159" t="s">
        <v>0</v>
      </c>
      <c r="AW4" s="159" t="s">
        <v>562</v>
      </c>
      <c r="AX4" s="159" t="s">
        <v>563</v>
      </c>
      <c r="AY4" s="159" t="s">
        <v>564</v>
      </c>
      <c r="AZ4" s="159" t="s">
        <v>565</v>
      </c>
      <c r="BA4" s="159" t="s">
        <v>566</v>
      </c>
      <c r="BB4" s="159" t="s">
        <v>563</v>
      </c>
      <c r="BC4" s="159" t="s">
        <v>454</v>
      </c>
      <c r="BD4" s="159" t="s">
        <v>0</v>
      </c>
      <c r="BE4" s="159" t="s">
        <v>566</v>
      </c>
      <c r="BF4" s="159" t="s">
        <v>567</v>
      </c>
      <c r="BG4" s="159" t="s">
        <v>564</v>
      </c>
      <c r="BH4" s="159" t="s">
        <v>0</v>
      </c>
      <c r="BI4" s="159" t="s">
        <v>562</v>
      </c>
      <c r="BJ4" s="159" t="s">
        <v>563</v>
      </c>
      <c r="BK4" s="159" t="s">
        <v>564</v>
      </c>
      <c r="BL4" s="159" t="s">
        <v>565</v>
      </c>
      <c r="BM4" s="159" t="s">
        <v>566</v>
      </c>
      <c r="BN4" s="159" t="s">
        <v>563</v>
      </c>
      <c r="BO4" s="159" t="s">
        <v>454</v>
      </c>
      <c r="BP4" s="159" t="s">
        <v>0</v>
      </c>
      <c r="BQ4" s="159" t="s">
        <v>566</v>
      </c>
      <c r="BR4" s="159" t="s">
        <v>567</v>
      </c>
      <c r="BS4" s="159" t="s">
        <v>564</v>
      </c>
      <c r="BT4" s="159" t="s">
        <v>0</v>
      </c>
      <c r="BU4" s="159" t="s">
        <v>562</v>
      </c>
      <c r="BV4" s="159" t="s">
        <v>563</v>
      </c>
      <c r="BW4" s="159" t="s">
        <v>564</v>
      </c>
      <c r="BX4" s="159" t="s">
        <v>565</v>
      </c>
      <c r="BY4" s="159" t="s">
        <v>566</v>
      </c>
      <c r="BZ4" s="159" t="s">
        <v>563</v>
      </c>
      <c r="CA4" s="159" t="s">
        <v>454</v>
      </c>
      <c r="CB4" s="159" t="s">
        <v>0</v>
      </c>
      <c r="CC4" s="159" t="s">
        <v>566</v>
      </c>
      <c r="CD4" s="159" t="s">
        <v>567</v>
      </c>
      <c r="CE4" s="159" t="s">
        <v>564</v>
      </c>
      <c r="CF4" s="159" t="s">
        <v>0</v>
      </c>
      <c r="CG4" s="159" t="s">
        <v>562</v>
      </c>
      <c r="CH4" s="159" t="s">
        <v>563</v>
      </c>
      <c r="CI4" s="159" t="s">
        <v>454</v>
      </c>
      <c r="CJ4" s="159" t="s">
        <v>0</v>
      </c>
      <c r="CK4" s="159" t="s">
        <v>562</v>
      </c>
      <c r="CL4" s="159" t="s">
        <v>563</v>
      </c>
      <c r="CM4" s="159" t="s">
        <v>454</v>
      </c>
      <c r="CN4" s="159" t="s">
        <v>0</v>
      </c>
      <c r="CO4" s="159" t="s">
        <v>562</v>
      </c>
      <c r="CP4" s="159" t="s">
        <v>563</v>
      </c>
      <c r="CQ4" s="159" t="s">
        <v>454</v>
      </c>
      <c r="CR4" s="159" t="s">
        <v>0</v>
      </c>
      <c r="CS4" s="159" t="s">
        <v>562</v>
      </c>
      <c r="CT4" s="159" t="s">
        <v>563</v>
      </c>
      <c r="CU4" s="159" t="s">
        <v>454</v>
      </c>
      <c r="CV4" s="159" t="s">
        <v>0</v>
      </c>
      <c r="CW4" s="159" t="s">
        <v>562</v>
      </c>
      <c r="CX4" s="159" t="s">
        <v>563</v>
      </c>
      <c r="CY4" s="159" t="s">
        <v>454</v>
      </c>
      <c r="CZ4" s="159" t="s">
        <v>0</v>
      </c>
      <c r="DA4" s="159" t="s">
        <v>562</v>
      </c>
      <c r="DB4" s="159" t="s">
        <v>563</v>
      </c>
      <c r="DC4" s="159" t="s">
        <v>454</v>
      </c>
      <c r="DD4" s="159" t="s">
        <v>0</v>
      </c>
      <c r="DE4" s="159" t="s">
        <v>562</v>
      </c>
      <c r="DF4" s="159" t="s">
        <v>563</v>
      </c>
      <c r="DG4" s="159" t="s">
        <v>454</v>
      </c>
      <c r="DH4" s="159" t="s">
        <v>0</v>
      </c>
      <c r="DI4" s="159" t="s">
        <v>562</v>
      </c>
      <c r="DJ4" s="159" t="s">
        <v>563</v>
      </c>
      <c r="DK4" s="159" t="s">
        <v>454</v>
      </c>
      <c r="DL4" s="159" t="s">
        <v>0</v>
      </c>
      <c r="DM4" s="159" t="s">
        <v>562</v>
      </c>
      <c r="DN4" s="159" t="s">
        <v>563</v>
      </c>
      <c r="DO4" s="159" t="s">
        <v>454</v>
      </c>
      <c r="DP4" s="159" t="s">
        <v>0</v>
      </c>
      <c r="DQ4" s="159" t="s">
        <v>562</v>
      </c>
      <c r="DR4" s="159" t="s">
        <v>563</v>
      </c>
      <c r="DS4" s="159" t="s">
        <v>454</v>
      </c>
      <c r="DT4" s="159" t="s">
        <v>0</v>
      </c>
      <c r="DU4" s="159" t="s">
        <v>562</v>
      </c>
    </row>
    <row r="5" spans="1:125" s="45" customFormat="1" ht="13.5">
      <c r="A5" s="160"/>
      <c r="B5" s="148"/>
      <c r="C5" s="157"/>
      <c r="D5" s="160"/>
      <c r="E5" s="160"/>
      <c r="F5" s="163"/>
      <c r="G5" s="160"/>
      <c r="H5" s="160"/>
      <c r="I5" s="160"/>
      <c r="J5" s="163"/>
      <c r="K5" s="160"/>
      <c r="L5" s="160"/>
      <c r="M5" s="160"/>
      <c r="N5" s="163"/>
      <c r="O5" s="160"/>
      <c r="P5" s="160"/>
      <c r="Q5" s="160"/>
      <c r="R5" s="163"/>
      <c r="S5" s="160"/>
      <c r="T5" s="160"/>
      <c r="U5" s="160"/>
      <c r="V5" s="163"/>
      <c r="W5" s="160"/>
      <c r="X5" s="160"/>
      <c r="Y5" s="160"/>
      <c r="Z5" s="163"/>
      <c r="AA5" s="160"/>
      <c r="AB5" s="160"/>
      <c r="AC5" s="160"/>
      <c r="AD5" s="163"/>
      <c r="AE5" s="160"/>
      <c r="AF5" s="160"/>
      <c r="AG5" s="160"/>
      <c r="AH5" s="163"/>
      <c r="AI5" s="160"/>
      <c r="AJ5" s="160"/>
      <c r="AK5" s="160"/>
      <c r="AL5" s="163"/>
      <c r="AM5" s="160"/>
      <c r="AN5" s="160"/>
      <c r="AO5" s="160"/>
      <c r="AP5" s="163"/>
      <c r="AQ5" s="160"/>
      <c r="AR5" s="160"/>
      <c r="AS5" s="160"/>
      <c r="AT5" s="163"/>
      <c r="AU5" s="160"/>
      <c r="AV5" s="160"/>
      <c r="AW5" s="160"/>
      <c r="AX5" s="163"/>
      <c r="AY5" s="160"/>
      <c r="AZ5" s="160"/>
      <c r="BA5" s="160"/>
      <c r="BB5" s="163"/>
      <c r="BC5" s="160"/>
      <c r="BD5" s="160"/>
      <c r="BE5" s="160"/>
      <c r="BF5" s="163"/>
      <c r="BG5" s="160"/>
      <c r="BH5" s="160"/>
      <c r="BI5" s="160"/>
      <c r="BJ5" s="163"/>
      <c r="BK5" s="160"/>
      <c r="BL5" s="160"/>
      <c r="BM5" s="160"/>
      <c r="BN5" s="163"/>
      <c r="BO5" s="160"/>
      <c r="BP5" s="160"/>
      <c r="BQ5" s="160"/>
      <c r="BR5" s="163"/>
      <c r="BS5" s="160"/>
      <c r="BT5" s="160"/>
      <c r="BU5" s="160"/>
      <c r="BV5" s="163"/>
      <c r="BW5" s="160"/>
      <c r="BX5" s="160"/>
      <c r="BY5" s="160"/>
      <c r="BZ5" s="163"/>
      <c r="CA5" s="160"/>
      <c r="CB5" s="160"/>
      <c r="CC5" s="160"/>
      <c r="CD5" s="163"/>
      <c r="CE5" s="160"/>
      <c r="CF5" s="160"/>
      <c r="CG5" s="160"/>
      <c r="CH5" s="163"/>
      <c r="CI5" s="160"/>
      <c r="CJ5" s="160"/>
      <c r="CK5" s="160"/>
      <c r="CL5" s="163"/>
      <c r="CM5" s="160"/>
      <c r="CN5" s="160"/>
      <c r="CO5" s="160"/>
      <c r="CP5" s="163"/>
      <c r="CQ5" s="160"/>
      <c r="CR5" s="160"/>
      <c r="CS5" s="160"/>
      <c r="CT5" s="163"/>
      <c r="CU5" s="160"/>
      <c r="CV5" s="160"/>
      <c r="CW5" s="160"/>
      <c r="CX5" s="163"/>
      <c r="CY5" s="160"/>
      <c r="CZ5" s="160"/>
      <c r="DA5" s="160"/>
      <c r="DB5" s="163"/>
      <c r="DC5" s="160"/>
      <c r="DD5" s="160"/>
      <c r="DE5" s="160"/>
      <c r="DF5" s="163"/>
      <c r="DG5" s="160"/>
      <c r="DH5" s="160"/>
      <c r="DI5" s="160"/>
      <c r="DJ5" s="163"/>
      <c r="DK5" s="160"/>
      <c r="DL5" s="160"/>
      <c r="DM5" s="160"/>
      <c r="DN5" s="163"/>
      <c r="DO5" s="160"/>
      <c r="DP5" s="160"/>
      <c r="DQ5" s="160"/>
      <c r="DR5" s="163"/>
      <c r="DS5" s="160"/>
      <c r="DT5" s="160"/>
      <c r="DU5" s="160"/>
    </row>
    <row r="6" spans="1:125" s="46" customFormat="1" ht="13.5">
      <c r="A6" s="161"/>
      <c r="B6" s="149"/>
      <c r="C6" s="158"/>
      <c r="D6" s="142" t="s">
        <v>569</v>
      </c>
      <c r="E6" s="142" t="s">
        <v>569</v>
      </c>
      <c r="F6" s="164"/>
      <c r="G6" s="161"/>
      <c r="H6" s="142" t="s">
        <v>569</v>
      </c>
      <c r="I6" s="142" t="s">
        <v>569</v>
      </c>
      <c r="J6" s="164"/>
      <c r="K6" s="161"/>
      <c r="L6" s="142" t="s">
        <v>569</v>
      </c>
      <c r="M6" s="142" t="s">
        <v>569</v>
      </c>
      <c r="N6" s="164"/>
      <c r="O6" s="161"/>
      <c r="P6" s="142" t="s">
        <v>569</v>
      </c>
      <c r="Q6" s="142" t="s">
        <v>569</v>
      </c>
      <c r="R6" s="164"/>
      <c r="S6" s="161"/>
      <c r="T6" s="142" t="s">
        <v>569</v>
      </c>
      <c r="U6" s="142" t="s">
        <v>569</v>
      </c>
      <c r="V6" s="164"/>
      <c r="W6" s="161"/>
      <c r="X6" s="142" t="s">
        <v>569</v>
      </c>
      <c r="Y6" s="142" t="s">
        <v>569</v>
      </c>
      <c r="Z6" s="164"/>
      <c r="AA6" s="161"/>
      <c r="AB6" s="142" t="s">
        <v>569</v>
      </c>
      <c r="AC6" s="142" t="s">
        <v>569</v>
      </c>
      <c r="AD6" s="164"/>
      <c r="AE6" s="161"/>
      <c r="AF6" s="142" t="s">
        <v>569</v>
      </c>
      <c r="AG6" s="142" t="s">
        <v>569</v>
      </c>
      <c r="AH6" s="164"/>
      <c r="AI6" s="161"/>
      <c r="AJ6" s="142" t="s">
        <v>569</v>
      </c>
      <c r="AK6" s="142" t="s">
        <v>569</v>
      </c>
      <c r="AL6" s="164"/>
      <c r="AM6" s="161"/>
      <c r="AN6" s="142" t="s">
        <v>569</v>
      </c>
      <c r="AO6" s="142" t="s">
        <v>569</v>
      </c>
      <c r="AP6" s="164"/>
      <c r="AQ6" s="161"/>
      <c r="AR6" s="142" t="s">
        <v>569</v>
      </c>
      <c r="AS6" s="142" t="s">
        <v>569</v>
      </c>
      <c r="AT6" s="164"/>
      <c r="AU6" s="161"/>
      <c r="AV6" s="142" t="s">
        <v>569</v>
      </c>
      <c r="AW6" s="142" t="s">
        <v>569</v>
      </c>
      <c r="AX6" s="164"/>
      <c r="AY6" s="161"/>
      <c r="AZ6" s="142" t="s">
        <v>569</v>
      </c>
      <c r="BA6" s="142" t="s">
        <v>569</v>
      </c>
      <c r="BB6" s="164"/>
      <c r="BC6" s="161"/>
      <c r="BD6" s="142" t="s">
        <v>569</v>
      </c>
      <c r="BE6" s="142" t="s">
        <v>569</v>
      </c>
      <c r="BF6" s="164"/>
      <c r="BG6" s="161"/>
      <c r="BH6" s="142" t="s">
        <v>569</v>
      </c>
      <c r="BI6" s="142" t="s">
        <v>569</v>
      </c>
      <c r="BJ6" s="164"/>
      <c r="BK6" s="161"/>
      <c r="BL6" s="142" t="s">
        <v>569</v>
      </c>
      <c r="BM6" s="142" t="s">
        <v>569</v>
      </c>
      <c r="BN6" s="164"/>
      <c r="BO6" s="161"/>
      <c r="BP6" s="142" t="s">
        <v>569</v>
      </c>
      <c r="BQ6" s="142" t="s">
        <v>569</v>
      </c>
      <c r="BR6" s="164"/>
      <c r="BS6" s="161"/>
      <c r="BT6" s="142" t="s">
        <v>569</v>
      </c>
      <c r="BU6" s="142" t="s">
        <v>569</v>
      </c>
      <c r="BV6" s="164"/>
      <c r="BW6" s="161"/>
      <c r="BX6" s="142" t="s">
        <v>569</v>
      </c>
      <c r="BY6" s="142" t="s">
        <v>569</v>
      </c>
      <c r="BZ6" s="164"/>
      <c r="CA6" s="161"/>
      <c r="CB6" s="142" t="s">
        <v>569</v>
      </c>
      <c r="CC6" s="142" t="s">
        <v>569</v>
      </c>
      <c r="CD6" s="164"/>
      <c r="CE6" s="161"/>
      <c r="CF6" s="142" t="s">
        <v>569</v>
      </c>
      <c r="CG6" s="142" t="s">
        <v>569</v>
      </c>
      <c r="CH6" s="164"/>
      <c r="CI6" s="161"/>
      <c r="CJ6" s="142" t="s">
        <v>569</v>
      </c>
      <c r="CK6" s="142" t="s">
        <v>569</v>
      </c>
      <c r="CL6" s="164"/>
      <c r="CM6" s="161"/>
      <c r="CN6" s="142" t="s">
        <v>569</v>
      </c>
      <c r="CO6" s="142" t="s">
        <v>569</v>
      </c>
      <c r="CP6" s="164"/>
      <c r="CQ6" s="161"/>
      <c r="CR6" s="142" t="s">
        <v>569</v>
      </c>
      <c r="CS6" s="142" t="s">
        <v>569</v>
      </c>
      <c r="CT6" s="164"/>
      <c r="CU6" s="161"/>
      <c r="CV6" s="142" t="s">
        <v>569</v>
      </c>
      <c r="CW6" s="142" t="s">
        <v>569</v>
      </c>
      <c r="CX6" s="164"/>
      <c r="CY6" s="161"/>
      <c r="CZ6" s="142" t="s">
        <v>569</v>
      </c>
      <c r="DA6" s="142" t="s">
        <v>569</v>
      </c>
      <c r="DB6" s="164"/>
      <c r="DC6" s="161"/>
      <c r="DD6" s="142" t="s">
        <v>569</v>
      </c>
      <c r="DE6" s="142" t="s">
        <v>569</v>
      </c>
      <c r="DF6" s="164"/>
      <c r="DG6" s="161"/>
      <c r="DH6" s="142" t="s">
        <v>569</v>
      </c>
      <c r="DI6" s="142" t="s">
        <v>569</v>
      </c>
      <c r="DJ6" s="164"/>
      <c r="DK6" s="161"/>
      <c r="DL6" s="142" t="s">
        <v>569</v>
      </c>
      <c r="DM6" s="142" t="s">
        <v>569</v>
      </c>
      <c r="DN6" s="164"/>
      <c r="DO6" s="161"/>
      <c r="DP6" s="142" t="s">
        <v>569</v>
      </c>
      <c r="DQ6" s="142" t="s">
        <v>569</v>
      </c>
      <c r="DR6" s="164"/>
      <c r="DS6" s="161"/>
      <c r="DT6" s="142" t="s">
        <v>569</v>
      </c>
      <c r="DU6" s="142" t="s">
        <v>569</v>
      </c>
    </row>
    <row r="7" spans="1:125" s="61" customFormat="1" ht="12" customHeight="1">
      <c r="A7" s="48" t="s">
        <v>570</v>
      </c>
      <c r="B7" s="48">
        <v>9000</v>
      </c>
      <c r="C7" s="48" t="s">
        <v>571</v>
      </c>
      <c r="D7" s="70">
        <f>SUM(D8:D15)</f>
        <v>5154204</v>
      </c>
      <c r="E7" s="70">
        <f>SUM(E8:E15)</f>
        <v>1621047</v>
      </c>
      <c r="F7" s="49">
        <f>COUNTIF(F8:F15,"&lt;&gt;")</f>
        <v>8</v>
      </c>
      <c r="G7" s="49">
        <f>COUNTIF(G8:G15,"&lt;&gt;")</f>
        <v>8</v>
      </c>
      <c r="H7" s="70">
        <f>SUM(H8:H15)</f>
        <v>2671905</v>
      </c>
      <c r="I7" s="70">
        <f>SUM(I8:I15)</f>
        <v>934540</v>
      </c>
      <c r="J7" s="49">
        <f>COUNTIF(J8:J15,"&lt;&gt;")</f>
        <v>8</v>
      </c>
      <c r="K7" s="49">
        <f>COUNTIF(K8:K15,"&lt;&gt;")</f>
        <v>8</v>
      </c>
      <c r="L7" s="70">
        <f>SUM(L8:L15)</f>
        <v>1692824</v>
      </c>
      <c r="M7" s="70">
        <f>SUM(M8:M15)</f>
        <v>385592</v>
      </c>
      <c r="N7" s="49">
        <f>COUNTIF(N8:N15,"&lt;&gt;")</f>
        <v>7</v>
      </c>
      <c r="O7" s="49">
        <f>COUNTIF(O8:O15,"&lt;&gt;")</f>
        <v>7</v>
      </c>
      <c r="P7" s="70">
        <f>SUM(P8:P15)</f>
        <v>605302</v>
      </c>
      <c r="Q7" s="70">
        <f>SUM(Q8:Q15)</f>
        <v>168039</v>
      </c>
      <c r="R7" s="49">
        <f>COUNTIF(R8:R15,"&lt;&gt;")</f>
        <v>4</v>
      </c>
      <c r="S7" s="49">
        <f>COUNTIF(S8:S15,"&lt;&gt;")</f>
        <v>4</v>
      </c>
      <c r="T7" s="70">
        <f>SUM(T8:T15)</f>
        <v>175511</v>
      </c>
      <c r="U7" s="70">
        <f>SUM(U8:U15)</f>
        <v>99525</v>
      </c>
      <c r="V7" s="49">
        <f>COUNTIF(V8:V15,"&lt;&gt;")</f>
        <v>1</v>
      </c>
      <c r="W7" s="49">
        <f>COUNTIF(W8:W15,"&lt;&gt;")</f>
        <v>1</v>
      </c>
      <c r="X7" s="70">
        <f>SUM(X8:X15)</f>
        <v>8662</v>
      </c>
      <c r="Y7" s="70">
        <f>SUM(Y8:Y15)</f>
        <v>33351</v>
      </c>
      <c r="Z7" s="49">
        <f>COUNTIF(Z8:Z15,"&lt;&gt;")</f>
        <v>0</v>
      </c>
      <c r="AA7" s="49">
        <f>COUNTIF(AA8:AA15,"&lt;&gt;")</f>
        <v>0</v>
      </c>
      <c r="AB7" s="70">
        <f>SUM(AB8:AB15)</f>
        <v>0</v>
      </c>
      <c r="AC7" s="70">
        <f>SUM(AC8:AC15)</f>
        <v>0</v>
      </c>
      <c r="AD7" s="49">
        <f>COUNTIF(AD8:AD15,"&lt;&gt;")</f>
        <v>0</v>
      </c>
      <c r="AE7" s="49">
        <f>COUNTIF(AE8:AE15,"&lt;&gt;")</f>
        <v>0</v>
      </c>
      <c r="AF7" s="70">
        <f>SUM(AF8:AF15)</f>
        <v>0</v>
      </c>
      <c r="AG7" s="70">
        <f>SUM(AG8:AG15)</f>
        <v>0</v>
      </c>
      <c r="AH7" s="49">
        <f>COUNTIF(AH8:AH15,"&lt;&gt;")</f>
        <v>0</v>
      </c>
      <c r="AI7" s="49">
        <f>COUNTIF(AI8:AI15,"&lt;&gt;")</f>
        <v>0</v>
      </c>
      <c r="AJ7" s="70">
        <f>SUM(AJ8:AJ15)</f>
        <v>0</v>
      </c>
      <c r="AK7" s="70">
        <f>SUM(AK8:AK15)</f>
        <v>0</v>
      </c>
      <c r="AL7" s="49">
        <f>COUNTIF(AL8:AL15,"&lt;&gt;")</f>
        <v>0</v>
      </c>
      <c r="AM7" s="49">
        <f>COUNTIF(AM8:AM15,"&lt;&gt;")</f>
        <v>0</v>
      </c>
      <c r="AN7" s="70">
        <f>SUM(AN8:AN15)</f>
        <v>0</v>
      </c>
      <c r="AO7" s="70">
        <f>SUM(AO8:AO15)</f>
        <v>0</v>
      </c>
      <c r="AP7" s="49">
        <f>COUNTIF(AP8:AP15,"&lt;&gt;")</f>
        <v>0</v>
      </c>
      <c r="AQ7" s="49">
        <f>COUNTIF(AQ8:AQ15,"&lt;&gt;")</f>
        <v>0</v>
      </c>
      <c r="AR7" s="70">
        <f>SUM(AR8:AR15)</f>
        <v>0</v>
      </c>
      <c r="AS7" s="70">
        <f>SUM(AS8:AS15)</f>
        <v>0</v>
      </c>
      <c r="AT7" s="49">
        <f>COUNTIF(AT8:AT15,"&lt;&gt;")</f>
        <v>0</v>
      </c>
      <c r="AU7" s="49">
        <f>COUNTIF(AU8:AU15,"&lt;&gt;")</f>
        <v>0</v>
      </c>
      <c r="AV7" s="70">
        <f>SUM(AV8:AV15)</f>
        <v>0</v>
      </c>
      <c r="AW7" s="70">
        <f>SUM(AW8:AW15)</f>
        <v>0</v>
      </c>
      <c r="AX7" s="49">
        <f>COUNTIF(AX8:AX15,"&lt;&gt;")</f>
        <v>0</v>
      </c>
      <c r="AY7" s="49">
        <f>COUNTIF(AY8:AY15,"&lt;&gt;")</f>
        <v>0</v>
      </c>
      <c r="AZ7" s="70">
        <f>SUM(AZ8:AZ15)</f>
        <v>0</v>
      </c>
      <c r="BA7" s="70">
        <f>SUM(BA8:BA15)</f>
        <v>0</v>
      </c>
      <c r="BB7" s="49">
        <f>COUNTIF(BB8:BB15,"&lt;&gt;")</f>
        <v>0</v>
      </c>
      <c r="BC7" s="49">
        <f>COUNTIF(BC8:BC15,"&lt;&gt;")</f>
        <v>0</v>
      </c>
      <c r="BD7" s="70">
        <f>SUM(BD8:BD15)</f>
        <v>0</v>
      </c>
      <c r="BE7" s="70">
        <f>SUM(BE8:BE15)</f>
        <v>0</v>
      </c>
      <c r="BF7" s="49">
        <f>COUNTIF(BF8:BF15,"&lt;&gt;")</f>
        <v>0</v>
      </c>
      <c r="BG7" s="49">
        <f>COUNTIF(BG8:BG15,"&lt;&gt;")</f>
        <v>0</v>
      </c>
      <c r="BH7" s="70">
        <f>SUM(BH8:BH15)</f>
        <v>0</v>
      </c>
      <c r="BI7" s="70">
        <f>SUM(BI8:BI15)</f>
        <v>0</v>
      </c>
      <c r="BJ7" s="49">
        <f>COUNTIF(BJ8:BJ15,"&lt;&gt;")</f>
        <v>0</v>
      </c>
      <c r="BK7" s="49">
        <f>COUNTIF(BK8:BK15,"&lt;&gt;")</f>
        <v>0</v>
      </c>
      <c r="BL7" s="70">
        <f>SUM(BL8:BL15)</f>
        <v>0</v>
      </c>
      <c r="BM7" s="70">
        <f>SUM(BM8:BM15)</f>
        <v>0</v>
      </c>
      <c r="BN7" s="49">
        <f>COUNTIF(BN8:BN15,"&lt;&gt;")</f>
        <v>0</v>
      </c>
      <c r="BO7" s="49">
        <f>COUNTIF(BO8:BO15,"&lt;&gt;")</f>
        <v>0</v>
      </c>
      <c r="BP7" s="70">
        <f>SUM(BP8:BP15)</f>
        <v>0</v>
      </c>
      <c r="BQ7" s="70">
        <f>SUM(BQ8:BQ15)</f>
        <v>0</v>
      </c>
      <c r="BR7" s="49">
        <f>COUNTIF(BR8:BR15,"&lt;&gt;")</f>
        <v>0</v>
      </c>
      <c r="BS7" s="49">
        <f>COUNTIF(BS8:BS15,"&lt;&gt;")</f>
        <v>0</v>
      </c>
      <c r="BT7" s="70">
        <f>SUM(BT8:BT15)</f>
        <v>0</v>
      </c>
      <c r="BU7" s="70">
        <f>SUM(BU8:BU15)</f>
        <v>0</v>
      </c>
      <c r="BV7" s="49">
        <f>COUNTIF(BV8:BV15,"&lt;&gt;")</f>
        <v>0</v>
      </c>
      <c r="BW7" s="49">
        <f>COUNTIF(BW8:BW15,"&lt;&gt;")</f>
        <v>0</v>
      </c>
      <c r="BX7" s="70">
        <f>SUM(BX8:BX15)</f>
        <v>0</v>
      </c>
      <c r="BY7" s="70">
        <f>SUM(BY8:BY15)</f>
        <v>0</v>
      </c>
      <c r="BZ7" s="49">
        <f>COUNTIF(BZ8:BZ15,"&lt;&gt;")</f>
        <v>0</v>
      </c>
      <c r="CA7" s="49">
        <f>COUNTIF(CA8:CA15,"&lt;&gt;")</f>
        <v>0</v>
      </c>
      <c r="CB7" s="70">
        <f>SUM(CB8:CB15)</f>
        <v>0</v>
      </c>
      <c r="CC7" s="70">
        <f>SUM(CC8:CC15)</f>
        <v>0</v>
      </c>
      <c r="CD7" s="49">
        <f>COUNTIF(CD8:CD15,"&lt;&gt;")</f>
        <v>0</v>
      </c>
      <c r="CE7" s="49">
        <f>COUNTIF(CE8:CE15,"&lt;&gt;")</f>
        <v>0</v>
      </c>
      <c r="CF7" s="70">
        <f>SUM(CF8:CF15)</f>
        <v>0</v>
      </c>
      <c r="CG7" s="70">
        <f>SUM(CG8:CG15)</f>
        <v>0</v>
      </c>
      <c r="CH7" s="49">
        <f>COUNTIF(CH8:CH15,"&lt;&gt;")</f>
        <v>0</v>
      </c>
      <c r="CI7" s="49">
        <f>COUNTIF(CI8:CI15,"&lt;&gt;")</f>
        <v>0</v>
      </c>
      <c r="CJ7" s="70">
        <f>SUM(CJ8:CJ15)</f>
        <v>0</v>
      </c>
      <c r="CK7" s="70">
        <f>SUM(CK8:CK15)</f>
        <v>0</v>
      </c>
      <c r="CL7" s="49">
        <f>COUNTIF(CL8:CL15,"&lt;&gt;")</f>
        <v>0</v>
      </c>
      <c r="CM7" s="49">
        <f>COUNTIF(CM8:CM15,"&lt;&gt;")</f>
        <v>0</v>
      </c>
      <c r="CN7" s="70">
        <f>SUM(CN8:CN15)</f>
        <v>0</v>
      </c>
      <c r="CO7" s="70">
        <f>SUM(CO8:CO15)</f>
        <v>0</v>
      </c>
      <c r="CP7" s="49">
        <f>COUNTIF(CP8:CP15,"&lt;&gt;")</f>
        <v>0</v>
      </c>
      <c r="CQ7" s="49">
        <f>COUNTIF(CQ8:CQ15,"&lt;&gt;")</f>
        <v>0</v>
      </c>
      <c r="CR7" s="70">
        <f>SUM(CR8:CR15)</f>
        <v>0</v>
      </c>
      <c r="CS7" s="70">
        <f>SUM(CS8:CS15)</f>
        <v>0</v>
      </c>
      <c r="CT7" s="49">
        <f>COUNTIF(CT8:CT15,"&lt;&gt;")</f>
        <v>0</v>
      </c>
      <c r="CU7" s="49">
        <f>COUNTIF(CU8:CU15,"&lt;&gt;")</f>
        <v>0</v>
      </c>
      <c r="CV7" s="70">
        <f>SUM(CV8:CV15)</f>
        <v>0</v>
      </c>
      <c r="CW7" s="70">
        <f>SUM(CW8:CW15)</f>
        <v>0</v>
      </c>
      <c r="CX7" s="49">
        <f>COUNTIF(CX8:CX15,"&lt;&gt;")</f>
        <v>0</v>
      </c>
      <c r="CY7" s="49">
        <f>COUNTIF(CY8:CY15,"&lt;&gt;")</f>
        <v>0</v>
      </c>
      <c r="CZ7" s="70">
        <f>SUM(CZ8:CZ15)</f>
        <v>0</v>
      </c>
      <c r="DA7" s="70">
        <f>SUM(DA8:DA15)</f>
        <v>0</v>
      </c>
      <c r="DB7" s="49">
        <f>COUNTIF(DB8:DB15,"&lt;&gt;")</f>
        <v>0</v>
      </c>
      <c r="DC7" s="49">
        <f>COUNTIF(DC8:DC15,"&lt;&gt;")</f>
        <v>0</v>
      </c>
      <c r="DD7" s="70">
        <f>SUM(DD8:DD15)</f>
        <v>0</v>
      </c>
      <c r="DE7" s="70">
        <f>SUM(DE8:DE15)</f>
        <v>0</v>
      </c>
      <c r="DF7" s="49">
        <f>COUNTIF(DF8:DF15,"&lt;&gt;")</f>
        <v>0</v>
      </c>
      <c r="DG7" s="49">
        <f>COUNTIF(DG8:DG15,"&lt;&gt;")</f>
        <v>0</v>
      </c>
      <c r="DH7" s="70">
        <f>SUM(DH8:DH15)</f>
        <v>0</v>
      </c>
      <c r="DI7" s="70">
        <f>SUM(DI8:DI15)</f>
        <v>0</v>
      </c>
      <c r="DJ7" s="49">
        <f>COUNTIF(DJ8:DJ15,"&lt;&gt;")</f>
        <v>0</v>
      </c>
      <c r="DK7" s="49">
        <f>COUNTIF(DK8:DK15,"&lt;&gt;")</f>
        <v>0</v>
      </c>
      <c r="DL7" s="70">
        <f>SUM(DL8:DL15)</f>
        <v>0</v>
      </c>
      <c r="DM7" s="70">
        <f>SUM(DM8:DM15)</f>
        <v>0</v>
      </c>
      <c r="DN7" s="49">
        <f>COUNTIF(DN8:DN15,"&lt;&gt;")</f>
        <v>0</v>
      </c>
      <c r="DO7" s="49">
        <f>COUNTIF(DO8:DO15,"&lt;&gt;")</f>
        <v>0</v>
      </c>
      <c r="DP7" s="70">
        <f>SUM(DP8:DP15)</f>
        <v>0</v>
      </c>
      <c r="DQ7" s="70">
        <f>SUM(DQ8:DQ15)</f>
        <v>0</v>
      </c>
      <c r="DR7" s="49">
        <f>COUNTIF(DR8:DR15,"&lt;&gt;")</f>
        <v>0</v>
      </c>
      <c r="DS7" s="49">
        <f>COUNTIF(DS8:DS15,"&lt;&gt;")</f>
        <v>0</v>
      </c>
      <c r="DT7" s="70">
        <f>SUM(DT8:DT15)</f>
        <v>0</v>
      </c>
      <c r="DU7" s="70">
        <f>SUM(DU8:DU15)</f>
        <v>0</v>
      </c>
    </row>
    <row r="8" spans="1:125" s="50" customFormat="1" ht="12" customHeight="1">
      <c r="A8" s="51" t="s">
        <v>570</v>
      </c>
      <c r="B8" s="64" t="s">
        <v>572</v>
      </c>
      <c r="C8" s="51" t="s">
        <v>573</v>
      </c>
      <c r="D8" s="72">
        <f aca="true" t="shared" si="0" ref="D8:E15">SUM(H8,L8,P8,T8,X8,AB8,AF8,AJ8,AN8,AR8,AV8,AZ8,BD8,BH8,BL8,BP8,BT8,BX8,CB8,CF8,CJ8,CN8,CR8,CV8,CZ8,DD8,DH8,DL8,DP8,DT8)</f>
        <v>1674807</v>
      </c>
      <c r="E8" s="72">
        <f t="shared" si="0"/>
        <v>264263</v>
      </c>
      <c r="F8" s="66" t="s">
        <v>712</v>
      </c>
      <c r="G8" s="52" t="s">
        <v>713</v>
      </c>
      <c r="H8" s="72">
        <v>400055</v>
      </c>
      <c r="I8" s="72">
        <v>89017</v>
      </c>
      <c r="J8" s="66" t="s">
        <v>714</v>
      </c>
      <c r="K8" s="52" t="s">
        <v>715</v>
      </c>
      <c r="L8" s="72">
        <v>1035693</v>
      </c>
      <c r="M8" s="72">
        <v>123120</v>
      </c>
      <c r="N8" s="66" t="s">
        <v>716</v>
      </c>
      <c r="O8" s="52" t="s">
        <v>717</v>
      </c>
      <c r="P8" s="72">
        <v>239059</v>
      </c>
      <c r="Q8" s="72">
        <v>52126</v>
      </c>
      <c r="R8" s="66"/>
      <c r="S8" s="52"/>
      <c r="T8" s="72">
        <v>0</v>
      </c>
      <c r="U8" s="72">
        <v>0</v>
      </c>
      <c r="V8" s="66"/>
      <c r="W8" s="52"/>
      <c r="X8" s="72">
        <v>0</v>
      </c>
      <c r="Y8" s="72">
        <v>0</v>
      </c>
      <c r="Z8" s="66"/>
      <c r="AA8" s="52"/>
      <c r="AB8" s="72">
        <v>0</v>
      </c>
      <c r="AC8" s="72">
        <v>0</v>
      </c>
      <c r="AD8" s="66"/>
      <c r="AE8" s="52"/>
      <c r="AF8" s="72">
        <v>0</v>
      </c>
      <c r="AG8" s="72">
        <v>0</v>
      </c>
      <c r="AH8" s="66"/>
      <c r="AI8" s="52"/>
      <c r="AJ8" s="72">
        <v>0</v>
      </c>
      <c r="AK8" s="72">
        <v>0</v>
      </c>
      <c r="AL8" s="66"/>
      <c r="AM8" s="52"/>
      <c r="AN8" s="72">
        <v>0</v>
      </c>
      <c r="AO8" s="72">
        <v>0</v>
      </c>
      <c r="AP8" s="66"/>
      <c r="AQ8" s="52"/>
      <c r="AR8" s="72">
        <v>0</v>
      </c>
      <c r="AS8" s="72">
        <v>0</v>
      </c>
      <c r="AT8" s="66"/>
      <c r="AU8" s="52"/>
      <c r="AV8" s="72">
        <v>0</v>
      </c>
      <c r="AW8" s="72">
        <v>0</v>
      </c>
      <c r="AX8" s="66"/>
      <c r="AY8" s="52"/>
      <c r="AZ8" s="72">
        <v>0</v>
      </c>
      <c r="BA8" s="72">
        <v>0</v>
      </c>
      <c r="BB8" s="66"/>
      <c r="BC8" s="52"/>
      <c r="BD8" s="72">
        <v>0</v>
      </c>
      <c r="BE8" s="72">
        <v>0</v>
      </c>
      <c r="BF8" s="66"/>
      <c r="BG8" s="52"/>
      <c r="BH8" s="72">
        <v>0</v>
      </c>
      <c r="BI8" s="72">
        <v>0</v>
      </c>
      <c r="BJ8" s="66"/>
      <c r="BK8" s="52"/>
      <c r="BL8" s="72">
        <v>0</v>
      </c>
      <c r="BM8" s="72">
        <v>0</v>
      </c>
      <c r="BN8" s="66"/>
      <c r="BO8" s="52"/>
      <c r="BP8" s="72">
        <v>0</v>
      </c>
      <c r="BQ8" s="72">
        <v>0</v>
      </c>
      <c r="BR8" s="66"/>
      <c r="BS8" s="52"/>
      <c r="BT8" s="72">
        <v>0</v>
      </c>
      <c r="BU8" s="72">
        <v>0</v>
      </c>
      <c r="BV8" s="66"/>
      <c r="BW8" s="52"/>
      <c r="BX8" s="72">
        <v>0</v>
      </c>
      <c r="BY8" s="72">
        <v>0</v>
      </c>
      <c r="BZ8" s="66"/>
      <c r="CA8" s="52"/>
      <c r="CB8" s="72">
        <v>0</v>
      </c>
      <c r="CC8" s="72">
        <v>0</v>
      </c>
      <c r="CD8" s="66"/>
      <c r="CE8" s="52"/>
      <c r="CF8" s="72">
        <v>0</v>
      </c>
      <c r="CG8" s="72">
        <v>0</v>
      </c>
      <c r="CH8" s="66"/>
      <c r="CI8" s="52"/>
      <c r="CJ8" s="72">
        <v>0</v>
      </c>
      <c r="CK8" s="72">
        <v>0</v>
      </c>
      <c r="CL8" s="66"/>
      <c r="CM8" s="52"/>
      <c r="CN8" s="72">
        <v>0</v>
      </c>
      <c r="CO8" s="72">
        <v>0</v>
      </c>
      <c r="CP8" s="66"/>
      <c r="CQ8" s="52"/>
      <c r="CR8" s="72">
        <v>0</v>
      </c>
      <c r="CS8" s="72">
        <v>0</v>
      </c>
      <c r="CT8" s="66"/>
      <c r="CU8" s="52"/>
      <c r="CV8" s="72">
        <v>0</v>
      </c>
      <c r="CW8" s="72">
        <v>0</v>
      </c>
      <c r="CX8" s="66"/>
      <c r="CY8" s="52"/>
      <c r="CZ8" s="72">
        <v>0</v>
      </c>
      <c r="DA8" s="72">
        <v>0</v>
      </c>
      <c r="DB8" s="66"/>
      <c r="DC8" s="52"/>
      <c r="DD8" s="72">
        <v>0</v>
      </c>
      <c r="DE8" s="72">
        <v>0</v>
      </c>
      <c r="DF8" s="66"/>
      <c r="DG8" s="52"/>
      <c r="DH8" s="72">
        <v>0</v>
      </c>
      <c r="DI8" s="72">
        <v>0</v>
      </c>
      <c r="DJ8" s="66"/>
      <c r="DK8" s="52"/>
      <c r="DL8" s="72">
        <v>0</v>
      </c>
      <c r="DM8" s="72">
        <v>0</v>
      </c>
      <c r="DN8" s="66"/>
      <c r="DO8" s="52"/>
      <c r="DP8" s="72">
        <v>0</v>
      </c>
      <c r="DQ8" s="72">
        <v>0</v>
      </c>
      <c r="DR8" s="66"/>
      <c r="DS8" s="52"/>
      <c r="DT8" s="72">
        <v>0</v>
      </c>
      <c r="DU8" s="72">
        <v>0</v>
      </c>
    </row>
    <row r="9" spans="1:125" s="50" customFormat="1" ht="12" customHeight="1">
      <c r="A9" s="51" t="s">
        <v>570</v>
      </c>
      <c r="B9" s="64" t="s">
        <v>574</v>
      </c>
      <c r="C9" s="51" t="s">
        <v>575</v>
      </c>
      <c r="D9" s="72">
        <f t="shared" si="0"/>
        <v>0</v>
      </c>
      <c r="E9" s="72">
        <f t="shared" si="0"/>
        <v>238523</v>
      </c>
      <c r="F9" s="66" t="s">
        <v>718</v>
      </c>
      <c r="G9" s="52" t="s">
        <v>719</v>
      </c>
      <c r="H9" s="72">
        <v>0</v>
      </c>
      <c r="I9" s="72">
        <v>162675</v>
      </c>
      <c r="J9" s="66" t="s">
        <v>720</v>
      </c>
      <c r="K9" s="52" t="s">
        <v>721</v>
      </c>
      <c r="L9" s="72">
        <v>0</v>
      </c>
      <c r="M9" s="72">
        <v>37560</v>
      </c>
      <c r="N9" s="66" t="s">
        <v>722</v>
      </c>
      <c r="O9" s="52" t="s">
        <v>723</v>
      </c>
      <c r="P9" s="72">
        <v>0</v>
      </c>
      <c r="Q9" s="72">
        <v>38288</v>
      </c>
      <c r="R9" s="66"/>
      <c r="S9" s="52"/>
      <c r="T9" s="72">
        <v>0</v>
      </c>
      <c r="U9" s="72">
        <v>0</v>
      </c>
      <c r="V9" s="66"/>
      <c r="W9" s="52"/>
      <c r="X9" s="72">
        <v>0</v>
      </c>
      <c r="Y9" s="72">
        <v>0</v>
      </c>
      <c r="Z9" s="66"/>
      <c r="AA9" s="52"/>
      <c r="AB9" s="72">
        <v>0</v>
      </c>
      <c r="AC9" s="72">
        <v>0</v>
      </c>
      <c r="AD9" s="66"/>
      <c r="AE9" s="52"/>
      <c r="AF9" s="72">
        <v>0</v>
      </c>
      <c r="AG9" s="72">
        <v>0</v>
      </c>
      <c r="AH9" s="66"/>
      <c r="AI9" s="52"/>
      <c r="AJ9" s="72">
        <v>0</v>
      </c>
      <c r="AK9" s="72">
        <v>0</v>
      </c>
      <c r="AL9" s="66"/>
      <c r="AM9" s="52"/>
      <c r="AN9" s="72">
        <v>0</v>
      </c>
      <c r="AO9" s="72">
        <v>0</v>
      </c>
      <c r="AP9" s="66"/>
      <c r="AQ9" s="52"/>
      <c r="AR9" s="72">
        <v>0</v>
      </c>
      <c r="AS9" s="72">
        <v>0</v>
      </c>
      <c r="AT9" s="66"/>
      <c r="AU9" s="52"/>
      <c r="AV9" s="72">
        <v>0</v>
      </c>
      <c r="AW9" s="72">
        <v>0</v>
      </c>
      <c r="AX9" s="66"/>
      <c r="AY9" s="52"/>
      <c r="AZ9" s="72">
        <v>0</v>
      </c>
      <c r="BA9" s="72">
        <v>0</v>
      </c>
      <c r="BB9" s="66"/>
      <c r="BC9" s="52"/>
      <c r="BD9" s="72">
        <v>0</v>
      </c>
      <c r="BE9" s="72">
        <v>0</v>
      </c>
      <c r="BF9" s="66"/>
      <c r="BG9" s="52"/>
      <c r="BH9" s="72">
        <v>0</v>
      </c>
      <c r="BI9" s="72">
        <v>0</v>
      </c>
      <c r="BJ9" s="66"/>
      <c r="BK9" s="52"/>
      <c r="BL9" s="72">
        <v>0</v>
      </c>
      <c r="BM9" s="72">
        <v>0</v>
      </c>
      <c r="BN9" s="66"/>
      <c r="BO9" s="52"/>
      <c r="BP9" s="72">
        <v>0</v>
      </c>
      <c r="BQ9" s="72">
        <v>0</v>
      </c>
      <c r="BR9" s="66"/>
      <c r="BS9" s="52"/>
      <c r="BT9" s="72">
        <v>0</v>
      </c>
      <c r="BU9" s="72">
        <v>0</v>
      </c>
      <c r="BV9" s="66"/>
      <c r="BW9" s="52"/>
      <c r="BX9" s="72">
        <v>0</v>
      </c>
      <c r="BY9" s="72">
        <v>0</v>
      </c>
      <c r="BZ9" s="66"/>
      <c r="CA9" s="52"/>
      <c r="CB9" s="72">
        <v>0</v>
      </c>
      <c r="CC9" s="72">
        <v>0</v>
      </c>
      <c r="CD9" s="66"/>
      <c r="CE9" s="52"/>
      <c r="CF9" s="72">
        <v>0</v>
      </c>
      <c r="CG9" s="72">
        <v>0</v>
      </c>
      <c r="CH9" s="66"/>
      <c r="CI9" s="52"/>
      <c r="CJ9" s="72">
        <v>0</v>
      </c>
      <c r="CK9" s="72">
        <v>0</v>
      </c>
      <c r="CL9" s="66"/>
      <c r="CM9" s="52"/>
      <c r="CN9" s="72">
        <v>0</v>
      </c>
      <c r="CO9" s="72">
        <v>0</v>
      </c>
      <c r="CP9" s="66"/>
      <c r="CQ9" s="52"/>
      <c r="CR9" s="72">
        <v>0</v>
      </c>
      <c r="CS9" s="72">
        <v>0</v>
      </c>
      <c r="CT9" s="66"/>
      <c r="CU9" s="52"/>
      <c r="CV9" s="72">
        <v>0</v>
      </c>
      <c r="CW9" s="72">
        <v>0</v>
      </c>
      <c r="CX9" s="66"/>
      <c r="CY9" s="52"/>
      <c r="CZ9" s="72">
        <v>0</v>
      </c>
      <c r="DA9" s="72">
        <v>0</v>
      </c>
      <c r="DB9" s="66"/>
      <c r="DC9" s="52"/>
      <c r="DD9" s="72">
        <v>0</v>
      </c>
      <c r="DE9" s="72">
        <v>0</v>
      </c>
      <c r="DF9" s="66"/>
      <c r="DG9" s="52"/>
      <c r="DH9" s="72">
        <v>0</v>
      </c>
      <c r="DI9" s="72">
        <v>0</v>
      </c>
      <c r="DJ9" s="66"/>
      <c r="DK9" s="52"/>
      <c r="DL9" s="72">
        <v>0</v>
      </c>
      <c r="DM9" s="72">
        <v>0</v>
      </c>
      <c r="DN9" s="66"/>
      <c r="DO9" s="52"/>
      <c r="DP9" s="72">
        <v>0</v>
      </c>
      <c r="DQ9" s="72">
        <v>0</v>
      </c>
      <c r="DR9" s="66"/>
      <c r="DS9" s="52"/>
      <c r="DT9" s="72">
        <v>0</v>
      </c>
      <c r="DU9" s="72">
        <v>0</v>
      </c>
    </row>
    <row r="10" spans="1:125" s="50" customFormat="1" ht="12" customHeight="1">
      <c r="A10" s="51" t="s">
        <v>570</v>
      </c>
      <c r="B10" s="64" t="s">
        <v>576</v>
      </c>
      <c r="C10" s="51" t="s">
        <v>577</v>
      </c>
      <c r="D10" s="72">
        <f t="shared" si="0"/>
        <v>314781</v>
      </c>
      <c r="E10" s="72">
        <f t="shared" si="0"/>
        <v>0</v>
      </c>
      <c r="F10" s="66" t="s">
        <v>724</v>
      </c>
      <c r="G10" s="52" t="s">
        <v>725</v>
      </c>
      <c r="H10" s="72">
        <v>113414</v>
      </c>
      <c r="I10" s="72">
        <v>0</v>
      </c>
      <c r="J10" s="66" t="s">
        <v>726</v>
      </c>
      <c r="K10" s="52" t="s">
        <v>727</v>
      </c>
      <c r="L10" s="72">
        <v>83229</v>
      </c>
      <c r="M10" s="72">
        <v>0</v>
      </c>
      <c r="N10" s="66" t="s">
        <v>728</v>
      </c>
      <c r="O10" s="52" t="s">
        <v>729</v>
      </c>
      <c r="P10" s="72">
        <v>53294</v>
      </c>
      <c r="Q10" s="72">
        <v>0</v>
      </c>
      <c r="R10" s="66" t="s">
        <v>730</v>
      </c>
      <c r="S10" s="52" t="s">
        <v>731</v>
      </c>
      <c r="T10" s="72">
        <v>64844</v>
      </c>
      <c r="U10" s="72">
        <v>0</v>
      </c>
      <c r="V10" s="66"/>
      <c r="W10" s="52"/>
      <c r="X10" s="72">
        <v>0</v>
      </c>
      <c r="Y10" s="72">
        <v>0</v>
      </c>
      <c r="Z10" s="66"/>
      <c r="AA10" s="52"/>
      <c r="AB10" s="72">
        <v>0</v>
      </c>
      <c r="AC10" s="72">
        <v>0</v>
      </c>
      <c r="AD10" s="66"/>
      <c r="AE10" s="52"/>
      <c r="AF10" s="72">
        <v>0</v>
      </c>
      <c r="AG10" s="72">
        <v>0</v>
      </c>
      <c r="AH10" s="66"/>
      <c r="AI10" s="52"/>
      <c r="AJ10" s="72">
        <v>0</v>
      </c>
      <c r="AK10" s="72">
        <v>0</v>
      </c>
      <c r="AL10" s="66"/>
      <c r="AM10" s="52"/>
      <c r="AN10" s="72">
        <v>0</v>
      </c>
      <c r="AO10" s="72">
        <v>0</v>
      </c>
      <c r="AP10" s="66"/>
      <c r="AQ10" s="52"/>
      <c r="AR10" s="72">
        <v>0</v>
      </c>
      <c r="AS10" s="72">
        <v>0</v>
      </c>
      <c r="AT10" s="66"/>
      <c r="AU10" s="52"/>
      <c r="AV10" s="72">
        <v>0</v>
      </c>
      <c r="AW10" s="72">
        <v>0</v>
      </c>
      <c r="AX10" s="66"/>
      <c r="AY10" s="52"/>
      <c r="AZ10" s="72">
        <v>0</v>
      </c>
      <c r="BA10" s="72">
        <v>0</v>
      </c>
      <c r="BB10" s="66"/>
      <c r="BC10" s="52"/>
      <c r="BD10" s="72">
        <v>0</v>
      </c>
      <c r="BE10" s="72">
        <v>0</v>
      </c>
      <c r="BF10" s="66"/>
      <c r="BG10" s="52"/>
      <c r="BH10" s="72">
        <v>0</v>
      </c>
      <c r="BI10" s="72">
        <v>0</v>
      </c>
      <c r="BJ10" s="66"/>
      <c r="BK10" s="52"/>
      <c r="BL10" s="72">
        <v>0</v>
      </c>
      <c r="BM10" s="72">
        <v>0</v>
      </c>
      <c r="BN10" s="66"/>
      <c r="BO10" s="52"/>
      <c r="BP10" s="72">
        <v>0</v>
      </c>
      <c r="BQ10" s="72">
        <v>0</v>
      </c>
      <c r="BR10" s="66"/>
      <c r="BS10" s="52"/>
      <c r="BT10" s="72">
        <v>0</v>
      </c>
      <c r="BU10" s="72">
        <v>0</v>
      </c>
      <c r="BV10" s="66"/>
      <c r="BW10" s="52"/>
      <c r="BX10" s="72">
        <v>0</v>
      </c>
      <c r="BY10" s="72">
        <v>0</v>
      </c>
      <c r="BZ10" s="66"/>
      <c r="CA10" s="52"/>
      <c r="CB10" s="72">
        <v>0</v>
      </c>
      <c r="CC10" s="72">
        <v>0</v>
      </c>
      <c r="CD10" s="66"/>
      <c r="CE10" s="52"/>
      <c r="CF10" s="72">
        <v>0</v>
      </c>
      <c r="CG10" s="72">
        <v>0</v>
      </c>
      <c r="CH10" s="66"/>
      <c r="CI10" s="52"/>
      <c r="CJ10" s="72">
        <v>0</v>
      </c>
      <c r="CK10" s="72">
        <v>0</v>
      </c>
      <c r="CL10" s="66"/>
      <c r="CM10" s="52"/>
      <c r="CN10" s="72">
        <v>0</v>
      </c>
      <c r="CO10" s="72">
        <v>0</v>
      </c>
      <c r="CP10" s="66"/>
      <c r="CQ10" s="52"/>
      <c r="CR10" s="72">
        <v>0</v>
      </c>
      <c r="CS10" s="72">
        <v>0</v>
      </c>
      <c r="CT10" s="66"/>
      <c r="CU10" s="52"/>
      <c r="CV10" s="72">
        <v>0</v>
      </c>
      <c r="CW10" s="72">
        <v>0</v>
      </c>
      <c r="CX10" s="66"/>
      <c r="CY10" s="52"/>
      <c r="CZ10" s="72">
        <v>0</v>
      </c>
      <c r="DA10" s="72">
        <v>0</v>
      </c>
      <c r="DB10" s="66"/>
      <c r="DC10" s="52"/>
      <c r="DD10" s="72">
        <v>0</v>
      </c>
      <c r="DE10" s="72">
        <v>0</v>
      </c>
      <c r="DF10" s="66"/>
      <c r="DG10" s="52"/>
      <c r="DH10" s="72">
        <v>0</v>
      </c>
      <c r="DI10" s="72">
        <v>0</v>
      </c>
      <c r="DJ10" s="66"/>
      <c r="DK10" s="52"/>
      <c r="DL10" s="72">
        <v>0</v>
      </c>
      <c r="DM10" s="72">
        <v>0</v>
      </c>
      <c r="DN10" s="66"/>
      <c r="DO10" s="52"/>
      <c r="DP10" s="72">
        <v>0</v>
      </c>
      <c r="DQ10" s="72">
        <v>0</v>
      </c>
      <c r="DR10" s="66"/>
      <c r="DS10" s="52"/>
      <c r="DT10" s="72">
        <v>0</v>
      </c>
      <c r="DU10" s="72">
        <v>0</v>
      </c>
    </row>
    <row r="11" spans="1:125" s="50" customFormat="1" ht="12" customHeight="1">
      <c r="A11" s="51" t="s">
        <v>570</v>
      </c>
      <c r="B11" s="64" t="s">
        <v>578</v>
      </c>
      <c r="C11" s="51" t="s">
        <v>579</v>
      </c>
      <c r="D11" s="72">
        <f t="shared" si="0"/>
        <v>1019802</v>
      </c>
      <c r="E11" s="72">
        <f t="shared" si="0"/>
        <v>326042</v>
      </c>
      <c r="F11" s="66" t="s">
        <v>720</v>
      </c>
      <c r="G11" s="52" t="s">
        <v>721</v>
      </c>
      <c r="H11" s="72">
        <v>893193</v>
      </c>
      <c r="I11" s="72">
        <v>308762</v>
      </c>
      <c r="J11" s="66" t="s">
        <v>732</v>
      </c>
      <c r="K11" s="52" t="s">
        <v>733</v>
      </c>
      <c r="L11" s="72">
        <v>34010</v>
      </c>
      <c r="M11" s="72">
        <v>17280</v>
      </c>
      <c r="N11" s="66" t="s">
        <v>722</v>
      </c>
      <c r="O11" s="52" t="s">
        <v>723</v>
      </c>
      <c r="P11" s="72">
        <v>92599</v>
      </c>
      <c r="Q11" s="72">
        <v>0</v>
      </c>
      <c r="R11" s="66"/>
      <c r="S11" s="52"/>
      <c r="T11" s="72">
        <v>0</v>
      </c>
      <c r="U11" s="72">
        <v>0</v>
      </c>
      <c r="V11" s="66"/>
      <c r="W11" s="52"/>
      <c r="X11" s="72">
        <v>0</v>
      </c>
      <c r="Y11" s="72">
        <v>0</v>
      </c>
      <c r="Z11" s="66"/>
      <c r="AA11" s="52"/>
      <c r="AB11" s="72">
        <v>0</v>
      </c>
      <c r="AC11" s="72">
        <v>0</v>
      </c>
      <c r="AD11" s="66"/>
      <c r="AE11" s="52"/>
      <c r="AF11" s="72">
        <v>0</v>
      </c>
      <c r="AG11" s="72">
        <v>0</v>
      </c>
      <c r="AH11" s="66"/>
      <c r="AI11" s="52"/>
      <c r="AJ11" s="72">
        <v>0</v>
      </c>
      <c r="AK11" s="72">
        <v>0</v>
      </c>
      <c r="AL11" s="66"/>
      <c r="AM11" s="52"/>
      <c r="AN11" s="72">
        <v>0</v>
      </c>
      <c r="AO11" s="72">
        <v>0</v>
      </c>
      <c r="AP11" s="66"/>
      <c r="AQ11" s="52"/>
      <c r="AR11" s="72">
        <v>0</v>
      </c>
      <c r="AS11" s="72">
        <v>0</v>
      </c>
      <c r="AT11" s="66"/>
      <c r="AU11" s="52"/>
      <c r="AV11" s="72">
        <v>0</v>
      </c>
      <c r="AW11" s="72">
        <v>0</v>
      </c>
      <c r="AX11" s="66"/>
      <c r="AY11" s="52"/>
      <c r="AZ11" s="72">
        <v>0</v>
      </c>
      <c r="BA11" s="72">
        <v>0</v>
      </c>
      <c r="BB11" s="66"/>
      <c r="BC11" s="52"/>
      <c r="BD11" s="72">
        <v>0</v>
      </c>
      <c r="BE11" s="72">
        <v>0</v>
      </c>
      <c r="BF11" s="66"/>
      <c r="BG11" s="52"/>
      <c r="BH11" s="72">
        <v>0</v>
      </c>
      <c r="BI11" s="72">
        <v>0</v>
      </c>
      <c r="BJ11" s="66"/>
      <c r="BK11" s="52"/>
      <c r="BL11" s="72">
        <v>0</v>
      </c>
      <c r="BM11" s="72">
        <v>0</v>
      </c>
      <c r="BN11" s="66"/>
      <c r="BO11" s="52"/>
      <c r="BP11" s="72">
        <v>0</v>
      </c>
      <c r="BQ11" s="72">
        <v>0</v>
      </c>
      <c r="BR11" s="66"/>
      <c r="BS11" s="52"/>
      <c r="BT11" s="72">
        <v>0</v>
      </c>
      <c r="BU11" s="72">
        <v>0</v>
      </c>
      <c r="BV11" s="66"/>
      <c r="BW11" s="52"/>
      <c r="BX11" s="72">
        <v>0</v>
      </c>
      <c r="BY11" s="72">
        <v>0</v>
      </c>
      <c r="BZ11" s="66"/>
      <c r="CA11" s="52"/>
      <c r="CB11" s="72">
        <v>0</v>
      </c>
      <c r="CC11" s="72">
        <v>0</v>
      </c>
      <c r="CD11" s="66"/>
      <c r="CE11" s="52"/>
      <c r="CF11" s="72">
        <v>0</v>
      </c>
      <c r="CG11" s="72">
        <v>0</v>
      </c>
      <c r="CH11" s="66"/>
      <c r="CI11" s="52"/>
      <c r="CJ11" s="72">
        <v>0</v>
      </c>
      <c r="CK11" s="72">
        <v>0</v>
      </c>
      <c r="CL11" s="66"/>
      <c r="CM11" s="52"/>
      <c r="CN11" s="72">
        <v>0</v>
      </c>
      <c r="CO11" s="72">
        <v>0</v>
      </c>
      <c r="CP11" s="66"/>
      <c r="CQ11" s="52"/>
      <c r="CR11" s="72">
        <v>0</v>
      </c>
      <c r="CS11" s="72">
        <v>0</v>
      </c>
      <c r="CT11" s="66"/>
      <c r="CU11" s="52"/>
      <c r="CV11" s="72">
        <v>0</v>
      </c>
      <c r="CW11" s="72">
        <v>0</v>
      </c>
      <c r="CX11" s="66"/>
      <c r="CY11" s="52"/>
      <c r="CZ11" s="72">
        <v>0</v>
      </c>
      <c r="DA11" s="72">
        <v>0</v>
      </c>
      <c r="DB11" s="66"/>
      <c r="DC11" s="52"/>
      <c r="DD11" s="72">
        <v>0</v>
      </c>
      <c r="DE11" s="72">
        <v>0</v>
      </c>
      <c r="DF11" s="66"/>
      <c r="DG11" s="52"/>
      <c r="DH11" s="72">
        <v>0</v>
      </c>
      <c r="DI11" s="72">
        <v>0</v>
      </c>
      <c r="DJ11" s="66"/>
      <c r="DK11" s="52"/>
      <c r="DL11" s="72">
        <v>0</v>
      </c>
      <c r="DM11" s="72">
        <v>0</v>
      </c>
      <c r="DN11" s="66"/>
      <c r="DO11" s="52"/>
      <c r="DP11" s="72">
        <v>0</v>
      </c>
      <c r="DQ11" s="72">
        <v>0</v>
      </c>
      <c r="DR11" s="66"/>
      <c r="DS11" s="52"/>
      <c r="DT11" s="72">
        <v>0</v>
      </c>
      <c r="DU11" s="72">
        <v>0</v>
      </c>
    </row>
    <row r="12" spans="1:125" s="50" customFormat="1" ht="12" customHeight="1">
      <c r="A12" s="53" t="s">
        <v>570</v>
      </c>
      <c r="B12" s="54" t="s">
        <v>580</v>
      </c>
      <c r="C12" s="53" t="s">
        <v>581</v>
      </c>
      <c r="D12" s="74">
        <f t="shared" si="0"/>
        <v>118330</v>
      </c>
      <c r="E12" s="74">
        <f t="shared" si="0"/>
        <v>222410</v>
      </c>
      <c r="F12" s="54" t="s">
        <v>734</v>
      </c>
      <c r="G12" s="53" t="s">
        <v>735</v>
      </c>
      <c r="H12" s="74">
        <v>77223</v>
      </c>
      <c r="I12" s="74">
        <v>91706</v>
      </c>
      <c r="J12" s="54" t="s">
        <v>724</v>
      </c>
      <c r="K12" s="53" t="s">
        <v>725</v>
      </c>
      <c r="L12" s="74">
        <v>17825</v>
      </c>
      <c r="M12" s="74">
        <v>45768</v>
      </c>
      <c r="N12" s="54" t="s">
        <v>726</v>
      </c>
      <c r="O12" s="53" t="s">
        <v>727</v>
      </c>
      <c r="P12" s="74">
        <v>7622</v>
      </c>
      <c r="Q12" s="74">
        <v>28266</v>
      </c>
      <c r="R12" s="54" t="s">
        <v>728</v>
      </c>
      <c r="S12" s="53" t="s">
        <v>729</v>
      </c>
      <c r="T12" s="74">
        <v>6998</v>
      </c>
      <c r="U12" s="74">
        <v>23319</v>
      </c>
      <c r="V12" s="54" t="s">
        <v>730</v>
      </c>
      <c r="W12" s="53" t="s">
        <v>731</v>
      </c>
      <c r="X12" s="74">
        <v>8662</v>
      </c>
      <c r="Y12" s="74">
        <v>33351</v>
      </c>
      <c r="Z12" s="54"/>
      <c r="AA12" s="53"/>
      <c r="AB12" s="74">
        <v>0</v>
      </c>
      <c r="AC12" s="74">
        <v>0</v>
      </c>
      <c r="AD12" s="54"/>
      <c r="AE12" s="53"/>
      <c r="AF12" s="74">
        <v>0</v>
      </c>
      <c r="AG12" s="74">
        <v>0</v>
      </c>
      <c r="AH12" s="54"/>
      <c r="AI12" s="53"/>
      <c r="AJ12" s="74">
        <v>0</v>
      </c>
      <c r="AK12" s="74">
        <v>0</v>
      </c>
      <c r="AL12" s="54"/>
      <c r="AM12" s="53"/>
      <c r="AN12" s="74">
        <v>0</v>
      </c>
      <c r="AO12" s="74">
        <v>0</v>
      </c>
      <c r="AP12" s="54"/>
      <c r="AQ12" s="53"/>
      <c r="AR12" s="74">
        <v>0</v>
      </c>
      <c r="AS12" s="74">
        <v>0</v>
      </c>
      <c r="AT12" s="54"/>
      <c r="AU12" s="53"/>
      <c r="AV12" s="74">
        <v>0</v>
      </c>
      <c r="AW12" s="74">
        <v>0</v>
      </c>
      <c r="AX12" s="54"/>
      <c r="AY12" s="53"/>
      <c r="AZ12" s="74">
        <v>0</v>
      </c>
      <c r="BA12" s="74">
        <v>0</v>
      </c>
      <c r="BB12" s="54"/>
      <c r="BC12" s="53"/>
      <c r="BD12" s="74">
        <v>0</v>
      </c>
      <c r="BE12" s="74">
        <v>0</v>
      </c>
      <c r="BF12" s="54"/>
      <c r="BG12" s="53"/>
      <c r="BH12" s="74">
        <v>0</v>
      </c>
      <c r="BI12" s="74">
        <v>0</v>
      </c>
      <c r="BJ12" s="54"/>
      <c r="BK12" s="53"/>
      <c r="BL12" s="74">
        <v>0</v>
      </c>
      <c r="BM12" s="74">
        <v>0</v>
      </c>
      <c r="BN12" s="54"/>
      <c r="BO12" s="53"/>
      <c r="BP12" s="74">
        <v>0</v>
      </c>
      <c r="BQ12" s="74">
        <v>0</v>
      </c>
      <c r="BR12" s="54"/>
      <c r="BS12" s="53"/>
      <c r="BT12" s="74">
        <v>0</v>
      </c>
      <c r="BU12" s="74">
        <v>0</v>
      </c>
      <c r="BV12" s="54"/>
      <c r="BW12" s="53"/>
      <c r="BX12" s="74">
        <v>0</v>
      </c>
      <c r="BY12" s="74">
        <v>0</v>
      </c>
      <c r="BZ12" s="54"/>
      <c r="CA12" s="53"/>
      <c r="CB12" s="74">
        <v>0</v>
      </c>
      <c r="CC12" s="74">
        <v>0</v>
      </c>
      <c r="CD12" s="54"/>
      <c r="CE12" s="53"/>
      <c r="CF12" s="74">
        <v>0</v>
      </c>
      <c r="CG12" s="74">
        <v>0</v>
      </c>
      <c r="CH12" s="54"/>
      <c r="CI12" s="53"/>
      <c r="CJ12" s="74">
        <v>0</v>
      </c>
      <c r="CK12" s="74">
        <v>0</v>
      </c>
      <c r="CL12" s="54"/>
      <c r="CM12" s="53"/>
      <c r="CN12" s="74">
        <v>0</v>
      </c>
      <c r="CO12" s="74">
        <v>0</v>
      </c>
      <c r="CP12" s="54"/>
      <c r="CQ12" s="53"/>
      <c r="CR12" s="74">
        <v>0</v>
      </c>
      <c r="CS12" s="74">
        <v>0</v>
      </c>
      <c r="CT12" s="54"/>
      <c r="CU12" s="53"/>
      <c r="CV12" s="74">
        <v>0</v>
      </c>
      <c r="CW12" s="74">
        <v>0</v>
      </c>
      <c r="CX12" s="54"/>
      <c r="CY12" s="53"/>
      <c r="CZ12" s="74">
        <v>0</v>
      </c>
      <c r="DA12" s="74">
        <v>0</v>
      </c>
      <c r="DB12" s="54"/>
      <c r="DC12" s="53"/>
      <c r="DD12" s="74">
        <v>0</v>
      </c>
      <c r="DE12" s="74">
        <v>0</v>
      </c>
      <c r="DF12" s="54"/>
      <c r="DG12" s="53"/>
      <c r="DH12" s="74">
        <v>0</v>
      </c>
      <c r="DI12" s="74">
        <v>0</v>
      </c>
      <c r="DJ12" s="54"/>
      <c r="DK12" s="53"/>
      <c r="DL12" s="74">
        <v>0</v>
      </c>
      <c r="DM12" s="74">
        <v>0</v>
      </c>
      <c r="DN12" s="54"/>
      <c r="DO12" s="53"/>
      <c r="DP12" s="74">
        <v>0</v>
      </c>
      <c r="DQ12" s="74">
        <v>0</v>
      </c>
      <c r="DR12" s="54"/>
      <c r="DS12" s="53"/>
      <c r="DT12" s="74">
        <v>0</v>
      </c>
      <c r="DU12" s="74">
        <v>0</v>
      </c>
    </row>
    <row r="13" spans="1:125" s="50" customFormat="1" ht="12" customHeight="1">
      <c r="A13" s="53" t="s">
        <v>570</v>
      </c>
      <c r="B13" s="54" t="s">
        <v>582</v>
      </c>
      <c r="C13" s="53" t="s">
        <v>583</v>
      </c>
      <c r="D13" s="74">
        <f t="shared" si="0"/>
        <v>314180</v>
      </c>
      <c r="E13" s="74">
        <f t="shared" si="0"/>
        <v>139629</v>
      </c>
      <c r="F13" s="54" t="s">
        <v>736</v>
      </c>
      <c r="G13" s="53" t="s">
        <v>737</v>
      </c>
      <c r="H13" s="74">
        <v>193064</v>
      </c>
      <c r="I13" s="74">
        <v>81473</v>
      </c>
      <c r="J13" s="54" t="s">
        <v>738</v>
      </c>
      <c r="K13" s="53" t="s">
        <v>739</v>
      </c>
      <c r="L13" s="74">
        <v>121116</v>
      </c>
      <c r="M13" s="74">
        <v>58156</v>
      </c>
      <c r="N13" s="54"/>
      <c r="O13" s="53"/>
      <c r="P13" s="74">
        <v>0</v>
      </c>
      <c r="Q13" s="74">
        <v>0</v>
      </c>
      <c r="R13" s="54"/>
      <c r="S13" s="53"/>
      <c r="T13" s="74">
        <v>0</v>
      </c>
      <c r="U13" s="74">
        <v>0</v>
      </c>
      <c r="V13" s="54"/>
      <c r="W13" s="53"/>
      <c r="X13" s="74">
        <v>0</v>
      </c>
      <c r="Y13" s="74">
        <v>0</v>
      </c>
      <c r="Z13" s="54"/>
      <c r="AA13" s="53"/>
      <c r="AB13" s="74">
        <v>0</v>
      </c>
      <c r="AC13" s="74">
        <v>0</v>
      </c>
      <c r="AD13" s="54"/>
      <c r="AE13" s="53"/>
      <c r="AF13" s="74">
        <v>0</v>
      </c>
      <c r="AG13" s="74">
        <v>0</v>
      </c>
      <c r="AH13" s="54"/>
      <c r="AI13" s="53"/>
      <c r="AJ13" s="74">
        <v>0</v>
      </c>
      <c r="AK13" s="74">
        <v>0</v>
      </c>
      <c r="AL13" s="54"/>
      <c r="AM13" s="53"/>
      <c r="AN13" s="74">
        <v>0</v>
      </c>
      <c r="AO13" s="74">
        <v>0</v>
      </c>
      <c r="AP13" s="54"/>
      <c r="AQ13" s="53"/>
      <c r="AR13" s="74">
        <v>0</v>
      </c>
      <c r="AS13" s="74">
        <v>0</v>
      </c>
      <c r="AT13" s="54"/>
      <c r="AU13" s="53"/>
      <c r="AV13" s="74">
        <v>0</v>
      </c>
      <c r="AW13" s="74">
        <v>0</v>
      </c>
      <c r="AX13" s="54"/>
      <c r="AY13" s="53"/>
      <c r="AZ13" s="74">
        <v>0</v>
      </c>
      <c r="BA13" s="74">
        <v>0</v>
      </c>
      <c r="BB13" s="54"/>
      <c r="BC13" s="53"/>
      <c r="BD13" s="74">
        <v>0</v>
      </c>
      <c r="BE13" s="74">
        <v>0</v>
      </c>
      <c r="BF13" s="54"/>
      <c r="BG13" s="53"/>
      <c r="BH13" s="74">
        <v>0</v>
      </c>
      <c r="BI13" s="74">
        <v>0</v>
      </c>
      <c r="BJ13" s="54"/>
      <c r="BK13" s="53"/>
      <c r="BL13" s="74">
        <v>0</v>
      </c>
      <c r="BM13" s="74">
        <v>0</v>
      </c>
      <c r="BN13" s="54"/>
      <c r="BO13" s="53"/>
      <c r="BP13" s="74">
        <v>0</v>
      </c>
      <c r="BQ13" s="74">
        <v>0</v>
      </c>
      <c r="BR13" s="54"/>
      <c r="BS13" s="53"/>
      <c r="BT13" s="74">
        <v>0</v>
      </c>
      <c r="BU13" s="74">
        <v>0</v>
      </c>
      <c r="BV13" s="54"/>
      <c r="BW13" s="53"/>
      <c r="BX13" s="74">
        <v>0</v>
      </c>
      <c r="BY13" s="74">
        <v>0</v>
      </c>
      <c r="BZ13" s="54"/>
      <c r="CA13" s="53"/>
      <c r="CB13" s="74">
        <v>0</v>
      </c>
      <c r="CC13" s="74">
        <v>0</v>
      </c>
      <c r="CD13" s="54"/>
      <c r="CE13" s="53"/>
      <c r="CF13" s="74">
        <v>0</v>
      </c>
      <c r="CG13" s="74">
        <v>0</v>
      </c>
      <c r="CH13" s="54"/>
      <c r="CI13" s="53"/>
      <c r="CJ13" s="74">
        <v>0</v>
      </c>
      <c r="CK13" s="74">
        <v>0</v>
      </c>
      <c r="CL13" s="54"/>
      <c r="CM13" s="53"/>
      <c r="CN13" s="74">
        <v>0</v>
      </c>
      <c r="CO13" s="74">
        <v>0</v>
      </c>
      <c r="CP13" s="54"/>
      <c r="CQ13" s="53"/>
      <c r="CR13" s="74">
        <v>0</v>
      </c>
      <c r="CS13" s="74">
        <v>0</v>
      </c>
      <c r="CT13" s="54"/>
      <c r="CU13" s="53"/>
      <c r="CV13" s="74">
        <v>0</v>
      </c>
      <c r="CW13" s="74">
        <v>0</v>
      </c>
      <c r="CX13" s="54"/>
      <c r="CY13" s="53"/>
      <c r="CZ13" s="74">
        <v>0</v>
      </c>
      <c r="DA13" s="74">
        <v>0</v>
      </c>
      <c r="DB13" s="54"/>
      <c r="DC13" s="53"/>
      <c r="DD13" s="74">
        <v>0</v>
      </c>
      <c r="DE13" s="74">
        <v>0</v>
      </c>
      <c r="DF13" s="54"/>
      <c r="DG13" s="53"/>
      <c r="DH13" s="74">
        <v>0</v>
      </c>
      <c r="DI13" s="74">
        <v>0</v>
      </c>
      <c r="DJ13" s="54"/>
      <c r="DK13" s="53"/>
      <c r="DL13" s="74">
        <v>0</v>
      </c>
      <c r="DM13" s="74">
        <v>0</v>
      </c>
      <c r="DN13" s="54"/>
      <c r="DO13" s="53"/>
      <c r="DP13" s="74">
        <v>0</v>
      </c>
      <c r="DQ13" s="74">
        <v>0</v>
      </c>
      <c r="DR13" s="54"/>
      <c r="DS13" s="53"/>
      <c r="DT13" s="74">
        <v>0</v>
      </c>
      <c r="DU13" s="74">
        <v>0</v>
      </c>
    </row>
    <row r="14" spans="1:125" s="50" customFormat="1" ht="12" customHeight="1">
      <c r="A14" s="53" t="s">
        <v>570</v>
      </c>
      <c r="B14" s="54" t="s">
        <v>584</v>
      </c>
      <c r="C14" s="53" t="s">
        <v>585</v>
      </c>
      <c r="D14" s="74">
        <f t="shared" si="0"/>
        <v>518343</v>
      </c>
      <c r="E14" s="74">
        <f t="shared" si="0"/>
        <v>140017</v>
      </c>
      <c r="F14" s="54" t="s">
        <v>740</v>
      </c>
      <c r="G14" s="53" t="s">
        <v>741</v>
      </c>
      <c r="H14" s="74">
        <v>165870</v>
      </c>
      <c r="I14" s="74">
        <v>35004</v>
      </c>
      <c r="J14" s="54" t="s">
        <v>742</v>
      </c>
      <c r="K14" s="53" t="s">
        <v>743</v>
      </c>
      <c r="L14" s="74">
        <v>199562</v>
      </c>
      <c r="M14" s="74">
        <v>49006</v>
      </c>
      <c r="N14" s="54" t="s">
        <v>744</v>
      </c>
      <c r="O14" s="53" t="s">
        <v>745</v>
      </c>
      <c r="P14" s="74">
        <v>49242</v>
      </c>
      <c r="Q14" s="74">
        <v>22403</v>
      </c>
      <c r="R14" s="54" t="s">
        <v>746</v>
      </c>
      <c r="S14" s="53" t="s">
        <v>747</v>
      </c>
      <c r="T14" s="74">
        <v>103669</v>
      </c>
      <c r="U14" s="74">
        <v>33604</v>
      </c>
      <c r="V14" s="54"/>
      <c r="W14" s="53"/>
      <c r="X14" s="74">
        <v>0</v>
      </c>
      <c r="Y14" s="74">
        <v>0</v>
      </c>
      <c r="Z14" s="54"/>
      <c r="AA14" s="53"/>
      <c r="AB14" s="74">
        <v>0</v>
      </c>
      <c r="AC14" s="74">
        <v>0</v>
      </c>
      <c r="AD14" s="54"/>
      <c r="AE14" s="53"/>
      <c r="AF14" s="74">
        <v>0</v>
      </c>
      <c r="AG14" s="74">
        <v>0</v>
      </c>
      <c r="AH14" s="54"/>
      <c r="AI14" s="53"/>
      <c r="AJ14" s="74">
        <v>0</v>
      </c>
      <c r="AK14" s="74">
        <v>0</v>
      </c>
      <c r="AL14" s="54"/>
      <c r="AM14" s="53"/>
      <c r="AN14" s="74">
        <v>0</v>
      </c>
      <c r="AO14" s="74">
        <v>0</v>
      </c>
      <c r="AP14" s="54"/>
      <c r="AQ14" s="53"/>
      <c r="AR14" s="74">
        <v>0</v>
      </c>
      <c r="AS14" s="74">
        <v>0</v>
      </c>
      <c r="AT14" s="54"/>
      <c r="AU14" s="53"/>
      <c r="AV14" s="74">
        <v>0</v>
      </c>
      <c r="AW14" s="74">
        <v>0</v>
      </c>
      <c r="AX14" s="54"/>
      <c r="AY14" s="53"/>
      <c r="AZ14" s="74">
        <v>0</v>
      </c>
      <c r="BA14" s="74">
        <v>0</v>
      </c>
      <c r="BB14" s="54"/>
      <c r="BC14" s="53"/>
      <c r="BD14" s="74">
        <v>0</v>
      </c>
      <c r="BE14" s="74">
        <v>0</v>
      </c>
      <c r="BF14" s="54"/>
      <c r="BG14" s="53"/>
      <c r="BH14" s="74">
        <v>0</v>
      </c>
      <c r="BI14" s="74">
        <v>0</v>
      </c>
      <c r="BJ14" s="54"/>
      <c r="BK14" s="53"/>
      <c r="BL14" s="74">
        <v>0</v>
      </c>
      <c r="BM14" s="74">
        <v>0</v>
      </c>
      <c r="BN14" s="54"/>
      <c r="BO14" s="53"/>
      <c r="BP14" s="74">
        <v>0</v>
      </c>
      <c r="BQ14" s="74">
        <v>0</v>
      </c>
      <c r="BR14" s="54"/>
      <c r="BS14" s="53"/>
      <c r="BT14" s="74">
        <v>0</v>
      </c>
      <c r="BU14" s="74">
        <v>0</v>
      </c>
      <c r="BV14" s="54"/>
      <c r="BW14" s="53"/>
      <c r="BX14" s="74">
        <v>0</v>
      </c>
      <c r="BY14" s="74">
        <v>0</v>
      </c>
      <c r="BZ14" s="54"/>
      <c r="CA14" s="53"/>
      <c r="CB14" s="74">
        <v>0</v>
      </c>
      <c r="CC14" s="74">
        <v>0</v>
      </c>
      <c r="CD14" s="54"/>
      <c r="CE14" s="53"/>
      <c r="CF14" s="74">
        <v>0</v>
      </c>
      <c r="CG14" s="74">
        <v>0</v>
      </c>
      <c r="CH14" s="54"/>
      <c r="CI14" s="53"/>
      <c r="CJ14" s="74">
        <v>0</v>
      </c>
      <c r="CK14" s="74">
        <v>0</v>
      </c>
      <c r="CL14" s="54"/>
      <c r="CM14" s="53"/>
      <c r="CN14" s="74">
        <v>0</v>
      </c>
      <c r="CO14" s="74">
        <v>0</v>
      </c>
      <c r="CP14" s="54"/>
      <c r="CQ14" s="53"/>
      <c r="CR14" s="74">
        <v>0</v>
      </c>
      <c r="CS14" s="74">
        <v>0</v>
      </c>
      <c r="CT14" s="54"/>
      <c r="CU14" s="53"/>
      <c r="CV14" s="74">
        <v>0</v>
      </c>
      <c r="CW14" s="74">
        <v>0</v>
      </c>
      <c r="CX14" s="54"/>
      <c r="CY14" s="53"/>
      <c r="CZ14" s="74">
        <v>0</v>
      </c>
      <c r="DA14" s="74">
        <v>0</v>
      </c>
      <c r="DB14" s="54"/>
      <c r="DC14" s="53"/>
      <c r="DD14" s="74">
        <v>0</v>
      </c>
      <c r="DE14" s="74">
        <v>0</v>
      </c>
      <c r="DF14" s="54"/>
      <c r="DG14" s="53"/>
      <c r="DH14" s="74">
        <v>0</v>
      </c>
      <c r="DI14" s="74">
        <v>0</v>
      </c>
      <c r="DJ14" s="54"/>
      <c r="DK14" s="53"/>
      <c r="DL14" s="74">
        <v>0</v>
      </c>
      <c r="DM14" s="74">
        <v>0</v>
      </c>
      <c r="DN14" s="54"/>
      <c r="DO14" s="53"/>
      <c r="DP14" s="74">
        <v>0</v>
      </c>
      <c r="DQ14" s="74">
        <v>0</v>
      </c>
      <c r="DR14" s="54"/>
      <c r="DS14" s="53"/>
      <c r="DT14" s="74">
        <v>0</v>
      </c>
      <c r="DU14" s="74">
        <v>0</v>
      </c>
    </row>
    <row r="15" spans="1:125" s="50" customFormat="1" ht="12" customHeight="1">
      <c r="A15" s="53" t="s">
        <v>570</v>
      </c>
      <c r="B15" s="54" t="s">
        <v>586</v>
      </c>
      <c r="C15" s="53" t="s">
        <v>587</v>
      </c>
      <c r="D15" s="74">
        <f t="shared" si="0"/>
        <v>1193961</v>
      </c>
      <c r="E15" s="74">
        <f t="shared" si="0"/>
        <v>290163</v>
      </c>
      <c r="F15" s="54" t="s">
        <v>748</v>
      </c>
      <c r="G15" s="53" t="s">
        <v>749</v>
      </c>
      <c r="H15" s="74">
        <v>829086</v>
      </c>
      <c r="I15" s="74">
        <v>165903</v>
      </c>
      <c r="J15" s="54" t="s">
        <v>750</v>
      </c>
      <c r="K15" s="53" t="s">
        <v>751</v>
      </c>
      <c r="L15" s="74">
        <v>201389</v>
      </c>
      <c r="M15" s="74">
        <v>54702</v>
      </c>
      <c r="N15" s="54" t="s">
        <v>752</v>
      </c>
      <c r="O15" s="53" t="s">
        <v>753</v>
      </c>
      <c r="P15" s="74">
        <v>163486</v>
      </c>
      <c r="Q15" s="74">
        <v>26956</v>
      </c>
      <c r="R15" s="54" t="s">
        <v>754</v>
      </c>
      <c r="S15" s="53" t="s">
        <v>755</v>
      </c>
      <c r="T15" s="74">
        <v>0</v>
      </c>
      <c r="U15" s="74">
        <v>42602</v>
      </c>
      <c r="V15" s="54"/>
      <c r="W15" s="53"/>
      <c r="X15" s="74">
        <v>0</v>
      </c>
      <c r="Y15" s="74">
        <v>0</v>
      </c>
      <c r="Z15" s="54"/>
      <c r="AA15" s="53"/>
      <c r="AB15" s="74">
        <v>0</v>
      </c>
      <c r="AC15" s="74">
        <v>0</v>
      </c>
      <c r="AD15" s="54"/>
      <c r="AE15" s="53"/>
      <c r="AF15" s="74">
        <v>0</v>
      </c>
      <c r="AG15" s="74">
        <v>0</v>
      </c>
      <c r="AH15" s="54"/>
      <c r="AI15" s="53"/>
      <c r="AJ15" s="74">
        <v>0</v>
      </c>
      <c r="AK15" s="74">
        <v>0</v>
      </c>
      <c r="AL15" s="54"/>
      <c r="AM15" s="53"/>
      <c r="AN15" s="74">
        <v>0</v>
      </c>
      <c r="AO15" s="74">
        <v>0</v>
      </c>
      <c r="AP15" s="54"/>
      <c r="AQ15" s="53"/>
      <c r="AR15" s="74">
        <v>0</v>
      </c>
      <c r="AS15" s="74">
        <v>0</v>
      </c>
      <c r="AT15" s="54"/>
      <c r="AU15" s="53"/>
      <c r="AV15" s="74">
        <v>0</v>
      </c>
      <c r="AW15" s="74">
        <v>0</v>
      </c>
      <c r="AX15" s="54"/>
      <c r="AY15" s="53"/>
      <c r="AZ15" s="74">
        <v>0</v>
      </c>
      <c r="BA15" s="74">
        <v>0</v>
      </c>
      <c r="BB15" s="54"/>
      <c r="BC15" s="53"/>
      <c r="BD15" s="74">
        <v>0</v>
      </c>
      <c r="BE15" s="74">
        <v>0</v>
      </c>
      <c r="BF15" s="54"/>
      <c r="BG15" s="53"/>
      <c r="BH15" s="74">
        <v>0</v>
      </c>
      <c r="BI15" s="74">
        <v>0</v>
      </c>
      <c r="BJ15" s="54"/>
      <c r="BK15" s="53"/>
      <c r="BL15" s="74">
        <v>0</v>
      </c>
      <c r="BM15" s="74">
        <v>0</v>
      </c>
      <c r="BN15" s="54"/>
      <c r="BO15" s="53"/>
      <c r="BP15" s="74">
        <v>0</v>
      </c>
      <c r="BQ15" s="74">
        <v>0</v>
      </c>
      <c r="BR15" s="54"/>
      <c r="BS15" s="53"/>
      <c r="BT15" s="74">
        <v>0</v>
      </c>
      <c r="BU15" s="74">
        <v>0</v>
      </c>
      <c r="BV15" s="54"/>
      <c r="BW15" s="53"/>
      <c r="BX15" s="74">
        <v>0</v>
      </c>
      <c r="BY15" s="74">
        <v>0</v>
      </c>
      <c r="BZ15" s="54"/>
      <c r="CA15" s="53"/>
      <c r="CB15" s="74">
        <v>0</v>
      </c>
      <c r="CC15" s="74">
        <v>0</v>
      </c>
      <c r="CD15" s="54"/>
      <c r="CE15" s="53"/>
      <c r="CF15" s="74">
        <v>0</v>
      </c>
      <c r="CG15" s="74">
        <v>0</v>
      </c>
      <c r="CH15" s="54"/>
      <c r="CI15" s="53"/>
      <c r="CJ15" s="74">
        <v>0</v>
      </c>
      <c r="CK15" s="74">
        <v>0</v>
      </c>
      <c r="CL15" s="54"/>
      <c r="CM15" s="53"/>
      <c r="CN15" s="74">
        <v>0</v>
      </c>
      <c r="CO15" s="74">
        <v>0</v>
      </c>
      <c r="CP15" s="54"/>
      <c r="CQ15" s="53"/>
      <c r="CR15" s="74">
        <v>0</v>
      </c>
      <c r="CS15" s="74">
        <v>0</v>
      </c>
      <c r="CT15" s="54"/>
      <c r="CU15" s="53"/>
      <c r="CV15" s="74">
        <v>0</v>
      </c>
      <c r="CW15" s="74">
        <v>0</v>
      </c>
      <c r="CX15" s="54"/>
      <c r="CY15" s="53"/>
      <c r="CZ15" s="74">
        <v>0</v>
      </c>
      <c r="DA15" s="74">
        <v>0</v>
      </c>
      <c r="DB15" s="54"/>
      <c r="DC15" s="53"/>
      <c r="DD15" s="74">
        <v>0</v>
      </c>
      <c r="DE15" s="74">
        <v>0</v>
      </c>
      <c r="DF15" s="54"/>
      <c r="DG15" s="53"/>
      <c r="DH15" s="74">
        <v>0</v>
      </c>
      <c r="DI15" s="74">
        <v>0</v>
      </c>
      <c r="DJ15" s="54"/>
      <c r="DK15" s="53"/>
      <c r="DL15" s="74">
        <v>0</v>
      </c>
      <c r="DM15" s="74">
        <v>0</v>
      </c>
      <c r="DN15" s="54"/>
      <c r="DO15" s="53"/>
      <c r="DP15" s="74">
        <v>0</v>
      </c>
      <c r="DQ15" s="74">
        <v>0</v>
      </c>
      <c r="DR15" s="54"/>
      <c r="DS15" s="53"/>
      <c r="DT15" s="74">
        <v>0</v>
      </c>
      <c r="DU15" s="74">
        <v>0</v>
      </c>
    </row>
  </sheetData>
  <sheetProtection/>
  <mergeCells count="126">
    <mergeCell ref="D2:E3"/>
    <mergeCell ref="G4:G6"/>
    <mergeCell ref="A2:A6"/>
    <mergeCell ref="B2:B6"/>
    <mergeCell ref="C2:C6"/>
    <mergeCell ref="D4:D5"/>
    <mergeCell ref="H4:H5"/>
    <mergeCell ref="I4:I5"/>
    <mergeCell ref="J4:J6"/>
    <mergeCell ref="K4:K6"/>
    <mergeCell ref="E4:E5"/>
    <mergeCell ref="F4:F6"/>
    <mergeCell ref="P4:P5"/>
    <mergeCell ref="Q4:Q5"/>
    <mergeCell ref="R4:R6"/>
    <mergeCell ref="S4:S6"/>
    <mergeCell ref="L4:L5"/>
    <mergeCell ref="M4:M5"/>
    <mergeCell ref="N4:N6"/>
    <mergeCell ref="O4:O6"/>
    <mergeCell ref="X4:X5"/>
    <mergeCell ref="Y4:Y5"/>
    <mergeCell ref="Z4:Z6"/>
    <mergeCell ref="AA4:AA6"/>
    <mergeCell ref="T4:T5"/>
    <mergeCell ref="U4:U5"/>
    <mergeCell ref="V4:V6"/>
    <mergeCell ref="W4:W6"/>
    <mergeCell ref="AF4:AF5"/>
    <mergeCell ref="AG4:AG5"/>
    <mergeCell ref="AH4:AH6"/>
    <mergeCell ref="AI4:AI6"/>
    <mergeCell ref="AB4:AB5"/>
    <mergeCell ref="AC4:AC5"/>
    <mergeCell ref="AD4:AD6"/>
    <mergeCell ref="AE4:AE6"/>
    <mergeCell ref="AN4:AN5"/>
    <mergeCell ref="AO4:AO5"/>
    <mergeCell ref="AP4:AP6"/>
    <mergeCell ref="AQ4:AQ6"/>
    <mergeCell ref="AJ4:AJ5"/>
    <mergeCell ref="AK4:AK5"/>
    <mergeCell ref="AL4:AL6"/>
    <mergeCell ref="AM4:AM6"/>
    <mergeCell ref="AV4:AV5"/>
    <mergeCell ref="AW4:AW5"/>
    <mergeCell ref="AX4:AX6"/>
    <mergeCell ref="AY4:AY6"/>
    <mergeCell ref="AR4:AR5"/>
    <mergeCell ref="AS4:AS5"/>
    <mergeCell ref="AT4:AT6"/>
    <mergeCell ref="AU4:AU6"/>
    <mergeCell ref="BD4:BD5"/>
    <mergeCell ref="BE4:BE5"/>
    <mergeCell ref="BF4:BF6"/>
    <mergeCell ref="BG4:BG6"/>
    <mergeCell ref="AZ4:AZ5"/>
    <mergeCell ref="BA4:BA5"/>
    <mergeCell ref="BB4:BB6"/>
    <mergeCell ref="BC4:BC6"/>
    <mergeCell ref="BL4:BL5"/>
    <mergeCell ref="BM4:BM5"/>
    <mergeCell ref="BN4:BN6"/>
    <mergeCell ref="BO4:BO6"/>
    <mergeCell ref="BH4:BH5"/>
    <mergeCell ref="BI4:BI5"/>
    <mergeCell ref="BJ4:BJ6"/>
    <mergeCell ref="BK4:BK6"/>
    <mergeCell ref="BT4:BT5"/>
    <mergeCell ref="BU4:BU5"/>
    <mergeCell ref="BV4:BV6"/>
    <mergeCell ref="BW4:BW6"/>
    <mergeCell ref="BP4:BP5"/>
    <mergeCell ref="BQ4:BQ5"/>
    <mergeCell ref="BR4:BR6"/>
    <mergeCell ref="BS4:BS6"/>
    <mergeCell ref="CB4:CB5"/>
    <mergeCell ref="CC4:CC5"/>
    <mergeCell ref="CD4:CD6"/>
    <mergeCell ref="CE4:CE6"/>
    <mergeCell ref="BX4:BX5"/>
    <mergeCell ref="BY4:BY5"/>
    <mergeCell ref="BZ4:BZ6"/>
    <mergeCell ref="CA4:CA6"/>
    <mergeCell ref="CJ4:CJ5"/>
    <mergeCell ref="CK4:CK5"/>
    <mergeCell ref="CL4:CL6"/>
    <mergeCell ref="CM4:CM6"/>
    <mergeCell ref="CF4:CF5"/>
    <mergeCell ref="CG4:CG5"/>
    <mergeCell ref="CH4:CH6"/>
    <mergeCell ref="CI4:CI6"/>
    <mergeCell ref="CR4:CR5"/>
    <mergeCell ref="CS4:CS5"/>
    <mergeCell ref="CT4:CT6"/>
    <mergeCell ref="CU4:CU6"/>
    <mergeCell ref="CN4:CN5"/>
    <mergeCell ref="CO4:CO5"/>
    <mergeCell ref="CP4:CP6"/>
    <mergeCell ref="CQ4:CQ6"/>
    <mergeCell ref="CZ4:CZ5"/>
    <mergeCell ref="DA4:DA5"/>
    <mergeCell ref="DB4:DB6"/>
    <mergeCell ref="DC4:DC6"/>
    <mergeCell ref="CV4:CV5"/>
    <mergeCell ref="CW4:CW5"/>
    <mergeCell ref="CX4:CX6"/>
    <mergeCell ref="CY4:CY6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DM4:DM5"/>
    <mergeCell ref="DN4:DN6"/>
    <mergeCell ref="DO4:DO6"/>
    <mergeCell ref="DU4:DU5"/>
    <mergeCell ref="DQ4:DQ5"/>
    <mergeCell ref="DR4:DR6"/>
    <mergeCell ref="DS4:DS6"/>
    <mergeCell ref="DT4:DT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"/>
  <sheetViews>
    <sheetView zoomScale="75" zoomScaleNormal="75" zoomScalePageLayoutView="0" workbookViewId="0" topLeftCell="A15">
      <selection activeCell="A26" sqref="A26"/>
    </sheetView>
  </sheetViews>
  <sheetFormatPr defaultColWidth="0" defaultRowHeight="14.25" zeroHeight="1"/>
  <cols>
    <col min="1" max="1" width="5.5" style="28" customWidth="1"/>
    <col min="2" max="3" width="4.5" style="12" customWidth="1"/>
    <col min="4" max="4" width="12.09765625" style="12" customWidth="1"/>
    <col min="5" max="6" width="16.5" style="12" customWidth="1"/>
    <col min="7" max="10" width="4.5" style="12" customWidth="1"/>
    <col min="11" max="11" width="14.59765625" style="12" customWidth="1"/>
    <col min="12" max="13" width="16.5" style="12" customWidth="1"/>
    <col min="14" max="14" width="4" style="12" bestFit="1" customWidth="1"/>
    <col min="15" max="15" width="8" style="12" hidden="1" customWidth="1"/>
    <col min="16" max="28" width="8.8984375" style="28" hidden="1" customWidth="1"/>
    <col min="29" max="29" width="19.09765625" style="1" hidden="1" customWidth="1"/>
    <col min="30" max="30" width="26" style="35" hidden="1" customWidth="1"/>
    <col min="31" max="31" width="3" style="35" hidden="1" customWidth="1"/>
    <col min="32" max="32" width="10.89843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984375" style="28" hidden="1" customWidth="1"/>
    <col min="37" max="37" width="4" style="28" hidden="1" customWidth="1"/>
    <col min="38" max="38" width="10" style="28" hidden="1" customWidth="1"/>
    <col min="39" max="16384" width="8.8984375" style="28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588</v>
      </c>
      <c r="D2" s="25" t="s">
        <v>108</v>
      </c>
      <c r="E2" s="144" t="s">
        <v>589</v>
      </c>
      <c r="F2" s="3"/>
      <c r="G2" s="3"/>
      <c r="H2" s="3"/>
      <c r="I2" s="3"/>
      <c r="J2" s="3"/>
      <c r="K2" s="3"/>
      <c r="L2" s="3" t="str">
        <f>LEFT(D2,2)</f>
        <v>09</v>
      </c>
      <c r="M2" s="3" t="str">
        <f>IF(L2&lt;&gt;"",VLOOKUP(L2,$AK$6:$AL$34,2,FALSE),"-")</f>
        <v>栃木県</v>
      </c>
      <c r="N2" s="3"/>
      <c r="O2" s="3"/>
      <c r="AC2" s="5">
        <f>IF(VALUE(D2)=0,0,1)</f>
        <v>1</v>
      </c>
      <c r="AD2" s="36" t="str">
        <f>IF(AC2=0,"",VLOOKUP(D2,'廃棄物事業経費（歳入）'!B7:C999,2,FALSE))</f>
        <v>合計</v>
      </c>
      <c r="AE2" s="36"/>
      <c r="AF2" s="37">
        <f>IF(AC2=0,1,IF(ISERROR(AD2),1,0))</f>
        <v>0</v>
      </c>
      <c r="AH2" s="122" t="s">
        <v>590</v>
      </c>
      <c r="AI2" s="2">
        <f>IF(AC2=0,0,VLOOKUP(D2,AH5:AI300,2,FALSE))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6" t="str">
        <f>IF(ISERROR(AD2),"",AD2&amp;" 廃棄物処理事業経費（平成２１年度実績）")</f>
        <v>合計 廃棄物処理事業経費（平成２１年度実績）</v>
      </c>
      <c r="C4" s="28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 s="28"/>
      <c r="AD4" s="38"/>
      <c r="AE4" s="38"/>
      <c r="AF4" s="38"/>
      <c r="AG4" s="39"/>
    </row>
    <row r="5" spans="2:35" ht="19.5" customHeight="1">
      <c r="B5" s="10"/>
      <c r="C5" s="10"/>
      <c r="D5" s="11"/>
      <c r="M5" s="33" t="s">
        <v>6</v>
      </c>
      <c r="AH5" s="2">
        <f>+'廃棄物事業経費（歳入）'!B5</f>
        <v>0</v>
      </c>
      <c r="AI5" s="2">
        <v>5</v>
      </c>
    </row>
    <row r="6" spans="2:38" ht="18.75" customHeight="1">
      <c r="B6" s="172" t="s">
        <v>591</v>
      </c>
      <c r="C6" s="192"/>
      <c r="D6" s="193"/>
      <c r="E6" s="13" t="s">
        <v>42</v>
      </c>
      <c r="F6" s="14" t="s">
        <v>44</v>
      </c>
      <c r="H6" s="169" t="s">
        <v>592</v>
      </c>
      <c r="I6" s="194"/>
      <c r="J6" s="194"/>
      <c r="K6" s="182"/>
      <c r="L6" s="13" t="s">
        <v>42</v>
      </c>
      <c r="M6" s="13" t="s">
        <v>44</v>
      </c>
      <c r="AC6" s="15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6" t="s">
        <v>593</v>
      </c>
      <c r="AL6" s="28" t="s">
        <v>7</v>
      </c>
    </row>
    <row r="7" spans="2:38" ht="19.5" customHeight="1">
      <c r="B7" s="187" t="s">
        <v>78</v>
      </c>
      <c r="C7" s="189"/>
      <c r="D7" s="189"/>
      <c r="E7" s="17">
        <f aca="true" t="shared" si="0" ref="E7:E12">AF7</f>
        <v>1394622</v>
      </c>
      <c r="F7" s="17">
        <f aca="true" t="shared" si="1" ref="F7:F12">AF14</f>
        <v>28286</v>
      </c>
      <c r="H7" s="175" t="s">
        <v>465</v>
      </c>
      <c r="I7" s="175" t="s">
        <v>594</v>
      </c>
      <c r="J7" s="169" t="s">
        <v>86</v>
      </c>
      <c r="K7" s="171"/>
      <c r="L7" s="17">
        <f aca="true" t="shared" si="2" ref="L7:L12">AF21</f>
        <v>0</v>
      </c>
      <c r="M7" s="17">
        <f aca="true" t="shared" si="3" ref="M7:M12">AF42</f>
        <v>0</v>
      </c>
      <c r="AC7" s="15" t="s">
        <v>78</v>
      </c>
      <c r="AD7" s="41" t="s">
        <v>595</v>
      </c>
      <c r="AE7" s="40" t="s">
        <v>596</v>
      </c>
      <c r="AF7" s="36">
        <f aca="true" ca="1" t="shared" si="4" ref="AF7:AF38">IF(AF$2=0,INDIRECT("'"&amp;AD7&amp;"'!"&amp;AE7&amp;$AI$2),0)</f>
        <v>1394622</v>
      </c>
      <c r="AG7" s="40"/>
      <c r="AH7" s="122" t="str">
        <f>+'廃棄物事業経費（歳入）'!B7</f>
        <v>09000</v>
      </c>
      <c r="AI7" s="2">
        <v>7</v>
      </c>
      <c r="AK7" s="26" t="s">
        <v>597</v>
      </c>
      <c r="AL7" s="28" t="s">
        <v>8</v>
      </c>
    </row>
    <row r="8" spans="2:38" ht="19.5" customHeight="1">
      <c r="B8" s="187" t="s">
        <v>598</v>
      </c>
      <c r="C8" s="189"/>
      <c r="D8" s="189"/>
      <c r="E8" s="17">
        <f t="shared" si="0"/>
        <v>100126</v>
      </c>
      <c r="F8" s="17">
        <f t="shared" si="1"/>
        <v>16802</v>
      </c>
      <c r="H8" s="178"/>
      <c r="I8" s="178"/>
      <c r="J8" s="169" t="s">
        <v>88</v>
      </c>
      <c r="K8" s="182"/>
      <c r="L8" s="17">
        <f t="shared" si="2"/>
        <v>6016911</v>
      </c>
      <c r="M8" s="17">
        <f t="shared" si="3"/>
        <v>50055</v>
      </c>
      <c r="AC8" s="15" t="s">
        <v>598</v>
      </c>
      <c r="AD8" s="41" t="s">
        <v>595</v>
      </c>
      <c r="AE8" s="40" t="s">
        <v>599</v>
      </c>
      <c r="AF8" s="36">
        <f ca="1" t="shared" si="4"/>
        <v>100126</v>
      </c>
      <c r="AG8" s="40"/>
      <c r="AH8" s="122" t="str">
        <f>+'廃棄物事業経費（歳入）'!B8</f>
        <v>09201</v>
      </c>
      <c r="AI8" s="2">
        <v>8</v>
      </c>
      <c r="AK8" s="26" t="s">
        <v>600</v>
      </c>
      <c r="AL8" s="28" t="s">
        <v>9</v>
      </c>
    </row>
    <row r="9" spans="2:38" ht="19.5" customHeight="1">
      <c r="B9" s="187" t="s">
        <v>81</v>
      </c>
      <c r="C9" s="189"/>
      <c r="D9" s="189"/>
      <c r="E9" s="17">
        <f t="shared" si="0"/>
        <v>3419700</v>
      </c>
      <c r="F9" s="17">
        <f t="shared" si="1"/>
        <v>0</v>
      </c>
      <c r="H9" s="178"/>
      <c r="I9" s="178"/>
      <c r="J9" s="169" t="s">
        <v>90</v>
      </c>
      <c r="K9" s="171"/>
      <c r="L9" s="17">
        <f t="shared" si="2"/>
        <v>11789</v>
      </c>
      <c r="M9" s="17">
        <f t="shared" si="3"/>
        <v>0</v>
      </c>
      <c r="AC9" s="15" t="s">
        <v>81</v>
      </c>
      <c r="AD9" s="41" t="s">
        <v>595</v>
      </c>
      <c r="AE9" s="40" t="s">
        <v>601</v>
      </c>
      <c r="AF9" s="36">
        <f ca="1" t="shared" si="4"/>
        <v>3419700</v>
      </c>
      <c r="AG9" s="40"/>
      <c r="AH9" s="122" t="str">
        <f>+'廃棄物事業経費（歳入）'!B9</f>
        <v>09202</v>
      </c>
      <c r="AI9" s="2">
        <v>9</v>
      </c>
      <c r="AK9" s="26" t="s">
        <v>602</v>
      </c>
      <c r="AL9" s="28" t="s">
        <v>10</v>
      </c>
    </row>
    <row r="10" spans="2:38" ht="19.5" customHeight="1">
      <c r="B10" s="187" t="s">
        <v>603</v>
      </c>
      <c r="C10" s="189"/>
      <c r="D10" s="189"/>
      <c r="E10" s="17">
        <f t="shared" si="0"/>
        <v>3798514</v>
      </c>
      <c r="F10" s="17">
        <f t="shared" si="1"/>
        <v>687400</v>
      </c>
      <c r="H10" s="178"/>
      <c r="I10" s="179"/>
      <c r="J10" s="169" t="s">
        <v>1</v>
      </c>
      <c r="K10" s="171"/>
      <c r="L10" s="17">
        <f t="shared" si="2"/>
        <v>187621</v>
      </c>
      <c r="M10" s="17">
        <f t="shared" si="3"/>
        <v>15309</v>
      </c>
      <c r="AC10" s="15" t="s">
        <v>603</v>
      </c>
      <c r="AD10" s="41" t="s">
        <v>595</v>
      </c>
      <c r="AE10" s="40" t="s">
        <v>604</v>
      </c>
      <c r="AF10" s="36">
        <f ca="1" t="shared" si="4"/>
        <v>3798514</v>
      </c>
      <c r="AG10" s="40"/>
      <c r="AH10" s="122" t="str">
        <f>+'廃棄物事業経費（歳入）'!B10</f>
        <v>09203</v>
      </c>
      <c r="AI10" s="2">
        <v>10</v>
      </c>
      <c r="AK10" s="26" t="s">
        <v>605</v>
      </c>
      <c r="AL10" s="28" t="s">
        <v>11</v>
      </c>
    </row>
    <row r="11" spans="2:38" ht="19.5" customHeight="1">
      <c r="B11" s="187" t="s">
        <v>606</v>
      </c>
      <c r="C11" s="189"/>
      <c r="D11" s="189"/>
      <c r="E11" s="17">
        <f t="shared" si="0"/>
        <v>5154204</v>
      </c>
      <c r="F11" s="17">
        <f t="shared" si="1"/>
        <v>1621047</v>
      </c>
      <c r="H11" s="178"/>
      <c r="I11" s="190" t="s">
        <v>58</v>
      </c>
      <c r="J11" s="190"/>
      <c r="K11" s="190"/>
      <c r="L11" s="17">
        <f t="shared" si="2"/>
        <v>145710</v>
      </c>
      <c r="M11" s="17">
        <f t="shared" si="3"/>
        <v>0</v>
      </c>
      <c r="AC11" s="15" t="s">
        <v>606</v>
      </c>
      <c r="AD11" s="41" t="s">
        <v>595</v>
      </c>
      <c r="AE11" s="40" t="s">
        <v>607</v>
      </c>
      <c r="AF11" s="36">
        <f ca="1" t="shared" si="4"/>
        <v>5154204</v>
      </c>
      <c r="AG11" s="40"/>
      <c r="AH11" s="122" t="str">
        <f>+'廃棄物事業経費（歳入）'!B11</f>
        <v>09204</v>
      </c>
      <c r="AI11" s="2">
        <v>11</v>
      </c>
      <c r="AK11" s="26" t="s">
        <v>608</v>
      </c>
      <c r="AL11" s="28" t="s">
        <v>12</v>
      </c>
    </row>
    <row r="12" spans="2:38" ht="19.5" customHeight="1">
      <c r="B12" s="187" t="s">
        <v>1</v>
      </c>
      <c r="C12" s="189"/>
      <c r="D12" s="189"/>
      <c r="E12" s="17">
        <f t="shared" si="0"/>
        <v>964448</v>
      </c>
      <c r="F12" s="17">
        <f t="shared" si="1"/>
        <v>46075</v>
      </c>
      <c r="H12" s="178"/>
      <c r="I12" s="190" t="s">
        <v>609</v>
      </c>
      <c r="J12" s="190"/>
      <c r="K12" s="190"/>
      <c r="L12" s="17">
        <f t="shared" si="2"/>
        <v>1365965</v>
      </c>
      <c r="M12" s="17">
        <f t="shared" si="3"/>
        <v>21451</v>
      </c>
      <c r="AC12" s="15" t="s">
        <v>1</v>
      </c>
      <c r="AD12" s="41" t="s">
        <v>595</v>
      </c>
      <c r="AE12" s="40" t="s">
        <v>610</v>
      </c>
      <c r="AF12" s="36">
        <f ca="1" t="shared" si="4"/>
        <v>964448</v>
      </c>
      <c r="AG12" s="40"/>
      <c r="AH12" s="122" t="str">
        <f>+'廃棄物事業経費（歳入）'!B12</f>
        <v>09205</v>
      </c>
      <c r="AI12" s="2">
        <v>12</v>
      </c>
      <c r="AK12" s="26" t="s">
        <v>611</v>
      </c>
      <c r="AL12" s="28" t="s">
        <v>13</v>
      </c>
    </row>
    <row r="13" spans="2:38" ht="19.5" customHeight="1">
      <c r="B13" s="183" t="s">
        <v>612</v>
      </c>
      <c r="C13" s="191"/>
      <c r="D13" s="191"/>
      <c r="E13" s="18">
        <f>SUM(E7:E12)</f>
        <v>14831614</v>
      </c>
      <c r="F13" s="18">
        <f>SUM(F7:F12)</f>
        <v>2399610</v>
      </c>
      <c r="H13" s="178"/>
      <c r="I13" s="172" t="s">
        <v>469</v>
      </c>
      <c r="J13" s="173"/>
      <c r="K13" s="174"/>
      <c r="L13" s="19">
        <f>SUM(L7:L12)</f>
        <v>7727996</v>
      </c>
      <c r="M13" s="19">
        <f>SUM(M7:M12)</f>
        <v>86815</v>
      </c>
      <c r="AC13" s="15" t="s">
        <v>55</v>
      </c>
      <c r="AD13" s="41" t="s">
        <v>595</v>
      </c>
      <c r="AE13" s="40" t="s">
        <v>613</v>
      </c>
      <c r="AF13" s="36">
        <f ca="1" t="shared" si="4"/>
        <v>16589057</v>
      </c>
      <c r="AG13" s="40"/>
      <c r="AH13" s="122" t="str">
        <f>+'廃棄物事業経費（歳入）'!B13</f>
        <v>09206</v>
      </c>
      <c r="AI13" s="2">
        <v>13</v>
      </c>
      <c r="AK13" s="26" t="s">
        <v>614</v>
      </c>
      <c r="AL13" s="28" t="s">
        <v>14</v>
      </c>
    </row>
    <row r="14" spans="2:38" ht="19.5" customHeight="1">
      <c r="B14" s="20"/>
      <c r="C14" s="185" t="s">
        <v>615</v>
      </c>
      <c r="D14" s="186"/>
      <c r="E14" s="22">
        <f>E13-E11</f>
        <v>9677410</v>
      </c>
      <c r="F14" s="22">
        <f>F13-F11</f>
        <v>778563</v>
      </c>
      <c r="H14" s="179"/>
      <c r="I14" s="20"/>
      <c r="J14" s="24"/>
      <c r="K14" s="21" t="s">
        <v>615</v>
      </c>
      <c r="L14" s="23">
        <f>L13-L12</f>
        <v>6362031</v>
      </c>
      <c r="M14" s="23">
        <f>M13-M12</f>
        <v>65364</v>
      </c>
      <c r="AC14" s="15" t="s">
        <v>78</v>
      </c>
      <c r="AD14" s="41" t="s">
        <v>595</v>
      </c>
      <c r="AE14" s="40" t="s">
        <v>616</v>
      </c>
      <c r="AF14" s="36">
        <f ca="1" t="shared" si="4"/>
        <v>28286</v>
      </c>
      <c r="AG14" s="40"/>
      <c r="AH14" s="122" t="str">
        <f>+'廃棄物事業経費（歳入）'!B14</f>
        <v>09208</v>
      </c>
      <c r="AI14" s="2">
        <v>14</v>
      </c>
      <c r="AK14" s="26" t="s">
        <v>617</v>
      </c>
      <c r="AL14" s="28" t="s">
        <v>15</v>
      </c>
    </row>
    <row r="15" spans="2:38" ht="19.5" customHeight="1">
      <c r="B15" s="187" t="s">
        <v>55</v>
      </c>
      <c r="C15" s="189"/>
      <c r="D15" s="189"/>
      <c r="E15" s="17">
        <f>AF13</f>
        <v>16589057</v>
      </c>
      <c r="F15" s="17">
        <f>AF20</f>
        <v>2987074</v>
      </c>
      <c r="H15" s="175" t="s">
        <v>618</v>
      </c>
      <c r="I15" s="175" t="s">
        <v>619</v>
      </c>
      <c r="J15" s="16" t="s">
        <v>92</v>
      </c>
      <c r="K15" s="27"/>
      <c r="L15" s="17">
        <f aca="true" t="shared" si="5" ref="L15:L28">AF27</f>
        <v>1496928</v>
      </c>
      <c r="M15" s="17">
        <f aca="true" t="shared" si="6" ref="M15:M28">AF48</f>
        <v>360773</v>
      </c>
      <c r="AC15" s="15" t="s">
        <v>598</v>
      </c>
      <c r="AD15" s="41" t="s">
        <v>595</v>
      </c>
      <c r="AE15" s="40" t="s">
        <v>620</v>
      </c>
      <c r="AF15" s="36">
        <f ca="1" t="shared" si="4"/>
        <v>16802</v>
      </c>
      <c r="AG15" s="40"/>
      <c r="AH15" s="122" t="str">
        <f>+'廃棄物事業経費（歳入）'!B15</f>
        <v>09209</v>
      </c>
      <c r="AI15" s="2">
        <v>15</v>
      </c>
      <c r="AK15" s="26" t="s">
        <v>621</v>
      </c>
      <c r="AL15" s="28" t="s">
        <v>16</v>
      </c>
    </row>
    <row r="16" spans="2:38" ht="19.5" customHeight="1">
      <c r="B16" s="183" t="s">
        <v>2</v>
      </c>
      <c r="C16" s="184"/>
      <c r="D16" s="184"/>
      <c r="E16" s="18">
        <f>SUM(E13,E15)</f>
        <v>31420671</v>
      </c>
      <c r="F16" s="18">
        <f>SUM(F13,F15)</f>
        <v>5386684</v>
      </c>
      <c r="H16" s="176"/>
      <c r="I16" s="178"/>
      <c r="J16" s="178" t="s">
        <v>622</v>
      </c>
      <c r="K16" s="13" t="s">
        <v>94</v>
      </c>
      <c r="L16" s="17">
        <f t="shared" si="5"/>
        <v>1198915</v>
      </c>
      <c r="M16" s="17">
        <f t="shared" si="6"/>
        <v>444934</v>
      </c>
      <c r="AC16" s="15" t="s">
        <v>81</v>
      </c>
      <c r="AD16" s="41" t="s">
        <v>595</v>
      </c>
      <c r="AE16" s="40" t="s">
        <v>623</v>
      </c>
      <c r="AF16" s="36">
        <f ca="1" t="shared" si="4"/>
        <v>0</v>
      </c>
      <c r="AG16" s="40"/>
      <c r="AH16" s="122" t="str">
        <f>+'廃棄物事業経費（歳入）'!B16</f>
        <v>09210</v>
      </c>
      <c r="AI16" s="2">
        <v>16</v>
      </c>
      <c r="AK16" s="26" t="s">
        <v>624</v>
      </c>
      <c r="AL16" s="28" t="s">
        <v>17</v>
      </c>
    </row>
    <row r="17" spans="2:38" ht="19.5" customHeight="1">
      <c r="B17" s="20"/>
      <c r="C17" s="185" t="s">
        <v>615</v>
      </c>
      <c r="D17" s="186"/>
      <c r="E17" s="22">
        <f>SUM(E14:E15)</f>
        <v>26266467</v>
      </c>
      <c r="F17" s="22">
        <f>SUM(F14:F15)</f>
        <v>3765637</v>
      </c>
      <c r="H17" s="176"/>
      <c r="I17" s="178"/>
      <c r="J17" s="178"/>
      <c r="K17" s="13" t="s">
        <v>96</v>
      </c>
      <c r="L17" s="17">
        <f t="shared" si="5"/>
        <v>1416938</v>
      </c>
      <c r="M17" s="17">
        <f t="shared" si="6"/>
        <v>206766</v>
      </c>
      <c r="AC17" s="15" t="s">
        <v>603</v>
      </c>
      <c r="AD17" s="41" t="s">
        <v>595</v>
      </c>
      <c r="AE17" s="40" t="s">
        <v>625</v>
      </c>
      <c r="AF17" s="36">
        <f ca="1" t="shared" si="4"/>
        <v>687400</v>
      </c>
      <c r="AG17" s="40"/>
      <c r="AH17" s="122" t="str">
        <f>+'廃棄物事業経費（歳入）'!B17</f>
        <v>09211</v>
      </c>
      <c r="AI17" s="2">
        <v>17</v>
      </c>
      <c r="AK17" s="26" t="s">
        <v>626</v>
      </c>
      <c r="AL17" s="28" t="s">
        <v>18</v>
      </c>
    </row>
    <row r="18" spans="8:38" ht="19.5" customHeight="1">
      <c r="H18" s="176"/>
      <c r="I18" s="179"/>
      <c r="J18" s="179"/>
      <c r="K18" s="13" t="s">
        <v>98</v>
      </c>
      <c r="L18" s="17">
        <f t="shared" si="5"/>
        <v>60664</v>
      </c>
      <c r="M18" s="17">
        <f t="shared" si="6"/>
        <v>0</v>
      </c>
      <c r="AC18" s="15" t="s">
        <v>606</v>
      </c>
      <c r="AD18" s="41" t="s">
        <v>595</v>
      </c>
      <c r="AE18" s="40" t="s">
        <v>627</v>
      </c>
      <c r="AF18" s="36">
        <f ca="1" t="shared" si="4"/>
        <v>1621047</v>
      </c>
      <c r="AG18" s="40"/>
      <c r="AH18" s="122" t="str">
        <f>+'廃棄物事業経費（歳入）'!B18</f>
        <v>09213</v>
      </c>
      <c r="AI18" s="2">
        <v>18</v>
      </c>
      <c r="AK18" s="26" t="s">
        <v>628</v>
      </c>
      <c r="AL18" s="28" t="s">
        <v>19</v>
      </c>
    </row>
    <row r="19" spans="8:38" ht="19.5" customHeight="1">
      <c r="H19" s="176"/>
      <c r="I19" s="175" t="s">
        <v>629</v>
      </c>
      <c r="J19" s="169" t="s">
        <v>100</v>
      </c>
      <c r="K19" s="171"/>
      <c r="L19" s="17">
        <f t="shared" si="5"/>
        <v>243190</v>
      </c>
      <c r="M19" s="17">
        <f t="shared" si="6"/>
        <v>50659</v>
      </c>
      <c r="AC19" s="15" t="s">
        <v>1</v>
      </c>
      <c r="AD19" s="41" t="s">
        <v>595</v>
      </c>
      <c r="AE19" s="40" t="s">
        <v>630</v>
      </c>
      <c r="AF19" s="36">
        <f ca="1" t="shared" si="4"/>
        <v>46075</v>
      </c>
      <c r="AG19" s="40"/>
      <c r="AH19" s="122" t="str">
        <f>+'廃棄物事業経費（歳入）'!B19</f>
        <v>09214</v>
      </c>
      <c r="AI19" s="2">
        <v>19</v>
      </c>
      <c r="AK19" s="26" t="s">
        <v>631</v>
      </c>
      <c r="AL19" s="28" t="s">
        <v>20</v>
      </c>
    </row>
    <row r="20" spans="2:38" ht="19.5" customHeight="1">
      <c r="B20" s="187" t="s">
        <v>632</v>
      </c>
      <c r="C20" s="188"/>
      <c r="D20" s="188"/>
      <c r="E20" s="29">
        <f>E11</f>
        <v>5154204</v>
      </c>
      <c r="F20" s="29">
        <f>F11</f>
        <v>1621047</v>
      </c>
      <c r="H20" s="176"/>
      <c r="I20" s="178"/>
      <c r="J20" s="169" t="s">
        <v>102</v>
      </c>
      <c r="K20" s="171"/>
      <c r="L20" s="17">
        <f t="shared" si="5"/>
        <v>3377816</v>
      </c>
      <c r="M20" s="17">
        <f t="shared" si="6"/>
        <v>1340992</v>
      </c>
      <c r="AC20" s="15" t="s">
        <v>55</v>
      </c>
      <c r="AD20" s="41" t="s">
        <v>595</v>
      </c>
      <c r="AE20" s="40" t="s">
        <v>633</v>
      </c>
      <c r="AF20" s="36">
        <f ca="1" t="shared" si="4"/>
        <v>2987074</v>
      </c>
      <c r="AG20" s="40"/>
      <c r="AH20" s="122" t="str">
        <f>+'廃棄物事業経費（歳入）'!B20</f>
        <v>09215</v>
      </c>
      <c r="AI20" s="2">
        <v>20</v>
      </c>
      <c r="AK20" s="26" t="s">
        <v>634</v>
      </c>
      <c r="AL20" s="28" t="s">
        <v>21</v>
      </c>
    </row>
    <row r="21" spans="2:38" ht="19.5" customHeight="1">
      <c r="B21" s="187" t="s">
        <v>635</v>
      </c>
      <c r="C21" s="187"/>
      <c r="D21" s="187"/>
      <c r="E21" s="29">
        <f>L12+L27</f>
        <v>5154164</v>
      </c>
      <c r="F21" s="29">
        <f>M12+M27</f>
        <v>1621047</v>
      </c>
      <c r="H21" s="176"/>
      <c r="I21" s="179"/>
      <c r="J21" s="169" t="s">
        <v>104</v>
      </c>
      <c r="K21" s="171"/>
      <c r="L21" s="17">
        <f t="shared" si="5"/>
        <v>200348</v>
      </c>
      <c r="M21" s="17">
        <f t="shared" si="6"/>
        <v>0</v>
      </c>
      <c r="AB21" s="28" t="s">
        <v>42</v>
      </c>
      <c r="AC21" s="15" t="s">
        <v>636</v>
      </c>
      <c r="AD21" s="41" t="s">
        <v>637</v>
      </c>
      <c r="AE21" s="40" t="s">
        <v>596</v>
      </c>
      <c r="AF21" s="36">
        <f ca="1" t="shared" si="4"/>
        <v>0</v>
      </c>
      <c r="AG21" s="40"/>
      <c r="AH21" s="122" t="str">
        <f>+'廃棄物事業経費（歳入）'!B21</f>
        <v>09216</v>
      </c>
      <c r="AI21" s="2">
        <v>21</v>
      </c>
      <c r="AK21" s="26" t="s">
        <v>638</v>
      </c>
      <c r="AL21" s="28" t="s">
        <v>22</v>
      </c>
    </row>
    <row r="22" spans="2:38" ht="19.5" customHeight="1">
      <c r="B22" s="30"/>
      <c r="C22" s="31"/>
      <c r="D22" s="31"/>
      <c r="E22" s="32"/>
      <c r="F22" s="32"/>
      <c r="H22" s="176"/>
      <c r="I22" s="169" t="s">
        <v>63</v>
      </c>
      <c r="J22" s="170"/>
      <c r="K22" s="171"/>
      <c r="L22" s="17">
        <f t="shared" si="5"/>
        <v>11476</v>
      </c>
      <c r="M22" s="17">
        <f t="shared" si="6"/>
        <v>0</v>
      </c>
      <c r="AB22" s="28" t="s">
        <v>42</v>
      </c>
      <c r="AC22" s="15" t="s">
        <v>639</v>
      </c>
      <c r="AD22" s="41" t="s">
        <v>637</v>
      </c>
      <c r="AE22" s="40" t="s">
        <v>599</v>
      </c>
      <c r="AF22" s="36">
        <f ca="1" t="shared" si="4"/>
        <v>6016911</v>
      </c>
      <c r="AH22" s="122" t="str">
        <f>+'廃棄物事業経費（歳入）'!B22</f>
        <v>09301</v>
      </c>
      <c r="AI22" s="2">
        <v>22</v>
      </c>
      <c r="AK22" s="26" t="s">
        <v>640</v>
      </c>
      <c r="AL22" s="28" t="s">
        <v>23</v>
      </c>
    </row>
    <row r="23" spans="2:38" ht="19.5" customHeight="1">
      <c r="B23" s="30"/>
      <c r="C23" s="31"/>
      <c r="D23" s="31"/>
      <c r="E23" s="32"/>
      <c r="F23" s="32"/>
      <c r="H23" s="176"/>
      <c r="I23" s="175" t="s">
        <v>641</v>
      </c>
      <c r="J23" s="172" t="s">
        <v>100</v>
      </c>
      <c r="K23" s="174"/>
      <c r="L23" s="17">
        <f t="shared" si="5"/>
        <v>4267057</v>
      </c>
      <c r="M23" s="17">
        <f t="shared" si="6"/>
        <v>241214</v>
      </c>
      <c r="AB23" s="28" t="s">
        <v>42</v>
      </c>
      <c r="AC23" s="1" t="s">
        <v>642</v>
      </c>
      <c r="AD23" s="41" t="s">
        <v>637</v>
      </c>
      <c r="AE23" s="35" t="s">
        <v>601</v>
      </c>
      <c r="AF23" s="36">
        <f ca="1" t="shared" si="4"/>
        <v>11789</v>
      </c>
      <c r="AH23" s="122" t="str">
        <f>+'廃棄物事業経費（歳入）'!B23</f>
        <v>09321</v>
      </c>
      <c r="AI23" s="2">
        <v>23</v>
      </c>
      <c r="AK23" s="26" t="s">
        <v>643</v>
      </c>
      <c r="AL23" s="28" t="s">
        <v>24</v>
      </c>
    </row>
    <row r="24" spans="2:38" ht="19.5" customHeight="1">
      <c r="B24" s="30"/>
      <c r="C24" s="31"/>
      <c r="D24" s="31"/>
      <c r="E24" s="32"/>
      <c r="F24" s="32"/>
      <c r="H24" s="176"/>
      <c r="I24" s="178"/>
      <c r="J24" s="169" t="s">
        <v>102</v>
      </c>
      <c r="K24" s="171"/>
      <c r="L24" s="17">
        <f t="shared" si="5"/>
        <v>5933692</v>
      </c>
      <c r="M24" s="17">
        <f t="shared" si="6"/>
        <v>804535</v>
      </c>
      <c r="AB24" s="28" t="s">
        <v>42</v>
      </c>
      <c r="AC24" s="15" t="s">
        <v>1</v>
      </c>
      <c r="AD24" s="41" t="s">
        <v>637</v>
      </c>
      <c r="AE24" s="40" t="s">
        <v>604</v>
      </c>
      <c r="AF24" s="36">
        <f ca="1" t="shared" si="4"/>
        <v>187621</v>
      </c>
      <c r="AH24" s="122" t="str">
        <f>+'廃棄物事業経費（歳入）'!B24</f>
        <v>09342</v>
      </c>
      <c r="AI24" s="2">
        <v>24</v>
      </c>
      <c r="AK24" s="26" t="s">
        <v>644</v>
      </c>
      <c r="AL24" s="28" t="s">
        <v>25</v>
      </c>
    </row>
    <row r="25" spans="8:38" ht="19.5" customHeight="1">
      <c r="H25" s="176"/>
      <c r="I25" s="178"/>
      <c r="J25" s="169" t="s">
        <v>104</v>
      </c>
      <c r="K25" s="171"/>
      <c r="L25" s="17">
        <f t="shared" si="5"/>
        <v>808673</v>
      </c>
      <c r="M25" s="17">
        <f t="shared" si="6"/>
        <v>5729</v>
      </c>
      <c r="AB25" s="28" t="s">
        <v>42</v>
      </c>
      <c r="AC25" s="15" t="s">
        <v>58</v>
      </c>
      <c r="AD25" s="41" t="s">
        <v>637</v>
      </c>
      <c r="AE25" s="40" t="s">
        <v>607</v>
      </c>
      <c r="AF25" s="36">
        <f ca="1" t="shared" si="4"/>
        <v>145710</v>
      </c>
      <c r="AH25" s="122" t="str">
        <f>+'廃棄物事業経費（歳入）'!B25</f>
        <v>09343</v>
      </c>
      <c r="AI25" s="2">
        <v>25</v>
      </c>
      <c r="AK25" s="26" t="s">
        <v>645</v>
      </c>
      <c r="AL25" s="28" t="s">
        <v>26</v>
      </c>
    </row>
    <row r="26" spans="8:38" ht="19.5" customHeight="1">
      <c r="H26" s="176"/>
      <c r="I26" s="179"/>
      <c r="J26" s="180" t="s">
        <v>1</v>
      </c>
      <c r="K26" s="181"/>
      <c r="L26" s="17">
        <f t="shared" si="5"/>
        <v>413302</v>
      </c>
      <c r="M26" s="17">
        <f t="shared" si="6"/>
        <v>57881</v>
      </c>
      <c r="AB26" s="28" t="s">
        <v>42</v>
      </c>
      <c r="AC26" s="1" t="s">
        <v>609</v>
      </c>
      <c r="AD26" s="41" t="s">
        <v>637</v>
      </c>
      <c r="AE26" s="35" t="s">
        <v>610</v>
      </c>
      <c r="AF26" s="36">
        <f ca="1" t="shared" si="4"/>
        <v>1365965</v>
      </c>
      <c r="AH26" s="122" t="str">
        <f>+'廃棄物事業経費（歳入）'!B26</f>
        <v>09344</v>
      </c>
      <c r="AI26" s="2">
        <v>26</v>
      </c>
      <c r="AK26" s="26" t="s">
        <v>646</v>
      </c>
      <c r="AL26" s="28" t="s">
        <v>27</v>
      </c>
    </row>
    <row r="27" spans="8:38" ht="19.5" customHeight="1">
      <c r="H27" s="176"/>
      <c r="I27" s="169" t="s">
        <v>609</v>
      </c>
      <c r="J27" s="170"/>
      <c r="K27" s="171"/>
      <c r="L27" s="17">
        <f t="shared" si="5"/>
        <v>3788199</v>
      </c>
      <c r="M27" s="17">
        <f t="shared" si="6"/>
        <v>1599596</v>
      </c>
      <c r="AB27" s="28" t="s">
        <v>42</v>
      </c>
      <c r="AC27" s="1" t="s">
        <v>647</v>
      </c>
      <c r="AD27" s="41" t="s">
        <v>637</v>
      </c>
      <c r="AE27" s="35" t="s">
        <v>648</v>
      </c>
      <c r="AF27" s="36">
        <f ca="1" t="shared" si="4"/>
        <v>1496928</v>
      </c>
      <c r="AH27" s="122" t="str">
        <f>+'廃棄物事業経費（歳入）'!B27</f>
        <v>09345</v>
      </c>
      <c r="AI27" s="2">
        <v>27</v>
      </c>
      <c r="AK27" s="26" t="s">
        <v>649</v>
      </c>
      <c r="AL27" s="28" t="s">
        <v>28</v>
      </c>
    </row>
    <row r="28" spans="8:38" ht="19.5" customHeight="1">
      <c r="H28" s="176"/>
      <c r="I28" s="169" t="s">
        <v>37</v>
      </c>
      <c r="J28" s="170"/>
      <c r="K28" s="171"/>
      <c r="L28" s="17">
        <f t="shared" si="5"/>
        <v>9605</v>
      </c>
      <c r="M28" s="17">
        <f t="shared" si="6"/>
        <v>221</v>
      </c>
      <c r="AB28" s="28" t="s">
        <v>42</v>
      </c>
      <c r="AC28" s="1" t="s">
        <v>650</v>
      </c>
      <c r="AD28" s="41" t="s">
        <v>637</v>
      </c>
      <c r="AE28" s="35" t="s">
        <v>616</v>
      </c>
      <c r="AF28" s="36">
        <f ca="1" t="shared" si="4"/>
        <v>1198915</v>
      </c>
      <c r="AH28" s="122" t="str">
        <f>+'廃棄物事業経費（歳入）'!B28</f>
        <v>09361</v>
      </c>
      <c r="AI28" s="2">
        <v>28</v>
      </c>
      <c r="AK28" s="26" t="s">
        <v>651</v>
      </c>
      <c r="AL28" s="28" t="s">
        <v>29</v>
      </c>
    </row>
    <row r="29" spans="8:38" ht="19.5" customHeight="1">
      <c r="H29" s="176"/>
      <c r="I29" s="172" t="s">
        <v>469</v>
      </c>
      <c r="J29" s="173"/>
      <c r="K29" s="174"/>
      <c r="L29" s="19">
        <f>SUM(L15:L28)</f>
        <v>23226803</v>
      </c>
      <c r="M29" s="19">
        <f>SUM(M15:M28)</f>
        <v>5113300</v>
      </c>
      <c r="AB29" s="28" t="s">
        <v>42</v>
      </c>
      <c r="AC29" s="1" t="s">
        <v>652</v>
      </c>
      <c r="AD29" s="41" t="s">
        <v>637</v>
      </c>
      <c r="AE29" s="35" t="s">
        <v>620</v>
      </c>
      <c r="AF29" s="36">
        <f ca="1" t="shared" si="4"/>
        <v>1416938</v>
      </c>
      <c r="AH29" s="122" t="str">
        <f>+'廃棄物事業経費（歳入）'!B29</f>
        <v>09364</v>
      </c>
      <c r="AI29" s="2">
        <v>29</v>
      </c>
      <c r="AK29" s="26" t="s">
        <v>653</v>
      </c>
      <c r="AL29" s="28" t="s">
        <v>30</v>
      </c>
    </row>
    <row r="30" spans="8:38" ht="19.5" customHeight="1">
      <c r="H30" s="177"/>
      <c r="I30" s="20"/>
      <c r="J30" s="24"/>
      <c r="K30" s="21" t="s">
        <v>615</v>
      </c>
      <c r="L30" s="23">
        <f>L29-L27</f>
        <v>19438604</v>
      </c>
      <c r="M30" s="23">
        <f>M29-M27</f>
        <v>3513704</v>
      </c>
      <c r="AB30" s="28" t="s">
        <v>42</v>
      </c>
      <c r="AC30" s="1" t="s">
        <v>654</v>
      </c>
      <c r="AD30" s="41" t="s">
        <v>637</v>
      </c>
      <c r="AE30" s="35" t="s">
        <v>623</v>
      </c>
      <c r="AF30" s="36">
        <f ca="1" t="shared" si="4"/>
        <v>60664</v>
      </c>
      <c r="AH30" s="122" t="str">
        <f>+'廃棄物事業経費（歳入）'!B30</f>
        <v>09367</v>
      </c>
      <c r="AI30" s="2">
        <v>30</v>
      </c>
      <c r="AK30" s="26" t="s">
        <v>655</v>
      </c>
      <c r="AL30" s="28" t="s">
        <v>31</v>
      </c>
    </row>
    <row r="31" spans="8:38" ht="19.5" customHeight="1">
      <c r="H31" s="169" t="s">
        <v>1</v>
      </c>
      <c r="I31" s="170"/>
      <c r="J31" s="170"/>
      <c r="K31" s="171"/>
      <c r="L31" s="17">
        <f>AF41</f>
        <v>465872</v>
      </c>
      <c r="M31" s="17">
        <f>AF62</f>
        <v>186569</v>
      </c>
      <c r="AB31" s="28" t="s">
        <v>42</v>
      </c>
      <c r="AC31" s="1" t="s">
        <v>656</v>
      </c>
      <c r="AD31" s="41" t="s">
        <v>637</v>
      </c>
      <c r="AE31" s="35" t="s">
        <v>627</v>
      </c>
      <c r="AF31" s="36">
        <f ca="1" t="shared" si="4"/>
        <v>243190</v>
      </c>
      <c r="AH31" s="122" t="str">
        <f>+'廃棄物事業経費（歳入）'!B31</f>
        <v>09384</v>
      </c>
      <c r="AI31" s="2">
        <v>31</v>
      </c>
      <c r="AK31" s="26" t="s">
        <v>657</v>
      </c>
      <c r="AL31" s="28" t="s">
        <v>32</v>
      </c>
    </row>
    <row r="32" spans="8:38" ht="19.5" customHeight="1">
      <c r="H32" s="172" t="s">
        <v>2</v>
      </c>
      <c r="I32" s="173"/>
      <c r="J32" s="173"/>
      <c r="K32" s="174"/>
      <c r="L32" s="19">
        <f>SUM(L13,L29,L31)</f>
        <v>31420671</v>
      </c>
      <c r="M32" s="19">
        <f>SUM(M13,M29,M31)</f>
        <v>5386684</v>
      </c>
      <c r="AB32" s="28" t="s">
        <v>42</v>
      </c>
      <c r="AC32" s="1" t="s">
        <v>658</v>
      </c>
      <c r="AD32" s="41" t="s">
        <v>637</v>
      </c>
      <c r="AE32" s="35" t="s">
        <v>630</v>
      </c>
      <c r="AF32" s="36">
        <f ca="1" t="shared" si="4"/>
        <v>3377816</v>
      </c>
      <c r="AH32" s="122" t="str">
        <f>+'廃棄物事業経費（歳入）'!B32</f>
        <v>09386</v>
      </c>
      <c r="AI32" s="2">
        <v>32</v>
      </c>
      <c r="AK32" s="26" t="s">
        <v>659</v>
      </c>
      <c r="AL32" s="28" t="s">
        <v>33</v>
      </c>
    </row>
    <row r="33" spans="2:38" ht="19.5" customHeight="1">
      <c r="B33" s="28"/>
      <c r="C33" s="28"/>
      <c r="D33" s="28"/>
      <c r="E33" s="28"/>
      <c r="F33" s="28"/>
      <c r="G33" s="28"/>
      <c r="H33" s="20"/>
      <c r="I33" s="24"/>
      <c r="J33" s="24"/>
      <c r="K33" s="21" t="s">
        <v>615</v>
      </c>
      <c r="L33" s="23">
        <f>SUM(L14,L30,L31)</f>
        <v>26266507</v>
      </c>
      <c r="M33" s="23">
        <f>SUM(M14,M30,M31)</f>
        <v>3765637</v>
      </c>
      <c r="AB33" s="28" t="s">
        <v>42</v>
      </c>
      <c r="AC33" s="1" t="s">
        <v>660</v>
      </c>
      <c r="AD33" s="41" t="s">
        <v>637</v>
      </c>
      <c r="AE33" s="35" t="s">
        <v>633</v>
      </c>
      <c r="AF33" s="36">
        <f ca="1" t="shared" si="4"/>
        <v>200348</v>
      </c>
      <c r="AH33" s="122" t="str">
        <f>+'廃棄物事業経費（歳入）'!B33</f>
        <v>09407</v>
      </c>
      <c r="AI33" s="2">
        <v>33</v>
      </c>
      <c r="AK33" s="26" t="s">
        <v>661</v>
      </c>
      <c r="AL33" s="28" t="s">
        <v>34</v>
      </c>
    </row>
    <row r="34" spans="2:38" ht="14.25">
      <c r="B34" s="28"/>
      <c r="C34" s="28"/>
      <c r="D34" s="28"/>
      <c r="E34" s="28"/>
      <c r="F34" s="28"/>
      <c r="G34" s="28"/>
      <c r="AB34" s="28" t="s">
        <v>42</v>
      </c>
      <c r="AC34" s="15" t="s">
        <v>63</v>
      </c>
      <c r="AD34" s="41" t="s">
        <v>637</v>
      </c>
      <c r="AE34" s="35" t="s">
        <v>662</v>
      </c>
      <c r="AF34" s="36">
        <f ca="1" t="shared" si="4"/>
        <v>11476</v>
      </c>
      <c r="AH34" s="122" t="str">
        <f>+'廃棄物事業経費（歳入）'!B34</f>
        <v>09411</v>
      </c>
      <c r="AI34" s="2">
        <v>34</v>
      </c>
      <c r="AK34" s="26" t="s">
        <v>663</v>
      </c>
      <c r="AL34" s="28" t="s">
        <v>35</v>
      </c>
    </row>
    <row r="35" spans="28:35" ht="14.25" hidden="1">
      <c r="AB35" s="28" t="s">
        <v>42</v>
      </c>
      <c r="AC35" s="1" t="s">
        <v>664</v>
      </c>
      <c r="AD35" s="41" t="s">
        <v>637</v>
      </c>
      <c r="AE35" s="35" t="s">
        <v>665</v>
      </c>
      <c r="AF35" s="36">
        <f ca="1" t="shared" si="4"/>
        <v>4267057</v>
      </c>
      <c r="AH35" s="122" t="str">
        <f>+'廃棄物事業経費（歳入）'!B35</f>
        <v>09806</v>
      </c>
      <c r="AI35" s="2">
        <v>35</v>
      </c>
    </row>
    <row r="36" spans="28:35" ht="14.25" hidden="1">
      <c r="AB36" s="28" t="s">
        <v>42</v>
      </c>
      <c r="AC36" s="1" t="s">
        <v>666</v>
      </c>
      <c r="AD36" s="41" t="s">
        <v>637</v>
      </c>
      <c r="AE36" s="35" t="s">
        <v>667</v>
      </c>
      <c r="AF36" s="36">
        <f ca="1" t="shared" si="4"/>
        <v>5933692</v>
      </c>
      <c r="AH36" s="122" t="str">
        <f>+'廃棄物事業経費（歳入）'!B36</f>
        <v>09808</v>
      </c>
      <c r="AI36" s="2">
        <v>36</v>
      </c>
    </row>
    <row r="37" spans="28:35" ht="14.25" hidden="1">
      <c r="AB37" s="28" t="s">
        <v>42</v>
      </c>
      <c r="AC37" s="1" t="s">
        <v>668</v>
      </c>
      <c r="AD37" s="41" t="s">
        <v>637</v>
      </c>
      <c r="AE37" s="35" t="s">
        <v>669</v>
      </c>
      <c r="AF37" s="36">
        <f ca="1" t="shared" si="4"/>
        <v>808673</v>
      </c>
      <c r="AH37" s="122" t="str">
        <f>+'廃棄物事業経費（歳入）'!B37</f>
        <v>09821</v>
      </c>
      <c r="AI37" s="2">
        <v>37</v>
      </c>
    </row>
    <row r="38" spans="28:35" ht="14.25" hidden="1">
      <c r="AB38" s="28" t="s">
        <v>42</v>
      </c>
      <c r="AC38" s="1" t="s">
        <v>1</v>
      </c>
      <c r="AD38" s="41" t="s">
        <v>637</v>
      </c>
      <c r="AE38" s="35" t="s">
        <v>670</v>
      </c>
      <c r="AF38" s="35">
        <f ca="1" t="shared" si="4"/>
        <v>413302</v>
      </c>
      <c r="AH38" s="122" t="str">
        <f>+'廃棄物事業経費（歳入）'!B38</f>
        <v>09831</v>
      </c>
      <c r="AI38" s="2">
        <v>38</v>
      </c>
    </row>
    <row r="39" spans="28:35" ht="14.25" hidden="1">
      <c r="AB39" s="28" t="s">
        <v>42</v>
      </c>
      <c r="AC39" s="1" t="s">
        <v>609</v>
      </c>
      <c r="AD39" s="41" t="s">
        <v>637</v>
      </c>
      <c r="AE39" s="35" t="s">
        <v>671</v>
      </c>
      <c r="AF39" s="35">
        <f aca="true" ca="1" t="shared" si="7" ref="AF39:AF70">IF(AF$2=0,INDIRECT("'"&amp;AD39&amp;"'!"&amp;AE39&amp;$AI$2),0)</f>
        <v>3788199</v>
      </c>
      <c r="AH39" s="122" t="str">
        <f>+'廃棄物事業経費（歳入）'!B39</f>
        <v>09833</v>
      </c>
      <c r="AI39" s="2">
        <v>39</v>
      </c>
    </row>
    <row r="40" spans="28:35" ht="14.25" hidden="1">
      <c r="AB40" s="28" t="s">
        <v>42</v>
      </c>
      <c r="AC40" s="1" t="s">
        <v>37</v>
      </c>
      <c r="AD40" s="41" t="s">
        <v>637</v>
      </c>
      <c r="AE40" s="35" t="s">
        <v>672</v>
      </c>
      <c r="AF40" s="35">
        <f ca="1" t="shared" si="7"/>
        <v>9605</v>
      </c>
      <c r="AH40" s="122" t="str">
        <f>+'廃棄物事業経費（歳入）'!B40</f>
        <v>09841</v>
      </c>
      <c r="AI40" s="2">
        <v>40</v>
      </c>
    </row>
    <row r="41" spans="28:35" ht="14.25" hidden="1">
      <c r="AB41" s="28" t="s">
        <v>42</v>
      </c>
      <c r="AC41" s="1" t="s">
        <v>1</v>
      </c>
      <c r="AD41" s="41" t="s">
        <v>637</v>
      </c>
      <c r="AE41" s="35" t="s">
        <v>673</v>
      </c>
      <c r="AF41" s="35">
        <f ca="1" t="shared" si="7"/>
        <v>465872</v>
      </c>
      <c r="AH41" s="122" t="str">
        <f>+'廃棄物事業経費（歳入）'!B41</f>
        <v>09850</v>
      </c>
      <c r="AI41" s="2">
        <v>41</v>
      </c>
    </row>
    <row r="42" spans="28:35" ht="14.25" hidden="1">
      <c r="AB42" s="28" t="s">
        <v>44</v>
      </c>
      <c r="AC42" s="15" t="s">
        <v>636</v>
      </c>
      <c r="AD42" s="41" t="s">
        <v>637</v>
      </c>
      <c r="AE42" s="35" t="s">
        <v>674</v>
      </c>
      <c r="AF42" s="35">
        <f ca="1" t="shared" si="7"/>
        <v>0</v>
      </c>
      <c r="AH42" s="122" t="str">
        <f>+'廃棄物事業経費（歳入）'!B42</f>
        <v>09852</v>
      </c>
      <c r="AI42" s="2">
        <v>42</v>
      </c>
    </row>
    <row r="43" spans="28:35" ht="14.25" hidden="1">
      <c r="AB43" s="28" t="s">
        <v>44</v>
      </c>
      <c r="AC43" s="15" t="s">
        <v>639</v>
      </c>
      <c r="AD43" s="41" t="s">
        <v>637</v>
      </c>
      <c r="AE43" s="35" t="s">
        <v>675</v>
      </c>
      <c r="AF43" s="35">
        <f ca="1" t="shared" si="7"/>
        <v>50055</v>
      </c>
      <c r="AH43" s="122">
        <f>+'廃棄物事業経費（歳入）'!B43</f>
        <v>0</v>
      </c>
      <c r="AI43" s="2">
        <v>43</v>
      </c>
    </row>
    <row r="44" spans="28:35" ht="14.25" hidden="1">
      <c r="AB44" s="28" t="s">
        <v>44</v>
      </c>
      <c r="AC44" s="1" t="s">
        <v>642</v>
      </c>
      <c r="AD44" s="41" t="s">
        <v>637</v>
      </c>
      <c r="AE44" s="35" t="s">
        <v>676</v>
      </c>
      <c r="AF44" s="35">
        <f ca="1" t="shared" si="7"/>
        <v>0</v>
      </c>
      <c r="AH44" s="122">
        <f>+'廃棄物事業経費（歳入）'!B44</f>
        <v>0</v>
      </c>
      <c r="AI44" s="2">
        <v>44</v>
      </c>
    </row>
    <row r="45" spans="28:35" ht="14.25" hidden="1">
      <c r="AB45" s="28" t="s">
        <v>44</v>
      </c>
      <c r="AC45" s="15" t="s">
        <v>1</v>
      </c>
      <c r="AD45" s="41" t="s">
        <v>637</v>
      </c>
      <c r="AE45" s="35" t="s">
        <v>677</v>
      </c>
      <c r="AF45" s="35">
        <f ca="1" t="shared" si="7"/>
        <v>15309</v>
      </c>
      <c r="AH45" s="122">
        <f>+'廃棄物事業経費（歳入）'!B45</f>
        <v>0</v>
      </c>
      <c r="AI45" s="2">
        <v>45</v>
      </c>
    </row>
    <row r="46" spans="28:35" ht="14.25" hidden="1">
      <c r="AB46" s="28" t="s">
        <v>44</v>
      </c>
      <c r="AC46" s="15" t="s">
        <v>58</v>
      </c>
      <c r="AD46" s="41" t="s">
        <v>637</v>
      </c>
      <c r="AE46" s="35" t="s">
        <v>678</v>
      </c>
      <c r="AF46" s="35">
        <f ca="1" t="shared" si="7"/>
        <v>0</v>
      </c>
      <c r="AH46" s="122">
        <f>+'廃棄物事業経費（歳入）'!B46</f>
        <v>0</v>
      </c>
      <c r="AI46" s="2">
        <v>46</v>
      </c>
    </row>
    <row r="47" spans="28:35" ht="14.25" hidden="1">
      <c r="AB47" s="28" t="s">
        <v>44</v>
      </c>
      <c r="AC47" s="1" t="s">
        <v>609</v>
      </c>
      <c r="AD47" s="41" t="s">
        <v>637</v>
      </c>
      <c r="AE47" s="35" t="s">
        <v>679</v>
      </c>
      <c r="AF47" s="35">
        <f ca="1" t="shared" si="7"/>
        <v>21451</v>
      </c>
      <c r="AH47" s="122">
        <f>+'廃棄物事業経費（歳入）'!B47</f>
        <v>0</v>
      </c>
      <c r="AI47" s="2">
        <v>47</v>
      </c>
    </row>
    <row r="48" spans="28:35" ht="14.25" hidden="1">
      <c r="AB48" s="28" t="s">
        <v>44</v>
      </c>
      <c r="AC48" s="1" t="s">
        <v>647</v>
      </c>
      <c r="AD48" s="41" t="s">
        <v>637</v>
      </c>
      <c r="AE48" s="35" t="s">
        <v>680</v>
      </c>
      <c r="AF48" s="35">
        <f ca="1" t="shared" si="7"/>
        <v>360773</v>
      </c>
      <c r="AH48" s="122">
        <f>+'廃棄物事業経費（歳入）'!B48</f>
        <v>0</v>
      </c>
      <c r="AI48" s="2">
        <v>48</v>
      </c>
    </row>
    <row r="49" spans="2:35" ht="14.25" hidden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AB49" s="28" t="s">
        <v>44</v>
      </c>
      <c r="AC49" s="1" t="s">
        <v>650</v>
      </c>
      <c r="AD49" s="41" t="s">
        <v>637</v>
      </c>
      <c r="AE49" s="35" t="s">
        <v>681</v>
      </c>
      <c r="AF49" s="35">
        <f ca="1" t="shared" si="7"/>
        <v>444934</v>
      </c>
      <c r="AG49" s="28"/>
      <c r="AH49" s="122">
        <f>+'廃棄物事業経費（歳入）'!B49</f>
        <v>0</v>
      </c>
      <c r="AI49" s="2">
        <v>49</v>
      </c>
    </row>
    <row r="50" spans="2:35" ht="14.25" hidden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AB50" s="28" t="s">
        <v>44</v>
      </c>
      <c r="AC50" s="1" t="s">
        <v>652</v>
      </c>
      <c r="AD50" s="41" t="s">
        <v>637</v>
      </c>
      <c r="AE50" s="35" t="s">
        <v>682</v>
      </c>
      <c r="AF50" s="35">
        <f ca="1" t="shared" si="7"/>
        <v>206766</v>
      </c>
      <c r="AG50" s="28"/>
      <c r="AH50" s="122">
        <f>+'廃棄物事業経費（歳入）'!B50</f>
        <v>0</v>
      </c>
      <c r="AI50" s="2">
        <v>50</v>
      </c>
    </row>
    <row r="51" spans="2:35" ht="14.25" hidden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AB51" s="28" t="s">
        <v>44</v>
      </c>
      <c r="AC51" s="1" t="s">
        <v>654</v>
      </c>
      <c r="AD51" s="41" t="s">
        <v>637</v>
      </c>
      <c r="AE51" s="35" t="s">
        <v>683</v>
      </c>
      <c r="AF51" s="35">
        <f ca="1" t="shared" si="7"/>
        <v>0</v>
      </c>
      <c r="AG51" s="28"/>
      <c r="AH51" s="122">
        <f>+'廃棄物事業経費（歳入）'!B51</f>
        <v>0</v>
      </c>
      <c r="AI51" s="2">
        <v>51</v>
      </c>
    </row>
    <row r="52" spans="2:35" ht="14.25" hidden="1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AB52" s="28" t="s">
        <v>44</v>
      </c>
      <c r="AC52" s="1" t="s">
        <v>656</v>
      </c>
      <c r="AD52" s="41" t="s">
        <v>637</v>
      </c>
      <c r="AE52" s="35" t="s">
        <v>684</v>
      </c>
      <c r="AF52" s="35">
        <f ca="1" t="shared" si="7"/>
        <v>50659</v>
      </c>
      <c r="AG52" s="28"/>
      <c r="AH52" s="122">
        <f>+'廃棄物事業経費（歳入）'!B52</f>
        <v>0</v>
      </c>
      <c r="AI52" s="2">
        <v>52</v>
      </c>
    </row>
    <row r="53" spans="2:35" ht="14.25" hidden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AB53" s="28" t="s">
        <v>44</v>
      </c>
      <c r="AC53" s="1" t="s">
        <v>658</v>
      </c>
      <c r="AD53" s="41" t="s">
        <v>637</v>
      </c>
      <c r="AE53" s="35" t="s">
        <v>685</v>
      </c>
      <c r="AF53" s="35">
        <f ca="1" t="shared" si="7"/>
        <v>1340992</v>
      </c>
      <c r="AG53" s="28"/>
      <c r="AH53" s="122">
        <f>+'廃棄物事業経費（歳入）'!B53</f>
        <v>0</v>
      </c>
      <c r="AI53" s="2">
        <v>53</v>
      </c>
    </row>
    <row r="54" spans="2:35" ht="14.25" hidden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AB54" s="28" t="s">
        <v>44</v>
      </c>
      <c r="AC54" s="1" t="s">
        <v>660</v>
      </c>
      <c r="AD54" s="41" t="s">
        <v>637</v>
      </c>
      <c r="AE54" s="35" t="s">
        <v>686</v>
      </c>
      <c r="AF54" s="35">
        <f ca="1" t="shared" si="7"/>
        <v>0</v>
      </c>
      <c r="AG54" s="28"/>
      <c r="AH54" s="122">
        <f>+'廃棄物事業経費（歳入）'!B54</f>
        <v>0</v>
      </c>
      <c r="AI54" s="2">
        <v>54</v>
      </c>
    </row>
    <row r="55" spans="2:35" ht="14.25" hidden="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AB55" s="28" t="s">
        <v>44</v>
      </c>
      <c r="AC55" s="15" t="s">
        <v>63</v>
      </c>
      <c r="AD55" s="41" t="s">
        <v>637</v>
      </c>
      <c r="AE55" s="35" t="s">
        <v>687</v>
      </c>
      <c r="AF55" s="35">
        <f ca="1" t="shared" si="7"/>
        <v>0</v>
      </c>
      <c r="AG55" s="28"/>
      <c r="AH55" s="122">
        <f>+'廃棄物事業経費（歳入）'!B55</f>
        <v>0</v>
      </c>
      <c r="AI55" s="2">
        <v>55</v>
      </c>
    </row>
    <row r="56" spans="2:35" ht="14.25" hidden="1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AB56" s="28" t="s">
        <v>44</v>
      </c>
      <c r="AC56" s="1" t="s">
        <v>664</v>
      </c>
      <c r="AD56" s="41" t="s">
        <v>637</v>
      </c>
      <c r="AE56" s="35" t="s">
        <v>688</v>
      </c>
      <c r="AF56" s="35">
        <f ca="1" t="shared" si="7"/>
        <v>241214</v>
      </c>
      <c r="AG56" s="28"/>
      <c r="AH56" s="122">
        <f>+'廃棄物事業経費（歳入）'!B56</f>
        <v>0</v>
      </c>
      <c r="AI56" s="2">
        <v>56</v>
      </c>
    </row>
    <row r="57" spans="2:35" ht="14.25" hidden="1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AB57" s="28" t="s">
        <v>44</v>
      </c>
      <c r="AC57" s="1" t="s">
        <v>666</v>
      </c>
      <c r="AD57" s="41" t="s">
        <v>637</v>
      </c>
      <c r="AE57" s="35" t="s">
        <v>689</v>
      </c>
      <c r="AF57" s="35">
        <f ca="1" t="shared" si="7"/>
        <v>804535</v>
      </c>
      <c r="AG57" s="28"/>
      <c r="AH57" s="122">
        <f>+'廃棄物事業経費（歳入）'!B57</f>
        <v>0</v>
      </c>
      <c r="AI57" s="2">
        <v>57</v>
      </c>
    </row>
    <row r="58" spans="2:35" ht="14.25" hidden="1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AB58" s="28" t="s">
        <v>44</v>
      </c>
      <c r="AC58" s="1" t="s">
        <v>668</v>
      </c>
      <c r="AD58" s="41" t="s">
        <v>637</v>
      </c>
      <c r="AE58" s="35" t="s">
        <v>690</v>
      </c>
      <c r="AF58" s="35">
        <f ca="1" t="shared" si="7"/>
        <v>5729</v>
      </c>
      <c r="AG58" s="28"/>
      <c r="AH58" s="122">
        <f>+'廃棄物事業経費（歳入）'!B58</f>
        <v>0</v>
      </c>
      <c r="AI58" s="2">
        <v>58</v>
      </c>
    </row>
    <row r="59" spans="2:35" ht="14.25" hidden="1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AB59" s="28" t="s">
        <v>44</v>
      </c>
      <c r="AC59" s="1" t="s">
        <v>1</v>
      </c>
      <c r="AD59" s="41" t="s">
        <v>637</v>
      </c>
      <c r="AE59" s="35" t="s">
        <v>691</v>
      </c>
      <c r="AF59" s="35">
        <f ca="1" t="shared" si="7"/>
        <v>57881</v>
      </c>
      <c r="AG59" s="28"/>
      <c r="AH59" s="122">
        <f>+'廃棄物事業経費（歳入）'!B59</f>
        <v>0</v>
      </c>
      <c r="AI59" s="2">
        <v>59</v>
      </c>
    </row>
    <row r="60" spans="2:35" ht="14.25" hidden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AB60" s="28" t="s">
        <v>44</v>
      </c>
      <c r="AC60" s="1" t="s">
        <v>609</v>
      </c>
      <c r="AD60" s="41" t="s">
        <v>637</v>
      </c>
      <c r="AE60" s="35" t="s">
        <v>692</v>
      </c>
      <c r="AF60" s="35">
        <f ca="1" t="shared" si="7"/>
        <v>1599596</v>
      </c>
      <c r="AG60" s="28"/>
      <c r="AH60" s="122">
        <f>+'廃棄物事業経費（歳入）'!B60</f>
        <v>0</v>
      </c>
      <c r="AI60" s="2">
        <v>60</v>
      </c>
    </row>
    <row r="61" spans="2:35" ht="14.25" hidden="1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AB61" s="28" t="s">
        <v>44</v>
      </c>
      <c r="AC61" s="1" t="s">
        <v>37</v>
      </c>
      <c r="AD61" s="41" t="s">
        <v>637</v>
      </c>
      <c r="AE61" s="35" t="s">
        <v>693</v>
      </c>
      <c r="AF61" s="35">
        <f ca="1" t="shared" si="7"/>
        <v>221</v>
      </c>
      <c r="AG61" s="28"/>
      <c r="AH61" s="122">
        <f>+'廃棄物事業経費（歳入）'!B61</f>
        <v>0</v>
      </c>
      <c r="AI61" s="2">
        <v>61</v>
      </c>
    </row>
    <row r="62" spans="2:35" ht="14.25" hidden="1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AB62" s="28" t="s">
        <v>44</v>
      </c>
      <c r="AC62" s="1" t="s">
        <v>1</v>
      </c>
      <c r="AD62" s="41" t="s">
        <v>637</v>
      </c>
      <c r="AE62" s="35" t="s">
        <v>694</v>
      </c>
      <c r="AF62" s="35">
        <f ca="1" t="shared" si="7"/>
        <v>186569</v>
      </c>
      <c r="AG62" s="28"/>
      <c r="AH62" s="122">
        <f>+'廃棄物事業経費（歳入）'!B62</f>
        <v>0</v>
      </c>
      <c r="AI62" s="2">
        <v>62</v>
      </c>
    </row>
    <row r="63" spans="2:35" ht="14.25" hidden="1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AC63" s="28"/>
      <c r="AD63" s="28"/>
      <c r="AE63" s="28"/>
      <c r="AF63" s="28"/>
      <c r="AG63" s="28"/>
      <c r="AH63" s="122">
        <f>+'廃棄物事業経費（歳入）'!B63</f>
        <v>0</v>
      </c>
      <c r="AI63" s="2">
        <v>63</v>
      </c>
    </row>
    <row r="64" spans="2:35" ht="14.25" hidden="1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AC64" s="28"/>
      <c r="AD64" s="28"/>
      <c r="AE64" s="28"/>
      <c r="AF64" s="28"/>
      <c r="AG64" s="28"/>
      <c r="AH64" s="122">
        <f>+'廃棄物事業経費（歳入）'!B64</f>
        <v>0</v>
      </c>
      <c r="AI64" s="2">
        <v>64</v>
      </c>
    </row>
    <row r="65" spans="2:35" ht="14.25" hidden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AC65" s="28"/>
      <c r="AD65" s="28"/>
      <c r="AE65" s="28"/>
      <c r="AF65" s="28"/>
      <c r="AG65" s="28"/>
      <c r="AH65" s="122">
        <f>+'廃棄物事業経費（歳入）'!B65</f>
        <v>0</v>
      </c>
      <c r="AI65" s="2">
        <v>65</v>
      </c>
    </row>
    <row r="66" spans="2:35" ht="14.25" hidden="1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AC66" s="28"/>
      <c r="AD66" s="28"/>
      <c r="AE66" s="28"/>
      <c r="AF66" s="28"/>
      <c r="AG66" s="28"/>
      <c r="AH66" s="122">
        <f>+'廃棄物事業経費（歳入）'!B66</f>
        <v>0</v>
      </c>
      <c r="AI66" s="2">
        <v>66</v>
      </c>
    </row>
    <row r="67" spans="2:35" ht="14.25" hidden="1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AC67" s="28"/>
      <c r="AD67" s="28"/>
      <c r="AE67" s="28"/>
      <c r="AF67" s="28"/>
      <c r="AG67" s="28"/>
      <c r="AH67" s="122">
        <f>+'廃棄物事業経費（歳入）'!B67</f>
        <v>0</v>
      </c>
      <c r="AI67" s="2">
        <v>67</v>
      </c>
    </row>
    <row r="68" spans="2:35" ht="14.25" hidden="1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AC68" s="28"/>
      <c r="AD68" s="28"/>
      <c r="AE68" s="28"/>
      <c r="AF68" s="28"/>
      <c r="AG68" s="28"/>
      <c r="AH68" s="122">
        <f>+'廃棄物事業経費（歳入）'!B68</f>
        <v>0</v>
      </c>
      <c r="AI68" s="2">
        <v>68</v>
      </c>
    </row>
    <row r="69" spans="2:35" ht="14.25" hidden="1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AC69" s="28"/>
      <c r="AD69" s="28"/>
      <c r="AE69" s="28"/>
      <c r="AF69" s="28"/>
      <c r="AG69" s="28"/>
      <c r="AH69" s="122">
        <f>+'廃棄物事業経費（歳入）'!B69</f>
        <v>0</v>
      </c>
      <c r="AI69" s="2">
        <v>69</v>
      </c>
    </row>
    <row r="70" spans="2:35" ht="14.25" hidden="1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AC70" s="28"/>
      <c r="AD70" s="28"/>
      <c r="AE70" s="28"/>
      <c r="AF70" s="28"/>
      <c r="AG70" s="28"/>
      <c r="AH70" s="122">
        <f>+'廃棄物事業経費（歳入）'!B70</f>
        <v>0</v>
      </c>
      <c r="AI70" s="2">
        <v>70</v>
      </c>
    </row>
    <row r="71" spans="2:35" ht="14.25" hidden="1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AC71" s="28"/>
      <c r="AD71" s="28"/>
      <c r="AE71" s="28"/>
      <c r="AF71" s="28"/>
      <c r="AG71" s="28"/>
      <c r="AH71" s="122">
        <f>+'廃棄物事業経費（歳入）'!B71</f>
        <v>0</v>
      </c>
      <c r="AI71" s="2">
        <v>71</v>
      </c>
    </row>
    <row r="72" spans="2:35" ht="14.25" hidden="1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AC72" s="28"/>
      <c r="AD72" s="28"/>
      <c r="AE72" s="28"/>
      <c r="AF72" s="28"/>
      <c r="AG72" s="28"/>
      <c r="AH72" s="122">
        <f>+'廃棄物事業経費（歳入）'!B72</f>
        <v>0</v>
      </c>
      <c r="AI72" s="2">
        <v>72</v>
      </c>
    </row>
    <row r="73" spans="2:35" ht="14.25" hidden="1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AC73" s="28"/>
      <c r="AD73" s="28"/>
      <c r="AE73" s="28"/>
      <c r="AF73" s="28"/>
      <c r="AG73" s="28"/>
      <c r="AH73" s="122">
        <f>+'廃棄物事業経費（歳入）'!B73</f>
        <v>0</v>
      </c>
      <c r="AI73" s="2">
        <v>73</v>
      </c>
    </row>
    <row r="74" spans="2:35" ht="14.25" hidden="1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AC74" s="28"/>
      <c r="AD74" s="28"/>
      <c r="AE74" s="28"/>
      <c r="AF74" s="28"/>
      <c r="AG74" s="28"/>
      <c r="AH74" s="122">
        <f>+'廃棄物事業経費（歳入）'!B74</f>
        <v>0</v>
      </c>
      <c r="AI74" s="2">
        <v>74</v>
      </c>
    </row>
    <row r="75" spans="2:35" ht="14.25" hidden="1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AC75" s="28"/>
      <c r="AD75" s="28"/>
      <c r="AE75" s="28"/>
      <c r="AF75" s="28"/>
      <c r="AG75" s="28"/>
      <c r="AH75" s="122">
        <f>+'廃棄物事業経費（歳入）'!B75</f>
        <v>0</v>
      </c>
      <c r="AI75" s="2">
        <v>75</v>
      </c>
    </row>
    <row r="76" spans="2:35" ht="14.25" hidden="1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AC76" s="28"/>
      <c r="AD76" s="28"/>
      <c r="AE76" s="28"/>
      <c r="AF76" s="28"/>
      <c r="AG76" s="28"/>
      <c r="AH76" s="122">
        <f>+'廃棄物事業経費（歳入）'!B76</f>
        <v>0</v>
      </c>
      <c r="AI76" s="2">
        <v>76</v>
      </c>
    </row>
    <row r="77" spans="2:35" ht="14.25" hidden="1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AC77" s="28"/>
      <c r="AD77" s="28"/>
      <c r="AE77" s="28"/>
      <c r="AF77" s="28"/>
      <c r="AG77" s="28"/>
      <c r="AH77" s="122">
        <f>+'廃棄物事業経費（歳入）'!B77</f>
        <v>0</v>
      </c>
      <c r="AI77" s="2">
        <v>77</v>
      </c>
    </row>
    <row r="78" spans="2:35" ht="14.25" hidden="1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AC78" s="28"/>
      <c r="AD78" s="28"/>
      <c r="AE78" s="28"/>
      <c r="AF78" s="28"/>
      <c r="AG78" s="28"/>
      <c r="AH78" s="122">
        <f>+'廃棄物事業経費（歳入）'!B78</f>
        <v>0</v>
      </c>
      <c r="AI78" s="2">
        <v>78</v>
      </c>
    </row>
    <row r="79" spans="2:35" ht="14.25" hidden="1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AC79" s="28"/>
      <c r="AD79" s="28"/>
      <c r="AE79" s="28"/>
      <c r="AF79" s="28"/>
      <c r="AG79" s="28"/>
      <c r="AH79" s="122">
        <f>+'廃棄物事業経費（歳入）'!B79</f>
        <v>0</v>
      </c>
      <c r="AI79" s="2">
        <v>79</v>
      </c>
    </row>
    <row r="80" spans="2:35" ht="14.25" hidden="1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AC80" s="28"/>
      <c r="AD80" s="28"/>
      <c r="AE80" s="28"/>
      <c r="AF80" s="28"/>
      <c r="AG80" s="28"/>
      <c r="AH80" s="122">
        <f>+'廃棄物事業経費（歳入）'!B80</f>
        <v>0</v>
      </c>
      <c r="AI80" s="2">
        <v>80</v>
      </c>
    </row>
    <row r="81" spans="2:35" ht="14.25" hidden="1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AC81" s="28"/>
      <c r="AD81" s="28"/>
      <c r="AE81" s="28"/>
      <c r="AF81" s="28"/>
      <c r="AG81" s="28"/>
      <c r="AH81" s="122">
        <f>+'廃棄物事業経費（歳入）'!B81</f>
        <v>0</v>
      </c>
      <c r="AI81" s="2">
        <v>81</v>
      </c>
    </row>
    <row r="82" spans="2:35" ht="14.25" hidden="1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AC82" s="28"/>
      <c r="AD82" s="28"/>
      <c r="AE82" s="28"/>
      <c r="AF82" s="28"/>
      <c r="AG82" s="28"/>
      <c r="AH82" s="122">
        <f>+'廃棄物事業経費（歳入）'!B82</f>
        <v>0</v>
      </c>
      <c r="AI82" s="2">
        <v>82</v>
      </c>
    </row>
    <row r="83" spans="2:35" ht="14.25" hidden="1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AC83" s="28"/>
      <c r="AD83" s="28"/>
      <c r="AE83" s="28"/>
      <c r="AF83" s="28"/>
      <c r="AG83" s="28"/>
      <c r="AH83" s="122">
        <f>+'廃棄物事業経費（歳入）'!B83</f>
        <v>0</v>
      </c>
      <c r="AI83" s="2">
        <v>83</v>
      </c>
    </row>
    <row r="84" spans="2:35" ht="14.25" hidden="1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AC84" s="28"/>
      <c r="AD84" s="28"/>
      <c r="AE84" s="28"/>
      <c r="AF84" s="28"/>
      <c r="AG84" s="28"/>
      <c r="AH84" s="122">
        <f>+'廃棄物事業経費（歳入）'!B84</f>
        <v>0</v>
      </c>
      <c r="AI84" s="2">
        <v>84</v>
      </c>
    </row>
    <row r="85" spans="2:35" ht="14.25" hidden="1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AC85" s="28"/>
      <c r="AD85" s="28"/>
      <c r="AE85" s="28"/>
      <c r="AF85" s="28"/>
      <c r="AG85" s="28"/>
      <c r="AH85" s="122">
        <f>+'廃棄物事業経費（歳入）'!B85</f>
        <v>0</v>
      </c>
      <c r="AI85" s="2">
        <v>85</v>
      </c>
    </row>
    <row r="86" spans="2:35" ht="14.25" hidden="1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AC86" s="28"/>
      <c r="AD86" s="28"/>
      <c r="AE86" s="28"/>
      <c r="AF86" s="28"/>
      <c r="AG86" s="28"/>
      <c r="AH86" s="122">
        <f>+'廃棄物事業経費（歳入）'!B86</f>
        <v>0</v>
      </c>
      <c r="AI86" s="2">
        <v>86</v>
      </c>
    </row>
    <row r="87" spans="2:35" ht="14.25" hidden="1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AC87" s="28"/>
      <c r="AD87" s="28"/>
      <c r="AE87" s="28"/>
      <c r="AF87" s="28"/>
      <c r="AG87" s="28"/>
      <c r="AH87" s="122">
        <f>+'廃棄物事業経費（歳入）'!B87</f>
        <v>0</v>
      </c>
      <c r="AI87" s="2">
        <v>87</v>
      </c>
    </row>
    <row r="88" spans="2:35" ht="14.25" hidden="1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AC88" s="28"/>
      <c r="AD88" s="28"/>
      <c r="AE88" s="28"/>
      <c r="AF88" s="28"/>
      <c r="AG88" s="28"/>
      <c r="AH88" s="122">
        <f>+'廃棄物事業経費（歳入）'!B88</f>
        <v>0</v>
      </c>
      <c r="AI88" s="2">
        <v>88</v>
      </c>
    </row>
    <row r="89" spans="2:35" ht="14.25" hidden="1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AC89" s="28"/>
      <c r="AD89" s="28"/>
      <c r="AE89" s="28"/>
      <c r="AF89" s="28"/>
      <c r="AG89" s="28"/>
      <c r="AH89" s="122">
        <f>+'廃棄物事業経費（歳入）'!B89</f>
        <v>0</v>
      </c>
      <c r="AI89" s="2">
        <v>89</v>
      </c>
    </row>
    <row r="90" spans="2:35" ht="14.25" hidden="1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AC90" s="28"/>
      <c r="AD90" s="28"/>
      <c r="AE90" s="28"/>
      <c r="AF90" s="28"/>
      <c r="AG90" s="28"/>
      <c r="AH90" s="122">
        <f>+'廃棄物事業経費（歳入）'!B90</f>
        <v>0</v>
      </c>
      <c r="AI90" s="2">
        <v>90</v>
      </c>
    </row>
    <row r="91" spans="2:35" ht="14.25" hidden="1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AC91" s="28"/>
      <c r="AD91" s="28"/>
      <c r="AE91" s="28"/>
      <c r="AF91" s="28"/>
      <c r="AG91" s="28"/>
      <c r="AH91" s="122">
        <f>+'廃棄物事業経費（歳入）'!B91</f>
        <v>0</v>
      </c>
      <c r="AI91" s="2">
        <v>91</v>
      </c>
    </row>
    <row r="92" spans="2:35" ht="14.25" hidden="1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AC92" s="28"/>
      <c r="AD92" s="28"/>
      <c r="AE92" s="28"/>
      <c r="AF92" s="28"/>
      <c r="AG92" s="28"/>
      <c r="AH92" s="122">
        <f>+'廃棄物事業経費（歳入）'!B92</f>
        <v>0</v>
      </c>
      <c r="AI92" s="2">
        <v>92</v>
      </c>
    </row>
    <row r="93" spans="2:35" ht="14.25" hidden="1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AC93" s="28"/>
      <c r="AD93" s="28"/>
      <c r="AE93" s="28"/>
      <c r="AF93" s="28"/>
      <c r="AG93" s="28"/>
      <c r="AH93" s="122">
        <f>+'廃棄物事業経費（歳入）'!B93</f>
        <v>0</v>
      </c>
      <c r="AI93" s="2">
        <v>93</v>
      </c>
    </row>
    <row r="94" spans="2:35" ht="14.25" hidden="1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AC94" s="28"/>
      <c r="AD94" s="28"/>
      <c r="AE94" s="28"/>
      <c r="AF94" s="28"/>
      <c r="AG94" s="28"/>
      <c r="AH94" s="122">
        <f>+'廃棄物事業経費（歳入）'!B94</f>
        <v>0</v>
      </c>
      <c r="AI94" s="2">
        <v>94</v>
      </c>
    </row>
    <row r="95" spans="2:35" ht="14.25" hidden="1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AC95" s="28"/>
      <c r="AD95" s="28"/>
      <c r="AE95" s="28"/>
      <c r="AF95" s="28"/>
      <c r="AG95" s="28"/>
      <c r="AH95" s="122">
        <f>+'廃棄物事業経費（歳入）'!B95</f>
        <v>0</v>
      </c>
      <c r="AI95" s="2">
        <v>95</v>
      </c>
    </row>
    <row r="96" spans="2:35" ht="14.25" hidden="1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AC96" s="28"/>
      <c r="AD96" s="28"/>
      <c r="AE96" s="28"/>
      <c r="AF96" s="28"/>
      <c r="AG96" s="28"/>
      <c r="AH96" s="122">
        <f>+'廃棄物事業経費（歳入）'!B96</f>
        <v>0</v>
      </c>
      <c r="AI96" s="2">
        <v>96</v>
      </c>
    </row>
    <row r="97" spans="2:35" ht="14.25" hidden="1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AC97" s="28"/>
      <c r="AD97" s="28"/>
      <c r="AE97" s="28"/>
      <c r="AF97" s="28"/>
      <c r="AG97" s="28"/>
      <c r="AH97" s="122">
        <f>+'廃棄物事業経費（歳入）'!B97</f>
        <v>0</v>
      </c>
      <c r="AI97" s="2">
        <v>97</v>
      </c>
    </row>
    <row r="98" spans="2:35" ht="14.25" hidden="1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AC98" s="28"/>
      <c r="AD98" s="28"/>
      <c r="AE98" s="28"/>
      <c r="AF98" s="28"/>
      <c r="AG98" s="28"/>
      <c r="AH98" s="122">
        <f>+'廃棄物事業経費（歳入）'!B98</f>
        <v>0</v>
      </c>
      <c r="AI98" s="2">
        <v>98</v>
      </c>
    </row>
    <row r="99" spans="2:35" ht="14.25" hidden="1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AC99" s="28"/>
      <c r="AD99" s="28"/>
      <c r="AE99" s="28"/>
      <c r="AF99" s="28"/>
      <c r="AG99" s="28"/>
      <c r="AH99" s="122">
        <f>+'廃棄物事業経費（歳入）'!B99</f>
        <v>0</v>
      </c>
      <c r="AI99" s="2">
        <v>99</v>
      </c>
    </row>
    <row r="100" spans="2:35" ht="14.25" hidden="1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AC100" s="28"/>
      <c r="AD100" s="28"/>
      <c r="AE100" s="28"/>
      <c r="AF100" s="28"/>
      <c r="AG100" s="28"/>
      <c r="AH100" s="122">
        <f>+'廃棄物事業経費（歳入）'!B100</f>
        <v>0</v>
      </c>
      <c r="AI100" s="2">
        <v>100</v>
      </c>
    </row>
    <row r="101" spans="2:35" ht="14.25" hidden="1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AC101" s="28"/>
      <c r="AD101" s="28"/>
      <c r="AE101" s="28"/>
      <c r="AF101" s="28"/>
      <c r="AG101" s="28"/>
      <c r="AH101" s="122">
        <f>+'廃棄物事業経費（歳入）'!B101</f>
        <v>0</v>
      </c>
      <c r="AI101" s="2">
        <v>101</v>
      </c>
    </row>
    <row r="102" spans="2:35" ht="14.25" hidden="1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AC102" s="28"/>
      <c r="AD102" s="28"/>
      <c r="AE102" s="28"/>
      <c r="AF102" s="28"/>
      <c r="AG102" s="28"/>
      <c r="AH102" s="122">
        <f>+'廃棄物事業経費（歳入）'!B102</f>
        <v>0</v>
      </c>
      <c r="AI102" s="2">
        <v>102</v>
      </c>
    </row>
    <row r="103" spans="2:35" ht="14.25" hidden="1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AC103" s="28"/>
      <c r="AD103" s="28"/>
      <c r="AE103" s="28"/>
      <c r="AF103" s="28"/>
      <c r="AG103" s="28"/>
      <c r="AH103" s="122">
        <f>+'廃棄物事業経費（歳入）'!B103</f>
        <v>0</v>
      </c>
      <c r="AI103" s="2">
        <v>103</v>
      </c>
    </row>
    <row r="104" spans="2:35" ht="14.25" hidden="1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AC104" s="28"/>
      <c r="AD104" s="28"/>
      <c r="AE104" s="28"/>
      <c r="AF104" s="28"/>
      <c r="AG104" s="28"/>
      <c r="AH104" s="122">
        <f>+'廃棄物事業経費（歳入）'!B104</f>
        <v>0</v>
      </c>
      <c r="AI104" s="2">
        <v>104</v>
      </c>
    </row>
    <row r="105" spans="2:35" ht="14.25" hidden="1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AC105" s="28"/>
      <c r="AD105" s="28"/>
      <c r="AE105" s="28"/>
      <c r="AF105" s="28"/>
      <c r="AG105" s="28"/>
      <c r="AH105" s="122">
        <f>+'廃棄物事業経費（歳入）'!B105</f>
        <v>0</v>
      </c>
      <c r="AI105" s="2">
        <v>105</v>
      </c>
    </row>
    <row r="106" spans="2:35" ht="14.25" hidden="1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AC106" s="28"/>
      <c r="AD106" s="28"/>
      <c r="AE106" s="28"/>
      <c r="AF106" s="28"/>
      <c r="AG106" s="28"/>
      <c r="AH106" s="122">
        <f>+'廃棄物事業経費（歳入）'!B106</f>
        <v>0</v>
      </c>
      <c r="AI106" s="2">
        <v>106</v>
      </c>
    </row>
    <row r="107" spans="2:35" ht="14.25" hidden="1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AC107" s="28"/>
      <c r="AD107" s="28"/>
      <c r="AE107" s="28"/>
      <c r="AF107" s="28"/>
      <c r="AG107" s="28"/>
      <c r="AH107" s="122">
        <f>+'廃棄物事業経費（歳入）'!B107</f>
        <v>0</v>
      </c>
      <c r="AI107" s="2">
        <v>107</v>
      </c>
    </row>
    <row r="108" spans="2:35" ht="14.25" hidden="1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AC108" s="28"/>
      <c r="AD108" s="28"/>
      <c r="AE108" s="28"/>
      <c r="AF108" s="28"/>
      <c r="AG108" s="28"/>
      <c r="AH108" s="122">
        <f>+'廃棄物事業経費（歳入）'!B108</f>
        <v>0</v>
      </c>
      <c r="AI108" s="2">
        <v>108</v>
      </c>
    </row>
    <row r="109" spans="2:35" ht="14.25" hidden="1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AC109" s="28"/>
      <c r="AD109" s="28"/>
      <c r="AE109" s="28"/>
      <c r="AF109" s="28"/>
      <c r="AG109" s="28"/>
      <c r="AH109" s="122">
        <f>+'廃棄物事業経費（歳入）'!B109</f>
        <v>0</v>
      </c>
      <c r="AI109" s="2">
        <v>109</v>
      </c>
    </row>
    <row r="110" spans="2:35" ht="14.25" hidden="1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AC110" s="28"/>
      <c r="AD110" s="28"/>
      <c r="AE110" s="28"/>
      <c r="AF110" s="28"/>
      <c r="AG110" s="28"/>
      <c r="AH110" s="122">
        <f>+'廃棄物事業経費（歳入）'!B110</f>
        <v>0</v>
      </c>
      <c r="AI110" s="2">
        <v>110</v>
      </c>
    </row>
    <row r="111" spans="2:35" ht="14.25" hidden="1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AC111" s="28"/>
      <c r="AD111" s="28"/>
      <c r="AE111" s="28"/>
      <c r="AF111" s="28"/>
      <c r="AG111" s="28"/>
      <c r="AH111" s="122">
        <f>+'廃棄物事業経費（歳入）'!B111</f>
        <v>0</v>
      </c>
      <c r="AI111" s="2">
        <v>111</v>
      </c>
    </row>
    <row r="112" spans="2:35" ht="14.25" hidden="1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AC112" s="28"/>
      <c r="AD112" s="28"/>
      <c r="AE112" s="28"/>
      <c r="AF112" s="28"/>
      <c r="AG112" s="28"/>
      <c r="AH112" s="122">
        <f>+'廃棄物事業経費（歳入）'!B112</f>
        <v>0</v>
      </c>
      <c r="AI112" s="2">
        <v>112</v>
      </c>
    </row>
    <row r="113" spans="2:35" ht="14.25" hidden="1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AC113" s="28"/>
      <c r="AD113" s="28"/>
      <c r="AE113" s="28"/>
      <c r="AF113" s="28"/>
      <c r="AG113" s="28"/>
      <c r="AH113" s="122">
        <f>+'廃棄物事業経費（歳入）'!B113</f>
        <v>0</v>
      </c>
      <c r="AI113" s="2">
        <v>113</v>
      </c>
    </row>
    <row r="114" spans="2:35" ht="14.25" hidden="1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AC114" s="28"/>
      <c r="AD114" s="28"/>
      <c r="AE114" s="28"/>
      <c r="AF114" s="28"/>
      <c r="AG114" s="28"/>
      <c r="AH114" s="122">
        <f>+'廃棄物事業経費（歳入）'!B114</f>
        <v>0</v>
      </c>
      <c r="AI114" s="2">
        <v>114</v>
      </c>
    </row>
    <row r="115" spans="2:35" ht="14.25" hidden="1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AC115" s="28"/>
      <c r="AD115" s="28"/>
      <c r="AE115" s="28"/>
      <c r="AF115" s="28"/>
      <c r="AG115" s="28"/>
      <c r="AH115" s="122">
        <f>+'廃棄物事業経費（歳入）'!B115</f>
        <v>0</v>
      </c>
      <c r="AI115" s="2">
        <v>115</v>
      </c>
    </row>
    <row r="116" spans="2:35" ht="14.25" hidden="1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AC116" s="28"/>
      <c r="AD116" s="28"/>
      <c r="AE116" s="28"/>
      <c r="AF116" s="28"/>
      <c r="AG116" s="28"/>
      <c r="AH116" s="122">
        <f>+'廃棄物事業経費（歳入）'!B116</f>
        <v>0</v>
      </c>
      <c r="AI116" s="2">
        <v>116</v>
      </c>
    </row>
    <row r="117" spans="2:35" ht="14.25" hidden="1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AC117" s="28"/>
      <c r="AD117" s="28"/>
      <c r="AE117" s="28"/>
      <c r="AF117" s="28"/>
      <c r="AG117" s="28"/>
      <c r="AH117" s="122">
        <f>+'廃棄物事業経費（歳入）'!B117</f>
        <v>0</v>
      </c>
      <c r="AI117" s="2">
        <v>117</v>
      </c>
    </row>
    <row r="118" spans="2:35" ht="14.25" hidden="1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AC118" s="28"/>
      <c r="AD118" s="28"/>
      <c r="AE118" s="28"/>
      <c r="AF118" s="28"/>
      <c r="AG118" s="28"/>
      <c r="AH118" s="122">
        <f>+'廃棄物事業経費（歳入）'!B118</f>
        <v>0</v>
      </c>
      <c r="AI118" s="2">
        <v>118</v>
      </c>
    </row>
    <row r="119" spans="2:35" ht="14.25" hidden="1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AC119" s="28"/>
      <c r="AD119" s="28"/>
      <c r="AE119" s="28"/>
      <c r="AF119" s="28"/>
      <c r="AG119" s="28"/>
      <c r="AH119" s="122">
        <f>+'廃棄物事業経費（歳入）'!B119</f>
        <v>0</v>
      </c>
      <c r="AI119" s="2">
        <v>119</v>
      </c>
    </row>
    <row r="120" spans="2:35" ht="14.25" hidden="1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AC120" s="28"/>
      <c r="AD120" s="28"/>
      <c r="AE120" s="28"/>
      <c r="AF120" s="28"/>
      <c r="AG120" s="28"/>
      <c r="AH120" s="122">
        <f>+'廃棄物事業経費（歳入）'!B120</f>
        <v>0</v>
      </c>
      <c r="AI120" s="2">
        <v>120</v>
      </c>
    </row>
    <row r="121" spans="2:35" ht="14.25" hidden="1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AC121" s="28"/>
      <c r="AD121" s="28"/>
      <c r="AE121" s="28"/>
      <c r="AF121" s="28"/>
      <c r="AG121" s="28"/>
      <c r="AH121" s="122">
        <f>+'廃棄物事業経費（歳入）'!B121</f>
        <v>0</v>
      </c>
      <c r="AI121" s="2">
        <v>121</v>
      </c>
    </row>
    <row r="122" spans="2:35" ht="14.25" hidden="1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AC122" s="28"/>
      <c r="AD122" s="28"/>
      <c r="AE122" s="28"/>
      <c r="AF122" s="28"/>
      <c r="AG122" s="28"/>
      <c r="AH122" s="122">
        <f>+'廃棄物事業経費（歳入）'!B122</f>
        <v>0</v>
      </c>
      <c r="AI122" s="2">
        <v>122</v>
      </c>
    </row>
    <row r="123" spans="2:35" ht="14.25" hidden="1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AC123" s="28"/>
      <c r="AD123" s="28"/>
      <c r="AE123" s="28"/>
      <c r="AF123" s="28"/>
      <c r="AG123" s="28"/>
      <c r="AH123" s="122">
        <f>+'廃棄物事業経費（歳入）'!B123</f>
        <v>0</v>
      </c>
      <c r="AI123" s="2">
        <v>123</v>
      </c>
    </row>
    <row r="124" spans="2:35" ht="14.25" hidden="1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AC124" s="28"/>
      <c r="AD124" s="28"/>
      <c r="AE124" s="28"/>
      <c r="AF124" s="28"/>
      <c r="AG124" s="28"/>
      <c r="AH124" s="122">
        <f>+'廃棄物事業経費（歳入）'!B124</f>
        <v>0</v>
      </c>
      <c r="AI124" s="2">
        <v>124</v>
      </c>
    </row>
    <row r="125" spans="2:35" ht="14.25" hidden="1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AC125" s="28"/>
      <c r="AD125" s="28"/>
      <c r="AE125" s="28"/>
      <c r="AF125" s="28"/>
      <c r="AG125" s="28"/>
      <c r="AH125" s="122">
        <f>+'廃棄物事業経費（歳入）'!B125</f>
        <v>0</v>
      </c>
      <c r="AI125" s="2">
        <v>125</v>
      </c>
    </row>
    <row r="126" spans="2:35" ht="14.25" hidden="1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AC126" s="28"/>
      <c r="AD126" s="28"/>
      <c r="AE126" s="28"/>
      <c r="AF126" s="28"/>
      <c r="AG126" s="28"/>
      <c r="AH126" s="122">
        <f>+'廃棄物事業経費（歳入）'!B126</f>
        <v>0</v>
      </c>
      <c r="AI126" s="2">
        <v>126</v>
      </c>
    </row>
    <row r="127" spans="2:35" ht="14.25" hidden="1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AC127" s="28"/>
      <c r="AD127" s="28"/>
      <c r="AE127" s="28"/>
      <c r="AF127" s="28"/>
      <c r="AG127" s="28"/>
      <c r="AH127" s="122">
        <f>+'廃棄物事業経費（歳入）'!B127</f>
        <v>0</v>
      </c>
      <c r="AI127" s="2">
        <v>127</v>
      </c>
    </row>
    <row r="128" spans="2:35" ht="14.25" hidden="1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AC128" s="28"/>
      <c r="AD128" s="28"/>
      <c r="AE128" s="28"/>
      <c r="AF128" s="28"/>
      <c r="AG128" s="28"/>
      <c r="AH128" s="122">
        <f>+'廃棄物事業経費（歳入）'!B128</f>
        <v>0</v>
      </c>
      <c r="AI128" s="2">
        <v>128</v>
      </c>
    </row>
    <row r="129" spans="2:35" ht="14.25" hidden="1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AC129" s="28"/>
      <c r="AD129" s="28"/>
      <c r="AE129" s="28"/>
      <c r="AF129" s="28"/>
      <c r="AG129" s="28"/>
      <c r="AH129" s="122">
        <f>+'廃棄物事業経費（歳入）'!B129</f>
        <v>0</v>
      </c>
      <c r="AI129" s="2">
        <v>129</v>
      </c>
    </row>
    <row r="130" spans="2:35" ht="14.25" hidden="1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AC130" s="28"/>
      <c r="AD130" s="28"/>
      <c r="AE130" s="28"/>
      <c r="AF130" s="28"/>
      <c r="AG130" s="28"/>
      <c r="AH130" s="122">
        <f>+'廃棄物事業経費（歳入）'!B130</f>
        <v>0</v>
      </c>
      <c r="AI130" s="2">
        <v>130</v>
      </c>
    </row>
    <row r="131" spans="2:35" ht="14.25" hidden="1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AC131" s="28"/>
      <c r="AD131" s="28"/>
      <c r="AE131" s="28"/>
      <c r="AF131" s="28"/>
      <c r="AG131" s="28"/>
      <c r="AH131" s="122">
        <f>+'廃棄物事業経費（歳入）'!B131</f>
        <v>0</v>
      </c>
      <c r="AI131" s="2">
        <v>131</v>
      </c>
    </row>
    <row r="132" spans="2:35" ht="14.25" hidden="1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AC132" s="28"/>
      <c r="AD132" s="28"/>
      <c r="AE132" s="28"/>
      <c r="AF132" s="28"/>
      <c r="AG132" s="28"/>
      <c r="AH132" s="122">
        <f>+'廃棄物事業経費（歳入）'!B132</f>
        <v>0</v>
      </c>
      <c r="AI132" s="2">
        <v>132</v>
      </c>
    </row>
    <row r="133" spans="2:35" ht="14.25" hidden="1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AC133" s="28"/>
      <c r="AD133" s="28"/>
      <c r="AE133" s="28"/>
      <c r="AF133" s="28"/>
      <c r="AG133" s="28"/>
      <c r="AH133" s="122">
        <f>+'廃棄物事業経費（歳入）'!B133</f>
        <v>0</v>
      </c>
      <c r="AI133" s="2">
        <v>133</v>
      </c>
    </row>
    <row r="134" spans="2:35" ht="14.25" hidden="1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AC134" s="28"/>
      <c r="AD134" s="28"/>
      <c r="AE134" s="28"/>
      <c r="AF134" s="28"/>
      <c r="AG134" s="28"/>
      <c r="AH134" s="122">
        <f>+'廃棄物事業経費（歳入）'!B134</f>
        <v>0</v>
      </c>
      <c r="AI134" s="2">
        <v>134</v>
      </c>
    </row>
    <row r="135" spans="2:35" ht="14.25" hidden="1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AC135" s="28"/>
      <c r="AD135" s="28"/>
      <c r="AE135" s="28"/>
      <c r="AF135" s="28"/>
      <c r="AG135" s="28"/>
      <c r="AH135" s="122">
        <f>+'廃棄物事業経費（歳入）'!B135</f>
        <v>0</v>
      </c>
      <c r="AI135" s="2">
        <v>135</v>
      </c>
    </row>
    <row r="136" spans="2:35" ht="14.25" hidden="1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AC136" s="28"/>
      <c r="AD136" s="28"/>
      <c r="AE136" s="28"/>
      <c r="AF136" s="28"/>
      <c r="AG136" s="28"/>
      <c r="AH136" s="122">
        <f>+'廃棄物事業経費（歳入）'!B136</f>
        <v>0</v>
      </c>
      <c r="AI136" s="2">
        <v>136</v>
      </c>
    </row>
    <row r="137" spans="2:35" ht="14.25" hidden="1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AC137" s="28"/>
      <c r="AD137" s="28"/>
      <c r="AE137" s="28"/>
      <c r="AF137" s="28"/>
      <c r="AG137" s="28"/>
      <c r="AH137" s="122">
        <f>+'廃棄物事業経費（歳入）'!B137</f>
        <v>0</v>
      </c>
      <c r="AI137" s="2">
        <v>137</v>
      </c>
    </row>
    <row r="138" spans="2:35" ht="14.25" hidden="1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AC138" s="28"/>
      <c r="AD138" s="28"/>
      <c r="AE138" s="28"/>
      <c r="AF138" s="28"/>
      <c r="AG138" s="28"/>
      <c r="AH138" s="122">
        <f>+'廃棄物事業経費（歳入）'!B138</f>
        <v>0</v>
      </c>
      <c r="AI138" s="2">
        <v>138</v>
      </c>
    </row>
    <row r="139" spans="2:35" ht="14.25" hidden="1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AC139" s="28"/>
      <c r="AD139" s="28"/>
      <c r="AE139" s="28"/>
      <c r="AF139" s="28"/>
      <c r="AG139" s="28"/>
      <c r="AH139" s="122">
        <f>+'廃棄物事業経費（歳入）'!B139</f>
        <v>0</v>
      </c>
      <c r="AI139" s="2">
        <v>139</v>
      </c>
    </row>
    <row r="140" spans="2:35" ht="14.25" hidden="1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AC140" s="28"/>
      <c r="AD140" s="28"/>
      <c r="AE140" s="28"/>
      <c r="AF140" s="28"/>
      <c r="AG140" s="28"/>
      <c r="AH140" s="122">
        <f>+'廃棄物事業経費（歳入）'!B140</f>
        <v>0</v>
      </c>
      <c r="AI140" s="2">
        <v>140</v>
      </c>
    </row>
    <row r="141" spans="2:35" ht="14.25" hidden="1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AC141" s="28"/>
      <c r="AD141" s="28"/>
      <c r="AE141" s="28"/>
      <c r="AF141" s="28"/>
      <c r="AG141" s="28"/>
      <c r="AH141" s="122">
        <f>+'廃棄物事業経費（歳入）'!B141</f>
        <v>0</v>
      </c>
      <c r="AI141" s="2">
        <v>141</v>
      </c>
    </row>
    <row r="142" spans="2:35" ht="14.25" hidden="1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AC142" s="28"/>
      <c r="AD142" s="28"/>
      <c r="AE142" s="28"/>
      <c r="AF142" s="28"/>
      <c r="AG142" s="28"/>
      <c r="AH142" s="122">
        <f>+'廃棄物事業経費（歳入）'!B142</f>
        <v>0</v>
      </c>
      <c r="AI142" s="2">
        <v>142</v>
      </c>
    </row>
    <row r="143" spans="2:35" ht="14.25" hidden="1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AC143" s="28"/>
      <c r="AD143" s="28"/>
      <c r="AE143" s="28"/>
      <c r="AF143" s="28"/>
      <c r="AG143" s="28"/>
      <c r="AH143" s="122">
        <f>+'廃棄物事業経費（歳入）'!B143</f>
        <v>0</v>
      </c>
      <c r="AI143" s="2">
        <v>143</v>
      </c>
    </row>
    <row r="144" spans="2:35" ht="14.25" hidden="1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AC144" s="28"/>
      <c r="AD144" s="28"/>
      <c r="AE144" s="28"/>
      <c r="AF144" s="28"/>
      <c r="AG144" s="28"/>
      <c r="AH144" s="122">
        <f>+'廃棄物事業経費（歳入）'!B144</f>
        <v>0</v>
      </c>
      <c r="AI144" s="2">
        <v>144</v>
      </c>
    </row>
    <row r="145" spans="2:35" ht="14.25" hidden="1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AC145" s="28"/>
      <c r="AD145" s="28"/>
      <c r="AE145" s="28"/>
      <c r="AF145" s="28"/>
      <c r="AG145" s="28"/>
      <c r="AH145" s="122">
        <f>+'廃棄物事業経費（歳入）'!B145</f>
        <v>0</v>
      </c>
      <c r="AI145" s="2">
        <v>145</v>
      </c>
    </row>
    <row r="146" spans="2:35" ht="14.25" hidden="1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AC146" s="28"/>
      <c r="AD146" s="28"/>
      <c r="AE146" s="28"/>
      <c r="AF146" s="28"/>
      <c r="AG146" s="28"/>
      <c r="AH146" s="122">
        <f>+'廃棄物事業経費（歳入）'!B146</f>
        <v>0</v>
      </c>
      <c r="AI146" s="2">
        <v>146</v>
      </c>
    </row>
    <row r="147" spans="2:35" ht="14.25" hidden="1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AC147" s="28"/>
      <c r="AD147" s="28"/>
      <c r="AE147" s="28"/>
      <c r="AF147" s="28"/>
      <c r="AG147" s="28"/>
      <c r="AH147" s="122">
        <f>+'廃棄物事業経費（歳入）'!B147</f>
        <v>0</v>
      </c>
      <c r="AI147" s="2">
        <v>147</v>
      </c>
    </row>
    <row r="148" spans="2:35" ht="14.25" hidden="1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AC148" s="28"/>
      <c r="AD148" s="28"/>
      <c r="AE148" s="28"/>
      <c r="AF148" s="28"/>
      <c r="AG148" s="28"/>
      <c r="AH148" s="122">
        <f>+'廃棄物事業経費（歳入）'!B148</f>
        <v>0</v>
      </c>
      <c r="AI148" s="2">
        <v>148</v>
      </c>
    </row>
    <row r="149" spans="2:35" ht="14.25" hidden="1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AC149" s="28"/>
      <c r="AD149" s="28"/>
      <c r="AE149" s="28"/>
      <c r="AF149" s="28"/>
      <c r="AG149" s="28"/>
      <c r="AH149" s="122">
        <f>+'廃棄物事業経費（歳入）'!B149</f>
        <v>0</v>
      </c>
      <c r="AI149" s="2">
        <v>149</v>
      </c>
    </row>
    <row r="150" spans="2:35" ht="14.25" hidden="1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AC150" s="28"/>
      <c r="AD150" s="28"/>
      <c r="AE150" s="28"/>
      <c r="AF150" s="28"/>
      <c r="AG150" s="28"/>
      <c r="AH150" s="122">
        <f>+'廃棄物事業経費（歳入）'!B150</f>
        <v>0</v>
      </c>
      <c r="AI150" s="2">
        <v>150</v>
      </c>
    </row>
    <row r="151" spans="2:35" ht="14.25" hidden="1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AC151" s="28"/>
      <c r="AD151" s="28"/>
      <c r="AE151" s="28"/>
      <c r="AF151" s="28"/>
      <c r="AG151" s="28"/>
      <c r="AH151" s="122">
        <f>+'廃棄物事業経費（歳入）'!B151</f>
        <v>0</v>
      </c>
      <c r="AI151" s="2">
        <v>151</v>
      </c>
    </row>
    <row r="152" spans="2:35" ht="14.25" hidden="1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AC152" s="28"/>
      <c r="AD152" s="28"/>
      <c r="AE152" s="28"/>
      <c r="AF152" s="28"/>
      <c r="AG152" s="28"/>
      <c r="AH152" s="122">
        <f>+'廃棄物事業経費（歳入）'!B152</f>
        <v>0</v>
      </c>
      <c r="AI152" s="2">
        <v>152</v>
      </c>
    </row>
    <row r="153" spans="2:35" ht="14.25" hidden="1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AC153" s="28"/>
      <c r="AD153" s="28"/>
      <c r="AE153" s="28"/>
      <c r="AF153" s="28"/>
      <c r="AG153" s="28"/>
      <c r="AH153" s="122">
        <f>+'廃棄物事業経費（歳入）'!B153</f>
        <v>0</v>
      </c>
      <c r="AI153" s="2">
        <v>153</v>
      </c>
    </row>
    <row r="154" spans="2:35" ht="14.25" hidden="1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AC154" s="28"/>
      <c r="AD154" s="28"/>
      <c r="AE154" s="28"/>
      <c r="AF154" s="28"/>
      <c r="AG154" s="28"/>
      <c r="AH154" s="122">
        <f>+'廃棄物事業経費（歳入）'!B154</f>
        <v>0</v>
      </c>
      <c r="AI154" s="2">
        <v>154</v>
      </c>
    </row>
    <row r="155" spans="2:35" ht="14.25" hidden="1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AC155" s="28"/>
      <c r="AD155" s="28"/>
      <c r="AE155" s="28"/>
      <c r="AF155" s="28"/>
      <c r="AG155" s="28"/>
      <c r="AH155" s="122">
        <f>+'廃棄物事業経費（歳入）'!B155</f>
        <v>0</v>
      </c>
      <c r="AI155" s="2">
        <v>155</v>
      </c>
    </row>
    <row r="156" spans="2:35" ht="14.25" hidden="1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AC156" s="28"/>
      <c r="AD156" s="28"/>
      <c r="AE156" s="28"/>
      <c r="AF156" s="28"/>
      <c r="AG156" s="28"/>
      <c r="AH156" s="122">
        <f>+'廃棄物事業経費（歳入）'!B156</f>
        <v>0</v>
      </c>
      <c r="AI156" s="2">
        <v>156</v>
      </c>
    </row>
    <row r="157" spans="2:35" ht="14.25" hidden="1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AC157" s="28"/>
      <c r="AD157" s="28"/>
      <c r="AE157" s="28"/>
      <c r="AF157" s="28"/>
      <c r="AG157" s="28"/>
      <c r="AH157" s="122">
        <f>+'廃棄物事業経費（歳入）'!B157</f>
        <v>0</v>
      </c>
      <c r="AI157" s="2">
        <v>157</v>
      </c>
    </row>
    <row r="158" spans="2:35" ht="14.25" hidden="1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AC158" s="28"/>
      <c r="AD158" s="28"/>
      <c r="AE158" s="28"/>
      <c r="AF158" s="28"/>
      <c r="AG158" s="28"/>
      <c r="AH158" s="122">
        <f>+'廃棄物事業経費（歳入）'!B158</f>
        <v>0</v>
      </c>
      <c r="AI158" s="2">
        <v>158</v>
      </c>
    </row>
    <row r="159" spans="2:35" ht="14.25" hidden="1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AC159" s="28"/>
      <c r="AD159" s="28"/>
      <c r="AE159" s="28"/>
      <c r="AF159" s="28"/>
      <c r="AG159" s="28"/>
      <c r="AH159" s="122">
        <f>+'廃棄物事業経費（歳入）'!B159</f>
        <v>0</v>
      </c>
      <c r="AI159" s="2">
        <v>159</v>
      </c>
    </row>
    <row r="160" spans="2:35" ht="14.25" hidden="1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AC160" s="28"/>
      <c r="AD160" s="28"/>
      <c r="AE160" s="28"/>
      <c r="AF160" s="28"/>
      <c r="AG160" s="28"/>
      <c r="AH160" s="122">
        <f>+'廃棄物事業経費（歳入）'!B160</f>
        <v>0</v>
      </c>
      <c r="AI160" s="2">
        <v>160</v>
      </c>
    </row>
    <row r="161" spans="2:35" ht="14.25" hidden="1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AC161" s="28"/>
      <c r="AD161" s="28"/>
      <c r="AE161" s="28"/>
      <c r="AF161" s="28"/>
      <c r="AG161" s="28"/>
      <c r="AH161" s="122">
        <f>+'廃棄物事業経費（歳入）'!B161</f>
        <v>0</v>
      </c>
      <c r="AI161" s="2">
        <v>161</v>
      </c>
    </row>
    <row r="162" spans="2:35" ht="14.25" hidden="1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AC162" s="28"/>
      <c r="AD162" s="28"/>
      <c r="AE162" s="28"/>
      <c r="AF162" s="28"/>
      <c r="AG162" s="28"/>
      <c r="AH162" s="122">
        <f>+'廃棄物事業経費（歳入）'!B162</f>
        <v>0</v>
      </c>
      <c r="AI162" s="2">
        <v>162</v>
      </c>
    </row>
    <row r="163" spans="2:35" ht="14.25" hidden="1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AC163" s="28"/>
      <c r="AD163" s="28"/>
      <c r="AE163" s="28"/>
      <c r="AF163" s="28"/>
      <c r="AG163" s="28"/>
      <c r="AH163" s="122">
        <f>+'廃棄物事業経費（歳入）'!B163</f>
        <v>0</v>
      </c>
      <c r="AI163" s="2">
        <v>163</v>
      </c>
    </row>
    <row r="164" spans="2:35" ht="14.25" hidden="1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AC164" s="28"/>
      <c r="AD164" s="28"/>
      <c r="AE164" s="28"/>
      <c r="AF164" s="28"/>
      <c r="AG164" s="28"/>
      <c r="AH164" s="122">
        <f>+'廃棄物事業経費（歳入）'!B164</f>
        <v>0</v>
      </c>
      <c r="AI164" s="2">
        <v>164</v>
      </c>
    </row>
    <row r="165" spans="2:35" ht="14.25" hidden="1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AC165" s="28"/>
      <c r="AD165" s="28"/>
      <c r="AE165" s="28"/>
      <c r="AF165" s="28"/>
      <c r="AG165" s="28"/>
      <c r="AH165" s="122">
        <f>+'廃棄物事業経費（歳入）'!B165</f>
        <v>0</v>
      </c>
      <c r="AI165" s="2">
        <v>165</v>
      </c>
    </row>
    <row r="166" spans="2:35" ht="14.25" hidden="1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AC166" s="28"/>
      <c r="AD166" s="28"/>
      <c r="AE166" s="28"/>
      <c r="AF166" s="28"/>
      <c r="AG166" s="28"/>
      <c r="AH166" s="122">
        <f>+'廃棄物事業経費（歳入）'!B166</f>
        <v>0</v>
      </c>
      <c r="AI166" s="2">
        <v>166</v>
      </c>
    </row>
    <row r="167" spans="2:35" ht="14.25" hidden="1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AC167" s="28"/>
      <c r="AD167" s="28"/>
      <c r="AE167" s="28"/>
      <c r="AF167" s="28"/>
      <c r="AG167" s="28"/>
      <c r="AH167" s="122">
        <f>+'廃棄物事業経費（歳入）'!B167</f>
        <v>0</v>
      </c>
      <c r="AI167" s="2">
        <v>167</v>
      </c>
    </row>
    <row r="168" spans="2:35" ht="14.25" hidden="1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AC168" s="28"/>
      <c r="AD168" s="28"/>
      <c r="AE168" s="28"/>
      <c r="AF168" s="28"/>
      <c r="AG168" s="28"/>
      <c r="AH168" s="122">
        <f>+'廃棄物事業経費（歳入）'!B168</f>
        <v>0</v>
      </c>
      <c r="AI168" s="2">
        <v>168</v>
      </c>
    </row>
    <row r="169" spans="2:35" ht="14.25" hidden="1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AC169" s="28"/>
      <c r="AD169" s="28"/>
      <c r="AE169" s="28"/>
      <c r="AF169" s="28"/>
      <c r="AG169" s="28"/>
      <c r="AH169" s="122">
        <f>+'廃棄物事業経費（歳入）'!B169</f>
        <v>0</v>
      </c>
      <c r="AI169" s="2">
        <v>169</v>
      </c>
    </row>
    <row r="170" spans="2:35" ht="14.25" hidden="1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AC170" s="28"/>
      <c r="AD170" s="28"/>
      <c r="AE170" s="28"/>
      <c r="AF170" s="28"/>
      <c r="AG170" s="28"/>
      <c r="AH170" s="122">
        <f>+'廃棄物事業経費（歳入）'!B170</f>
        <v>0</v>
      </c>
      <c r="AI170" s="2">
        <v>170</v>
      </c>
    </row>
    <row r="171" spans="2:35" ht="14.25" hidden="1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AC171" s="28"/>
      <c r="AD171" s="28"/>
      <c r="AE171" s="28"/>
      <c r="AF171" s="28"/>
      <c r="AG171" s="28"/>
      <c r="AH171" s="122">
        <f>+'廃棄物事業経費（歳入）'!B171</f>
        <v>0</v>
      </c>
      <c r="AI171" s="2">
        <v>171</v>
      </c>
    </row>
    <row r="172" spans="2:35" ht="14.25" hidden="1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AC172" s="28"/>
      <c r="AD172" s="28"/>
      <c r="AE172" s="28"/>
      <c r="AF172" s="28"/>
      <c r="AG172" s="28"/>
      <c r="AH172" s="122">
        <f>+'廃棄物事業経費（歳入）'!B172</f>
        <v>0</v>
      </c>
      <c r="AI172" s="2">
        <v>172</v>
      </c>
    </row>
    <row r="173" spans="2:35" ht="14.25" hidden="1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AC173" s="28"/>
      <c r="AD173" s="28"/>
      <c r="AE173" s="28"/>
      <c r="AF173" s="28"/>
      <c r="AG173" s="28"/>
      <c r="AH173" s="122">
        <f>+'廃棄物事業経費（歳入）'!B173</f>
        <v>0</v>
      </c>
      <c r="AI173" s="2">
        <v>173</v>
      </c>
    </row>
    <row r="174" spans="2:35" ht="14.25" hidden="1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AC174" s="28"/>
      <c r="AD174" s="28"/>
      <c r="AE174" s="28"/>
      <c r="AF174" s="28"/>
      <c r="AG174" s="28"/>
      <c r="AH174" s="122">
        <f>+'廃棄物事業経費（歳入）'!B174</f>
        <v>0</v>
      </c>
      <c r="AI174" s="2">
        <v>174</v>
      </c>
    </row>
    <row r="175" spans="2:35" ht="14.25" hidden="1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AC175" s="28"/>
      <c r="AD175" s="28"/>
      <c r="AE175" s="28"/>
      <c r="AF175" s="28"/>
      <c r="AG175" s="28"/>
      <c r="AH175" s="122">
        <f>+'廃棄物事業経費（歳入）'!B175</f>
        <v>0</v>
      </c>
      <c r="AI175" s="2">
        <v>175</v>
      </c>
    </row>
    <row r="176" spans="2:35" ht="14.25" hidden="1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AC176" s="28"/>
      <c r="AD176" s="28"/>
      <c r="AE176" s="28"/>
      <c r="AF176" s="28"/>
      <c r="AG176" s="28"/>
      <c r="AH176" s="122">
        <f>+'廃棄物事業経費（歳入）'!B176</f>
        <v>0</v>
      </c>
      <c r="AI176" s="2">
        <v>176</v>
      </c>
    </row>
    <row r="177" spans="2:35" ht="14.25" hidden="1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AC177" s="28"/>
      <c r="AD177" s="28"/>
      <c r="AE177" s="28"/>
      <c r="AF177" s="28"/>
      <c r="AG177" s="28"/>
      <c r="AH177" s="122">
        <f>+'廃棄物事業経費（歳入）'!B177</f>
        <v>0</v>
      </c>
      <c r="AI177" s="2">
        <v>177</v>
      </c>
    </row>
    <row r="178" spans="2:35" ht="14.25" hidden="1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AC178" s="28"/>
      <c r="AD178" s="28"/>
      <c r="AE178" s="28"/>
      <c r="AF178" s="28"/>
      <c r="AG178" s="28"/>
      <c r="AH178" s="122">
        <f>+'廃棄物事業経費（歳入）'!B178</f>
        <v>0</v>
      </c>
      <c r="AI178" s="2">
        <v>178</v>
      </c>
    </row>
    <row r="179" spans="2:35" ht="14.25" hidden="1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AC179" s="28"/>
      <c r="AD179" s="28"/>
      <c r="AE179" s="28"/>
      <c r="AF179" s="28"/>
      <c r="AG179" s="28"/>
      <c r="AH179" s="122">
        <f>+'廃棄物事業経費（歳入）'!B179</f>
        <v>0</v>
      </c>
      <c r="AI179" s="2">
        <v>179</v>
      </c>
    </row>
    <row r="180" spans="2:35" ht="14.25" hidden="1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AC180" s="28"/>
      <c r="AD180" s="28"/>
      <c r="AE180" s="28"/>
      <c r="AF180" s="28"/>
      <c r="AG180" s="28"/>
      <c r="AH180" s="122">
        <f>+'廃棄物事業経費（歳入）'!B180</f>
        <v>0</v>
      </c>
      <c r="AI180" s="2">
        <v>180</v>
      </c>
    </row>
    <row r="181" spans="2:35" ht="14.25" hidden="1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AC181" s="28"/>
      <c r="AD181" s="28"/>
      <c r="AE181" s="28"/>
      <c r="AF181" s="28"/>
      <c r="AG181" s="28"/>
      <c r="AH181" s="122">
        <f>+'廃棄物事業経費（歳入）'!B181</f>
        <v>0</v>
      </c>
      <c r="AI181" s="2">
        <v>181</v>
      </c>
    </row>
    <row r="182" spans="2:35" ht="14.25" hidden="1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AC182" s="28"/>
      <c r="AD182" s="28"/>
      <c r="AE182" s="28"/>
      <c r="AF182" s="28"/>
      <c r="AG182" s="28"/>
      <c r="AH182" s="122">
        <f>+'廃棄物事業経費（歳入）'!B182</f>
        <v>0</v>
      </c>
      <c r="AI182" s="2">
        <v>182</v>
      </c>
    </row>
    <row r="183" spans="2:35" ht="14.25" hidden="1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AC183" s="28"/>
      <c r="AD183" s="28"/>
      <c r="AE183" s="28"/>
      <c r="AF183" s="28"/>
      <c r="AG183" s="28"/>
      <c r="AH183" s="122">
        <f>+'廃棄物事業経費（歳入）'!B183</f>
        <v>0</v>
      </c>
      <c r="AI183" s="2">
        <v>183</v>
      </c>
    </row>
    <row r="184" spans="2:35" ht="14.25" hidden="1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AC184" s="28"/>
      <c r="AD184" s="28"/>
      <c r="AE184" s="28"/>
      <c r="AF184" s="28"/>
      <c r="AG184" s="28"/>
      <c r="AH184" s="122">
        <f>+'廃棄物事業経費（歳入）'!B184</f>
        <v>0</v>
      </c>
      <c r="AI184" s="2">
        <v>184</v>
      </c>
    </row>
    <row r="185" spans="2:35" ht="14.25" hidden="1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AC185" s="28"/>
      <c r="AD185" s="28"/>
      <c r="AE185" s="28"/>
      <c r="AF185" s="28"/>
      <c r="AG185" s="28"/>
      <c r="AH185" s="122">
        <f>+'廃棄物事業経費（歳入）'!B185</f>
        <v>0</v>
      </c>
      <c r="AI185" s="2">
        <v>185</v>
      </c>
    </row>
    <row r="186" spans="2:35" ht="14.25" hidden="1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AC186" s="28"/>
      <c r="AD186" s="28"/>
      <c r="AE186" s="28"/>
      <c r="AF186" s="28"/>
      <c r="AG186" s="28"/>
      <c r="AH186" s="122">
        <f>+'廃棄物事業経費（歳入）'!B186</f>
        <v>0</v>
      </c>
      <c r="AI186" s="2">
        <v>186</v>
      </c>
    </row>
    <row r="187" spans="2:35" ht="14.25" hidden="1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AC187" s="28"/>
      <c r="AD187" s="28"/>
      <c r="AE187" s="28"/>
      <c r="AF187" s="28"/>
      <c r="AG187" s="28"/>
      <c r="AH187" s="122">
        <f>+'廃棄物事業経費（歳入）'!B187</f>
        <v>0</v>
      </c>
      <c r="AI187" s="2">
        <v>187</v>
      </c>
    </row>
    <row r="188" spans="2:35" ht="14.25" hidden="1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AC188" s="28"/>
      <c r="AD188" s="28"/>
      <c r="AE188" s="28"/>
      <c r="AF188" s="28"/>
      <c r="AG188" s="28"/>
      <c r="AH188" s="122">
        <f>+'廃棄物事業経費（歳入）'!B188</f>
        <v>0</v>
      </c>
      <c r="AI188" s="2">
        <v>188</v>
      </c>
    </row>
    <row r="189" spans="2:35" ht="14.25" hidden="1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AC189" s="28"/>
      <c r="AD189" s="28"/>
      <c r="AE189" s="28"/>
      <c r="AF189" s="28"/>
      <c r="AG189" s="28"/>
      <c r="AH189" s="122">
        <f>+'廃棄物事業経費（歳入）'!B189</f>
        <v>0</v>
      </c>
      <c r="AI189" s="2">
        <v>189</v>
      </c>
    </row>
    <row r="190" spans="2:35" ht="14.25" hidden="1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AC190" s="28"/>
      <c r="AD190" s="28"/>
      <c r="AE190" s="28"/>
      <c r="AF190" s="28"/>
      <c r="AG190" s="28"/>
      <c r="AH190" s="122">
        <f>+'廃棄物事業経費（歳入）'!B190</f>
        <v>0</v>
      </c>
      <c r="AI190" s="2">
        <v>190</v>
      </c>
    </row>
    <row r="191" spans="2:35" ht="14.25" hidden="1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AC191" s="28"/>
      <c r="AD191" s="28"/>
      <c r="AE191" s="28"/>
      <c r="AF191" s="28"/>
      <c r="AG191" s="28"/>
      <c r="AH191" s="122">
        <f>+'廃棄物事業経費（歳入）'!B191</f>
        <v>0</v>
      </c>
      <c r="AI191" s="2">
        <v>191</v>
      </c>
    </row>
    <row r="192" spans="2:35" ht="14.25" hidden="1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AC192" s="28"/>
      <c r="AD192" s="28"/>
      <c r="AE192" s="28"/>
      <c r="AF192" s="28"/>
      <c r="AG192" s="28"/>
      <c r="AH192" s="122">
        <f>+'廃棄物事業経費（歳入）'!B192</f>
        <v>0</v>
      </c>
      <c r="AI192" s="2">
        <v>192</v>
      </c>
    </row>
    <row r="193" spans="2:35" ht="14.25" hidden="1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AC193" s="28"/>
      <c r="AD193" s="28"/>
      <c r="AE193" s="28"/>
      <c r="AF193" s="28"/>
      <c r="AG193" s="28"/>
      <c r="AH193" s="122">
        <f>+'廃棄物事業経費（歳入）'!B193</f>
        <v>0</v>
      </c>
      <c r="AI193" s="2">
        <v>193</v>
      </c>
    </row>
    <row r="194" spans="2:35" ht="14.25" hidden="1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AC194" s="28"/>
      <c r="AD194" s="28"/>
      <c r="AE194" s="28"/>
      <c r="AF194" s="28"/>
      <c r="AG194" s="28"/>
      <c r="AH194" s="122">
        <f>+'廃棄物事業経費（歳入）'!B194</f>
        <v>0</v>
      </c>
      <c r="AI194" s="2">
        <v>194</v>
      </c>
    </row>
    <row r="195" spans="2:35" ht="14.25" hidden="1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AC195" s="28"/>
      <c r="AD195" s="28"/>
      <c r="AE195" s="28"/>
      <c r="AF195" s="28"/>
      <c r="AG195" s="28"/>
      <c r="AH195" s="122">
        <f>+'廃棄物事業経費（歳入）'!B195</f>
        <v>0</v>
      </c>
      <c r="AI195" s="2">
        <v>195</v>
      </c>
    </row>
    <row r="196" spans="2:35" ht="14.25" hidden="1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AC196" s="28"/>
      <c r="AD196" s="28"/>
      <c r="AE196" s="28"/>
      <c r="AF196" s="28"/>
      <c r="AG196" s="28"/>
      <c r="AH196" s="122">
        <f>+'廃棄物事業経費（歳入）'!B196</f>
        <v>0</v>
      </c>
      <c r="AI196" s="2">
        <v>196</v>
      </c>
    </row>
    <row r="197" spans="2:35" ht="14.25" hidden="1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AC197" s="28"/>
      <c r="AD197" s="28"/>
      <c r="AE197" s="28"/>
      <c r="AF197" s="28"/>
      <c r="AG197" s="28"/>
      <c r="AH197" s="122">
        <f>+'廃棄物事業経費（歳入）'!B197</f>
        <v>0</v>
      </c>
      <c r="AI197" s="2">
        <v>197</v>
      </c>
    </row>
    <row r="198" spans="2:35" ht="14.25" hidden="1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AC198" s="28"/>
      <c r="AD198" s="28"/>
      <c r="AE198" s="28"/>
      <c r="AF198" s="28"/>
      <c r="AG198" s="28"/>
      <c r="AH198" s="122">
        <f>+'廃棄物事業経費（歳入）'!B198</f>
        <v>0</v>
      </c>
      <c r="AI198" s="2">
        <v>198</v>
      </c>
    </row>
    <row r="199" spans="2:35" ht="14.25" hidden="1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AC199" s="28"/>
      <c r="AD199" s="28"/>
      <c r="AE199" s="28"/>
      <c r="AF199" s="28"/>
      <c r="AG199" s="28"/>
      <c r="AH199" s="122">
        <f>+'廃棄物事業経費（歳入）'!B199</f>
        <v>0</v>
      </c>
      <c r="AI199" s="2">
        <v>199</v>
      </c>
    </row>
    <row r="200" spans="2:35" ht="14.25" hidden="1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AC200" s="28"/>
      <c r="AD200" s="28"/>
      <c r="AE200" s="28"/>
      <c r="AF200" s="28"/>
      <c r="AG200" s="28"/>
      <c r="AH200" s="122">
        <f>+'廃棄物事業経費（歳入）'!B200</f>
        <v>0</v>
      </c>
      <c r="AI200" s="2">
        <v>200</v>
      </c>
    </row>
    <row r="201" spans="2:35" ht="14.25" hidden="1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AC201" s="28"/>
      <c r="AD201" s="28"/>
      <c r="AE201" s="28"/>
      <c r="AF201" s="28"/>
      <c r="AG201" s="28"/>
      <c r="AH201" s="122">
        <f>+'廃棄物事業経費（歳入）'!B201</f>
        <v>0</v>
      </c>
      <c r="AI201" s="2">
        <v>201</v>
      </c>
    </row>
    <row r="202" spans="2:35" ht="14.25" hidden="1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AC202" s="28"/>
      <c r="AD202" s="28"/>
      <c r="AE202" s="28"/>
      <c r="AF202" s="28"/>
      <c r="AG202" s="28"/>
      <c r="AH202" s="122">
        <f>+'廃棄物事業経費（歳入）'!B202</f>
        <v>0</v>
      </c>
      <c r="AI202" s="2">
        <v>202</v>
      </c>
    </row>
    <row r="203" spans="2:35" ht="14.25" hidden="1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AC203" s="28"/>
      <c r="AD203" s="28"/>
      <c r="AE203" s="28"/>
      <c r="AF203" s="28"/>
      <c r="AG203" s="28"/>
      <c r="AH203" s="122">
        <f>+'廃棄物事業経費（歳入）'!B203</f>
        <v>0</v>
      </c>
      <c r="AI203" s="2">
        <v>203</v>
      </c>
    </row>
    <row r="204" spans="2:35" ht="14.25" hidden="1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AC204" s="28"/>
      <c r="AD204" s="28"/>
      <c r="AE204" s="28"/>
      <c r="AF204" s="28"/>
      <c r="AG204" s="28"/>
      <c r="AH204" s="122">
        <f>+'廃棄物事業経費（歳入）'!B204</f>
        <v>0</v>
      </c>
      <c r="AI204" s="2">
        <v>204</v>
      </c>
    </row>
    <row r="205" spans="2:35" ht="14.25" hidden="1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AC205" s="28"/>
      <c r="AD205" s="28"/>
      <c r="AE205" s="28"/>
      <c r="AF205" s="28"/>
      <c r="AG205" s="28"/>
      <c r="AH205" s="122">
        <f>+'廃棄物事業経費（歳入）'!B205</f>
        <v>0</v>
      </c>
      <c r="AI205" s="2">
        <v>205</v>
      </c>
    </row>
    <row r="206" spans="2:35" ht="14.25" hidden="1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AC206" s="28"/>
      <c r="AD206" s="28"/>
      <c r="AE206" s="28"/>
      <c r="AF206" s="28"/>
      <c r="AG206" s="28"/>
      <c r="AH206" s="122">
        <f>+'廃棄物事業経費（歳入）'!B206</f>
        <v>0</v>
      </c>
      <c r="AI206" s="2">
        <v>206</v>
      </c>
    </row>
    <row r="207" spans="2:35" ht="14.25" hidden="1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AC207" s="28"/>
      <c r="AD207" s="28"/>
      <c r="AE207" s="28"/>
      <c r="AF207" s="28"/>
      <c r="AG207" s="28"/>
      <c r="AH207" s="122">
        <f>+'廃棄物事業経費（歳入）'!B207</f>
        <v>0</v>
      </c>
      <c r="AI207" s="2">
        <v>207</v>
      </c>
    </row>
    <row r="208" spans="2:35" ht="14.25" hidden="1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AC208" s="28"/>
      <c r="AD208" s="28"/>
      <c r="AE208" s="28"/>
      <c r="AF208" s="28"/>
      <c r="AG208" s="28"/>
      <c r="AH208" s="122">
        <f>+'廃棄物事業経費（歳入）'!B208</f>
        <v>0</v>
      </c>
      <c r="AI208" s="2">
        <v>208</v>
      </c>
    </row>
    <row r="209" spans="2:35" ht="14.25" hidden="1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AC209" s="28"/>
      <c r="AD209" s="28"/>
      <c r="AE209" s="28"/>
      <c r="AF209" s="28"/>
      <c r="AG209" s="28"/>
      <c r="AH209" s="122">
        <f>+'廃棄物事業経費（歳入）'!B209</f>
        <v>0</v>
      </c>
      <c r="AI209" s="2">
        <v>209</v>
      </c>
    </row>
    <row r="210" spans="2:35" ht="14.25" hidden="1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AC210" s="28"/>
      <c r="AD210" s="28"/>
      <c r="AE210" s="28"/>
      <c r="AF210" s="28"/>
      <c r="AG210" s="28"/>
      <c r="AH210" s="122">
        <f>+'廃棄物事業経費（歳入）'!B210</f>
        <v>0</v>
      </c>
      <c r="AI210" s="2">
        <v>210</v>
      </c>
    </row>
    <row r="211" spans="2:35" ht="14.25" hidden="1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AC211" s="28"/>
      <c r="AD211" s="28"/>
      <c r="AE211" s="28"/>
      <c r="AF211" s="28"/>
      <c r="AG211" s="28"/>
      <c r="AH211" s="122">
        <f>+'廃棄物事業経費（歳入）'!B211</f>
        <v>0</v>
      </c>
      <c r="AI211" s="2">
        <v>211</v>
      </c>
    </row>
    <row r="212" spans="2:35" ht="14.25" hidden="1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AC212" s="28"/>
      <c r="AD212" s="28"/>
      <c r="AE212" s="28"/>
      <c r="AF212" s="28"/>
      <c r="AG212" s="28"/>
      <c r="AH212" s="122">
        <f>+'廃棄物事業経費（歳入）'!B212</f>
        <v>0</v>
      </c>
      <c r="AI212" s="2">
        <v>212</v>
      </c>
    </row>
    <row r="213" spans="2:35" ht="14.25" hidden="1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AC213" s="28"/>
      <c r="AD213" s="28"/>
      <c r="AE213" s="28"/>
      <c r="AF213" s="28"/>
      <c r="AG213" s="28"/>
      <c r="AH213" s="122">
        <f>+'廃棄物事業経費（歳入）'!B213</f>
        <v>0</v>
      </c>
      <c r="AI213" s="2">
        <v>213</v>
      </c>
    </row>
    <row r="214" spans="2:35" ht="14.25" hidden="1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AC214" s="28"/>
      <c r="AD214" s="28"/>
      <c r="AE214" s="28"/>
      <c r="AF214" s="28"/>
      <c r="AG214" s="28"/>
      <c r="AH214" s="122">
        <f>+'廃棄物事業経費（歳入）'!B214</f>
        <v>0</v>
      </c>
      <c r="AI214" s="2">
        <v>214</v>
      </c>
    </row>
    <row r="215" spans="2:35" ht="14.25" hidden="1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AC215" s="28"/>
      <c r="AD215" s="28"/>
      <c r="AE215" s="28"/>
      <c r="AF215" s="28"/>
      <c r="AG215" s="28"/>
      <c r="AH215" s="122">
        <f>+'廃棄物事業経費（歳入）'!B215</f>
        <v>0</v>
      </c>
      <c r="AI215" s="2">
        <v>215</v>
      </c>
    </row>
    <row r="216" spans="2:35" ht="14.25" hidden="1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AC216" s="28"/>
      <c r="AD216" s="28"/>
      <c r="AE216" s="28"/>
      <c r="AF216" s="28"/>
      <c r="AG216" s="28"/>
      <c r="AH216" s="122">
        <f>+'廃棄物事業経費（歳入）'!B216</f>
        <v>0</v>
      </c>
      <c r="AI216" s="2">
        <v>216</v>
      </c>
    </row>
    <row r="217" spans="2:35" ht="14.25" hidden="1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AC217" s="28"/>
      <c r="AD217" s="28"/>
      <c r="AE217" s="28"/>
      <c r="AF217" s="28"/>
      <c r="AG217" s="28"/>
      <c r="AH217" s="122">
        <f>+'廃棄物事業経費（歳入）'!B217</f>
        <v>0</v>
      </c>
      <c r="AI217" s="2">
        <v>217</v>
      </c>
    </row>
    <row r="218" spans="2:35" ht="14.25" hidden="1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AC218" s="28"/>
      <c r="AD218" s="28"/>
      <c r="AE218" s="28"/>
      <c r="AF218" s="28"/>
      <c r="AG218" s="28"/>
      <c r="AH218" s="122">
        <f>+'廃棄物事業経費（歳入）'!B218</f>
        <v>0</v>
      </c>
      <c r="AI218" s="2">
        <v>218</v>
      </c>
    </row>
    <row r="219" spans="2:35" ht="14.25" hidden="1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AC219" s="28"/>
      <c r="AD219" s="28"/>
      <c r="AE219" s="28"/>
      <c r="AF219" s="28"/>
      <c r="AG219" s="28"/>
      <c r="AH219" s="122">
        <f>+'廃棄物事業経費（歳入）'!B219</f>
        <v>0</v>
      </c>
      <c r="AI219" s="2">
        <v>219</v>
      </c>
    </row>
    <row r="220" spans="2:35" ht="14.25" hidden="1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AC220" s="28"/>
      <c r="AD220" s="28"/>
      <c r="AE220" s="28"/>
      <c r="AF220" s="28"/>
      <c r="AG220" s="28"/>
      <c r="AH220" s="122">
        <f>+'廃棄物事業経費（歳入）'!B220</f>
        <v>0</v>
      </c>
      <c r="AI220" s="2">
        <v>220</v>
      </c>
    </row>
    <row r="221" spans="2:35" ht="14.25" hidden="1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AC221" s="28"/>
      <c r="AD221" s="28"/>
      <c r="AE221" s="28"/>
      <c r="AF221" s="28"/>
      <c r="AG221" s="28"/>
      <c r="AH221" s="122">
        <f>+'廃棄物事業経費（歳入）'!B221</f>
        <v>0</v>
      </c>
      <c r="AI221" s="2">
        <v>221</v>
      </c>
    </row>
    <row r="222" spans="2:35" ht="14.25" hidden="1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AC222" s="28"/>
      <c r="AD222" s="28"/>
      <c r="AE222" s="28"/>
      <c r="AF222" s="28"/>
      <c r="AG222" s="28"/>
      <c r="AH222" s="122">
        <f>+'廃棄物事業経費（歳入）'!B222</f>
        <v>0</v>
      </c>
      <c r="AI222" s="2">
        <v>222</v>
      </c>
    </row>
    <row r="223" spans="2:35" ht="14.25" hidden="1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AC223" s="28"/>
      <c r="AD223" s="28"/>
      <c r="AE223" s="28"/>
      <c r="AF223" s="28"/>
      <c r="AG223" s="28"/>
      <c r="AH223" s="122">
        <f>+'廃棄物事業経費（歳入）'!B223</f>
        <v>0</v>
      </c>
      <c r="AI223" s="2">
        <v>223</v>
      </c>
    </row>
    <row r="224" spans="2:35" ht="14.25" hidden="1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AC224" s="28"/>
      <c r="AD224" s="28"/>
      <c r="AE224" s="28"/>
      <c r="AF224" s="28"/>
      <c r="AG224" s="28"/>
      <c r="AH224" s="122">
        <f>+'廃棄物事業経費（歳入）'!B224</f>
        <v>0</v>
      </c>
      <c r="AI224" s="2">
        <v>224</v>
      </c>
    </row>
    <row r="225" spans="2:35" ht="14.25" hidden="1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AC225" s="28"/>
      <c r="AD225" s="28"/>
      <c r="AE225" s="28"/>
      <c r="AF225" s="28"/>
      <c r="AG225" s="28"/>
      <c r="AH225" s="122">
        <f>+'廃棄物事業経費（歳入）'!B225</f>
        <v>0</v>
      </c>
      <c r="AI225" s="2">
        <v>225</v>
      </c>
    </row>
    <row r="226" spans="2:35" ht="14.25" hidden="1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AC226" s="28"/>
      <c r="AD226" s="28"/>
      <c r="AE226" s="28"/>
      <c r="AF226" s="28"/>
      <c r="AG226" s="28"/>
      <c r="AH226" s="122">
        <f>+'廃棄物事業経費（歳入）'!B226</f>
        <v>0</v>
      </c>
      <c r="AI226" s="2">
        <v>226</v>
      </c>
    </row>
    <row r="227" spans="2:35" ht="14.25" hidden="1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AC227" s="28"/>
      <c r="AD227" s="28"/>
      <c r="AE227" s="28"/>
      <c r="AF227" s="28"/>
      <c r="AG227" s="28"/>
      <c r="AH227" s="122">
        <f>+'廃棄物事業経費（歳入）'!B227</f>
        <v>0</v>
      </c>
      <c r="AI227" s="2">
        <v>227</v>
      </c>
    </row>
    <row r="228" spans="2:35" ht="14.25" hidden="1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AC228" s="28"/>
      <c r="AD228" s="28"/>
      <c r="AE228" s="28"/>
      <c r="AF228" s="28"/>
      <c r="AG228" s="28"/>
      <c r="AH228" s="122">
        <f>+'廃棄物事業経費（歳入）'!B228</f>
        <v>0</v>
      </c>
      <c r="AI228" s="2">
        <v>228</v>
      </c>
    </row>
    <row r="229" spans="2:35" ht="14.25" hidden="1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AC229" s="28"/>
      <c r="AD229" s="28"/>
      <c r="AE229" s="28"/>
      <c r="AF229" s="28"/>
      <c r="AG229" s="28"/>
      <c r="AH229" s="122">
        <f>+'廃棄物事業経費（歳入）'!B229</f>
        <v>0</v>
      </c>
      <c r="AI229" s="2">
        <v>229</v>
      </c>
    </row>
    <row r="230" spans="2:35" ht="14.25" hidden="1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AC230" s="28"/>
      <c r="AD230" s="28"/>
      <c r="AE230" s="28"/>
      <c r="AF230" s="28"/>
      <c r="AG230" s="28"/>
      <c r="AH230" s="122">
        <f>+'廃棄物事業経費（歳入）'!B230</f>
        <v>0</v>
      </c>
      <c r="AI230" s="2">
        <v>230</v>
      </c>
    </row>
    <row r="231" spans="2:35" ht="14.25" hidden="1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AC231" s="28"/>
      <c r="AD231" s="28"/>
      <c r="AE231" s="28"/>
      <c r="AF231" s="28"/>
      <c r="AG231" s="28"/>
      <c r="AH231" s="122">
        <f>+'廃棄物事業経費（歳入）'!B231</f>
        <v>0</v>
      </c>
      <c r="AI231" s="2">
        <v>231</v>
      </c>
    </row>
    <row r="232" spans="2:35" ht="14.25" hidden="1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AC232" s="28"/>
      <c r="AD232" s="28"/>
      <c r="AE232" s="28"/>
      <c r="AF232" s="28"/>
      <c r="AG232" s="28"/>
      <c r="AH232" s="122">
        <f>+'廃棄物事業経費（歳入）'!B232</f>
        <v>0</v>
      </c>
      <c r="AI232" s="2">
        <v>232</v>
      </c>
    </row>
    <row r="233" spans="2:35" ht="14.25" hidden="1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AC233" s="28"/>
      <c r="AD233" s="28"/>
      <c r="AE233" s="28"/>
      <c r="AF233" s="28"/>
      <c r="AG233" s="28"/>
      <c r="AH233" s="122">
        <f>+'廃棄物事業経費（歳入）'!B233</f>
        <v>0</v>
      </c>
      <c r="AI233" s="2">
        <v>233</v>
      </c>
    </row>
    <row r="234" spans="2:35" ht="14.25" hidden="1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AC234" s="28"/>
      <c r="AD234" s="28"/>
      <c r="AE234" s="28"/>
      <c r="AF234" s="28"/>
      <c r="AG234" s="28"/>
      <c r="AH234" s="122">
        <f>+'廃棄物事業経費（歳入）'!B234</f>
        <v>0</v>
      </c>
      <c r="AI234" s="2">
        <v>234</v>
      </c>
    </row>
    <row r="235" spans="2:35" ht="14.25" hidden="1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AC235" s="28"/>
      <c r="AD235" s="28"/>
      <c r="AE235" s="28"/>
      <c r="AF235" s="28"/>
      <c r="AG235" s="28"/>
      <c r="AH235" s="122">
        <f>+'廃棄物事業経費（歳入）'!B235</f>
        <v>0</v>
      </c>
      <c r="AI235" s="2">
        <v>235</v>
      </c>
    </row>
    <row r="236" spans="2:35" ht="14.25" hidden="1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AC236" s="28"/>
      <c r="AD236" s="28"/>
      <c r="AE236" s="28"/>
      <c r="AF236" s="28"/>
      <c r="AG236" s="28"/>
      <c r="AH236" s="122">
        <f>+'廃棄物事業経費（歳入）'!B236</f>
        <v>0</v>
      </c>
      <c r="AI236" s="2">
        <v>236</v>
      </c>
    </row>
    <row r="237" spans="2:35" ht="14.25" hidden="1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AC237" s="28"/>
      <c r="AD237" s="28"/>
      <c r="AE237" s="28"/>
      <c r="AF237" s="28"/>
      <c r="AG237" s="28"/>
      <c r="AH237" s="122">
        <f>+'廃棄物事業経費（歳入）'!B237</f>
        <v>0</v>
      </c>
      <c r="AI237" s="2">
        <v>237</v>
      </c>
    </row>
    <row r="238" spans="2:35" ht="14.25" hidden="1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AC238" s="28"/>
      <c r="AD238" s="28"/>
      <c r="AE238" s="28"/>
      <c r="AF238" s="28"/>
      <c r="AG238" s="28"/>
      <c r="AH238" s="122">
        <f>+'廃棄物事業経費（歳入）'!B238</f>
        <v>0</v>
      </c>
      <c r="AI238" s="2">
        <v>238</v>
      </c>
    </row>
    <row r="239" spans="2:35" ht="14.25" hidden="1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AC239" s="28"/>
      <c r="AD239" s="28"/>
      <c r="AE239" s="28"/>
      <c r="AF239" s="28"/>
      <c r="AG239" s="28"/>
      <c r="AH239" s="122">
        <f>+'廃棄物事業経費（歳入）'!B239</f>
        <v>0</v>
      </c>
      <c r="AI239" s="2">
        <v>239</v>
      </c>
    </row>
    <row r="240" spans="2:35" ht="14.25" hidden="1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AC240" s="28"/>
      <c r="AD240" s="28"/>
      <c r="AE240" s="28"/>
      <c r="AF240" s="28"/>
      <c r="AG240" s="28"/>
      <c r="AH240" s="122">
        <f>+'廃棄物事業経費（歳入）'!B240</f>
        <v>0</v>
      </c>
      <c r="AI240" s="2">
        <v>240</v>
      </c>
    </row>
    <row r="241" spans="2:35" ht="14.25" hidden="1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AC241" s="28"/>
      <c r="AD241" s="28"/>
      <c r="AE241" s="28"/>
      <c r="AF241" s="28"/>
      <c r="AG241" s="28"/>
      <c r="AH241" s="122">
        <f>+'廃棄物事業経費（歳入）'!B241</f>
        <v>0</v>
      </c>
      <c r="AI241" s="2">
        <v>241</v>
      </c>
    </row>
    <row r="242" spans="2:35" ht="14.25" hidden="1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AC242" s="28"/>
      <c r="AD242" s="28"/>
      <c r="AE242" s="28"/>
      <c r="AF242" s="28"/>
      <c r="AG242" s="28"/>
      <c r="AH242" s="122">
        <f>+'廃棄物事業経費（歳入）'!B242</f>
        <v>0</v>
      </c>
      <c r="AI242" s="2">
        <v>242</v>
      </c>
    </row>
    <row r="243" spans="2:35" ht="14.25" hidden="1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AC243" s="28"/>
      <c r="AD243" s="28"/>
      <c r="AE243" s="28"/>
      <c r="AF243" s="28"/>
      <c r="AG243" s="28"/>
      <c r="AH243" s="122">
        <f>+'廃棄物事業経費（歳入）'!B243</f>
        <v>0</v>
      </c>
      <c r="AI243" s="2">
        <v>243</v>
      </c>
    </row>
    <row r="244" spans="2:35" ht="14.25" hidden="1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AC244" s="28"/>
      <c r="AD244" s="28"/>
      <c r="AE244" s="28"/>
      <c r="AF244" s="28"/>
      <c r="AG244" s="28"/>
      <c r="AH244" s="122">
        <f>+'廃棄物事業経費（歳入）'!B244</f>
        <v>0</v>
      </c>
      <c r="AI244" s="2">
        <v>244</v>
      </c>
    </row>
    <row r="245" spans="2:35" ht="14.25" hidden="1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AC245" s="28"/>
      <c r="AD245" s="28"/>
      <c r="AE245" s="28"/>
      <c r="AF245" s="28"/>
      <c r="AG245" s="28"/>
      <c r="AH245" s="122">
        <f>+'廃棄物事業経費（歳入）'!B245</f>
        <v>0</v>
      </c>
      <c r="AI245" s="2">
        <v>245</v>
      </c>
    </row>
    <row r="246" spans="2:35" ht="14.25" hidden="1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AC246" s="28"/>
      <c r="AD246" s="28"/>
      <c r="AE246" s="28"/>
      <c r="AF246" s="28"/>
      <c r="AG246" s="28"/>
      <c r="AH246" s="122">
        <f>+'廃棄物事業経費（歳入）'!B246</f>
        <v>0</v>
      </c>
      <c r="AI246" s="2">
        <v>246</v>
      </c>
    </row>
    <row r="247" spans="2:35" ht="14.25" hidden="1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AC247" s="28"/>
      <c r="AD247" s="28"/>
      <c r="AE247" s="28"/>
      <c r="AF247" s="28"/>
      <c r="AG247" s="28"/>
      <c r="AH247" s="122">
        <f>+'廃棄物事業経費（歳入）'!B247</f>
        <v>0</v>
      </c>
      <c r="AI247" s="2">
        <v>247</v>
      </c>
    </row>
    <row r="248" spans="2:35" ht="14.25" hidden="1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AC248" s="28"/>
      <c r="AD248" s="28"/>
      <c r="AE248" s="28"/>
      <c r="AF248" s="28"/>
      <c r="AG248" s="28"/>
      <c r="AH248" s="122">
        <f>+'廃棄物事業経費（歳入）'!B248</f>
        <v>0</v>
      </c>
      <c r="AI248" s="2">
        <v>248</v>
      </c>
    </row>
    <row r="249" spans="2:35" ht="14.25" hidden="1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AC249" s="28"/>
      <c r="AD249" s="28"/>
      <c r="AE249" s="28"/>
      <c r="AF249" s="28"/>
      <c r="AG249" s="28"/>
      <c r="AH249" s="122">
        <f>+'廃棄物事業経費（歳入）'!B249</f>
        <v>0</v>
      </c>
      <c r="AI249" s="2">
        <v>249</v>
      </c>
    </row>
    <row r="250" spans="2:35" ht="14.25" hidden="1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AC250" s="28"/>
      <c r="AD250" s="28"/>
      <c r="AE250" s="28"/>
      <c r="AF250" s="28"/>
      <c r="AG250" s="28"/>
      <c r="AH250" s="122">
        <f>+'廃棄物事業経費（歳入）'!B250</f>
        <v>0</v>
      </c>
      <c r="AI250" s="2">
        <v>250</v>
      </c>
    </row>
    <row r="251" spans="2:35" ht="14.25" hidden="1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AC251" s="28"/>
      <c r="AD251" s="28"/>
      <c r="AE251" s="28"/>
      <c r="AF251" s="28"/>
      <c r="AG251" s="28"/>
      <c r="AH251" s="122">
        <f>+'廃棄物事業経費（歳入）'!B251</f>
        <v>0</v>
      </c>
      <c r="AI251" s="2">
        <v>251</v>
      </c>
    </row>
    <row r="252" spans="2:35" ht="14.25" hidden="1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AC252" s="28"/>
      <c r="AD252" s="28"/>
      <c r="AE252" s="28"/>
      <c r="AF252" s="28"/>
      <c r="AG252" s="28"/>
      <c r="AH252" s="122">
        <f>+'廃棄物事業経費（歳入）'!B252</f>
        <v>0</v>
      </c>
      <c r="AI252" s="2">
        <v>252</v>
      </c>
    </row>
    <row r="253" spans="2:35" ht="14.25" hidden="1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AC253" s="28"/>
      <c r="AD253" s="28"/>
      <c r="AE253" s="28"/>
      <c r="AF253" s="28"/>
      <c r="AG253" s="28"/>
      <c r="AH253" s="122">
        <f>+'廃棄物事業経費（歳入）'!B253</f>
        <v>0</v>
      </c>
      <c r="AI253" s="2">
        <v>253</v>
      </c>
    </row>
    <row r="254" spans="2:35" ht="14.25" hidden="1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AC254" s="28"/>
      <c r="AD254" s="28"/>
      <c r="AE254" s="28"/>
      <c r="AF254" s="28"/>
      <c r="AG254" s="28"/>
      <c r="AH254" s="122">
        <f>+'廃棄物事業経費（歳入）'!B254</f>
        <v>0</v>
      </c>
      <c r="AI254" s="2">
        <v>254</v>
      </c>
    </row>
    <row r="255" spans="2:35" ht="14.25" hidden="1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AC255" s="28"/>
      <c r="AD255" s="28"/>
      <c r="AE255" s="28"/>
      <c r="AF255" s="28"/>
      <c r="AG255" s="28"/>
      <c r="AH255" s="122">
        <f>+'廃棄物事業経費（歳入）'!B255</f>
        <v>0</v>
      </c>
      <c r="AI255" s="2">
        <v>255</v>
      </c>
    </row>
    <row r="256" spans="2:35" ht="14.25" hidden="1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AC256" s="28"/>
      <c r="AD256" s="28"/>
      <c r="AE256" s="28"/>
      <c r="AF256" s="28"/>
      <c r="AG256" s="28"/>
      <c r="AH256" s="122">
        <f>+'廃棄物事業経費（歳入）'!B256</f>
        <v>0</v>
      </c>
      <c r="AI256" s="2">
        <v>256</v>
      </c>
    </row>
    <row r="257" spans="2:35" ht="14.25" hidden="1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AC257" s="28"/>
      <c r="AD257" s="28"/>
      <c r="AE257" s="28"/>
      <c r="AF257" s="28"/>
      <c r="AG257" s="28"/>
      <c r="AH257" s="122">
        <f>+'廃棄物事業経費（歳入）'!B257</f>
        <v>0</v>
      </c>
      <c r="AI257" s="2">
        <v>257</v>
      </c>
    </row>
    <row r="258" spans="2:35" ht="14.25" hidden="1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AC258" s="28"/>
      <c r="AD258" s="28"/>
      <c r="AE258" s="28"/>
      <c r="AF258" s="28"/>
      <c r="AG258" s="28"/>
      <c r="AH258" s="122">
        <f>+'廃棄物事業経費（歳入）'!B258</f>
        <v>0</v>
      </c>
      <c r="AI258" s="2">
        <v>258</v>
      </c>
    </row>
    <row r="259" spans="2:35" ht="14.25" hidden="1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AC259" s="28"/>
      <c r="AD259" s="28"/>
      <c r="AE259" s="28"/>
      <c r="AF259" s="28"/>
      <c r="AG259" s="28"/>
      <c r="AH259" s="122">
        <f>+'廃棄物事業経費（歳入）'!B259</f>
        <v>0</v>
      </c>
      <c r="AI259" s="2">
        <v>259</v>
      </c>
    </row>
    <row r="260" spans="2:35" ht="14.25" hidden="1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AC260" s="28"/>
      <c r="AD260" s="28"/>
      <c r="AE260" s="28"/>
      <c r="AF260" s="28"/>
      <c r="AG260" s="28"/>
      <c r="AH260" s="122">
        <f>+'廃棄物事業経費（歳入）'!B260</f>
        <v>0</v>
      </c>
      <c r="AI260" s="2">
        <v>260</v>
      </c>
    </row>
    <row r="261" spans="2:35" ht="14.25" hidden="1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AC261" s="28"/>
      <c r="AD261" s="28"/>
      <c r="AE261" s="28"/>
      <c r="AF261" s="28"/>
      <c r="AG261" s="28"/>
      <c r="AH261" s="122">
        <f>+'廃棄物事業経費（歳入）'!B261</f>
        <v>0</v>
      </c>
      <c r="AI261" s="2">
        <v>261</v>
      </c>
    </row>
    <row r="262" spans="2:35" ht="14.25" hidden="1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AC262" s="28"/>
      <c r="AD262" s="28"/>
      <c r="AE262" s="28"/>
      <c r="AF262" s="28"/>
      <c r="AG262" s="28"/>
      <c r="AH262" s="122">
        <f>+'廃棄物事業経費（歳入）'!B262</f>
        <v>0</v>
      </c>
      <c r="AI262" s="2">
        <v>262</v>
      </c>
    </row>
    <row r="263" spans="2:35" ht="14.25" hidden="1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AC263" s="28"/>
      <c r="AD263" s="28"/>
      <c r="AE263" s="28"/>
      <c r="AF263" s="28"/>
      <c r="AG263" s="28"/>
      <c r="AH263" s="122">
        <f>+'廃棄物事業経費（歳入）'!B263</f>
        <v>0</v>
      </c>
      <c r="AI263" s="2">
        <v>263</v>
      </c>
    </row>
    <row r="264" spans="2:35" ht="14.25" hidden="1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AC264" s="28"/>
      <c r="AD264" s="28"/>
      <c r="AE264" s="28"/>
      <c r="AF264" s="28"/>
      <c r="AG264" s="28"/>
      <c r="AH264" s="122">
        <f>+'廃棄物事業経費（歳入）'!B264</f>
        <v>0</v>
      </c>
      <c r="AI264" s="2">
        <v>264</v>
      </c>
    </row>
    <row r="265" spans="2:35" ht="14.25" hidden="1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AC265" s="28"/>
      <c r="AD265" s="28"/>
      <c r="AE265" s="28"/>
      <c r="AF265" s="28"/>
      <c r="AG265" s="28"/>
      <c r="AH265" s="122">
        <f>+'廃棄物事業経費（歳入）'!B265</f>
        <v>0</v>
      </c>
      <c r="AI265" s="2">
        <v>265</v>
      </c>
    </row>
    <row r="266" spans="2:35" ht="14.25" hidden="1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AC266" s="28"/>
      <c r="AD266" s="28"/>
      <c r="AE266" s="28"/>
      <c r="AF266" s="28"/>
      <c r="AG266" s="28"/>
      <c r="AH266" s="122">
        <f>+'廃棄物事業経費（歳入）'!B266</f>
        <v>0</v>
      </c>
      <c r="AI266" s="2">
        <v>266</v>
      </c>
    </row>
    <row r="267" spans="2:35" ht="14.25" hidden="1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AC267" s="28"/>
      <c r="AD267" s="28"/>
      <c r="AE267" s="28"/>
      <c r="AF267" s="28"/>
      <c r="AG267" s="28"/>
      <c r="AH267" s="122">
        <f>+'廃棄物事業経費（歳入）'!B267</f>
        <v>0</v>
      </c>
      <c r="AI267" s="2">
        <v>267</v>
      </c>
    </row>
    <row r="268" spans="2:35" ht="14.25" hidden="1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AC268" s="28"/>
      <c r="AD268" s="28"/>
      <c r="AE268" s="28"/>
      <c r="AF268" s="28"/>
      <c r="AG268" s="28"/>
      <c r="AH268" s="122">
        <f>+'廃棄物事業経費（歳入）'!B268</f>
        <v>0</v>
      </c>
      <c r="AI268" s="2">
        <v>268</v>
      </c>
    </row>
    <row r="269" spans="2:35" ht="14.25" hidden="1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AC269" s="28"/>
      <c r="AD269" s="28"/>
      <c r="AE269" s="28"/>
      <c r="AF269" s="28"/>
      <c r="AG269" s="28"/>
      <c r="AH269" s="122">
        <f>+'廃棄物事業経費（歳入）'!B269</f>
        <v>0</v>
      </c>
      <c r="AI269" s="2">
        <v>269</v>
      </c>
    </row>
    <row r="270" spans="2:35" ht="14.25" hidden="1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AC270" s="28"/>
      <c r="AD270" s="28"/>
      <c r="AE270" s="28"/>
      <c r="AF270" s="28"/>
      <c r="AG270" s="28"/>
      <c r="AH270" s="122">
        <f>+'廃棄物事業経費（歳入）'!B270</f>
        <v>0</v>
      </c>
      <c r="AI270" s="2">
        <v>270</v>
      </c>
    </row>
    <row r="271" spans="2:35" ht="14.25" hidden="1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AC271" s="28"/>
      <c r="AD271" s="28"/>
      <c r="AE271" s="28"/>
      <c r="AF271" s="28"/>
      <c r="AG271" s="28"/>
      <c r="AH271" s="122">
        <f>+'廃棄物事業経費（歳入）'!B271</f>
        <v>0</v>
      </c>
      <c r="AI271" s="2">
        <v>271</v>
      </c>
    </row>
    <row r="272" spans="2:35" ht="14.25" hidden="1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AC272" s="28"/>
      <c r="AD272" s="28"/>
      <c r="AE272" s="28"/>
      <c r="AF272" s="28"/>
      <c r="AG272" s="28"/>
      <c r="AH272" s="122">
        <f>+'廃棄物事業経費（歳入）'!B272</f>
        <v>0</v>
      </c>
      <c r="AI272" s="2">
        <v>272</v>
      </c>
    </row>
    <row r="273" spans="2:35" ht="14.25" hidden="1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AC273" s="28"/>
      <c r="AD273" s="28"/>
      <c r="AE273" s="28"/>
      <c r="AF273" s="28"/>
      <c r="AG273" s="28"/>
      <c r="AH273" s="122">
        <f>+'廃棄物事業経費（歳入）'!B273</f>
        <v>0</v>
      </c>
      <c r="AI273" s="2">
        <v>273</v>
      </c>
    </row>
    <row r="274" spans="2:35" ht="14.25" hidden="1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AC274" s="28"/>
      <c r="AD274" s="28"/>
      <c r="AE274" s="28"/>
      <c r="AF274" s="28"/>
      <c r="AG274" s="28"/>
      <c r="AH274" s="122">
        <f>+'廃棄物事業経費（歳入）'!B274</f>
        <v>0</v>
      </c>
      <c r="AI274" s="2">
        <v>274</v>
      </c>
    </row>
    <row r="275" spans="2:35" ht="14.25" hidden="1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AC275" s="28"/>
      <c r="AD275" s="28"/>
      <c r="AE275" s="28"/>
      <c r="AF275" s="28"/>
      <c r="AG275" s="28"/>
      <c r="AH275" s="122">
        <f>+'廃棄物事業経費（歳入）'!B275</f>
        <v>0</v>
      </c>
      <c r="AI275" s="2">
        <v>275</v>
      </c>
    </row>
    <row r="276" spans="2:35" ht="14.25" hidden="1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AC276" s="28"/>
      <c r="AD276" s="28"/>
      <c r="AE276" s="28"/>
      <c r="AF276" s="28"/>
      <c r="AG276" s="28"/>
      <c r="AH276" s="122">
        <f>+'廃棄物事業経費（歳入）'!B276</f>
        <v>0</v>
      </c>
      <c r="AI276" s="2">
        <v>276</v>
      </c>
    </row>
    <row r="277" spans="2:35" ht="14.25" hidden="1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AC277" s="28"/>
      <c r="AD277" s="28"/>
      <c r="AE277" s="28"/>
      <c r="AF277" s="28"/>
      <c r="AG277" s="28"/>
      <c r="AH277" s="122">
        <f>+'廃棄物事業経費（歳入）'!B277</f>
        <v>0</v>
      </c>
      <c r="AI277" s="2">
        <v>277</v>
      </c>
    </row>
    <row r="278" spans="2:35" ht="14.25" hidden="1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AC278" s="28"/>
      <c r="AD278" s="28"/>
      <c r="AE278" s="28"/>
      <c r="AF278" s="28"/>
      <c r="AG278" s="28"/>
      <c r="AH278" s="122">
        <f>+'廃棄物事業経費（歳入）'!B278</f>
        <v>0</v>
      </c>
      <c r="AI278" s="2">
        <v>278</v>
      </c>
    </row>
    <row r="279" spans="2:35" ht="14.25" hidden="1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AC279" s="28"/>
      <c r="AD279" s="28"/>
      <c r="AE279" s="28"/>
      <c r="AF279" s="28"/>
      <c r="AG279" s="28"/>
      <c r="AH279" s="122">
        <f>+'廃棄物事業経費（歳入）'!B279</f>
        <v>0</v>
      </c>
      <c r="AI279" s="2">
        <v>279</v>
      </c>
    </row>
    <row r="280" spans="2:35" ht="14.25" hidden="1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AC280" s="28"/>
      <c r="AD280" s="28"/>
      <c r="AE280" s="28"/>
      <c r="AF280" s="28"/>
      <c r="AG280" s="28"/>
      <c r="AH280" s="122">
        <f>+'廃棄物事業経費（歳入）'!B280</f>
        <v>0</v>
      </c>
      <c r="AI280" s="2">
        <v>280</v>
      </c>
    </row>
    <row r="281" spans="2:35" ht="14.25" hidden="1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AC281" s="28"/>
      <c r="AD281" s="28"/>
      <c r="AE281" s="28"/>
      <c r="AF281" s="28"/>
      <c r="AG281" s="28"/>
      <c r="AH281" s="122">
        <f>+'廃棄物事業経費（歳入）'!B281</f>
        <v>0</v>
      </c>
      <c r="AI281" s="2">
        <v>281</v>
      </c>
    </row>
    <row r="282" spans="2:35" ht="14.25" hidden="1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AC282" s="28"/>
      <c r="AD282" s="28"/>
      <c r="AE282" s="28"/>
      <c r="AF282" s="28"/>
      <c r="AG282" s="28"/>
      <c r="AH282" s="122">
        <f>+'廃棄物事業経費（歳入）'!B282</f>
        <v>0</v>
      </c>
      <c r="AI282" s="2">
        <v>282</v>
      </c>
    </row>
    <row r="283" spans="2:35" ht="14.25" hidden="1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AC283" s="28"/>
      <c r="AD283" s="28"/>
      <c r="AE283" s="28"/>
      <c r="AF283" s="28"/>
      <c r="AG283" s="28"/>
      <c r="AH283" s="122">
        <f>+'廃棄物事業経費（歳入）'!B283</f>
        <v>0</v>
      </c>
      <c r="AI283" s="2">
        <v>283</v>
      </c>
    </row>
    <row r="284" spans="2:35" ht="14.25" hidden="1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AC284" s="28"/>
      <c r="AD284" s="28"/>
      <c r="AE284" s="28"/>
      <c r="AF284" s="28"/>
      <c r="AG284" s="28"/>
      <c r="AH284" s="122">
        <f>+'廃棄物事業経費（歳入）'!B284</f>
        <v>0</v>
      </c>
      <c r="AI284" s="2">
        <v>284</v>
      </c>
    </row>
    <row r="285" spans="2:35" ht="14.25" hidden="1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AC285" s="28"/>
      <c r="AD285" s="28"/>
      <c r="AE285" s="28"/>
      <c r="AF285" s="28"/>
      <c r="AG285" s="28"/>
      <c r="AH285" s="122">
        <f>+'廃棄物事業経費（歳入）'!B285</f>
        <v>0</v>
      </c>
      <c r="AI285" s="2">
        <v>285</v>
      </c>
    </row>
    <row r="286" spans="2:35" ht="14.25" hidden="1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AC286" s="28"/>
      <c r="AD286" s="28"/>
      <c r="AE286" s="28"/>
      <c r="AF286" s="28"/>
      <c r="AG286" s="28"/>
      <c r="AH286" s="122">
        <f>+'廃棄物事業経費（歳入）'!B286</f>
        <v>0</v>
      </c>
      <c r="AI286" s="2">
        <v>286</v>
      </c>
    </row>
    <row r="287" spans="2:35" ht="14.25" hidden="1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AC287" s="28"/>
      <c r="AD287" s="28"/>
      <c r="AE287" s="28"/>
      <c r="AF287" s="28"/>
      <c r="AG287" s="28"/>
      <c r="AH287" s="122">
        <f>+'廃棄物事業経費（歳入）'!B287</f>
        <v>0</v>
      </c>
      <c r="AI287" s="2">
        <v>287</v>
      </c>
    </row>
    <row r="288" spans="2:35" ht="14.25" hidden="1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AC288" s="28"/>
      <c r="AD288" s="28"/>
      <c r="AE288" s="28"/>
      <c r="AF288" s="28"/>
      <c r="AG288" s="28"/>
      <c r="AH288" s="122">
        <f>+'廃棄物事業経費（歳入）'!B288</f>
        <v>0</v>
      </c>
      <c r="AI288" s="2">
        <v>288</v>
      </c>
    </row>
    <row r="289" spans="2:35" ht="14.25" hidden="1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AC289" s="28"/>
      <c r="AD289" s="28"/>
      <c r="AE289" s="28"/>
      <c r="AF289" s="28"/>
      <c r="AG289" s="28"/>
      <c r="AH289" s="122">
        <f>+'廃棄物事業経費（歳入）'!B289</f>
        <v>0</v>
      </c>
      <c r="AI289" s="2">
        <v>289</v>
      </c>
    </row>
    <row r="290" spans="2:35" ht="14.25" hidden="1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AC290" s="28"/>
      <c r="AD290" s="28"/>
      <c r="AE290" s="28"/>
      <c r="AF290" s="28"/>
      <c r="AG290" s="28"/>
      <c r="AH290" s="122">
        <f>+'廃棄物事業経費（歳入）'!B290</f>
        <v>0</v>
      </c>
      <c r="AI290" s="2">
        <v>290</v>
      </c>
    </row>
    <row r="291" spans="2:35" ht="14.25" hidden="1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AC291" s="28"/>
      <c r="AD291" s="28"/>
      <c r="AE291" s="28"/>
      <c r="AF291" s="28"/>
      <c r="AG291" s="28"/>
      <c r="AH291" s="122">
        <f>+'廃棄物事業経費（歳入）'!B291</f>
        <v>0</v>
      </c>
      <c r="AI291" s="2">
        <v>291</v>
      </c>
    </row>
    <row r="292" spans="2:35" ht="14.25" hidden="1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AC292" s="28"/>
      <c r="AD292" s="28"/>
      <c r="AE292" s="28"/>
      <c r="AF292" s="28"/>
      <c r="AG292" s="28"/>
      <c r="AH292" s="122">
        <f>+'廃棄物事業経費（歳入）'!B292</f>
        <v>0</v>
      </c>
      <c r="AI292" s="2">
        <v>292</v>
      </c>
    </row>
    <row r="293" spans="2:35" ht="14.25" hidden="1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AC293" s="28"/>
      <c r="AD293" s="28"/>
      <c r="AE293" s="28"/>
      <c r="AF293" s="28"/>
      <c r="AG293" s="28"/>
      <c r="AH293" s="122">
        <f>+'廃棄物事業経費（歳入）'!B293</f>
        <v>0</v>
      </c>
      <c r="AI293" s="2">
        <v>293</v>
      </c>
    </row>
    <row r="294" spans="2:35" ht="14.25" hidden="1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AC294" s="28"/>
      <c r="AD294" s="28"/>
      <c r="AE294" s="28"/>
      <c r="AF294" s="28"/>
      <c r="AG294" s="28"/>
      <c r="AH294" s="122">
        <f>+'廃棄物事業経費（歳入）'!B294</f>
        <v>0</v>
      </c>
      <c r="AI294" s="2">
        <v>294</v>
      </c>
    </row>
    <row r="295" spans="2:35" ht="14.25" hidden="1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AC295" s="28"/>
      <c r="AD295" s="28"/>
      <c r="AE295" s="28"/>
      <c r="AF295" s="28"/>
      <c r="AG295" s="28"/>
      <c r="AH295" s="122">
        <f>+'廃棄物事業経費（歳入）'!B295</f>
        <v>0</v>
      </c>
      <c r="AI295" s="2">
        <v>295</v>
      </c>
    </row>
    <row r="296" spans="2:35" ht="14.25" hidden="1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AC296" s="28"/>
      <c r="AD296" s="28"/>
      <c r="AE296" s="28"/>
      <c r="AF296" s="28"/>
      <c r="AG296" s="28"/>
      <c r="AH296" s="122">
        <f>+'廃棄物事業経費（歳入）'!B296</f>
        <v>0</v>
      </c>
      <c r="AI296" s="2">
        <v>296</v>
      </c>
    </row>
    <row r="297" spans="2:35" ht="14.25" hidden="1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AC297" s="28"/>
      <c r="AD297" s="28"/>
      <c r="AE297" s="28"/>
      <c r="AF297" s="28"/>
      <c r="AG297" s="28"/>
      <c r="AH297" s="122">
        <f>+'廃棄物事業経費（歳入）'!B297</f>
        <v>0</v>
      </c>
      <c r="AI297" s="2">
        <v>297</v>
      </c>
    </row>
    <row r="298" spans="2:35" ht="14.25" hidden="1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AC298" s="28"/>
      <c r="AD298" s="28"/>
      <c r="AE298" s="28"/>
      <c r="AF298" s="28"/>
      <c r="AG298" s="28"/>
      <c r="AH298" s="122">
        <f>+'廃棄物事業経費（歳入）'!B298</f>
        <v>0</v>
      </c>
      <c r="AI298" s="2">
        <v>298</v>
      </c>
    </row>
    <row r="299" spans="2:35" ht="14.25" hidden="1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AC299" s="28"/>
      <c r="AD299" s="28"/>
      <c r="AE299" s="28"/>
      <c r="AF299" s="28"/>
      <c r="AG299" s="28"/>
      <c r="AH299" s="122">
        <f>+'廃棄物事業経費（歳入）'!B299</f>
        <v>0</v>
      </c>
      <c r="AI299" s="2">
        <v>299</v>
      </c>
    </row>
    <row r="300" spans="2:35" ht="14.25" hidden="1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AC300" s="28"/>
      <c r="AD300" s="28"/>
      <c r="AE300" s="28"/>
      <c r="AF300" s="28"/>
      <c r="AG300" s="28"/>
      <c r="AH300" s="122">
        <f>+'廃棄物事業経費（歳入）'!B300</f>
        <v>0</v>
      </c>
      <c r="AI300" s="2">
        <v>300</v>
      </c>
    </row>
    <row r="301" ht="14.25" hidden="1"/>
    <row r="302" ht="14.25" hidden="1"/>
    <row r="303" ht="14.25" hidden="1"/>
    <row r="304" ht="14.25" hidden="1"/>
    <row r="305" ht="14.25" hidden="1"/>
    <row r="306" ht="14.25" hidden="1"/>
    <row r="307" ht="14.25" hidden="1"/>
    <row r="308" ht="14.25" hidden="1"/>
    <row r="309" ht="14.25" hidden="1"/>
    <row r="310" ht="14.25" hidden="1"/>
    <row r="311" ht="14.25" hidden="1"/>
    <row r="312" ht="14.25" hidden="1"/>
    <row r="313" ht="14.25" hidden="1"/>
    <row r="314" ht="14.25" hidden="1"/>
    <row r="315" ht="14.25" hidden="1"/>
    <row r="316" ht="14.25" hidden="1"/>
    <row r="317" ht="14.25" hidden="1"/>
    <row r="318" ht="14.25" hidden="1"/>
    <row r="319" ht="14.25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  <row r="353" ht="14.25" hidden="1"/>
    <row r="354" ht="14.25" hidden="1"/>
    <row r="355" ht="14.25" hidden="1"/>
    <row r="356" ht="14.25" hidden="1"/>
    <row r="357" ht="14.25" hidden="1"/>
    <row r="358" ht="14.25" hidden="1"/>
    <row r="359" ht="14.25" hidden="1"/>
    <row r="360" ht="14.25" hidden="1"/>
    <row r="361" ht="14.25" hidden="1"/>
    <row r="362" ht="14.25" hidden="1"/>
    <row r="363" ht="14.25" hidden="1"/>
    <row r="364" ht="14.25" hidden="1"/>
    <row r="365" ht="14.25" hidden="1"/>
    <row r="366" ht="14.25" hidden="1"/>
    <row r="367" ht="14.25" hidden="1"/>
    <row r="368" ht="14.25" hidden="1"/>
    <row r="369" ht="14.25" hidden="1"/>
    <row r="370" ht="14.25" hidden="1"/>
    <row r="371" ht="14.25" hidden="1"/>
    <row r="372" ht="14.25" hidden="1"/>
    <row r="373" ht="14.25" hidden="1"/>
    <row r="374" ht="14.25" hidden="1"/>
    <row r="375" ht="14.25" hidden="1"/>
    <row r="376" ht="14.25" hidden="1"/>
    <row r="377" ht="14.25" hidden="1"/>
    <row r="378" ht="14.25" hidden="1"/>
    <row r="379" ht="14.25" hidden="1"/>
    <row r="380" ht="14.25" hidden="1"/>
    <row r="381" ht="14.25" hidden="1"/>
    <row r="382" ht="14.25" hidden="1"/>
    <row r="383" ht="14.25" hidden="1"/>
    <row r="384" ht="14.25" hidden="1"/>
    <row r="385" ht="14.25" hidden="1"/>
    <row r="386" ht="14.25" hidden="1"/>
    <row r="387" ht="14.25" hidden="1"/>
    <row r="388" ht="14.25" hidden="1"/>
    <row r="389" ht="14.25" hidden="1"/>
    <row r="390" ht="14.25" hidden="1"/>
    <row r="391" ht="14.25" hidden="1"/>
    <row r="392" ht="14.25" hidden="1"/>
    <row r="393" ht="14.25" hidden="1"/>
    <row r="394" ht="14.25" hidden="1"/>
    <row r="395" ht="14.25" hidden="1"/>
    <row r="396" ht="14.25" hidden="1"/>
    <row r="397" ht="14.25" hidden="1"/>
    <row r="398" ht="14.25" hidden="1"/>
    <row r="399" ht="14.25" hidden="1"/>
    <row r="400" ht="14.25" hidden="1"/>
    <row r="401" ht="14.25" hidden="1"/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  <row r="409" ht="14.25" hidden="1"/>
    <row r="410" ht="14.25" hidden="1"/>
    <row r="411" ht="14.25" hidden="1"/>
    <row r="412" ht="14.25" hidden="1"/>
    <row r="413" ht="14.25" hidden="1"/>
    <row r="414" ht="14.25" hidden="1"/>
    <row r="415" ht="14.25" hidden="1"/>
    <row r="416" ht="14.25" hidden="1"/>
    <row r="417" ht="14.25" hidden="1"/>
    <row r="418" ht="14.25" hidden="1"/>
    <row r="419" ht="14.25" hidden="1"/>
    <row r="420" ht="14.25" hidden="1"/>
    <row r="421" ht="14.25" hidden="1"/>
    <row r="422" ht="14.25" hidden="1"/>
    <row r="423" ht="14.25" hidden="1"/>
    <row r="424" ht="14.25" hidden="1"/>
    <row r="425" ht="14.25" hidden="1"/>
    <row r="426" ht="14.25" hidden="1"/>
    <row r="427" ht="14.25" hidden="1"/>
    <row r="428" ht="14.25" hidden="1"/>
    <row r="429" ht="14.25" hidden="1"/>
    <row r="430" ht="14.25" hidden="1"/>
    <row r="431" ht="14.25" hidden="1"/>
    <row r="432" ht="14.25" hidden="1"/>
    <row r="433" ht="14.25" hidden="1"/>
    <row r="434" ht="14.25" hidden="1"/>
    <row r="435" ht="14.25" hidden="1"/>
    <row r="436" ht="14.25" hidden="1"/>
    <row r="437" ht="14.25" hidden="1"/>
    <row r="438" ht="14.25" hidden="1"/>
    <row r="439" ht="14.25" hidden="1"/>
    <row r="440" ht="14.25" hidden="1"/>
    <row r="441" ht="14.25" hidden="1"/>
    <row r="442" ht="14.25" hidden="1"/>
    <row r="443" ht="14.25" hidden="1"/>
    <row r="444" ht="14.25" hidden="1"/>
    <row r="445" ht="14.25" hidden="1"/>
    <row r="446" ht="14.25" hidden="1"/>
    <row r="447" ht="14.25" hidden="1"/>
    <row r="448" ht="14.25" hidden="1"/>
    <row r="449" ht="14.25" hidden="1"/>
    <row r="450" ht="14.25" hidden="1"/>
    <row r="451" ht="14.25" hidden="1"/>
    <row r="452" ht="14.25" hidden="1"/>
    <row r="453" ht="14.25" hidden="1"/>
    <row r="454" ht="14.25" hidden="1"/>
    <row r="455" ht="14.25" hidden="1"/>
    <row r="456" ht="14.25" hidden="1"/>
    <row r="457" ht="14.25" hidden="1"/>
    <row r="458" ht="14.25" hidden="1"/>
    <row r="459" ht="14.25" hidden="1"/>
    <row r="460" ht="14.25" hidden="1"/>
    <row r="461" ht="14.25" hidden="1"/>
    <row r="462" ht="14.25" hidden="1"/>
    <row r="463" ht="14.25" hidden="1"/>
    <row r="464" ht="14.25" hidden="1"/>
    <row r="465" ht="14.25" hidden="1"/>
    <row r="466" ht="14.25" hidden="1"/>
    <row r="467" ht="14.25" hidden="1"/>
    <row r="468" ht="14.25" hidden="1"/>
    <row r="469" ht="14.25" hidden="1"/>
    <row r="470" ht="14.25" hidden="1"/>
    <row r="471" ht="14.25" hidden="1"/>
    <row r="472" ht="14.25" hidden="1"/>
    <row r="473" ht="14.25" hidden="1"/>
    <row r="474" ht="14.25" hidden="1"/>
    <row r="475" ht="14.25" hidden="1"/>
    <row r="476" ht="14.25" hidden="1"/>
    <row r="477" ht="14.25" hidden="1"/>
    <row r="478" ht="14.25" hidden="1"/>
    <row r="479" ht="14.25" hidden="1"/>
    <row r="480" ht="14.25" hidden="1"/>
    <row r="481" ht="14.25" hidden="1"/>
    <row r="482" ht="14.25" hidden="1"/>
    <row r="483" ht="14.25" hidden="1"/>
    <row r="484" ht="14.25" hidden="1"/>
    <row r="485" ht="14.25" hidden="1"/>
    <row r="486" ht="14.25" hidden="1"/>
    <row r="487" ht="14.25" hidden="1"/>
    <row r="488" ht="14.25" hidden="1"/>
    <row r="489" ht="14.25" hidden="1"/>
    <row r="490" ht="14.25" hidden="1"/>
    <row r="491" ht="14.25" hidden="1"/>
    <row r="492" ht="14.25" hidden="1"/>
    <row r="493" ht="14.25" hidden="1"/>
    <row r="494" ht="14.25" hidden="1"/>
    <row r="495" ht="14.25" hidden="1"/>
    <row r="496" ht="14.25" hidden="1"/>
    <row r="497" ht="14.25" hidden="1"/>
    <row r="498" ht="14.25" hidden="1"/>
    <row r="499" ht="14.25" hidden="1"/>
    <row r="500" ht="14.25" hidden="1"/>
    <row r="501" ht="14.25" hidden="1"/>
    <row r="502" ht="14.25" hidden="1"/>
    <row r="503" ht="14.25" hidden="1"/>
    <row r="504" ht="14.25" hidden="1"/>
    <row r="505" ht="14.25" hidden="1"/>
    <row r="506" ht="14.25" hidden="1"/>
    <row r="507" ht="14.25" hidden="1"/>
    <row r="508" ht="14.25" hidden="1"/>
    <row r="509" ht="14.25" hidden="1"/>
    <row r="510" ht="14.25" hidden="1"/>
    <row r="511" ht="14.25" hidden="1"/>
    <row r="512" ht="14.25" hidden="1"/>
    <row r="513" ht="14.25" hidden="1"/>
    <row r="514" ht="14.25" hidden="1"/>
    <row r="515" ht="14.25" hidden="1"/>
    <row r="516" ht="14.25" hidden="1"/>
    <row r="517" ht="14.25" hidden="1"/>
    <row r="518" ht="14.25" hidden="1"/>
    <row r="519" ht="14.25" hidden="1"/>
    <row r="520" ht="14.25" hidden="1"/>
    <row r="521" ht="14.25" hidden="1"/>
    <row r="522" ht="14.25" hidden="1"/>
    <row r="523" ht="14.25" hidden="1"/>
    <row r="524" ht="14.25" hidden="1"/>
    <row r="525" ht="14.25" hidden="1"/>
    <row r="526" ht="14.25" hidden="1"/>
    <row r="527" ht="14.25" hidden="1"/>
    <row r="528" ht="14.25" hidden="1"/>
    <row r="529" ht="14.25" hidden="1"/>
    <row r="530" ht="14.25" hidden="1"/>
    <row r="531" ht="14.25" hidden="1"/>
    <row r="532" ht="14.25" hidden="1"/>
    <row r="533" ht="14.25" hidden="1"/>
    <row r="534" ht="14.25" hidden="1"/>
    <row r="535" ht="14.25" hidden="1"/>
    <row r="536" ht="14.25" hidden="1"/>
    <row r="537" ht="14.25" hidden="1"/>
    <row r="538" ht="14.25" hidden="1"/>
    <row r="539" ht="14.25" hidden="1"/>
    <row r="540" ht="14.25" hidden="1"/>
    <row r="541" ht="14.25" hidden="1"/>
    <row r="542" ht="14.25" hidden="1"/>
    <row r="543" ht="14.25" hidden="1"/>
    <row r="544" ht="14.25" hidden="1"/>
    <row r="545" ht="14.25" hidden="1"/>
    <row r="546" ht="14.25" hidden="1"/>
    <row r="547" ht="14.25" hidden="1"/>
    <row r="548" ht="14.25" hidden="1"/>
    <row r="549" ht="14.25" hidden="1"/>
    <row r="550" ht="14.25" hidden="1"/>
    <row r="551" ht="14.25" hidden="1"/>
    <row r="552" ht="14.25" hidden="1"/>
    <row r="553" ht="14.25" hidden="1"/>
    <row r="554" ht="14.25" hidden="1"/>
    <row r="555" ht="14.25" hidden="1"/>
    <row r="556" ht="14.25" hidden="1"/>
    <row r="557" ht="14.25" hidden="1"/>
    <row r="558" ht="14.25" hidden="1"/>
    <row r="559" ht="14.25" hidden="1"/>
    <row r="560" ht="14.25" hidden="1"/>
    <row r="561" ht="14.25" hidden="1"/>
    <row r="562" ht="14.25" hidden="1"/>
    <row r="563" ht="14.25" hidden="1"/>
    <row r="564" ht="14.25" hidden="1"/>
    <row r="565" ht="14.25" hidden="1"/>
    <row r="566" ht="14.25" hidden="1"/>
    <row r="567" ht="14.25" hidden="1"/>
    <row r="568" ht="14.25" hidden="1"/>
    <row r="569" ht="14.25" hidden="1"/>
    <row r="570" ht="14.25" hidden="1"/>
    <row r="571" ht="14.25" hidden="1"/>
    <row r="572" ht="14.25" hidden="1"/>
    <row r="573" ht="14.25" hidden="1"/>
    <row r="574" ht="14.25" hidden="1"/>
    <row r="575" ht="14.25" hidden="1"/>
    <row r="576" ht="14.25" hidden="1"/>
    <row r="577" ht="14.25" hidden="1"/>
    <row r="578" ht="14.25" hidden="1"/>
    <row r="579" ht="14.25" hidden="1"/>
    <row r="580" ht="14.25" hidden="1"/>
    <row r="581" ht="14.25" hidden="1"/>
    <row r="582" ht="14.25" hidden="1"/>
    <row r="583" ht="14.25" hidden="1"/>
    <row r="584" ht="14.25" hidden="1"/>
    <row r="585" ht="14.25" hidden="1"/>
    <row r="586" ht="14.25" hidden="1"/>
    <row r="587" ht="14.25" hidden="1"/>
    <row r="588" ht="14.25" hidden="1"/>
    <row r="589" ht="14.25" hidden="1"/>
    <row r="590" ht="14.25" hidden="1"/>
    <row r="591" ht="14.25" hidden="1"/>
    <row r="592" ht="14.25" hidden="1"/>
    <row r="593" ht="14.25" hidden="1"/>
    <row r="594" ht="14.25" hidden="1"/>
    <row r="595" ht="14.25" hidden="1"/>
    <row r="596" ht="14.25" hidden="1"/>
    <row r="597" ht="14.25" hidden="1"/>
    <row r="598" ht="14.25" hidden="1"/>
    <row r="599" ht="14.25" hidden="1"/>
    <row r="600" ht="14.25" hidden="1"/>
    <row r="601" ht="14.25" hidden="1"/>
    <row r="602" ht="14.25" hidden="1"/>
    <row r="603" ht="14.25" hidden="1"/>
    <row r="604" ht="14.25" hidden="1"/>
    <row r="605" ht="14.25" hidden="1"/>
    <row r="606" ht="14.25" hidden="1"/>
    <row r="607" ht="14.25" hidden="1"/>
    <row r="608" ht="14.25" hidden="1"/>
    <row r="609" ht="14.25" hidden="1"/>
    <row r="610" ht="14.25" hidden="1"/>
    <row r="611" ht="14.25" hidden="1"/>
    <row r="612" ht="14.25" hidden="1"/>
    <row r="613" ht="14.25" hidden="1"/>
    <row r="614" ht="14.25" hidden="1"/>
    <row r="615" ht="14.25" hidden="1"/>
    <row r="616" ht="14.25" hidden="1"/>
    <row r="617" ht="14.25" hidden="1"/>
    <row r="618" ht="14.25" hidden="1"/>
    <row r="619" ht="14.25" hidden="1"/>
    <row r="620" ht="14.25" hidden="1"/>
    <row r="621" ht="14.25" hidden="1"/>
    <row r="622" ht="14.25" hidden="1"/>
    <row r="623" ht="14.25" hidden="1"/>
    <row r="624" ht="14.25" hidden="1"/>
    <row r="625" ht="14.25" hidden="1"/>
    <row r="626" ht="14.25" hidden="1"/>
    <row r="627" ht="14.25" hidden="1"/>
    <row r="628" ht="14.25" hidden="1"/>
    <row r="629" ht="14.25" hidden="1"/>
    <row r="630" ht="14.25" hidden="1"/>
    <row r="631" ht="14.25" hidden="1"/>
    <row r="632" ht="14.25" hidden="1"/>
    <row r="633" ht="14.25" hidden="1"/>
    <row r="634" ht="14.25" hidden="1"/>
    <row r="635" ht="14.25" hidden="1"/>
    <row r="636" ht="14.25" hidden="1"/>
    <row r="637" ht="14.25" hidden="1"/>
    <row r="638" ht="14.25" hidden="1"/>
    <row r="639" ht="14.25" hidden="1"/>
    <row r="640" ht="14.25" hidden="1"/>
    <row r="641" ht="14.25" hidden="1"/>
    <row r="642" ht="14.25" hidden="1"/>
    <row r="643" ht="14.25" hidden="1"/>
    <row r="644" ht="14.25" hidden="1"/>
    <row r="645" ht="14.25" hidden="1"/>
    <row r="646" ht="14.25" hidden="1"/>
    <row r="647" ht="14.25" hidden="1"/>
    <row r="648" ht="14.25" hidden="1"/>
    <row r="649" ht="14.25" hidden="1"/>
    <row r="650" ht="14.25" hidden="1"/>
    <row r="651" ht="14.25" hidden="1"/>
    <row r="652" ht="14.25" hidden="1"/>
    <row r="653" ht="14.25" hidden="1"/>
    <row r="654" ht="14.25" hidden="1"/>
    <row r="655" ht="14.25" hidden="1"/>
    <row r="656" ht="14.25" hidden="1"/>
    <row r="657" ht="14.25" hidden="1"/>
    <row r="658" ht="14.25" hidden="1"/>
    <row r="659" ht="14.25" hidden="1"/>
    <row r="660" ht="14.25" hidden="1"/>
    <row r="661" ht="14.25" hidden="1"/>
    <row r="662" ht="14.25" hidden="1"/>
    <row r="663" ht="14.25" hidden="1"/>
    <row r="664" ht="14.25" hidden="1"/>
    <row r="665" ht="14.25" hidden="1"/>
    <row r="666" ht="14.25" hidden="1"/>
    <row r="667" ht="14.25" hidden="1"/>
    <row r="668" ht="14.25" hidden="1"/>
    <row r="669" ht="14.25" hidden="1"/>
    <row r="670" ht="14.25" hidden="1"/>
    <row r="671" ht="14.25" hidden="1"/>
    <row r="672" ht="14.25" hidden="1"/>
    <row r="673" ht="14.25" hidden="1"/>
    <row r="674" ht="14.25" hidden="1"/>
    <row r="675" ht="14.25" hidden="1"/>
    <row r="676" ht="14.25" hidden="1"/>
    <row r="677" ht="14.25" hidden="1"/>
    <row r="678" ht="14.25" hidden="1"/>
    <row r="679" ht="14.25" hidden="1"/>
    <row r="680" ht="14.25" hidden="1"/>
    <row r="681" ht="14.25" hidden="1"/>
    <row r="682" ht="14.25" hidden="1"/>
    <row r="683" ht="14.25" hidden="1"/>
    <row r="684" ht="14.25" hidden="1"/>
    <row r="685" ht="14.25" hidden="1"/>
    <row r="686" ht="14.25" hidden="1"/>
    <row r="687" ht="14.25" hidden="1"/>
    <row r="688" ht="14.25" hidden="1"/>
    <row r="689" ht="14.25" hidden="1"/>
    <row r="690" ht="14.25" hidden="1"/>
    <row r="691" ht="14.25" hidden="1"/>
    <row r="692" ht="14.25" hidden="1"/>
    <row r="693" ht="14.25" hidden="1"/>
    <row r="694" ht="14.25" hidden="1"/>
    <row r="695" ht="14.25" hidden="1"/>
    <row r="696" ht="14.25" hidden="1"/>
    <row r="697" ht="14.25" hidden="1"/>
    <row r="698" ht="14.25" hidden="1"/>
    <row r="699" ht="14.25" hidden="1"/>
    <row r="700" ht="14.25" hidden="1"/>
    <row r="701" ht="14.25" hidden="1"/>
    <row r="702" ht="14.25" hidden="1"/>
    <row r="703" ht="14.25" hidden="1"/>
    <row r="704" ht="14.25" hidden="1"/>
    <row r="705" ht="14.25" hidden="1"/>
    <row r="706" ht="14.25" hidden="1"/>
    <row r="707" ht="14.25" hidden="1"/>
    <row r="708" ht="14.25" hidden="1"/>
    <row r="709" ht="14.25" hidden="1"/>
    <row r="710" ht="14.25" hidden="1"/>
    <row r="711" ht="14.25" hidden="1"/>
    <row r="712" ht="14.25" hidden="1"/>
    <row r="713" ht="14.25" hidden="1"/>
    <row r="714" ht="14.25" hidden="1"/>
    <row r="715" ht="14.25" hidden="1"/>
    <row r="716" ht="14.25" hidden="1"/>
    <row r="717" ht="14.25" hidden="1"/>
    <row r="718" ht="14.25" hidden="1"/>
    <row r="719" ht="14.25" hidden="1"/>
    <row r="720" ht="14.25" hidden="1"/>
    <row r="721" ht="14.25" hidden="1"/>
    <row r="722" ht="14.25" hidden="1"/>
    <row r="723" ht="14.25" hidden="1"/>
    <row r="724" ht="14.25" hidden="1"/>
    <row r="725" ht="14.25" hidden="1"/>
    <row r="726" ht="14.25" hidden="1"/>
    <row r="727" ht="14.25" hidden="1"/>
    <row r="728" ht="14.25" hidden="1"/>
    <row r="729" ht="14.25" hidden="1"/>
    <row r="730" ht="14.25" hidden="1"/>
    <row r="731" ht="14.25" hidden="1"/>
    <row r="732" ht="14.25" hidden="1"/>
    <row r="733" ht="14.25" hidden="1"/>
    <row r="734" ht="14.25" hidden="1"/>
    <row r="735" ht="14.25" hidden="1"/>
    <row r="736" ht="14.25" hidden="1"/>
    <row r="737" ht="14.25" hidden="1"/>
    <row r="738" ht="14.25" hidden="1"/>
    <row r="739" ht="14.25" hidden="1"/>
    <row r="740" ht="14.25" hidden="1"/>
    <row r="741" ht="14.25" hidden="1"/>
    <row r="742" ht="14.25" hidden="1"/>
    <row r="743" ht="14.25" hidden="1"/>
    <row r="744" ht="14.25" hidden="1"/>
    <row r="745" ht="14.25" hidden="1"/>
    <row r="746" ht="14.25" hidden="1"/>
    <row r="747" ht="14.25" hidden="1"/>
    <row r="748" ht="14.25" hidden="1"/>
    <row r="749" ht="14.25" hidden="1"/>
    <row r="750" ht="14.25" hidden="1"/>
    <row r="751" ht="14.25" hidden="1"/>
    <row r="752" ht="14.25" hidden="1"/>
    <row r="753" ht="14.25" hidden="1"/>
    <row r="754" ht="14.25" hidden="1"/>
    <row r="755" ht="14.25" hidden="1"/>
    <row r="756" ht="14.25" hidden="1"/>
    <row r="757" ht="14.25" hidden="1"/>
    <row r="758" ht="14.25" hidden="1"/>
    <row r="759" ht="14.25" hidden="1"/>
    <row r="760" ht="14.25" hidden="1"/>
    <row r="761" ht="14.25" hidden="1"/>
    <row r="762" ht="14.25" hidden="1"/>
    <row r="763" ht="14.25" hidden="1"/>
    <row r="764" ht="14.25" hidden="1"/>
    <row r="765" ht="14.25" hidden="1"/>
    <row r="766" ht="14.25" hidden="1"/>
    <row r="767" ht="14.25" hidden="1"/>
    <row r="768" ht="14.25" hidden="1"/>
    <row r="769" ht="14.25" hidden="1"/>
    <row r="770" ht="14.25" hidden="1"/>
    <row r="771" ht="14.25" hidden="1"/>
    <row r="772" ht="14.25" hidden="1"/>
    <row r="773" ht="14.25" hidden="1"/>
    <row r="774" ht="14.25" hidden="1"/>
    <row r="775" ht="14.25" hidden="1"/>
    <row r="776" ht="14.25" hidden="1"/>
    <row r="777" ht="14.25" hidden="1"/>
    <row r="778" ht="14.25" hidden="1"/>
    <row r="779" ht="14.25" hidden="1"/>
    <row r="780" ht="14.25" hidden="1"/>
    <row r="781" ht="14.25" hidden="1"/>
    <row r="782" ht="14.25" hidden="1"/>
    <row r="783" ht="14.25" hidden="1"/>
    <row r="784" ht="14.25" hidden="1"/>
    <row r="785" ht="14.25" hidden="1"/>
    <row r="786" ht="14.25" hidden="1"/>
    <row r="787" ht="14.25" hidden="1"/>
    <row r="788" ht="14.25" hidden="1"/>
    <row r="789" ht="14.25" hidden="1"/>
    <row r="790" ht="14.25" hidden="1"/>
    <row r="791" ht="14.25" hidden="1"/>
    <row r="792" ht="14.25" hidden="1"/>
    <row r="793" ht="14.25" hidden="1"/>
    <row r="794" ht="14.25" hidden="1"/>
    <row r="795" ht="14.25" hidden="1"/>
    <row r="796" ht="14.25" hidden="1"/>
    <row r="797" ht="14.25" hidden="1"/>
    <row r="798" ht="14.25" hidden="1"/>
    <row r="799" ht="14.25" hidden="1"/>
    <row r="800" ht="14.25" hidden="1"/>
    <row r="801" ht="14.25" hidden="1"/>
    <row r="802" ht="14.25" hidden="1"/>
    <row r="803" ht="14.25" hidden="1"/>
    <row r="804" ht="14.25" hidden="1"/>
    <row r="805" ht="14.25" hidden="1"/>
    <row r="806" ht="14.25" hidden="1"/>
    <row r="807" ht="14.25" hidden="1"/>
    <row r="808" ht="14.25" hidden="1"/>
    <row r="809" ht="14.25" hidden="1"/>
    <row r="810" ht="14.25" hidden="1"/>
    <row r="811" ht="14.25" hidden="1"/>
    <row r="812" ht="14.25" hidden="1"/>
    <row r="813" ht="14.25" hidden="1"/>
    <row r="814" ht="14.25" hidden="1"/>
    <row r="815" ht="14.25" hidden="1"/>
    <row r="816" ht="14.25" hidden="1"/>
    <row r="817" ht="14.25" hidden="1"/>
    <row r="818" ht="14.25" hidden="1"/>
    <row r="819" ht="14.25" hidden="1"/>
    <row r="820" ht="14.25" hidden="1"/>
    <row r="821" ht="14.25" hidden="1"/>
    <row r="822" ht="14.25" hidden="1"/>
    <row r="823" ht="14.25" hidden="1"/>
    <row r="824" ht="14.25" hidden="1"/>
    <row r="825" ht="14.25" hidden="1"/>
    <row r="826" ht="14.25" hidden="1"/>
    <row r="827" ht="14.25" hidden="1"/>
    <row r="828" ht="14.25" hidden="1"/>
    <row r="829" ht="14.25" hidden="1"/>
    <row r="830" ht="14.25" hidden="1"/>
    <row r="831" ht="14.25" hidden="1"/>
    <row r="832" ht="14.25" hidden="1"/>
    <row r="833" ht="14.25" hidden="1"/>
    <row r="834" ht="14.25" hidden="1"/>
    <row r="835" ht="14.25" hidden="1"/>
    <row r="836" ht="14.25" hidden="1"/>
    <row r="837" ht="14.25" hidden="1"/>
    <row r="838" ht="14.25" hidden="1"/>
    <row r="839" ht="14.25" hidden="1"/>
    <row r="840" ht="14.25" hidden="1"/>
    <row r="841" ht="14.25" hidden="1"/>
    <row r="842" ht="14.25" hidden="1"/>
    <row r="843" ht="14.25" hidden="1"/>
    <row r="844" ht="14.25" hidden="1"/>
    <row r="845" ht="14.25" hidden="1"/>
    <row r="846" ht="14.25" hidden="1"/>
    <row r="847" ht="14.25" hidden="1"/>
    <row r="848" ht="14.25" hidden="1"/>
    <row r="849" ht="14.25" hidden="1"/>
    <row r="850" ht="14.25" hidden="1"/>
    <row r="851" ht="14.25" hidden="1"/>
    <row r="852" ht="14.25" hidden="1"/>
    <row r="853" ht="14.25" hidden="1"/>
    <row r="854" ht="14.25" hidden="1"/>
    <row r="855" ht="14.25" hidden="1"/>
    <row r="856" ht="14.25" hidden="1"/>
    <row r="857" ht="14.25" hidden="1"/>
    <row r="858" ht="14.25" hidden="1"/>
    <row r="859" ht="14.25" hidden="1"/>
    <row r="860" ht="14.25" hidden="1"/>
    <row r="861" ht="14.25" hidden="1"/>
    <row r="862" ht="14.25" hidden="1"/>
    <row r="863" ht="14.25" hidden="1"/>
    <row r="864" ht="14.25" hidden="1"/>
    <row r="865" ht="14.25" hidden="1"/>
    <row r="866" ht="14.25" hidden="1"/>
    <row r="867" ht="14.25" hidden="1"/>
    <row r="868" ht="14.25" hidden="1"/>
    <row r="869" ht="14.25" hidden="1"/>
    <row r="870" ht="14.25" hidden="1"/>
    <row r="871" ht="14.25" hidden="1"/>
    <row r="872" ht="14.25" hidden="1"/>
    <row r="873" ht="14.25" hidden="1"/>
    <row r="874" ht="14.25" hidden="1"/>
    <row r="875" ht="14.25" hidden="1"/>
    <row r="876" ht="14.25" hidden="1"/>
    <row r="877" ht="14.25" hidden="1"/>
    <row r="878" ht="14.25" hidden="1"/>
    <row r="879" ht="14.25" hidden="1"/>
    <row r="880" ht="14.25" hidden="1"/>
    <row r="881" ht="14.25" hidden="1"/>
    <row r="882" ht="14.25" hidden="1"/>
    <row r="883" ht="14.25" hidden="1"/>
    <row r="884" ht="14.25" hidden="1"/>
    <row r="885" ht="14.25" hidden="1"/>
    <row r="886" ht="14.25" hidden="1"/>
    <row r="887" ht="14.25" hidden="1"/>
    <row r="888" ht="14.25" hidden="1"/>
    <row r="889" ht="14.25" hidden="1"/>
    <row r="890" ht="14.25" hidden="1"/>
    <row r="891" ht="14.25" hidden="1"/>
    <row r="892" ht="14.25" hidden="1"/>
    <row r="893" ht="14.25" hidden="1"/>
    <row r="894" ht="14.25" hidden="1"/>
    <row r="895" ht="14.25" hidden="1"/>
    <row r="896" ht="14.25" hidden="1"/>
    <row r="897" ht="14.25" hidden="1"/>
    <row r="898" ht="14.25" hidden="1"/>
    <row r="899" ht="14.25" hidden="1"/>
    <row r="900" ht="14.25" hidden="1"/>
    <row r="901" ht="14.25" hidden="1"/>
    <row r="902" ht="14.25" hidden="1"/>
    <row r="903" ht="14.25" hidden="1"/>
    <row r="904" ht="14.25" hidden="1"/>
    <row r="905" ht="14.25" hidden="1"/>
    <row r="906" ht="14.25" hidden="1"/>
    <row r="907" ht="14.25" hidden="1"/>
    <row r="908" ht="14.25" hidden="1"/>
    <row r="909" ht="14.25" hidden="1"/>
    <row r="910" ht="14.25" hidden="1"/>
    <row r="911" ht="14.25" hidden="1"/>
    <row r="912" ht="14.25" hidden="1"/>
    <row r="913" ht="14.25" hidden="1"/>
    <row r="914" ht="14.25" hidden="1"/>
    <row r="915" ht="14.25" hidden="1"/>
    <row r="916" ht="14.25" hidden="1"/>
    <row r="917" ht="14.25" hidden="1"/>
    <row r="918" ht="14.25" hidden="1"/>
    <row r="919" ht="14.25" hidden="1"/>
    <row r="920" ht="14.25" hidden="1"/>
    <row r="921" ht="14.25" hidden="1"/>
    <row r="922" ht="14.25" hidden="1"/>
    <row r="923" ht="14.25" hidden="1"/>
    <row r="924" ht="14.25" hidden="1"/>
    <row r="925" ht="14.25" hidden="1"/>
    <row r="926" ht="14.25" hidden="1"/>
    <row r="927" ht="14.25" hidden="1"/>
    <row r="928" ht="14.25" hidden="1"/>
    <row r="929" ht="14.25" hidden="1"/>
    <row r="930" ht="14.25" hidden="1"/>
    <row r="931" ht="14.25" hidden="1"/>
    <row r="932" ht="14.25" hidden="1"/>
    <row r="933" ht="14.25" hidden="1"/>
    <row r="934" ht="14.25" hidden="1"/>
    <row r="935" ht="14.25" hidden="1"/>
    <row r="936" ht="14.25" hidden="1"/>
    <row r="937" ht="14.25" hidden="1"/>
    <row r="938" ht="14.25" hidden="1"/>
    <row r="939" ht="14.25" hidden="1"/>
    <row r="940" ht="14.25" hidden="1"/>
    <row r="941" ht="14.25" hidden="1"/>
    <row r="942" ht="14.25" hidden="1"/>
    <row r="943" ht="14.25" hidden="1"/>
    <row r="944" ht="14.25" hidden="1"/>
    <row r="945" ht="14.25" hidden="1"/>
    <row r="946" ht="14.25" hidden="1"/>
    <row r="947" ht="14.25" hidden="1"/>
    <row r="948" ht="14.25" hidden="1"/>
    <row r="949" ht="14.25" hidden="1"/>
    <row r="950" ht="14.25" hidden="1"/>
    <row r="951" ht="14.25" hidden="1"/>
    <row r="952" ht="14.25" hidden="1"/>
    <row r="953" ht="14.25" hidden="1"/>
    <row r="954" ht="14.25" hidden="1"/>
    <row r="955" ht="14.25" hidden="1"/>
    <row r="956" ht="14.25" hidden="1"/>
    <row r="957" ht="14.25" hidden="1"/>
    <row r="958" ht="14.25" hidden="1"/>
    <row r="959" ht="14.25" hidden="1"/>
    <row r="960" ht="14.25" hidden="1"/>
    <row r="961" ht="14.25" hidden="1"/>
    <row r="962" ht="14.25" hidden="1"/>
    <row r="963" ht="14.25" hidden="1"/>
    <row r="964" ht="14.25" hidden="1"/>
    <row r="965" ht="14.25" hidden="1"/>
    <row r="966" ht="14.25" hidden="1"/>
    <row r="967" ht="14.25" hidden="1"/>
    <row r="968" ht="14.25" hidden="1"/>
    <row r="969" ht="14.25" hidden="1"/>
    <row r="970" ht="14.25" hidden="1"/>
    <row r="971" ht="14.25" hidden="1"/>
    <row r="972" ht="14.25" hidden="1"/>
    <row r="973" ht="14.25" hidden="1"/>
    <row r="974" ht="14.25" hidden="1"/>
    <row r="975" ht="14.25" hidden="1"/>
    <row r="976" ht="14.25" hidden="1"/>
    <row r="977" ht="14.25" hidden="1"/>
    <row r="978" ht="14.25" hidden="1"/>
    <row r="979" ht="14.25" hidden="1"/>
    <row r="980" ht="14.25" hidden="1"/>
    <row r="981" ht="14.25" hidden="1"/>
    <row r="982" ht="14.25" hidden="1"/>
    <row r="983" ht="14.25" hidden="1"/>
    <row r="984" ht="14.25" hidden="1"/>
    <row r="985" ht="14.25" hidden="1"/>
    <row r="986" ht="14.25" hidden="1"/>
    <row r="987" ht="14.25" hidden="1"/>
    <row r="988" ht="14.25" hidden="1"/>
    <row r="989" ht="14.25" hidden="1"/>
    <row r="990" ht="14.25" hidden="1"/>
    <row r="991" ht="14.25" hidden="1"/>
    <row r="992" ht="14.25" hidden="1"/>
    <row r="993" ht="14.25" hidden="1"/>
    <row r="994" ht="14.25" hidden="1"/>
    <row r="995" ht="14.25" hidden="1"/>
    <row r="996" ht="14.25" hidden="1"/>
    <row r="997" ht="14.25" hidden="1"/>
    <row r="998" ht="14.25" hidden="1"/>
    <row r="999" ht="14.25" hidden="1"/>
    <row r="1000" ht="14.25" hidden="1"/>
    <row r="1001" ht="14.25" hidden="1"/>
    <row r="1002" ht="14.25" hidden="1"/>
    <row r="1003" ht="14.25" hidden="1"/>
    <row r="1004" ht="14.25" hidden="1"/>
    <row r="1005" ht="14.25" hidden="1"/>
    <row r="1006" ht="14.25" hidden="1"/>
    <row r="1007" ht="14.25" hidden="1"/>
    <row r="1008" ht="14.25" hidden="1"/>
    <row r="1009" ht="14.25" hidden="1"/>
    <row r="1010" ht="14.25" hidden="1"/>
    <row r="1011" ht="14.25" hidden="1"/>
    <row r="1012" ht="14.25" hidden="1"/>
    <row r="1013" ht="14.25" hidden="1"/>
    <row r="1014" ht="14.25" hidden="1"/>
    <row r="1015" ht="14.25" hidden="1"/>
    <row r="1016" ht="14.25" hidden="1"/>
    <row r="1017" ht="14.25" hidden="1"/>
    <row r="1018" ht="14.25" hidden="1"/>
    <row r="1019" ht="14.25" hidden="1"/>
    <row r="1020" ht="14.25" hidden="1"/>
    <row r="1021" ht="14.25" hidden="1"/>
    <row r="1022" ht="14.25" hidden="1"/>
    <row r="1023" ht="14.25" hidden="1"/>
    <row r="1024" ht="14.25" hidden="1"/>
    <row r="1025" ht="14.25" hidden="1"/>
    <row r="1026" ht="14.25" hidden="1"/>
    <row r="1027" ht="14.25" hidden="1"/>
    <row r="1028" ht="14.25" hidden="1"/>
    <row r="1029" ht="14.25" hidden="1"/>
    <row r="1030" ht="14.25" hidden="1"/>
    <row r="1031" ht="14.25" hidden="1"/>
    <row r="1032" ht="14.25" hidden="1"/>
    <row r="1033" ht="14.25" hidden="1"/>
    <row r="1034" ht="14.25" hidden="1"/>
    <row r="1035" ht="14.25" hidden="1"/>
    <row r="1036" ht="14.25" hidden="1"/>
    <row r="1037" ht="14.25" hidden="1"/>
    <row r="1038" ht="14.25" hidden="1"/>
    <row r="1039" ht="14.25" hidden="1"/>
    <row r="1040" ht="14.25" hidden="1"/>
    <row r="1041" ht="14.25" hidden="1"/>
    <row r="1042" ht="14.25" hidden="1"/>
    <row r="1043" ht="14.25" hidden="1"/>
    <row r="1044" ht="14.25" hidden="1"/>
    <row r="1045" ht="14.25" hidden="1"/>
    <row r="1046" ht="14.25" hidden="1"/>
    <row r="1047" ht="14.25" hidden="1"/>
    <row r="1048" ht="14.25" hidden="1"/>
    <row r="1049" ht="14.25" hidden="1"/>
    <row r="1050" ht="14.25" hidden="1"/>
    <row r="1051" ht="14.25" hidden="1"/>
    <row r="1052" ht="14.25" hidden="1"/>
    <row r="1053" ht="14.25" hidden="1"/>
    <row r="1054" ht="14.25" hidden="1"/>
    <row r="1055" ht="14.25" hidden="1"/>
    <row r="1056" ht="14.25" hidden="1"/>
    <row r="1057" ht="14.25" hidden="1"/>
    <row r="1058" ht="14.25" hidden="1"/>
    <row r="1059" ht="14.25" hidden="1"/>
    <row r="1060" ht="14.25" hidden="1"/>
    <row r="1061" ht="14.25" hidden="1"/>
    <row r="1062" ht="14.25" hidden="1"/>
    <row r="1063" ht="14.25" hidden="1"/>
    <row r="1064" ht="14.25" hidden="1"/>
    <row r="1065" ht="14.25" hidden="1"/>
    <row r="1066" ht="14.25" hidden="1"/>
    <row r="1067" ht="14.25" hidden="1"/>
    <row r="1068" ht="14.25" hidden="1"/>
    <row r="1069" ht="14.25" hidden="1"/>
    <row r="1070" ht="14.25" hidden="1"/>
    <row r="1071" ht="14.25" hidden="1"/>
    <row r="1072" ht="14.25" hidden="1"/>
    <row r="1073" ht="14.25" hidden="1"/>
    <row r="1074" ht="14.25" hidden="1"/>
    <row r="1075" ht="14.25" hidden="1"/>
    <row r="1076" ht="14.25" hidden="1"/>
    <row r="1077" ht="14.25" hidden="1"/>
    <row r="1078" ht="14.25" hidden="1"/>
    <row r="1079" ht="14.25" hidden="1"/>
    <row r="1080" ht="14.25" hidden="1"/>
    <row r="1081" ht="14.25" hidden="1"/>
    <row r="1082" ht="14.25" hidden="1"/>
    <row r="1083" ht="14.25" hidden="1"/>
    <row r="1084" ht="14.25" hidden="1"/>
    <row r="1085" ht="14.25" hidden="1"/>
    <row r="1086" ht="14.25" hidden="1"/>
    <row r="1087" ht="14.25" hidden="1"/>
    <row r="1088" ht="14.25" hidden="1"/>
    <row r="1089" ht="14.25" hidden="1"/>
    <row r="1090" ht="14.25" hidden="1"/>
    <row r="1091" ht="14.25" hidden="1"/>
    <row r="1092" ht="14.25" hidden="1"/>
    <row r="1093" ht="14.25" hidden="1"/>
    <row r="1094" ht="14.25" hidden="1"/>
    <row r="1095" ht="14.25" hidden="1"/>
    <row r="1096" ht="14.25" hidden="1"/>
    <row r="1097" ht="14.25" hidden="1"/>
    <row r="1098" ht="14.25" hidden="1"/>
    <row r="1099" ht="14.25" hidden="1"/>
    <row r="1100" ht="14.25" hidden="1"/>
    <row r="1101" ht="14.25" hidden="1"/>
    <row r="1102" ht="14.25" hidden="1"/>
    <row r="1103" ht="14.25" hidden="1"/>
    <row r="1104" ht="14.25" hidden="1"/>
    <row r="1105" ht="14.25" hidden="1"/>
    <row r="1106" ht="14.25" hidden="1"/>
    <row r="1107" ht="14.25" hidden="1"/>
    <row r="1108" ht="14.25" hidden="1"/>
    <row r="1109" ht="14.25" hidden="1"/>
    <row r="1110" ht="14.25" hidden="1"/>
    <row r="1111" ht="14.25" hidden="1"/>
    <row r="1112" ht="14.25" hidden="1"/>
    <row r="1113" ht="14.25" hidden="1"/>
    <row r="1114" ht="14.25" hidden="1"/>
    <row r="1115" ht="14.25" hidden="1"/>
    <row r="1116" ht="14.25" hidden="1"/>
    <row r="1117" ht="14.25" hidden="1"/>
    <row r="1118" ht="14.25" hidden="1"/>
    <row r="1119" ht="14.25" hidden="1"/>
    <row r="1120" ht="14.25" hidden="1"/>
    <row r="1121" ht="14.25" hidden="1"/>
    <row r="1122" ht="14.25" hidden="1"/>
    <row r="1123" ht="14.25" hidden="1"/>
    <row r="1124" ht="14.25" hidden="1"/>
    <row r="1125" ht="14.25" hidden="1"/>
    <row r="1126" ht="14.25" hidden="1"/>
    <row r="1127" ht="14.25" hidden="1"/>
    <row r="1128" ht="14.25" hidden="1"/>
    <row r="1129" ht="14.25" hidden="1"/>
    <row r="1130" ht="14.25" hidden="1"/>
    <row r="1131" ht="14.25" hidden="1"/>
    <row r="1132" ht="14.25" hidden="1"/>
    <row r="1133" ht="14.25" hidden="1"/>
    <row r="1134" ht="14.25" hidden="1"/>
    <row r="1135" ht="14.25" hidden="1"/>
    <row r="1136" ht="14.25" hidden="1"/>
    <row r="1137" ht="14.25" hidden="1"/>
    <row r="1138" ht="14.25" hidden="1"/>
    <row r="1139" ht="14.25" hidden="1"/>
    <row r="1140" ht="14.25" hidden="1"/>
    <row r="1141" ht="14.25" hidden="1"/>
    <row r="1142" ht="14.25" hidden="1"/>
    <row r="1143" ht="14.25" hidden="1"/>
    <row r="1144" ht="14.25" hidden="1"/>
    <row r="1145" ht="14.25" hidden="1"/>
    <row r="1146" ht="14.25" hidden="1"/>
    <row r="1147" ht="14.25" hidden="1"/>
    <row r="1148" ht="14.25" hidden="1"/>
    <row r="1149" ht="14.25" hidden="1"/>
    <row r="1150" ht="14.25" hidden="1"/>
    <row r="1151" ht="14.25" hidden="1"/>
    <row r="1152" ht="14.25" hidden="1"/>
    <row r="1153" ht="14.25" hidden="1"/>
    <row r="1154" ht="14.25" hidden="1"/>
    <row r="1155" ht="14.25" hidden="1"/>
    <row r="1156" ht="14.25" hidden="1"/>
    <row r="1157" ht="14.25" hidden="1"/>
    <row r="1158" ht="14.25" hidden="1"/>
    <row r="1159" ht="14.25" hidden="1"/>
    <row r="1160" ht="14.25" hidden="1"/>
    <row r="1161" ht="14.25" hidden="1"/>
    <row r="1162" ht="14.25" hidden="1"/>
    <row r="1163" ht="14.25" hidden="1"/>
    <row r="1164" ht="14.25" hidden="1"/>
    <row r="1165" ht="14.25" hidden="1"/>
    <row r="1166" ht="14.25" hidden="1"/>
    <row r="1167" ht="14.25" hidden="1"/>
    <row r="1168" ht="14.25" hidden="1"/>
    <row r="1169" ht="14.25" hidden="1"/>
    <row r="1170" ht="14.25" hidden="1"/>
    <row r="1171" ht="14.25" hidden="1"/>
    <row r="1172" ht="14.25" hidden="1"/>
    <row r="1173" ht="14.25" hidden="1"/>
    <row r="1174" ht="14.25" hidden="1"/>
    <row r="1175" ht="14.25" hidden="1"/>
    <row r="1176" ht="14.25" hidden="1"/>
    <row r="1177" ht="14.25" hidden="1"/>
    <row r="1178" ht="14.25" hidden="1"/>
    <row r="1179" ht="14.25" hidden="1"/>
    <row r="1180" ht="14.25" hidden="1"/>
    <row r="1181" ht="14.25" hidden="1"/>
    <row r="1182" ht="14.25" hidden="1"/>
    <row r="1183" ht="14.25" hidden="1"/>
    <row r="1184" ht="14.25" hidden="1"/>
    <row r="1185" ht="14.25" hidden="1"/>
    <row r="1186" ht="14.25" hidden="1"/>
    <row r="1187" ht="14.25" hidden="1"/>
    <row r="1188" ht="14.25" hidden="1"/>
    <row r="1189" ht="14.25" hidden="1"/>
    <row r="1190" ht="14.25" hidden="1"/>
    <row r="1191" ht="14.25" hidden="1"/>
    <row r="1192" ht="14.25" hidden="1"/>
    <row r="1193" ht="14.25" hidden="1"/>
    <row r="1194" ht="14.25" hidden="1"/>
    <row r="1195" ht="14.25" hidden="1"/>
    <row r="1196" ht="14.25" hidden="1"/>
    <row r="1197" ht="14.25" hidden="1"/>
    <row r="1198" ht="14.25" hidden="1"/>
    <row r="1199" ht="14.25" hidden="1"/>
    <row r="1200" ht="14.25" hidden="1"/>
    <row r="1201" ht="14.25" hidden="1"/>
    <row r="1202" ht="14.25" hidden="1"/>
    <row r="1203" ht="14.25" hidden="1"/>
    <row r="1204" ht="14.25" hidden="1"/>
    <row r="1205" ht="14.25" hidden="1"/>
    <row r="1206" ht="14.25" hidden="1"/>
    <row r="1207" ht="14.25" hidden="1"/>
    <row r="1208" ht="14.25" hidden="1"/>
    <row r="1209" ht="14.25" hidden="1"/>
    <row r="1210" ht="14.25" hidden="1"/>
    <row r="1211" ht="14.25" hidden="1"/>
    <row r="1212" ht="14.25" hidden="1"/>
    <row r="1213" ht="14.25" hidden="1"/>
    <row r="1214" ht="14.25" hidden="1"/>
    <row r="1215" ht="14.25" hidden="1"/>
    <row r="1216" ht="14.25" hidden="1"/>
    <row r="1217" ht="14.25" hidden="1"/>
    <row r="1218" ht="14.25" hidden="1"/>
    <row r="1219" ht="14.25" hidden="1"/>
    <row r="1220" ht="14.25" hidden="1"/>
    <row r="1221" ht="14.25" hidden="1"/>
    <row r="1222" ht="14.25" hidden="1"/>
    <row r="1223" ht="14.25" hidden="1"/>
    <row r="1224" ht="14.25" hidden="1"/>
    <row r="1225" ht="14.25" hidden="1"/>
    <row r="1226" ht="14.25" hidden="1"/>
    <row r="1227" ht="14.25" hidden="1"/>
    <row r="1228" ht="14.25" hidden="1"/>
    <row r="1229" ht="14.25" hidden="1"/>
    <row r="1230" ht="14.25" hidden="1"/>
    <row r="1231" ht="14.25" hidden="1"/>
    <row r="1232" ht="14.25" hidden="1"/>
    <row r="1233" ht="14.25" hidden="1"/>
    <row r="1234" ht="14.25" hidden="1"/>
    <row r="1235" ht="14.25" hidden="1"/>
    <row r="1236" ht="14.25" hidden="1"/>
    <row r="1237" ht="14.25" hidden="1"/>
    <row r="1238" ht="14.25" hidden="1"/>
    <row r="1239" ht="14.25" hidden="1"/>
    <row r="1240" ht="14.25" hidden="1"/>
    <row r="1241" ht="14.25" hidden="1"/>
    <row r="1242" ht="14.25" hidden="1"/>
    <row r="1243" ht="14.25" hidden="1"/>
    <row r="1244" ht="14.25" hidden="1"/>
    <row r="1245" ht="14.25" hidden="1"/>
    <row r="1246" ht="14.25" hidden="1"/>
    <row r="1247" ht="14.25" hidden="1"/>
    <row r="1248" ht="14.25" hidden="1"/>
    <row r="1249" ht="14.25" hidden="1"/>
    <row r="1250" ht="14.25" hidden="1"/>
    <row r="1251" ht="14.25" hidden="1"/>
    <row r="1252" ht="14.25" hidden="1"/>
    <row r="1253" ht="14.25" hidden="1"/>
    <row r="1254" ht="14.25" hidden="1"/>
    <row r="1255" ht="14.25" hidden="1"/>
    <row r="1256" ht="14.25" hidden="1"/>
    <row r="1257" ht="14.25" hidden="1"/>
    <row r="1258" ht="14.25" hidden="1"/>
    <row r="1259" ht="14.25" hidden="1"/>
    <row r="1260" ht="14.25" hidden="1"/>
    <row r="1261" ht="14.25" hidden="1"/>
    <row r="1262" ht="14.25" hidden="1"/>
    <row r="1263" ht="14.25" hidden="1"/>
    <row r="1264" ht="14.25" hidden="1"/>
    <row r="1265" ht="14.25" hidden="1"/>
    <row r="1266" ht="14.25" hidden="1"/>
    <row r="1267" ht="14.25" hidden="1"/>
    <row r="1268" ht="14.25" hidden="1"/>
    <row r="1269" ht="14.25" hidden="1"/>
    <row r="1270" ht="14.25" hidden="1"/>
    <row r="1271" ht="14.25" hidden="1"/>
    <row r="1272" ht="14.25" hidden="1"/>
    <row r="1273" ht="14.25" hidden="1"/>
    <row r="1274" ht="14.25" hidden="1"/>
    <row r="1275" ht="14.25" hidden="1"/>
    <row r="1276" ht="14.25" hidden="1"/>
    <row r="1277" ht="14.25" hidden="1"/>
    <row r="1278" ht="14.25" hidden="1"/>
    <row r="1279" ht="14.25" hidden="1"/>
    <row r="1280" ht="14.25" hidden="1"/>
    <row r="1281" ht="14.25" hidden="1"/>
    <row r="1282" ht="14.25" hidden="1"/>
    <row r="1283" ht="14.25" hidden="1"/>
    <row r="1284" ht="14.25" hidden="1"/>
    <row r="1285" ht="14.25" hidden="1"/>
    <row r="1286" ht="14.25" hidden="1"/>
    <row r="1287" ht="14.25" hidden="1"/>
    <row r="1288" ht="14.25" hidden="1"/>
    <row r="1289" ht="14.25" hidden="1"/>
    <row r="1290" ht="14.25" hidden="1"/>
    <row r="1291" ht="14.25" hidden="1"/>
    <row r="1292" ht="14.25" hidden="1"/>
    <row r="1293" ht="14.25" hidden="1"/>
    <row r="1294" ht="14.25" hidden="1"/>
    <row r="1295" ht="14.25" hidden="1"/>
    <row r="1296" ht="14.25" hidden="1"/>
    <row r="1297" ht="14.25" hidden="1"/>
    <row r="1298" ht="14.25" hidden="1"/>
    <row r="1299" ht="14.25" hidden="1"/>
    <row r="1300" ht="14.25" hidden="1"/>
    <row r="1301" ht="14.25" hidden="1"/>
    <row r="1302" ht="14.25" hidden="1"/>
    <row r="1303" ht="14.25" hidden="1"/>
    <row r="1304" ht="14.25" hidden="1"/>
    <row r="1305" ht="14.25" hidden="1"/>
    <row r="1306" ht="14.25" hidden="1"/>
    <row r="1307" ht="14.25" hidden="1"/>
    <row r="1308" ht="14.25" hidden="1"/>
    <row r="1309" ht="14.25" hidden="1"/>
    <row r="1310" ht="14.25" hidden="1"/>
    <row r="1311" ht="14.25" hidden="1"/>
    <row r="1312" ht="14.25" hidden="1"/>
    <row r="1313" ht="14.25" hidden="1"/>
    <row r="1314" ht="14.25" hidden="1"/>
    <row r="1315" ht="14.25" hidden="1"/>
    <row r="1316" ht="14.25" hidden="1"/>
    <row r="1317" ht="14.25" hidden="1"/>
    <row r="1318" ht="14.25" hidden="1"/>
    <row r="1319" ht="14.25" hidden="1"/>
    <row r="1320" ht="14.25" hidden="1"/>
    <row r="1321" ht="14.25" hidden="1"/>
    <row r="1322" ht="14.25" hidden="1"/>
    <row r="1323" ht="14.25" hidden="1"/>
    <row r="1324" ht="14.25" hidden="1"/>
    <row r="1325" ht="14.25" hidden="1"/>
    <row r="1326" ht="14.25" hidden="1"/>
    <row r="1327" ht="14.25" hidden="1"/>
    <row r="1328" ht="14.25" hidden="1"/>
    <row r="1329" ht="14.25" hidden="1"/>
    <row r="1330" ht="14.25" hidden="1"/>
    <row r="1331" ht="14.25" hidden="1"/>
    <row r="1332" ht="14.25" hidden="1"/>
    <row r="1333" ht="14.25" hidden="1"/>
    <row r="1334" ht="14.25" hidden="1"/>
    <row r="1335" ht="14.25" hidden="1"/>
    <row r="1336" ht="14.25" hidden="1"/>
    <row r="1337" ht="14.25" hidden="1"/>
    <row r="1338" ht="14.25" hidden="1"/>
    <row r="1339" ht="14.25" hidden="1"/>
    <row r="1340" ht="14.25" hidden="1"/>
    <row r="1341" ht="14.25" hidden="1"/>
    <row r="1342" ht="14.25" hidden="1"/>
    <row r="1343" ht="14.25" hidden="1"/>
    <row r="1344" ht="14.25" hidden="1"/>
    <row r="1345" ht="14.25" hidden="1"/>
    <row r="1346" ht="14.25" hidden="1"/>
    <row r="1347" ht="14.25" hidden="1"/>
    <row r="1348" ht="14.25" hidden="1"/>
    <row r="1349" ht="14.25" hidden="1"/>
    <row r="1350" ht="14.25" hidden="1"/>
    <row r="1351" ht="14.25" hidden="1"/>
    <row r="1352" ht="14.25" hidden="1"/>
    <row r="1353" ht="14.25" hidden="1"/>
    <row r="1354" ht="14.25" hidden="1"/>
    <row r="1355" ht="14.25" hidden="1"/>
    <row r="1356" ht="14.25" hidden="1"/>
    <row r="1357" ht="14.25" hidden="1"/>
    <row r="1358" ht="14.25" hidden="1"/>
    <row r="1359" ht="14.25" hidden="1"/>
    <row r="1360" ht="14.25" hidden="1"/>
    <row r="1361" ht="14.25" hidden="1"/>
    <row r="1362" ht="14.25" hidden="1"/>
    <row r="1363" ht="14.25" hidden="1"/>
    <row r="1364" ht="14.25" hidden="1"/>
    <row r="1365" ht="14.25" hidden="1"/>
    <row r="1366" ht="14.25" hidden="1"/>
    <row r="1367" ht="14.25" hidden="1"/>
    <row r="1368" ht="14.25" hidden="1"/>
    <row r="1369" ht="14.25" hidden="1"/>
    <row r="1370" ht="14.25" hidden="1"/>
    <row r="1371" ht="14.25" hidden="1"/>
    <row r="1372" ht="14.25" hidden="1"/>
    <row r="1373" ht="14.25" hidden="1"/>
    <row r="1374" ht="14.25" hidden="1"/>
    <row r="1375" ht="14.25" hidden="1"/>
    <row r="1376" ht="14.25" hidden="1"/>
    <row r="1377" ht="14.25" hidden="1"/>
    <row r="1378" ht="14.25" hidden="1"/>
    <row r="1379" ht="14.25" hidden="1"/>
    <row r="1380" ht="14.25" hidden="1"/>
    <row r="1381" ht="14.25" hidden="1"/>
    <row r="1382" ht="14.25" hidden="1"/>
    <row r="1383" ht="14.25" hidden="1"/>
    <row r="1384" ht="14.25" hidden="1"/>
    <row r="1385" ht="14.25" hidden="1"/>
    <row r="1386" ht="14.25" hidden="1"/>
    <row r="1387" ht="14.25" hidden="1"/>
    <row r="1388" ht="14.25" hidden="1"/>
    <row r="1389" ht="14.25" hidden="1"/>
    <row r="1390" ht="14.25" hidden="1"/>
    <row r="1391" ht="14.25" hidden="1"/>
    <row r="1392" ht="14.25" hidden="1"/>
    <row r="1393" ht="14.25" hidden="1"/>
    <row r="1394" ht="14.25" hidden="1"/>
    <row r="1395" ht="14.25" hidden="1"/>
    <row r="1396" ht="14.25" hidden="1"/>
    <row r="1397" ht="14.25" hidden="1"/>
    <row r="1398" ht="14.25" hidden="1"/>
    <row r="1399" ht="14.25" hidden="1"/>
    <row r="1400" ht="14.25" hidden="1"/>
    <row r="1401" ht="14.25" hidden="1"/>
    <row r="1402" ht="14.25" hidden="1"/>
    <row r="1403" ht="14.25" hidden="1"/>
    <row r="1404" ht="14.25" hidden="1"/>
    <row r="1405" ht="14.25" hidden="1"/>
    <row r="1406" ht="14.25" hidden="1"/>
    <row r="1407" ht="14.25" hidden="1"/>
    <row r="1408" ht="14.25" hidden="1"/>
    <row r="1409" ht="14.25" hidden="1"/>
    <row r="1410" ht="14.25" hidden="1"/>
    <row r="1411" ht="14.25" hidden="1"/>
    <row r="1412" ht="14.25" hidden="1"/>
    <row r="1413" ht="14.25" hidden="1"/>
    <row r="1414" ht="14.25" hidden="1"/>
    <row r="1415" ht="14.25" hidden="1"/>
    <row r="1416" ht="14.25" hidden="1"/>
    <row r="1417" ht="14.25" hidden="1"/>
    <row r="1418" ht="14.25" hidden="1"/>
    <row r="1419" ht="14.25" hidden="1"/>
    <row r="1420" ht="14.25" hidden="1"/>
    <row r="1421" ht="14.25" hidden="1"/>
    <row r="1422" ht="14.25" hidden="1"/>
    <row r="1423" ht="14.25" hidden="1"/>
    <row r="1424" ht="14.25" hidden="1"/>
    <row r="1425" ht="14.25" hidden="1"/>
    <row r="1426" ht="14.25" hidden="1"/>
    <row r="1427" ht="14.25" hidden="1"/>
    <row r="1428" ht="14.25" hidden="1"/>
    <row r="1429" ht="14.25" hidden="1"/>
    <row r="1430" ht="14.25" hidden="1"/>
    <row r="1431" ht="14.25" hidden="1"/>
    <row r="1432" ht="14.25" hidden="1"/>
    <row r="1433" ht="14.25" hidden="1"/>
    <row r="1434" ht="14.25" hidden="1"/>
    <row r="1435" ht="14.25" hidden="1"/>
    <row r="1436" ht="14.25" hidden="1"/>
    <row r="1437" ht="14.25" hidden="1"/>
    <row r="1438" ht="14.25" hidden="1"/>
    <row r="1439" ht="14.25" hidden="1"/>
    <row r="1440" ht="14.25" hidden="1"/>
    <row r="1441" ht="14.25" hidden="1"/>
    <row r="1442" ht="14.25" hidden="1"/>
    <row r="1443" ht="14.25" hidden="1"/>
    <row r="1444" ht="14.25" hidden="1"/>
    <row r="1445" ht="14.25" hidden="1"/>
    <row r="1446" ht="14.25" hidden="1"/>
    <row r="1447" ht="14.25" hidden="1"/>
    <row r="1448" ht="14.25" hidden="1"/>
    <row r="1449" ht="14.25" hidden="1"/>
    <row r="1450" ht="14.25" hidden="1"/>
    <row r="1451" ht="14.25" hidden="1"/>
    <row r="1452" ht="14.25" hidden="1"/>
    <row r="1453" ht="14.25" hidden="1"/>
    <row r="1454" ht="14.25" hidden="1"/>
    <row r="1455" ht="14.25" hidden="1"/>
    <row r="1456" ht="14.25" hidden="1"/>
    <row r="1457" ht="14.25" hidden="1"/>
    <row r="1458" ht="14.25" hidden="1"/>
    <row r="1459" ht="14.25" hidden="1"/>
    <row r="1460" ht="14.25" hidden="1"/>
    <row r="1461" ht="14.25" hidden="1"/>
    <row r="1462" ht="14.25" hidden="1"/>
    <row r="1463" ht="14.25" hidden="1"/>
    <row r="1464" ht="14.25" hidden="1"/>
    <row r="1465" ht="14.25" hidden="1"/>
    <row r="1466" ht="14.25" hidden="1"/>
    <row r="1467" ht="14.25" hidden="1"/>
    <row r="1468" ht="14.25" hidden="1"/>
    <row r="1469" ht="14.25" hidden="1"/>
    <row r="1470" ht="14.25" hidden="1"/>
    <row r="1471" ht="14.25" hidden="1"/>
    <row r="1472" ht="14.25" hidden="1"/>
    <row r="1473" ht="14.25" hidden="1"/>
    <row r="1474" ht="14.25" hidden="1"/>
    <row r="1475" ht="14.25" hidden="1"/>
    <row r="1476" ht="14.25" hidden="1"/>
    <row r="1477" ht="14.25" hidden="1"/>
    <row r="1478" ht="14.25" hidden="1"/>
    <row r="1479" ht="14.25" hidden="1"/>
    <row r="1480" ht="14.25" hidden="1"/>
    <row r="1481" ht="14.25" hidden="1"/>
    <row r="1482" ht="14.25" hidden="1"/>
    <row r="1483" ht="14.25" hidden="1"/>
    <row r="1484" ht="14.25" hidden="1"/>
    <row r="1485" ht="14.25" hidden="1"/>
    <row r="1486" ht="14.25" hidden="1"/>
    <row r="1487" ht="14.25" hidden="1"/>
    <row r="1488" ht="14.25" hidden="1"/>
    <row r="1489" ht="14.25" hidden="1"/>
    <row r="1490" ht="14.25" hidden="1"/>
    <row r="1491" ht="14.25" hidden="1"/>
    <row r="1492" ht="14.25" hidden="1"/>
    <row r="1493" ht="14.25" hidden="1"/>
    <row r="1494" ht="14.25" hidden="1"/>
    <row r="1495" ht="14.25" hidden="1"/>
    <row r="1496" ht="14.25" hidden="1"/>
    <row r="1497" ht="14.25" hidden="1"/>
    <row r="1498" ht="14.25" hidden="1"/>
    <row r="1499" ht="14.25" hidden="1"/>
    <row r="1500" ht="14.25" hidden="1"/>
    <row r="1501" ht="14.25" hidden="1"/>
    <row r="1502" ht="14.25" hidden="1"/>
    <row r="1503" ht="14.25" hidden="1"/>
    <row r="1504" ht="14.25" hidden="1"/>
    <row r="1505" ht="14.25" hidden="1"/>
    <row r="1506" ht="14.25" hidden="1"/>
    <row r="1507" ht="14.25" hidden="1"/>
    <row r="1508" ht="14.25" hidden="1"/>
    <row r="1509" ht="14.25" hidden="1"/>
    <row r="1510" ht="14.25" hidden="1"/>
    <row r="1511" ht="14.25" hidden="1"/>
    <row r="1512" ht="14.25" hidden="1"/>
    <row r="1513" ht="14.25" hidden="1"/>
    <row r="1514" ht="14.25" hidden="1"/>
    <row r="1515" ht="14.25" hidden="1"/>
    <row r="1516" ht="14.25" hidden="1"/>
    <row r="1517" ht="14.25" hidden="1"/>
    <row r="1518" ht="14.25" hidden="1"/>
    <row r="1519" ht="14.25" hidden="1"/>
    <row r="1520" ht="14.25" hidden="1"/>
    <row r="1521" ht="14.25" hidden="1"/>
    <row r="1522" ht="14.25" hidden="1"/>
    <row r="1523" ht="14.25" hidden="1"/>
    <row r="1524" ht="14.25" hidden="1"/>
    <row r="1525" ht="14.25" hidden="1"/>
    <row r="1526" ht="14.25" hidden="1"/>
    <row r="1527" ht="14.25" hidden="1"/>
    <row r="1528" ht="14.25" hidden="1"/>
    <row r="1529" ht="14.25" hidden="1"/>
    <row r="1530" ht="14.25" hidden="1"/>
    <row r="1531" ht="14.25" hidden="1"/>
    <row r="1532" ht="14.25" hidden="1"/>
    <row r="1533" ht="14.25" hidden="1"/>
    <row r="1534" ht="14.25" hidden="1"/>
    <row r="1535" ht="14.25" hidden="1"/>
    <row r="1536" ht="14.25" hidden="1"/>
    <row r="1537" ht="14.25" hidden="1"/>
    <row r="1538" ht="14.25" hidden="1"/>
    <row r="1539" ht="14.25" hidden="1"/>
    <row r="1540" ht="14.25" hidden="1"/>
    <row r="1541" ht="14.25" hidden="1"/>
    <row r="1542" ht="14.25" hidden="1"/>
    <row r="1543" ht="14.25" hidden="1"/>
    <row r="1544" ht="14.25" hidden="1"/>
    <row r="1545" ht="14.25" hidden="1"/>
    <row r="1546" ht="14.25" hidden="1"/>
    <row r="1547" ht="14.25" hidden="1"/>
    <row r="1548" ht="14.25" hidden="1"/>
    <row r="1549" ht="14.25" hidden="1"/>
    <row r="1550" ht="14.25" hidden="1"/>
    <row r="1551" ht="14.25" hidden="1"/>
    <row r="1552" ht="14.25" hidden="1"/>
    <row r="1553" ht="14.25" hidden="1"/>
    <row r="1554" ht="14.25" hidden="1"/>
    <row r="1555" ht="14.25" hidden="1"/>
    <row r="1556" ht="14.25" hidden="1"/>
    <row r="1557" ht="14.25" hidden="1"/>
    <row r="1558" ht="14.25" hidden="1"/>
    <row r="1559" ht="14.25" hidden="1"/>
    <row r="1560" ht="14.25" hidden="1"/>
    <row r="1561" ht="14.25" hidden="1"/>
    <row r="1562" ht="14.25" hidden="1"/>
    <row r="1563" ht="14.25" hidden="1"/>
    <row r="1564" ht="14.25" hidden="1"/>
    <row r="1565" ht="14.25" hidden="1"/>
    <row r="1566" ht="14.25" hidden="1"/>
    <row r="1567" ht="14.25" hidden="1"/>
    <row r="1568" ht="14.25" hidden="1"/>
    <row r="1569" ht="14.25" hidden="1"/>
    <row r="1570" ht="14.25" hidden="1"/>
    <row r="1571" ht="14.25" hidden="1"/>
    <row r="1572" ht="14.25" hidden="1"/>
    <row r="1573" ht="14.25" hidden="1"/>
    <row r="1574" ht="14.25" hidden="1"/>
    <row r="1575" ht="14.25" hidden="1"/>
    <row r="1576" ht="14.25" hidden="1"/>
    <row r="1577" ht="14.25" hidden="1"/>
    <row r="1578" ht="14.25" hidden="1"/>
    <row r="1579" ht="14.25" hidden="1"/>
    <row r="1580" ht="14.25" hidden="1"/>
    <row r="1581" ht="14.25" hidden="1"/>
    <row r="1582" ht="14.25" hidden="1"/>
    <row r="1583" ht="14.25" hidden="1"/>
    <row r="1584" ht="14.25" hidden="1"/>
    <row r="1585" ht="14.25" hidden="1"/>
    <row r="1586" ht="14.25" hidden="1"/>
    <row r="1587" ht="14.25" hidden="1"/>
    <row r="1588" ht="14.25" hidden="1"/>
    <row r="1589" ht="14.25" hidden="1"/>
    <row r="1590" ht="14.25" hidden="1"/>
    <row r="1591" ht="14.25" hidden="1"/>
    <row r="1592" ht="14.25" hidden="1"/>
    <row r="1593" ht="14.25" hidden="1"/>
    <row r="1594" ht="14.25" hidden="1"/>
    <row r="1595" ht="14.25" hidden="1"/>
    <row r="1596" ht="14.25" hidden="1"/>
    <row r="1597" ht="14.25" hidden="1"/>
    <row r="1598" ht="14.25" hidden="1"/>
    <row r="1599" ht="14.25" hidden="1"/>
    <row r="1600" ht="14.25" hidden="1"/>
    <row r="1601" ht="14.25" hidden="1"/>
    <row r="1602" ht="14.25" hidden="1"/>
    <row r="1603" ht="14.25" hidden="1"/>
    <row r="1604" ht="14.25" hidden="1"/>
    <row r="1605" ht="14.25" hidden="1"/>
    <row r="1606" ht="14.25" hidden="1"/>
    <row r="1607" ht="14.25" hidden="1"/>
    <row r="1608" ht="14.25" hidden="1"/>
    <row r="1609" ht="14.25" hidden="1"/>
    <row r="1610" ht="14.25" hidden="1"/>
    <row r="1611" ht="14.25" hidden="1"/>
    <row r="1612" ht="14.25" hidden="1"/>
    <row r="1613" ht="14.25" hidden="1"/>
    <row r="1614" ht="14.25" hidden="1"/>
    <row r="1615" ht="14.25" hidden="1"/>
    <row r="1616" ht="14.25" hidden="1"/>
    <row r="1617" ht="14.25" hidden="1"/>
    <row r="1618" ht="14.25" hidden="1"/>
    <row r="1619" ht="14.25" hidden="1"/>
    <row r="1620" ht="14.25" hidden="1"/>
    <row r="1621" ht="14.25" hidden="1"/>
    <row r="1622" ht="14.25" hidden="1"/>
    <row r="1623" ht="14.25" hidden="1"/>
    <row r="1624" ht="14.25" hidden="1"/>
    <row r="1625" ht="14.25" hidden="1"/>
    <row r="1626" ht="14.25" hidden="1"/>
    <row r="1627" ht="14.25" hidden="1"/>
    <row r="1628" ht="14.25" hidden="1"/>
    <row r="1629" ht="14.25" hidden="1"/>
    <row r="1630" ht="14.25" hidden="1"/>
    <row r="1631" ht="14.25" hidden="1"/>
    <row r="1632" ht="14.25" hidden="1"/>
    <row r="1633" ht="14.25" hidden="1"/>
    <row r="1634" ht="14.25" hidden="1"/>
    <row r="1635" ht="14.25" hidden="1"/>
    <row r="1636" ht="14.25" hidden="1"/>
    <row r="1637" ht="14.25" hidden="1"/>
    <row r="1638" ht="14.25" hidden="1"/>
    <row r="1639" ht="14.25" hidden="1"/>
    <row r="1640" ht="14.25" hidden="1"/>
    <row r="1641" ht="14.25" hidden="1"/>
    <row r="1642" ht="14.25" hidden="1"/>
    <row r="1643" ht="14.25" hidden="1"/>
    <row r="1644" ht="14.25" hidden="1"/>
    <row r="1645" ht="14.25" hidden="1"/>
    <row r="1646" ht="14.25" hidden="1"/>
    <row r="1647" ht="14.25" hidden="1"/>
    <row r="1648" ht="14.25" hidden="1"/>
    <row r="1649" ht="14.25" hidden="1"/>
    <row r="1650" ht="14.25" hidden="1"/>
    <row r="1651" ht="14.25" hidden="1"/>
    <row r="1652" ht="14.25" hidden="1"/>
    <row r="1653" ht="14.25" hidden="1"/>
    <row r="1654" ht="14.25" hidden="1"/>
    <row r="1655" ht="14.25" hidden="1"/>
    <row r="1656" ht="14.25" hidden="1"/>
    <row r="1657" ht="14.25" hidden="1"/>
    <row r="1658" ht="14.25" hidden="1"/>
    <row r="1659" ht="14.25" hidden="1"/>
    <row r="1660" ht="14.25" hidden="1"/>
    <row r="1661" ht="14.25" hidden="1"/>
    <row r="1662" ht="14.25" hidden="1"/>
    <row r="1663" ht="14.25" hidden="1"/>
    <row r="1664" ht="14.25" hidden="1"/>
    <row r="1665" ht="14.25" hidden="1"/>
    <row r="1666" ht="14.25" hidden="1"/>
    <row r="1667" ht="14.25" hidden="1"/>
    <row r="1668" ht="14.25" hidden="1"/>
    <row r="1669" ht="14.25" hidden="1"/>
    <row r="1670" ht="14.25" hidden="1"/>
    <row r="1671" ht="14.25" hidden="1"/>
    <row r="1672" ht="14.25" hidden="1"/>
    <row r="1673" ht="14.25" hidden="1"/>
    <row r="1674" ht="14.25" hidden="1"/>
    <row r="1675" ht="14.25" hidden="1"/>
    <row r="1676" ht="14.25" hidden="1"/>
    <row r="1677" ht="14.25" hidden="1"/>
    <row r="1678" ht="14.25" hidden="1"/>
    <row r="1679" ht="14.25" hidden="1"/>
    <row r="1680" ht="14.25" hidden="1"/>
    <row r="1681" ht="14.25" hidden="1"/>
    <row r="1682" ht="14.25" hidden="1"/>
    <row r="1683" ht="14.25" hidden="1"/>
    <row r="1684" ht="14.25" hidden="1"/>
    <row r="1685" ht="14.25" hidden="1"/>
    <row r="1686" ht="14.25" hidden="1"/>
    <row r="1687" ht="14.25" hidden="1"/>
    <row r="1688" ht="14.25" hidden="1"/>
    <row r="1689" ht="14.25" hidden="1"/>
    <row r="1690" ht="14.25" hidden="1"/>
    <row r="1691" ht="14.25" hidden="1"/>
    <row r="1692" ht="14.25" hidden="1"/>
    <row r="1693" ht="14.25" hidden="1"/>
    <row r="1694" ht="14.25" hidden="1"/>
    <row r="1695" ht="14.25" hidden="1"/>
    <row r="1696" ht="14.25" hidden="1"/>
    <row r="1697" ht="14.25" hidden="1"/>
    <row r="1698" ht="14.25" hidden="1"/>
    <row r="1699" ht="14.25" hidden="1"/>
    <row r="1700" ht="14.25" hidden="1"/>
    <row r="1701" ht="14.25" hidden="1"/>
    <row r="1702" ht="14.25" hidden="1"/>
    <row r="1703" ht="14.25" hidden="1"/>
    <row r="1704" ht="14.25" hidden="1"/>
    <row r="1705" ht="14.25" hidden="1"/>
    <row r="1706" ht="14.25" hidden="1"/>
    <row r="1707" ht="14.25" hidden="1"/>
    <row r="1708" ht="14.25" hidden="1"/>
    <row r="1709" ht="14.25" hidden="1"/>
    <row r="1710" ht="14.25" hidden="1"/>
    <row r="1711" ht="14.25" hidden="1"/>
    <row r="1712" ht="14.25" hidden="1"/>
    <row r="1713" ht="14.25" hidden="1"/>
    <row r="1714" ht="14.25" hidden="1"/>
    <row r="1715" ht="14.25" hidden="1"/>
    <row r="1716" ht="14.25" hidden="1"/>
    <row r="1717" ht="14.25" hidden="1"/>
    <row r="1718" ht="14.25" hidden="1"/>
    <row r="1719" ht="14.25" hidden="1"/>
    <row r="1720" ht="14.25" hidden="1"/>
    <row r="1721" ht="14.25" hidden="1"/>
    <row r="1722" ht="14.25" hidden="1"/>
    <row r="1723" ht="14.25" hidden="1"/>
    <row r="1724" ht="14.25" hidden="1"/>
    <row r="1725" ht="14.25" hidden="1"/>
    <row r="1726" ht="14.25" hidden="1"/>
    <row r="1727" ht="14.25" hidden="1"/>
    <row r="1728" ht="14.25" hidden="1"/>
    <row r="1729" ht="14.25" hidden="1"/>
    <row r="1730" ht="14.25" hidden="1"/>
    <row r="1731" ht="14.25" hidden="1"/>
    <row r="1732" ht="14.25" hidden="1"/>
    <row r="1733" ht="14.25" hidden="1"/>
    <row r="1734" ht="14.25" hidden="1"/>
    <row r="1735" ht="14.25" hidden="1"/>
    <row r="1736" ht="14.25" hidden="1"/>
    <row r="1737" ht="14.25" hidden="1"/>
    <row r="1738" ht="14.25" hidden="1"/>
    <row r="1739" ht="14.25" hidden="1"/>
    <row r="1740" ht="14.25" hidden="1"/>
    <row r="1741" ht="14.25" hidden="1"/>
    <row r="1742" ht="14.25" hidden="1"/>
    <row r="1743" ht="14.25" hidden="1"/>
    <row r="1744" ht="14.25" hidden="1"/>
    <row r="1745" ht="14.25" hidden="1"/>
    <row r="1746" ht="14.25" hidden="1"/>
    <row r="1747" ht="14.25" hidden="1"/>
    <row r="1748" ht="14.25" hidden="1"/>
    <row r="1749" ht="14.25" hidden="1"/>
    <row r="1750" ht="14.25" hidden="1"/>
    <row r="1751" ht="14.25" hidden="1"/>
    <row r="1752" ht="14.25" hidden="1"/>
    <row r="1753" ht="14.25" hidden="1"/>
    <row r="1754" ht="14.25" hidden="1"/>
    <row r="1755" ht="14.25" hidden="1"/>
    <row r="1756" ht="14.25" hidden="1"/>
    <row r="1757" ht="14.25" hidden="1"/>
    <row r="1758" ht="14.25" hidden="1"/>
    <row r="1759" ht="14.25" hidden="1"/>
    <row r="1760" ht="14.25" hidden="1"/>
    <row r="1761" ht="14.25" hidden="1"/>
    <row r="1762" ht="14.25" hidden="1"/>
    <row r="1763" ht="14.25" hidden="1"/>
    <row r="1764" ht="14.25" hidden="1"/>
    <row r="1765" ht="14.25" hidden="1"/>
    <row r="1766" ht="14.25" hidden="1"/>
    <row r="1767" ht="14.25" hidden="1"/>
    <row r="1768" ht="14.25" hidden="1"/>
    <row r="1769" ht="14.25" hidden="1"/>
    <row r="1770" ht="14.25" hidden="1"/>
    <row r="1771" ht="14.25" hidden="1"/>
    <row r="1772" ht="14.25" hidden="1"/>
    <row r="1773" ht="14.25" hidden="1"/>
    <row r="1774" ht="14.25" hidden="1"/>
    <row r="1775" ht="14.25" hidden="1"/>
    <row r="1776" ht="14.25" hidden="1"/>
    <row r="1777" ht="14.25" hidden="1"/>
    <row r="1778" ht="14.25" hidden="1"/>
    <row r="1779" ht="14.25" hidden="1"/>
    <row r="1780" ht="14.25" hidden="1"/>
    <row r="1781" ht="14.25" hidden="1"/>
    <row r="1782" ht="14.25" hidden="1"/>
    <row r="1783" ht="14.25" hidden="1"/>
    <row r="1784" ht="14.25" hidden="1"/>
    <row r="1785" ht="14.25" hidden="1"/>
    <row r="1786" ht="14.25" hidden="1"/>
    <row r="1787" ht="14.25" hidden="1"/>
    <row r="1788" ht="14.25" hidden="1"/>
    <row r="1789" ht="14.25" hidden="1"/>
    <row r="1790" ht="14.25" hidden="1"/>
    <row r="1791" ht="14.25" hidden="1"/>
    <row r="1792" ht="14.25" hidden="1"/>
    <row r="1793" ht="14.25" hidden="1"/>
    <row r="1794" ht="14.25" hidden="1"/>
    <row r="1795" ht="14.25" hidden="1"/>
    <row r="1796" ht="14.25" hidden="1"/>
    <row r="1797" ht="14.25" hidden="1"/>
    <row r="1798" ht="14.25" hidden="1"/>
    <row r="1799" ht="14.25" hidden="1"/>
    <row r="1800" ht="14.25" hidden="1"/>
    <row r="1801" ht="14.25" hidden="1"/>
    <row r="1802" ht="14.25" hidden="1"/>
    <row r="1803" ht="14.25" hidden="1"/>
    <row r="1804" ht="14.25" hidden="1"/>
    <row r="1805" ht="14.25" hidden="1"/>
    <row r="1806" ht="14.25" hidden="1"/>
    <row r="1807" ht="14.25" hidden="1"/>
    <row r="1808" ht="14.25" hidden="1"/>
    <row r="1809" ht="14.25" hidden="1"/>
    <row r="1810" ht="14.25" hidden="1"/>
    <row r="1811" ht="14.25" hidden="1"/>
    <row r="1812" ht="14.25" hidden="1"/>
    <row r="1813" ht="14.25" hidden="1"/>
    <row r="1814" ht="14.25" hidden="1"/>
    <row r="1815" ht="14.25" hidden="1"/>
    <row r="1816" ht="14.25" hidden="1"/>
    <row r="1817" ht="14.25" hidden="1"/>
    <row r="1818" ht="14.25" hidden="1"/>
    <row r="1819" ht="14.25" hidden="1"/>
    <row r="1820" ht="14.25" hidden="1"/>
    <row r="1821" ht="14.25" hidden="1"/>
    <row r="1822" ht="14.25" hidden="1"/>
    <row r="1823" ht="14.25" hidden="1"/>
    <row r="1824" ht="14.25" hidden="1"/>
    <row r="1825" ht="14.25" hidden="1"/>
    <row r="1826" ht="14.25" hidden="1"/>
    <row r="1827" ht="14.25" hidden="1"/>
    <row r="1828" ht="14.25" hidden="1"/>
    <row r="1829" ht="14.25" hidden="1"/>
    <row r="1830" ht="14.25" hidden="1"/>
    <row r="1831" ht="14.25" hidden="1"/>
    <row r="1832" ht="14.25" hidden="1"/>
    <row r="1833" ht="14.25" hidden="1"/>
    <row r="1834" ht="14.25" hidden="1"/>
    <row r="1835" ht="14.25" hidden="1"/>
    <row r="1836" ht="14.25" hidden="1"/>
    <row r="1837" ht="14.25" hidden="1"/>
    <row r="1838" ht="14.25" hidden="1"/>
    <row r="1839" ht="14.25" hidden="1"/>
    <row r="1840" ht="14.25" hidden="1"/>
    <row r="1841" ht="14.25" hidden="1"/>
    <row r="1842" ht="14.25" hidden="1"/>
    <row r="1843" ht="14.25" hidden="1"/>
    <row r="1844" ht="14.25" hidden="1"/>
    <row r="1845" ht="14.25" hidden="1"/>
    <row r="1846" ht="14.25" hidden="1"/>
    <row r="1847" ht="14.25" hidden="1"/>
    <row r="1848" ht="14.25" hidden="1"/>
    <row r="1849" ht="14.25" hidden="1"/>
    <row r="1850" ht="14.25" hidden="1"/>
    <row r="1851" ht="14.25" hidden="1"/>
    <row r="1852" ht="14.25" hidden="1"/>
    <row r="1853" ht="14.25" hidden="1"/>
    <row r="1854" ht="14.25" hidden="1"/>
    <row r="1855" ht="14.25" hidden="1"/>
    <row r="1856" ht="14.25" hidden="1"/>
    <row r="1857" ht="14.25" hidden="1"/>
    <row r="1858" ht="14.25" hidden="1"/>
    <row r="1859" ht="14.25" hidden="1"/>
    <row r="1860" ht="14.25" hidden="1"/>
    <row r="1861" ht="14.25" hidden="1"/>
    <row r="1862" ht="14.25" hidden="1"/>
    <row r="1863" ht="14.25" hidden="1"/>
    <row r="1864" ht="14.25" hidden="1"/>
    <row r="1865" ht="14.25" hidden="1"/>
    <row r="1866" ht="14.25" hidden="1"/>
    <row r="1867" ht="14.25" hidden="1"/>
    <row r="1868" ht="14.25" hidden="1"/>
    <row r="1869" ht="14.25" hidden="1"/>
    <row r="1870" ht="14.25" hidden="1"/>
    <row r="1871" ht="14.25" hidden="1"/>
    <row r="1872" ht="14.25" hidden="1"/>
    <row r="1873" ht="14.25" hidden="1"/>
    <row r="1874" ht="14.25" hidden="1"/>
    <row r="1875" ht="14.25" hidden="1"/>
    <row r="1876" ht="14.25" hidden="1"/>
    <row r="1877" ht="14.25" hidden="1"/>
    <row r="1878" ht="14.25" hidden="1"/>
    <row r="1879" ht="14.25" hidden="1"/>
    <row r="1880" ht="14.25" hidden="1"/>
    <row r="1881" ht="14.25" hidden="1"/>
    <row r="1882" ht="14.25" hidden="1"/>
    <row r="1883" ht="14.25" hidden="1"/>
    <row r="1884" ht="14.25" hidden="1"/>
    <row r="1885" ht="14.25" hidden="1"/>
    <row r="1886" ht="14.25" hidden="1"/>
    <row r="1887" ht="14.25" hidden="1"/>
    <row r="1888" ht="14.25" hidden="1"/>
    <row r="1889" ht="14.25" hidden="1"/>
    <row r="1890" ht="14.25" hidden="1"/>
    <row r="1891" ht="14.25" hidden="1"/>
    <row r="1892" ht="14.25" hidden="1"/>
    <row r="1893" ht="14.25" hidden="1"/>
    <row r="1894" ht="14.25" hidden="1"/>
    <row r="1895" ht="14.25" hidden="1"/>
    <row r="1896" ht="14.25" hidden="1"/>
    <row r="1897" ht="14.25" hidden="1"/>
    <row r="1898" ht="14.25" hidden="1"/>
    <row r="1899" ht="14.25" hidden="1"/>
    <row r="1900" ht="14.25" hidden="1"/>
    <row r="1901" ht="14.25" hidden="1"/>
    <row r="1902" ht="14.25" hidden="1"/>
    <row r="1903" ht="14.25" hidden="1"/>
    <row r="1904" ht="14.25" hidden="1"/>
    <row r="1905" ht="14.25" hidden="1"/>
    <row r="1906" ht="14.25" hidden="1"/>
    <row r="1907" ht="14.25" hidden="1"/>
    <row r="1908" ht="14.25" hidden="1"/>
    <row r="1909" ht="14.25" hidden="1"/>
    <row r="1910" ht="14.25" hidden="1"/>
    <row r="1911" ht="14.25" hidden="1"/>
    <row r="1912" ht="14.25" hidden="1"/>
    <row r="1913" ht="14.25" hidden="1"/>
    <row r="1914" ht="14.25" hidden="1"/>
    <row r="1915" ht="14.25" hidden="1"/>
    <row r="1916" ht="14.25" hidden="1"/>
    <row r="1917" ht="14.25" hidden="1"/>
    <row r="1918" ht="14.25" hidden="1"/>
    <row r="1919" ht="14.25" hidden="1"/>
    <row r="1920" ht="14.25" hidden="1"/>
    <row r="1921" ht="14.25" hidden="1"/>
    <row r="1922" ht="14.25" hidden="1"/>
    <row r="1923" ht="14.25" hidden="1"/>
    <row r="1924" ht="14.25" hidden="1"/>
    <row r="1925" ht="14.25" hidden="1"/>
    <row r="1926" ht="14.25" hidden="1"/>
    <row r="1927" ht="14.25" hidden="1"/>
    <row r="1928" ht="14.25" hidden="1"/>
    <row r="1929" ht="14.25" hidden="1"/>
    <row r="1930" ht="14.25" hidden="1"/>
    <row r="1931" ht="14.25" hidden="1"/>
    <row r="1932" ht="14.25" hidden="1"/>
    <row r="1933" ht="14.25" hidden="1"/>
    <row r="1934" ht="14.25" hidden="1"/>
    <row r="1935" ht="14.25" hidden="1"/>
    <row r="1936" ht="14.25" hidden="1"/>
    <row r="1937" ht="14.25" hidden="1"/>
    <row r="1938" ht="14.25" hidden="1"/>
    <row r="1939" ht="14.25" hidden="1"/>
    <row r="1940" ht="14.25" hidden="1"/>
    <row r="1941" ht="14.25" hidden="1"/>
    <row r="1942" ht="14.25" hidden="1"/>
    <row r="1943" ht="14.25" hidden="1"/>
    <row r="1944" ht="14.25" hidden="1"/>
    <row r="1945" ht="14.25" hidden="1"/>
    <row r="1946" ht="14.25" hidden="1"/>
    <row r="1947" ht="14.25" hidden="1"/>
    <row r="1948" ht="14.25" hidden="1"/>
    <row r="1949" ht="14.25" hidden="1"/>
    <row r="1950" ht="14.25" hidden="1"/>
    <row r="1951" ht="14.25" hidden="1"/>
    <row r="1952" ht="14.25" hidden="1"/>
    <row r="1953" ht="14.25" hidden="1"/>
    <row r="1954" ht="14.25" hidden="1"/>
    <row r="1955" ht="14.25" hidden="1"/>
    <row r="1956" ht="14.25" hidden="1"/>
    <row r="1957" ht="14.25" hidden="1"/>
    <row r="1958" ht="14.25" hidden="1"/>
    <row r="1959" ht="14.25" hidden="1"/>
    <row r="1960" ht="14.25" hidden="1"/>
    <row r="1961" ht="14.25" hidden="1"/>
    <row r="1962" ht="14.25" hidden="1"/>
    <row r="1963" ht="14.25" hidden="1"/>
    <row r="1964" ht="14.25" hidden="1"/>
    <row r="1965" ht="14.25" hidden="1"/>
    <row r="1966" ht="14.25" hidden="1"/>
    <row r="1967" ht="14.25" hidden="1"/>
    <row r="1968" ht="14.25" hidden="1"/>
    <row r="1969" ht="14.25" hidden="1"/>
    <row r="1970" ht="14.25" hidden="1"/>
    <row r="1971" ht="14.25" hidden="1"/>
    <row r="1972" ht="14.25" hidden="1"/>
    <row r="1973" ht="14.25" hidden="1"/>
    <row r="1974" ht="14.25" hidden="1"/>
    <row r="1975" ht="14.25" hidden="1"/>
    <row r="1976" ht="14.25" hidden="1"/>
    <row r="1977" ht="14.25" hidden="1"/>
    <row r="1978" ht="14.25" hidden="1"/>
    <row r="1979" ht="14.25" hidden="1"/>
    <row r="1980" ht="14.25" hidden="1"/>
    <row r="1981" ht="14.25" hidden="1"/>
    <row r="1982" ht="14.25" hidden="1"/>
    <row r="1983" ht="14.25" hidden="1"/>
    <row r="1984" ht="14.25" hidden="1"/>
    <row r="1985" ht="14.25" hidden="1"/>
    <row r="1986" ht="14.25" hidden="1"/>
    <row r="1987" ht="14.25" hidden="1"/>
    <row r="1988" ht="14.25" hidden="1"/>
    <row r="1989" ht="14.25" hidden="1"/>
    <row r="1990" ht="14.25" hidden="1"/>
    <row r="1991" ht="14.25" hidden="1"/>
    <row r="1992" ht="14.25" hidden="1"/>
    <row r="1993" ht="14.25" hidden="1"/>
    <row r="1994" ht="14.25" hidden="1"/>
    <row r="1995" ht="14.25" hidden="1"/>
    <row r="1996" ht="14.25" hidden="1"/>
    <row r="1997" ht="14.25" hidden="1"/>
    <row r="1998" ht="14.25" hidden="1"/>
    <row r="1999" ht="14.25" hidden="1"/>
    <row r="2000" ht="14.25" hidden="1"/>
    <row r="2001" ht="14.25" hidden="1"/>
    <row r="2002" ht="14.25" hidden="1"/>
    <row r="2003" ht="14.25" hidden="1"/>
    <row r="2004" ht="14.25" hidden="1"/>
    <row r="2005" ht="14.25" hidden="1"/>
    <row r="2006" ht="14.25" hidden="1"/>
    <row r="2007" ht="14.25" hidden="1"/>
    <row r="2008" ht="14.25" hidden="1"/>
    <row r="2009" ht="14.25" hidden="1"/>
    <row r="2010" ht="14.25" hidden="1"/>
    <row r="2011" ht="14.25" hidden="1"/>
    <row r="2012" ht="14.25" hidden="1"/>
    <row r="2013" ht="14.25" hidden="1"/>
    <row r="2014" ht="14.25" hidden="1"/>
    <row r="2015" ht="14.25" hidden="1"/>
    <row r="2016" ht="14.25" hidden="1"/>
    <row r="2017" ht="14.25" hidden="1"/>
    <row r="2018" ht="14.25" hidden="1"/>
    <row r="2019" ht="14.25" hidden="1"/>
    <row r="2020" ht="14.25" hidden="1"/>
    <row r="2021" ht="14.25" hidden="1"/>
    <row r="2022" ht="14.25" hidden="1"/>
    <row r="2023" ht="14.25" hidden="1"/>
    <row r="2024" ht="14.25" hidden="1"/>
    <row r="2025" ht="14.25" hidden="1"/>
    <row r="2026" ht="14.25" hidden="1"/>
    <row r="2027" ht="14.25" hidden="1"/>
    <row r="2028" ht="14.25" hidden="1"/>
    <row r="2029" ht="14.25" hidden="1"/>
    <row r="2030" ht="14.25" hidden="1"/>
    <row r="2031" ht="14.25" hidden="1"/>
    <row r="2032" ht="14.25" hidden="1"/>
    <row r="2033" ht="14.25" hidden="1"/>
    <row r="2034" ht="14.25" hidden="1"/>
    <row r="2035" ht="14.25" hidden="1"/>
    <row r="2036" ht="14.25" hidden="1"/>
    <row r="2037" ht="14.25" hidden="1"/>
    <row r="2038" ht="14.25" hidden="1"/>
    <row r="2039" ht="14.25" hidden="1"/>
    <row r="2040" ht="14.25" hidden="1"/>
    <row r="2041" ht="14.25" hidden="1"/>
    <row r="2042" ht="14.25" hidden="1"/>
    <row r="2043" ht="14.25" hidden="1"/>
    <row r="2044" ht="14.25" hidden="1"/>
    <row r="2045" ht="14.25" hidden="1"/>
    <row r="2046" ht="14.25" hidden="1"/>
    <row r="2047" ht="14.25" hidden="1"/>
    <row r="2048" ht="14.25" hidden="1"/>
    <row r="2049" ht="14.25" hidden="1"/>
    <row r="2050" ht="14.25" hidden="1"/>
    <row r="2051" ht="14.25" hidden="1"/>
    <row r="2052" ht="14.25" hidden="1"/>
    <row r="2053" ht="14.25" hidden="1"/>
    <row r="2054" ht="14.25" hidden="1"/>
    <row r="2055" ht="14.25" hidden="1"/>
    <row r="2056" ht="14.25" hidden="1"/>
    <row r="2057" ht="14.25" hidden="1"/>
    <row r="2058" ht="14.25" hidden="1"/>
    <row r="2059" ht="14.25" hidden="1"/>
    <row r="2060" ht="14.25" hidden="1"/>
    <row r="2061" ht="14.25" hidden="1"/>
    <row r="2062" ht="14.25" hidden="1"/>
    <row r="2063" ht="14.25" hidden="1"/>
    <row r="2064" ht="14.25" hidden="1"/>
    <row r="2065" ht="14.25" hidden="1"/>
    <row r="2066" ht="14.25" hidden="1"/>
    <row r="2067" ht="14.25" hidden="1"/>
    <row r="2068" ht="14.25" hidden="1"/>
    <row r="2069" ht="14.25" hidden="1"/>
    <row r="2070" ht="14.25" hidden="1"/>
    <row r="2071" ht="14.25" hidden="1"/>
    <row r="2072" ht="14.25" hidden="1"/>
    <row r="2073" ht="14.25" hidden="1"/>
    <row r="2074" ht="14.25" hidden="1"/>
    <row r="2075" ht="14.25" hidden="1"/>
    <row r="2076" ht="14.25" hidden="1"/>
    <row r="2077" ht="14.25" hidden="1"/>
    <row r="2078" ht="14.25" hidden="1"/>
    <row r="2079" ht="14.25" hidden="1"/>
    <row r="2080" ht="14.25" hidden="1"/>
    <row r="2081" ht="14.25" hidden="1"/>
    <row r="2082" ht="14.25" hidden="1"/>
    <row r="2083" ht="14.25" hidden="1"/>
    <row r="2084" ht="14.25" hidden="1"/>
    <row r="2085" ht="14.25" hidden="1"/>
    <row r="2086" ht="14.25" hidden="1"/>
    <row r="2087" ht="14.25" hidden="1"/>
    <row r="2088" ht="14.25" hidden="1"/>
    <row r="2089" ht="14.25" hidden="1"/>
    <row r="2090" ht="14.25" hidden="1"/>
    <row r="2091" ht="14.25" hidden="1"/>
    <row r="2092" ht="14.25" hidden="1"/>
    <row r="2093" ht="14.25" hidden="1"/>
    <row r="2094" ht="14.25" hidden="1"/>
    <row r="2095" ht="14.25" hidden="1"/>
    <row r="2096" ht="14.25" hidden="1"/>
    <row r="2097" ht="14.25" hidden="1"/>
    <row r="2098" ht="14.25" hidden="1"/>
    <row r="2099" ht="14.25" hidden="1"/>
    <row r="2100" ht="14.25" hidden="1"/>
    <row r="2101" ht="14.25" hidden="1"/>
    <row r="2102" ht="14.25" hidden="1"/>
    <row r="2103" ht="14.25" hidden="1"/>
    <row r="2104" ht="14.25" hidden="1"/>
    <row r="2105" ht="14.25" hidden="1"/>
    <row r="2106" ht="14.25" hidden="1"/>
    <row r="2107" ht="14.25" hidden="1"/>
    <row r="2108" ht="14.25" hidden="1"/>
    <row r="2109" ht="14.25" hidden="1"/>
    <row r="2110" ht="14.25" hidden="1"/>
    <row r="2111" ht="14.25" hidden="1"/>
    <row r="2112" ht="14.25" hidden="1"/>
    <row r="2113" ht="14.25" hidden="1"/>
    <row r="2114" ht="14.25" hidden="1"/>
    <row r="2115" ht="14.25" hidden="1"/>
    <row r="2116" ht="14.25" hidden="1"/>
    <row r="2117" ht="14.25" hidden="1"/>
    <row r="2118" ht="14.25" hidden="1"/>
    <row r="2119" ht="14.25" hidden="1"/>
    <row r="2120" ht="14.25" hidden="1"/>
    <row r="2121" ht="14.25" hidden="1"/>
    <row r="2122" ht="14.25" hidden="1"/>
    <row r="2123" ht="14.25" hidden="1"/>
    <row r="2124" ht="14.25" hidden="1"/>
    <row r="2125" ht="14.25" hidden="1"/>
    <row r="2126" ht="14.25" hidden="1"/>
    <row r="2127" ht="14.25" hidden="1"/>
    <row r="2128" ht="14.25" hidden="1"/>
    <row r="2129" ht="14.25" hidden="1"/>
    <row r="2130" ht="14.25" hidden="1"/>
    <row r="2131" ht="14.25" hidden="1"/>
    <row r="2132" ht="14.25" hidden="1"/>
    <row r="2133" ht="14.25" hidden="1"/>
    <row r="2134" ht="14.25" hidden="1"/>
    <row r="2135" ht="14.25" hidden="1"/>
    <row r="2136" ht="14.25" hidden="1"/>
    <row r="2137" ht="14.25" hidden="1"/>
    <row r="2138" ht="14.25" hidden="1"/>
    <row r="2139" ht="14.25" hidden="1"/>
    <row r="2140" ht="14.25" hidden="1"/>
    <row r="2141" ht="14.25" hidden="1"/>
    <row r="2142" ht="14.25" hidden="1"/>
    <row r="2143" ht="14.25" hidden="1"/>
    <row r="2144" ht="14.25" hidden="1"/>
    <row r="2145" ht="14.25" hidden="1"/>
    <row r="2146" ht="14.25" hidden="1"/>
    <row r="2147" ht="14.25" hidden="1"/>
    <row r="2148" ht="14.25" hidden="1"/>
    <row r="2149" ht="14.25" hidden="1"/>
    <row r="2150" ht="14.25" hidden="1"/>
    <row r="2151" ht="14.25" hidden="1"/>
    <row r="2152" ht="14.25" hidden="1"/>
    <row r="2153" ht="14.25" hidden="1"/>
    <row r="2154" ht="14.25" hidden="1"/>
    <row r="2155" ht="14.25" hidden="1"/>
    <row r="2156" ht="14.25" hidden="1"/>
    <row r="2157" ht="14.25" hidden="1"/>
    <row r="2158" ht="14.25" hidden="1"/>
    <row r="2159" ht="14.25" hidden="1"/>
    <row r="2160" ht="14.25" hidden="1"/>
    <row r="2161" ht="14.25" hidden="1"/>
    <row r="2162" ht="14.25" hidden="1"/>
    <row r="2163" ht="14.25" hidden="1"/>
    <row r="2164" ht="14.25" hidden="1"/>
    <row r="2165" ht="14.25" hidden="1"/>
    <row r="2166" ht="14.25" hidden="1"/>
    <row r="2167" ht="14.25" hidden="1"/>
    <row r="2168" ht="14.25" hidden="1"/>
    <row r="2169" ht="14.25" hidden="1"/>
    <row r="2170" ht="14.25" hidden="1"/>
    <row r="2171" ht="14.25" hidden="1"/>
    <row r="2172" ht="14.25" hidden="1"/>
    <row r="2173" ht="14.25" hidden="1"/>
    <row r="2174" ht="14.25" hidden="1"/>
    <row r="2175" ht="14.25" hidden="1"/>
    <row r="2176" ht="14.25" hidden="1"/>
    <row r="2177" ht="14.25" hidden="1"/>
    <row r="2178" ht="14.25" hidden="1"/>
    <row r="2179" ht="14.25" hidden="1"/>
    <row r="2180" ht="14.25" hidden="1"/>
    <row r="2181" ht="14.25" hidden="1"/>
    <row r="2182" ht="14.25" hidden="1"/>
    <row r="2183" ht="14.25" hidden="1"/>
    <row r="2184" ht="14.25" hidden="1"/>
    <row r="2185" ht="14.25" hidden="1"/>
    <row r="2186" ht="14.25" hidden="1"/>
    <row r="2187" ht="14.25" hidden="1"/>
    <row r="2188" ht="14.25" hidden="1"/>
    <row r="2189" ht="14.25" hidden="1"/>
    <row r="2190" ht="14.25" hidden="1"/>
    <row r="2191" ht="14.25" hidden="1"/>
    <row r="2192" ht="14.25" hidden="1"/>
    <row r="2193" ht="14.25" hidden="1"/>
    <row r="2194" ht="14.25" hidden="1"/>
    <row r="2195" ht="14.25" hidden="1"/>
    <row r="2196" ht="14.25" hidden="1"/>
    <row r="2197" ht="14.25" hidden="1"/>
    <row r="2198" ht="14.25" hidden="1"/>
    <row r="2199" ht="14.25" hidden="1"/>
    <row r="2200" ht="14.25" hidden="1"/>
    <row r="2201" ht="14.25" hidden="1"/>
    <row r="2202" ht="14.25" hidden="1"/>
    <row r="2203" ht="14.25" hidden="1"/>
    <row r="2204" ht="14.25" hidden="1"/>
    <row r="2205" ht="14.25" hidden="1"/>
    <row r="2206" ht="14.25" hidden="1"/>
    <row r="2207" ht="14.25" hidden="1"/>
    <row r="2208" ht="14.25" hidden="1"/>
    <row r="2209" ht="14.25" hidden="1"/>
    <row r="2210" ht="14.25" hidden="1"/>
    <row r="2211" ht="14.25" hidden="1"/>
    <row r="2212" ht="14.25" hidden="1"/>
    <row r="2213" ht="14.25" hidden="1"/>
    <row r="2214" ht="14.25" hidden="1"/>
    <row r="2215" ht="14.25" hidden="1"/>
    <row r="2216" ht="14.25" hidden="1"/>
    <row r="2217" ht="14.25" hidden="1"/>
    <row r="2218" ht="14.25" hidden="1"/>
    <row r="2219" ht="14.25" hidden="1"/>
    <row r="2220" ht="14.25" hidden="1"/>
    <row r="2221" ht="14.25" hidden="1"/>
    <row r="2222" ht="14.25" hidden="1"/>
    <row r="2223" ht="14.25" hidden="1"/>
    <row r="2224" ht="14.25" hidden="1"/>
    <row r="2225" ht="14.25" hidden="1"/>
    <row r="2226" ht="14.25" hidden="1"/>
    <row r="2227" ht="14.25" hidden="1"/>
    <row r="2228" ht="14.25" hidden="1"/>
    <row r="2229" ht="14.25" hidden="1"/>
    <row r="2230" ht="14.25" hidden="1"/>
    <row r="2231" ht="14.25" hidden="1"/>
    <row r="2232" ht="14.25" hidden="1"/>
    <row r="2233" ht="14.25" hidden="1"/>
    <row r="2234" ht="14.25" hidden="1"/>
    <row r="2235" ht="14.25" hidden="1"/>
    <row r="2236" ht="14.25" hidden="1"/>
    <row r="2237" ht="14.25" hidden="1"/>
    <row r="2238" ht="14.25" hidden="1"/>
    <row r="2239" ht="14.25" hidden="1"/>
    <row r="2240" ht="14.25" hidden="1"/>
    <row r="2241" ht="14.25" hidden="1"/>
    <row r="2242" ht="14.25" hidden="1"/>
    <row r="2243" ht="14.25" hidden="1"/>
    <row r="2244" ht="14.25" hidden="1"/>
    <row r="2245" ht="14.25" hidden="1"/>
    <row r="2246" ht="14.25" hidden="1"/>
    <row r="2247" ht="14.25" hidden="1"/>
    <row r="2248" ht="14.25" hidden="1"/>
    <row r="2249" ht="14.25" hidden="1"/>
    <row r="2250" ht="14.25" hidden="1"/>
    <row r="2251" ht="14.25" hidden="1"/>
    <row r="2252" ht="14.25" hidden="1"/>
    <row r="2253" ht="14.25" hidden="1"/>
    <row r="2254" ht="14.25" hidden="1"/>
    <row r="2255" ht="14.25" hidden="1"/>
    <row r="2256" ht="14.25" hidden="1"/>
    <row r="2257" ht="14.25" hidden="1"/>
    <row r="2258" ht="14.25" hidden="1"/>
    <row r="2259" ht="14.25" hidden="1"/>
    <row r="2260" ht="14.25" hidden="1"/>
    <row r="2261" ht="14.25" hidden="1"/>
    <row r="2262" ht="14.25" hidden="1"/>
    <row r="2263" ht="14.25" hidden="1"/>
    <row r="2264" ht="14.25" hidden="1"/>
    <row r="2265" ht="14.25" hidden="1"/>
    <row r="2266" ht="14.25" hidden="1"/>
    <row r="2267" ht="14.25" hidden="1"/>
    <row r="2268" ht="14.25" hidden="1"/>
    <row r="2269" ht="14.25" hidden="1"/>
    <row r="2270" ht="14.25" hidden="1"/>
    <row r="2271" ht="14.25" hidden="1"/>
    <row r="2272" ht="14.25" hidden="1"/>
    <row r="2273" ht="14.25" hidden="1"/>
    <row r="2274" ht="14.25" hidden="1"/>
    <row r="2275" ht="14.25" hidden="1"/>
    <row r="2276" ht="14.25" hidden="1"/>
    <row r="2277" ht="14.25" hidden="1"/>
    <row r="2278" ht="14.25" hidden="1"/>
    <row r="2279" ht="14.25" hidden="1"/>
    <row r="2280" ht="14.25" hidden="1"/>
    <row r="2281" ht="14.25" hidden="1"/>
    <row r="2282" ht="14.25" hidden="1"/>
    <row r="2283" ht="14.25" hidden="1"/>
    <row r="2284" ht="14.25" hidden="1"/>
    <row r="2285" ht="14.25" hidden="1"/>
    <row r="2286" ht="14.25" hidden="1"/>
    <row r="2287" ht="14.25" hidden="1"/>
    <row r="2288" ht="14.25" hidden="1"/>
    <row r="2289" ht="14.25" hidden="1"/>
    <row r="2290" ht="14.25" hidden="1"/>
    <row r="2291" ht="14.25" hidden="1"/>
    <row r="2292" ht="14.25" hidden="1"/>
    <row r="2293" ht="14.25" hidden="1"/>
    <row r="2294" ht="14.25" hidden="1"/>
    <row r="2295" ht="14.25" hidden="1"/>
    <row r="2296" ht="14.25" hidden="1"/>
    <row r="2297" ht="14.25" hidden="1"/>
    <row r="2298" ht="14.25" hidden="1"/>
    <row r="2299" ht="14.25" hidden="1"/>
    <row r="2300" ht="14.25" hidden="1"/>
    <row r="2301" ht="14.25" hidden="1"/>
    <row r="2302" ht="14.25" hidden="1"/>
    <row r="2303" ht="14.25" hidden="1"/>
    <row r="2304" ht="14.25" hidden="1"/>
    <row r="2305" ht="14.25" hidden="1"/>
    <row r="2306" ht="14.25" hidden="1"/>
    <row r="2307" ht="14.25" hidden="1"/>
    <row r="2308" ht="14.25" hidden="1"/>
    <row r="2309" ht="14.25" hidden="1"/>
    <row r="2310" ht="14.25" hidden="1"/>
    <row r="2311" ht="14.25" hidden="1"/>
    <row r="2312" ht="14.25" hidden="1"/>
    <row r="2313" ht="14.25" hidden="1"/>
    <row r="2314" ht="14.25" hidden="1"/>
    <row r="2315" ht="14.25" hidden="1"/>
    <row r="2316" ht="14.25" hidden="1"/>
    <row r="2317" ht="14.25" hidden="1"/>
    <row r="2318" ht="14.25" hidden="1"/>
    <row r="2319" ht="14.25" hidden="1"/>
    <row r="2320" ht="14.25" hidden="1"/>
    <row r="2321" ht="14.25" hidden="1"/>
    <row r="2322" ht="14.25" hidden="1"/>
    <row r="2323" ht="14.25" hidden="1"/>
    <row r="2324" ht="14.25" hidden="1"/>
    <row r="2325" ht="14.25" hidden="1"/>
    <row r="2326" ht="14.25" hidden="1"/>
    <row r="2327" ht="14.25" hidden="1"/>
    <row r="2328" ht="14.25" hidden="1"/>
    <row r="2329" ht="14.25" hidden="1"/>
    <row r="2330" ht="14.25" hidden="1"/>
    <row r="2331" ht="14.25" hidden="1"/>
    <row r="2332" ht="14.25" hidden="1"/>
    <row r="2333" ht="14.25" hidden="1"/>
    <row r="2334" ht="14.25" hidden="1"/>
    <row r="2335" ht="14.25" hidden="1"/>
    <row r="2336" ht="14.25" hidden="1"/>
    <row r="2337" ht="14.25" hidden="1"/>
    <row r="2338" ht="14.25" hidden="1"/>
    <row r="2339" ht="14.25" hidden="1"/>
    <row r="2340" ht="14.25" hidden="1"/>
    <row r="2341" ht="14.25" hidden="1"/>
    <row r="2342" ht="14.25" hidden="1"/>
    <row r="2343" ht="14.25" hidden="1"/>
    <row r="2344" ht="14.25" hidden="1"/>
    <row r="2345" ht="14.25" hidden="1"/>
    <row r="2346" ht="14.25" hidden="1"/>
    <row r="2347" ht="14.25" hidden="1"/>
    <row r="2348" ht="14.25" hidden="1"/>
    <row r="2349" ht="14.25" hidden="1"/>
    <row r="2350" ht="14.25" hidden="1"/>
    <row r="2351" ht="14.25" hidden="1"/>
    <row r="2352" ht="14.25" hidden="1"/>
    <row r="2353" ht="14.25" hidden="1"/>
    <row r="2354" ht="14.25" hidden="1"/>
    <row r="2355" ht="14.25" hidden="1"/>
    <row r="2356" ht="14.25" hidden="1"/>
    <row r="2357" ht="14.25" hidden="1"/>
    <row r="2358" ht="14.25" hidden="1"/>
    <row r="2359" ht="14.25" hidden="1"/>
    <row r="2360" ht="14.25" hidden="1"/>
    <row r="2361" ht="14.25" hidden="1"/>
    <row r="2362" ht="14.25" hidden="1"/>
    <row r="2363" ht="14.25" hidden="1"/>
    <row r="2364" ht="14.25" hidden="1"/>
    <row r="2365" ht="14.25" hidden="1"/>
    <row r="2366" ht="14.25" hidden="1"/>
    <row r="2367" ht="14.25" hidden="1"/>
    <row r="2368" ht="14.25" hidden="1"/>
    <row r="2369" ht="14.25" hidden="1"/>
    <row r="2370" ht="14.25" hidden="1"/>
    <row r="2371" ht="14.25" hidden="1"/>
    <row r="2372" ht="14.25" hidden="1"/>
    <row r="2373" ht="14.25" hidden="1"/>
    <row r="2374" ht="14.25" hidden="1"/>
    <row r="2375" ht="14.25" hidden="1"/>
    <row r="2376" ht="14.25" hidden="1"/>
    <row r="2377" ht="14.25" hidden="1"/>
    <row r="2378" ht="14.25" hidden="1"/>
    <row r="2379" ht="14.25" hidden="1"/>
    <row r="2380" ht="14.25" hidden="1"/>
    <row r="2381" ht="14.25" hidden="1"/>
    <row r="2382" ht="14.25" hidden="1"/>
    <row r="2383" ht="14.25" hidden="1"/>
    <row r="2384" ht="14.25" hidden="1"/>
    <row r="2385" ht="14.25" hidden="1"/>
    <row r="2386" ht="14.25" hidden="1"/>
    <row r="2387" ht="14.25" hidden="1"/>
    <row r="2388" ht="14.25" hidden="1"/>
    <row r="2389" ht="14.25" hidden="1"/>
    <row r="2390" ht="14.25" hidden="1"/>
    <row r="2391" ht="14.25" hidden="1"/>
    <row r="2392" ht="14.25" hidden="1"/>
    <row r="2393" ht="14.25" hidden="1"/>
    <row r="2394" ht="14.25" hidden="1"/>
    <row r="2395" ht="14.25" hidden="1"/>
    <row r="2396" ht="14.25" hidden="1"/>
    <row r="2397" ht="14.25" hidden="1"/>
    <row r="2398" ht="14.25" hidden="1"/>
    <row r="2399" ht="14.25" hidden="1"/>
    <row r="2400" ht="14.25" hidden="1"/>
    <row r="2401" ht="14.25" hidden="1"/>
    <row r="2402" ht="14.25" hidden="1"/>
    <row r="2403" ht="14.25" hidden="1"/>
    <row r="2404" ht="14.25" hidden="1"/>
    <row r="2405" ht="14.25" hidden="1"/>
    <row r="2406" ht="14.25" hidden="1"/>
    <row r="2407" ht="14.25" hidden="1"/>
    <row r="2408" ht="14.25" hidden="1"/>
    <row r="2409" ht="14.25" hidden="1"/>
    <row r="2410" ht="14.25" hidden="1"/>
    <row r="2411" ht="14.25" hidden="1"/>
    <row r="2412" ht="14.25" hidden="1"/>
    <row r="2413" ht="14.25" hidden="1"/>
    <row r="2414" ht="14.25" hidden="1"/>
    <row r="2415" ht="14.25" hidden="1"/>
    <row r="2416" ht="14.25" hidden="1"/>
    <row r="2417" ht="14.25" hidden="1"/>
    <row r="2418" ht="14.25" hidden="1"/>
    <row r="2419" ht="14.25" hidden="1"/>
    <row r="2420" ht="14.25" hidden="1"/>
    <row r="2421" ht="14.25" hidden="1"/>
    <row r="2422" ht="14.25" hidden="1"/>
    <row r="2423" ht="14.25" hidden="1"/>
    <row r="2424" ht="14.25" hidden="1"/>
    <row r="2425" ht="14.25" hidden="1"/>
    <row r="2426" ht="14.25" hidden="1"/>
    <row r="2427" ht="14.25" hidden="1"/>
    <row r="2428" ht="14.25" hidden="1"/>
    <row r="2429" ht="14.25" hidden="1"/>
    <row r="2430" ht="14.25" hidden="1"/>
    <row r="2431" ht="14.25" hidden="1"/>
    <row r="2432" ht="14.25" hidden="1"/>
    <row r="2433" ht="14.25" hidden="1"/>
    <row r="2434" ht="14.25" hidden="1"/>
    <row r="2435" ht="14.25" hidden="1"/>
    <row r="2436" ht="14.25" hidden="1"/>
    <row r="2437" ht="14.25" hidden="1"/>
    <row r="2438" ht="14.25" hidden="1"/>
    <row r="2439" ht="14.25" hidden="1"/>
    <row r="2440" ht="14.25" hidden="1"/>
    <row r="2441" ht="14.25" hidden="1"/>
    <row r="2442" ht="14.25" hidden="1"/>
    <row r="2443" ht="14.25" hidden="1"/>
    <row r="2444" ht="14.25" hidden="1"/>
    <row r="2445" ht="14.25" hidden="1"/>
    <row r="2446" ht="14.25" hidden="1"/>
    <row r="2447" ht="14.25" hidden="1"/>
    <row r="2448" ht="14.25" hidden="1"/>
    <row r="2449" ht="14.25" hidden="1"/>
    <row r="2450" ht="14.25" hidden="1"/>
    <row r="2451" ht="14.25" hidden="1"/>
    <row r="2452" ht="14.25" hidden="1"/>
    <row r="2453" ht="14.25" hidden="1"/>
    <row r="2454" ht="14.25" hidden="1"/>
    <row r="2455" ht="14.25" hidden="1"/>
    <row r="2456" ht="14.25" hidden="1"/>
    <row r="2457" ht="14.25" hidden="1"/>
    <row r="2458" ht="14.25" hidden="1"/>
    <row r="2459" ht="14.25" hidden="1"/>
    <row r="2460" ht="14.25" hidden="1"/>
    <row r="2461" ht="14.25" hidden="1"/>
    <row r="2462" ht="14.25" hidden="1"/>
    <row r="2463" ht="14.25" hidden="1"/>
    <row r="2464" ht="14.25" hidden="1"/>
    <row r="2465" ht="14.25" hidden="1"/>
    <row r="2466" ht="14.25" hidden="1"/>
    <row r="2467" ht="14.25" hidden="1"/>
    <row r="2468" ht="14.25" hidden="1"/>
    <row r="2469" ht="14.25" hidden="1"/>
    <row r="2470" ht="14.25" hidden="1"/>
    <row r="2471" ht="14.25" hidden="1"/>
    <row r="2472" ht="14.25" hidden="1"/>
    <row r="2473" ht="14.25" hidden="1"/>
    <row r="2474" ht="14.25" hidden="1"/>
    <row r="2475" ht="14.25" hidden="1"/>
    <row r="2476" ht="14.25" hidden="1"/>
    <row r="2477" ht="14.25" hidden="1"/>
    <row r="2478" ht="14.25" hidden="1"/>
    <row r="2479" ht="14.25" hidden="1"/>
    <row r="2480" ht="14.25" hidden="1"/>
    <row r="2481" ht="14.25" hidden="1"/>
    <row r="2482" ht="14.25" hidden="1"/>
    <row r="2483" ht="14.25" hidden="1"/>
    <row r="2484" ht="14.25" hidden="1"/>
    <row r="2485" ht="14.25" hidden="1"/>
    <row r="2486" ht="14.25" hidden="1"/>
    <row r="2487" ht="14.25" hidden="1"/>
    <row r="2488" ht="14.25" hidden="1"/>
    <row r="2489" ht="14.25" hidden="1"/>
    <row r="2490" ht="14.25" hidden="1"/>
    <row r="2491" ht="14.25" hidden="1"/>
    <row r="2492" ht="14.25" hidden="1"/>
    <row r="2493" ht="14.25" hidden="1"/>
    <row r="2494" ht="14.25" hidden="1"/>
    <row r="2495" ht="14.25" hidden="1"/>
    <row r="2496" ht="14.25" hidden="1"/>
    <row r="2497" ht="14.25" hidden="1"/>
    <row r="2498" ht="14.25" hidden="1"/>
    <row r="2499" ht="14.25" hidden="1"/>
    <row r="2500" ht="14.25" hidden="1"/>
    <row r="2501" ht="14.25" hidden="1"/>
    <row r="2502" ht="14.25" hidden="1"/>
    <row r="2503" ht="14.25" hidden="1"/>
    <row r="2504" ht="14.25" hidden="1"/>
    <row r="2505" ht="14.25" hidden="1"/>
    <row r="2506" ht="14.25" hidden="1"/>
    <row r="2507" ht="14.25" hidden="1"/>
    <row r="2508" ht="14.25" hidden="1"/>
    <row r="2509" ht="14.25" hidden="1"/>
    <row r="2510" ht="14.25" hidden="1"/>
    <row r="2511" ht="14.25" hidden="1"/>
    <row r="2512" ht="14.25" hidden="1"/>
    <row r="2513" ht="14.25" hidden="1"/>
    <row r="2514" ht="14.25" hidden="1"/>
    <row r="2515" ht="14.25" hidden="1"/>
    <row r="2516" ht="14.25" hidden="1"/>
    <row r="2517" ht="14.25" hidden="1"/>
    <row r="2518" ht="14.25" hidden="1"/>
    <row r="2519" ht="14.25" hidden="1"/>
    <row r="2520" ht="14.25" hidden="1"/>
    <row r="2521" ht="14.25" hidden="1"/>
    <row r="2522" ht="14.25" hidden="1"/>
    <row r="2523" ht="14.25" hidden="1"/>
    <row r="2524" ht="14.25" hidden="1"/>
    <row r="2525" ht="14.25" hidden="1"/>
    <row r="2526" ht="14.25" hidden="1"/>
    <row r="2527" ht="14.25" hidden="1"/>
    <row r="2528" ht="14.25" hidden="1"/>
    <row r="2529" ht="14.25" hidden="1"/>
    <row r="2530" ht="14.25" hidden="1"/>
    <row r="2531" ht="14.25" hidden="1"/>
    <row r="2532" ht="14.25" hidden="1"/>
    <row r="2533" ht="14.25" hidden="1"/>
    <row r="2534" ht="14.25" hidden="1"/>
    <row r="2535" ht="14.25" hidden="1"/>
    <row r="2536" ht="14.25" hidden="1"/>
    <row r="2537" ht="14.25" hidden="1"/>
    <row r="2538" ht="14.25" hidden="1"/>
    <row r="2539" ht="14.25" hidden="1"/>
    <row r="2540" ht="14.25" hidden="1"/>
    <row r="2541" ht="14.25" hidden="1"/>
    <row r="2542" ht="14.25" hidden="1"/>
    <row r="2543" ht="14.25" hidden="1"/>
    <row r="2544" ht="14.25" hidden="1"/>
    <row r="2545" ht="14.25" hidden="1"/>
    <row r="2546" ht="14.25" hidden="1"/>
    <row r="2547" ht="14.25" hidden="1"/>
    <row r="2548" ht="14.25" hidden="1"/>
    <row r="2549" ht="14.25" hidden="1"/>
    <row r="2550" ht="14.25" hidden="1"/>
    <row r="2551" ht="14.25" hidden="1"/>
    <row r="2552" ht="14.25" hidden="1"/>
    <row r="2553" ht="14.25" hidden="1"/>
    <row r="2554" ht="14.25" hidden="1"/>
    <row r="2555" ht="14.25" hidden="1"/>
    <row r="2556" ht="14.25" hidden="1"/>
    <row r="2557" ht="14.25" hidden="1"/>
    <row r="2558" ht="14.25" hidden="1"/>
    <row r="2559" ht="14.25" hidden="1"/>
    <row r="2560" ht="14.25" hidden="1"/>
    <row r="2561" ht="14.25" hidden="1"/>
    <row r="2562" ht="14.25" hidden="1"/>
    <row r="2563" ht="14.25" hidden="1"/>
    <row r="2564" ht="14.25" hidden="1"/>
    <row r="2565" ht="14.25" hidden="1"/>
    <row r="2566" ht="14.25" hidden="1"/>
    <row r="2567" ht="14.25" hidden="1"/>
    <row r="2568" ht="14.25" hidden="1"/>
    <row r="2569" ht="14.25" hidden="1"/>
    <row r="2570" ht="14.25" hidden="1"/>
    <row r="2571" ht="14.25" hidden="1"/>
    <row r="2572" ht="14.25" hidden="1"/>
    <row r="2573" ht="14.25" hidden="1"/>
    <row r="2574" ht="14.25" hidden="1"/>
    <row r="2575" ht="14.25" hidden="1"/>
    <row r="2576" ht="14.25" hidden="1"/>
    <row r="2577" ht="14.25" hidden="1"/>
    <row r="2578" ht="14.25" hidden="1"/>
    <row r="2579" ht="14.25" hidden="1"/>
    <row r="2580" ht="14.25" hidden="1"/>
    <row r="2581" ht="14.25" hidden="1"/>
    <row r="2582" ht="14.25" hidden="1"/>
    <row r="2583" ht="14.25" hidden="1"/>
    <row r="2584" ht="14.25" hidden="1"/>
    <row r="2585" ht="14.25" hidden="1"/>
    <row r="2586" ht="14.25" hidden="1"/>
    <row r="2587" ht="14.25" hidden="1"/>
    <row r="2588" ht="14.25" hidden="1"/>
    <row r="2589" ht="14.25" hidden="1"/>
    <row r="2590" ht="14.25" hidden="1"/>
    <row r="2591" ht="14.25" hidden="1"/>
    <row r="2592" ht="14.25" hidden="1"/>
    <row r="2593" ht="14.25" hidden="1"/>
    <row r="2594" ht="14.25" hidden="1"/>
    <row r="2595" ht="14.25" hidden="1"/>
    <row r="2596" ht="14.25" hidden="1"/>
    <row r="2597" ht="14.25" hidden="1"/>
    <row r="2598" ht="14.25" hidden="1"/>
    <row r="2599" ht="14.25" hidden="1"/>
    <row r="2600" ht="14.25" hidden="1"/>
    <row r="2601" ht="14.25" hidden="1"/>
    <row r="2602" ht="14.25" hidden="1"/>
    <row r="2603" ht="14.25" hidden="1"/>
    <row r="2604" ht="14.25" hidden="1"/>
    <row r="2605" ht="14.25" hidden="1"/>
    <row r="2606" ht="14.25" hidden="1"/>
    <row r="2607" ht="14.25" hidden="1"/>
    <row r="2608" ht="14.25" hidden="1"/>
    <row r="2609" ht="14.25" hidden="1"/>
    <row r="2610" ht="14.25" hidden="1"/>
    <row r="2611" ht="14.25" hidden="1"/>
    <row r="2612" ht="14.25" hidden="1"/>
    <row r="2613" ht="14.25" hidden="1"/>
    <row r="2614" ht="14.25" hidden="1"/>
    <row r="2615" ht="14.25" hidden="1"/>
    <row r="2616" ht="14.25" hidden="1"/>
    <row r="2617" ht="14.25" hidden="1"/>
    <row r="2618" ht="14.25" hidden="1"/>
    <row r="2619" ht="14.25" hidden="1"/>
    <row r="2620" ht="14.25" hidden="1"/>
    <row r="2621" ht="14.25" hidden="1"/>
    <row r="2622" ht="14.25" hidden="1"/>
    <row r="2623" ht="14.25" hidden="1"/>
    <row r="2624" ht="14.25" hidden="1"/>
    <row r="2625" ht="14.25" hidden="1"/>
    <row r="2626" ht="14.25" hidden="1"/>
    <row r="2627" ht="14.25" hidden="1"/>
    <row r="2628" ht="14.25" hidden="1"/>
    <row r="2629" ht="14.25" hidden="1"/>
    <row r="2630" ht="14.25" hidden="1"/>
    <row r="2631" ht="14.25" hidden="1"/>
    <row r="2632" ht="14.25" hidden="1"/>
    <row r="2633" ht="14.25" hidden="1"/>
    <row r="2634" ht="14.25" hidden="1"/>
    <row r="2635" ht="14.25" hidden="1"/>
    <row r="2636" ht="14.25" hidden="1"/>
    <row r="2637" ht="14.25" hidden="1"/>
    <row r="2638" ht="14.25" hidden="1"/>
    <row r="2639" ht="14.25" hidden="1"/>
    <row r="2640" ht="14.25" hidden="1"/>
    <row r="2641" ht="14.25" hidden="1"/>
    <row r="2642" ht="14.25" hidden="1"/>
    <row r="2643" ht="14.25" hidden="1"/>
    <row r="2644" ht="14.25" hidden="1"/>
    <row r="2645" ht="14.25" hidden="1"/>
    <row r="2646" ht="14.25" hidden="1"/>
    <row r="2647" ht="14.25" hidden="1"/>
    <row r="2648" ht="14.25" hidden="1"/>
    <row r="2649" ht="14.25" hidden="1"/>
    <row r="2650" ht="14.25" hidden="1"/>
    <row r="2651" ht="14.25" hidden="1"/>
    <row r="2652" ht="14.25" hidden="1"/>
    <row r="2653" ht="14.25" hidden="1"/>
    <row r="2654" ht="14.25" hidden="1"/>
    <row r="2655" ht="14.25" hidden="1"/>
    <row r="2656" ht="14.25" hidden="1"/>
    <row r="2657" ht="14.25" hidden="1"/>
    <row r="2658" ht="14.25" hidden="1"/>
    <row r="2659" ht="14.25" hidden="1"/>
    <row r="2660" ht="14.25" hidden="1"/>
    <row r="2661" ht="14.25" hidden="1"/>
    <row r="2662" ht="14.25" hidden="1"/>
    <row r="2663" ht="14.25" hidden="1"/>
    <row r="2664" ht="14.25" hidden="1"/>
    <row r="2665" ht="14.25" hidden="1"/>
    <row r="2666" ht="14.25" hidden="1"/>
    <row r="2667" ht="14.25" hidden="1"/>
    <row r="2668" ht="14.25" hidden="1"/>
    <row r="2669" ht="14.25" hidden="1"/>
    <row r="2670" ht="14.25" hidden="1"/>
    <row r="2671" ht="14.25" hidden="1"/>
    <row r="2672" ht="14.25" hidden="1"/>
    <row r="2673" ht="14.25" hidden="1"/>
    <row r="2674" ht="14.25" hidden="1"/>
    <row r="2675" ht="14.25" hidden="1"/>
    <row r="2676" ht="14.25" hidden="1"/>
    <row r="2677" ht="14.25" hidden="1"/>
    <row r="2678" ht="14.25" hidden="1"/>
    <row r="2679" ht="14.25" hidden="1"/>
    <row r="2680" ht="14.25" hidden="1"/>
    <row r="2681" ht="14.25" hidden="1"/>
    <row r="2682" ht="14.25" hidden="1"/>
    <row r="2683" ht="14.25" hidden="1"/>
    <row r="2684" ht="14.25" hidden="1"/>
    <row r="2685" ht="14.25" hidden="1"/>
    <row r="2686" ht="14.25" hidden="1"/>
    <row r="2687" ht="14.25" hidden="1"/>
    <row r="2688" ht="14.25" hidden="1"/>
    <row r="2689" ht="14.25" hidden="1"/>
    <row r="2690" ht="14.25" hidden="1"/>
    <row r="2691" ht="14.25" hidden="1"/>
    <row r="2692" ht="14.25" hidden="1"/>
    <row r="2693" ht="14.25" hidden="1"/>
    <row r="2694" ht="14.25" hidden="1"/>
    <row r="2695" ht="14.25" hidden="1"/>
    <row r="2696" ht="14.25" hidden="1"/>
    <row r="2697" ht="14.25" hidden="1"/>
    <row r="2698" ht="14.25" hidden="1"/>
    <row r="2699" ht="14.25" hidden="1"/>
    <row r="2700" ht="14.25" hidden="1"/>
    <row r="2701" ht="14.25" hidden="1"/>
    <row r="2702" ht="14.25" hidden="1"/>
    <row r="2703" ht="14.25" hidden="1"/>
    <row r="2704" ht="14.25" hidden="1"/>
    <row r="2705" ht="14.25" hidden="1"/>
    <row r="2706" ht="14.25" hidden="1"/>
    <row r="2707" ht="14.25" hidden="1"/>
    <row r="2708" ht="14.25" hidden="1"/>
    <row r="2709" ht="14.25" hidden="1"/>
    <row r="2710" ht="14.25" hidden="1"/>
    <row r="2711" ht="14.25" hidden="1"/>
    <row r="2712" ht="14.25" hidden="1"/>
    <row r="2713" ht="14.25" hidden="1"/>
    <row r="2714" ht="14.25" hidden="1"/>
    <row r="2715" ht="14.25" hidden="1"/>
    <row r="2716" ht="14.25" hidden="1"/>
    <row r="2717" ht="14.25" hidden="1"/>
    <row r="2718" ht="14.25" hidden="1"/>
    <row r="2719" ht="14.25" hidden="1"/>
    <row r="2720" ht="14.25" hidden="1"/>
    <row r="2721" ht="14.25" hidden="1"/>
    <row r="2722" ht="14.25" hidden="1"/>
    <row r="2723" ht="14.25" hidden="1"/>
    <row r="2724" ht="14.25" hidden="1"/>
    <row r="2725" ht="14.25" hidden="1"/>
    <row r="2726" ht="14.25" hidden="1"/>
    <row r="2727" ht="14.25" hidden="1"/>
    <row r="2728" ht="14.25" hidden="1"/>
    <row r="2729" ht="14.25" hidden="1"/>
    <row r="2730" ht="14.25" hidden="1"/>
    <row r="2731" ht="14.25" hidden="1"/>
    <row r="2732" ht="14.25" hidden="1"/>
    <row r="2733" ht="14.25" hidden="1"/>
    <row r="2734" ht="14.25" hidden="1"/>
    <row r="2735" ht="14.25" hidden="1"/>
    <row r="2736" ht="14.25" hidden="1"/>
    <row r="2737" ht="14.25" hidden="1"/>
    <row r="2738" ht="14.25" hidden="1"/>
    <row r="2739" ht="14.25" hidden="1"/>
    <row r="2740" ht="14.25" hidden="1"/>
    <row r="2741" ht="14.25" hidden="1"/>
    <row r="2742" ht="14.25" hidden="1"/>
    <row r="2743" ht="14.25" hidden="1"/>
    <row r="2744" ht="14.25" hidden="1"/>
    <row r="2745" ht="14.25" hidden="1"/>
    <row r="2746" ht="14.25" hidden="1"/>
    <row r="2747" ht="14.25" hidden="1"/>
    <row r="2748" ht="14.25" hidden="1"/>
    <row r="2749" ht="14.25" hidden="1"/>
    <row r="2750" ht="14.25" hidden="1"/>
    <row r="2751" ht="14.25" hidden="1"/>
    <row r="2752" ht="14.25" hidden="1"/>
    <row r="2753" ht="14.25" hidden="1"/>
    <row r="2754" ht="14.25" hidden="1"/>
    <row r="2755" ht="14.25" hidden="1"/>
    <row r="2756" ht="14.25" hidden="1"/>
    <row r="2757" ht="14.25" hidden="1"/>
    <row r="2758" ht="14.25" hidden="1"/>
    <row r="2759" ht="14.25" hidden="1"/>
    <row r="2760" ht="14.25" hidden="1"/>
    <row r="2761" ht="14.25" hidden="1"/>
    <row r="2762" ht="14.25" hidden="1"/>
    <row r="2763" ht="14.25" hidden="1"/>
    <row r="2764" ht="14.25" hidden="1"/>
    <row r="2765" ht="14.25" hidden="1"/>
    <row r="2766" ht="14.25" hidden="1"/>
    <row r="2767" ht="14.25" hidden="1"/>
    <row r="2768" ht="14.25" hidden="1"/>
    <row r="2769" ht="14.25" hidden="1"/>
    <row r="2770" ht="14.25" hidden="1"/>
    <row r="2771" ht="14.25" hidden="1"/>
    <row r="2772" ht="14.25" hidden="1"/>
    <row r="2773" ht="14.25" hidden="1"/>
    <row r="2774" ht="14.25" hidden="1"/>
    <row r="2775" ht="14.25" hidden="1"/>
    <row r="2776" ht="14.25" hidden="1"/>
    <row r="2777" ht="14.25" hidden="1"/>
    <row r="2778" ht="14.25" hidden="1"/>
    <row r="2779" ht="14.25" hidden="1"/>
    <row r="2780" ht="14.25" hidden="1"/>
    <row r="2781" ht="14.25" hidden="1"/>
    <row r="2782" ht="14.25" hidden="1"/>
    <row r="2783" ht="14.25" hidden="1"/>
    <row r="2784" ht="14.25" hidden="1"/>
    <row r="2785" ht="14.25" hidden="1"/>
    <row r="2786" ht="14.25" hidden="1"/>
    <row r="2787" ht="14.25" hidden="1"/>
    <row r="2788" ht="14.25" hidden="1"/>
    <row r="2789" ht="14.25" hidden="1"/>
    <row r="2790" ht="14.25" hidden="1"/>
    <row r="2791" ht="14.25" hidden="1"/>
    <row r="2792" ht="14.25" hidden="1"/>
    <row r="2793" ht="14.25" hidden="1"/>
    <row r="2794" ht="14.25" hidden="1"/>
    <row r="2795" ht="14.25" hidden="1"/>
    <row r="2796" ht="14.25" hidden="1"/>
    <row r="2797" ht="14.25" hidden="1"/>
    <row r="2798" ht="14.25" hidden="1"/>
    <row r="2799" ht="14.25" hidden="1"/>
    <row r="2800" ht="14.25" hidden="1"/>
    <row r="2801" ht="14.25" hidden="1"/>
    <row r="2802" ht="14.25" hidden="1"/>
    <row r="2803" ht="14.25" hidden="1"/>
    <row r="2804" ht="14.25" hidden="1"/>
    <row r="2805" ht="14.25" hidden="1"/>
    <row r="2806" ht="14.25" hidden="1"/>
    <row r="2807" ht="14.25" hidden="1"/>
    <row r="2808" ht="14.25" hidden="1"/>
    <row r="2809" ht="14.25" hidden="1"/>
    <row r="2810" ht="14.25" hidden="1"/>
    <row r="2811" ht="14.25" hidden="1"/>
    <row r="2812" ht="14.25" hidden="1"/>
    <row r="2813" ht="14.25" hidden="1"/>
    <row r="2814" ht="14.25" hidden="1"/>
    <row r="2815" ht="14.25" hidden="1"/>
    <row r="2816" ht="14.25" hidden="1"/>
    <row r="2817" ht="14.25" hidden="1"/>
    <row r="2818" ht="14.25" hidden="1"/>
    <row r="2819" ht="14.25" hidden="1"/>
    <row r="2820" ht="14.25" hidden="1"/>
    <row r="2821" ht="14.25" hidden="1"/>
    <row r="2822" ht="14.25" hidden="1"/>
    <row r="2823" ht="14.25" hidden="1"/>
    <row r="2824" ht="14.25" hidden="1"/>
    <row r="2825" ht="14.25" hidden="1"/>
    <row r="2826" ht="14.25" hidden="1"/>
    <row r="2827" ht="14.25" hidden="1"/>
    <row r="2828" ht="14.25" hidden="1"/>
    <row r="2829" ht="14.25" hidden="1"/>
    <row r="2830" ht="14.25" hidden="1"/>
    <row r="2831" ht="14.25" hidden="1"/>
    <row r="2832" ht="14.25" hidden="1"/>
    <row r="2833" ht="14.25" hidden="1"/>
    <row r="2834" ht="14.25" hidden="1"/>
    <row r="2835" ht="14.25" hidden="1"/>
    <row r="2836" ht="14.25" hidden="1"/>
    <row r="2837" ht="14.25" hidden="1"/>
    <row r="2838" ht="14.25" hidden="1"/>
    <row r="2839" ht="14.25" hidden="1"/>
    <row r="2840" ht="14.25" hidden="1"/>
    <row r="2841" ht="14.25" hidden="1"/>
    <row r="2842" ht="14.25" hidden="1"/>
    <row r="2843" ht="14.25" hidden="1"/>
    <row r="2844" ht="14.25" hidden="1"/>
    <row r="2845" ht="14.25" hidden="1"/>
    <row r="2846" ht="14.25" hidden="1"/>
    <row r="2847" ht="14.25" hidden="1"/>
    <row r="2848" ht="14.25" hidden="1"/>
    <row r="2849" ht="14.25" hidden="1"/>
    <row r="2850" ht="14.25" hidden="1"/>
    <row r="2851" ht="14.25" hidden="1"/>
    <row r="2852" ht="14.25" hidden="1"/>
    <row r="2853" ht="14.25" hidden="1"/>
    <row r="2854" ht="14.25" hidden="1"/>
    <row r="2855" ht="14.25" hidden="1"/>
    <row r="2856" ht="14.25" hidden="1"/>
    <row r="2857" ht="14.25" hidden="1"/>
    <row r="2858" ht="14.25" hidden="1"/>
    <row r="2859" ht="14.25" hidden="1"/>
    <row r="2860" ht="14.25" hidden="1"/>
    <row r="2861" ht="14.25" hidden="1"/>
    <row r="2862" ht="14.25" hidden="1"/>
    <row r="2863" ht="14.25" hidden="1"/>
    <row r="2864" ht="14.25" hidden="1"/>
    <row r="2865" ht="14.25" hidden="1"/>
    <row r="2866" ht="14.25" hidden="1"/>
    <row r="2867" ht="14.25" hidden="1"/>
    <row r="2868" ht="14.25" hidden="1"/>
    <row r="2869" ht="14.25" hidden="1"/>
    <row r="2870" ht="14.25" hidden="1"/>
    <row r="2871" ht="14.25" hidden="1"/>
    <row r="2872" ht="14.25" hidden="1"/>
    <row r="2873" ht="14.25" hidden="1"/>
    <row r="2874" ht="14.25" hidden="1"/>
    <row r="2875" ht="14.25" hidden="1"/>
    <row r="2876" ht="14.25" hidden="1"/>
    <row r="2877" ht="14.25" hidden="1"/>
    <row r="2878" ht="14.25" hidden="1"/>
    <row r="2879" ht="14.25" hidden="1"/>
    <row r="2880" ht="14.25" hidden="1"/>
    <row r="2881" ht="14.25" hidden="1"/>
    <row r="2882" ht="14.25" hidden="1"/>
    <row r="2883" ht="14.25" hidden="1"/>
    <row r="2884" ht="14.25" hidden="1"/>
    <row r="2885" ht="14.25" hidden="1"/>
    <row r="2886" ht="14.25" hidden="1"/>
    <row r="2887" ht="14.25" hidden="1"/>
    <row r="2888" ht="14.25" hidden="1"/>
    <row r="2889" ht="14.25" hidden="1"/>
    <row r="2890" ht="14.25" hidden="1"/>
    <row r="2891" ht="14.25" hidden="1"/>
    <row r="2892" ht="14.25" hidden="1"/>
    <row r="2893" ht="14.25" hidden="1"/>
    <row r="2894" ht="14.25" hidden="1"/>
    <row r="2895" ht="14.25" hidden="1"/>
    <row r="2896" ht="14.25" hidden="1"/>
    <row r="2897" ht="14.25" hidden="1"/>
    <row r="2898" ht="14.25" hidden="1"/>
    <row r="2899" ht="14.25" hidden="1"/>
    <row r="2900" ht="14.25" hidden="1"/>
    <row r="2901" ht="14.25" hidden="1"/>
    <row r="2902" ht="14.25" hidden="1"/>
    <row r="2903" ht="14.25" hidden="1"/>
    <row r="2904" ht="14.25" hidden="1"/>
    <row r="2905" ht="14.25" hidden="1"/>
    <row r="2906" ht="14.25" hidden="1"/>
    <row r="2907" ht="14.25" hidden="1"/>
    <row r="2908" ht="14.25" hidden="1"/>
    <row r="2909" ht="14.25" hidden="1"/>
    <row r="2910" ht="14.25" hidden="1"/>
    <row r="2911" ht="14.25" hidden="1"/>
    <row r="2912" ht="14.25" hidden="1"/>
    <row r="2913" ht="14.25" hidden="1"/>
    <row r="2914" ht="14.25" hidden="1"/>
    <row r="2915" ht="14.25" hidden="1"/>
    <row r="2916" ht="14.25" hidden="1"/>
    <row r="2917" ht="14.25" hidden="1"/>
    <row r="2918" ht="14.25" hidden="1"/>
    <row r="2919" ht="14.25" hidden="1"/>
    <row r="2920" ht="14.25" hidden="1"/>
    <row r="2921" ht="14.25" hidden="1"/>
    <row r="2922" ht="14.25" hidden="1"/>
    <row r="2923" ht="14.25" hidden="1"/>
    <row r="2924" ht="14.25" hidden="1"/>
    <row r="2925" ht="14.25" hidden="1"/>
    <row r="2926" ht="14.25" hidden="1"/>
    <row r="2927" ht="14.25" hidden="1"/>
    <row r="2928" ht="14.25" hidden="1"/>
    <row r="2929" ht="14.25" hidden="1"/>
    <row r="2930" ht="14.25" hidden="1"/>
    <row r="2931" ht="14.25" hidden="1"/>
    <row r="2932" ht="14.25" hidden="1"/>
    <row r="2933" ht="14.25" hidden="1"/>
    <row r="2934" ht="14.25" hidden="1"/>
    <row r="2935" ht="14.25" hidden="1"/>
    <row r="2936" ht="14.25" hidden="1"/>
    <row r="2937" ht="14.25" hidden="1"/>
    <row r="2938" ht="14.25" hidden="1"/>
    <row r="2939" ht="14.25" hidden="1"/>
    <row r="2940" ht="14.25" hidden="1"/>
    <row r="2941" ht="14.25" hidden="1"/>
    <row r="2942" ht="14.25" hidden="1"/>
    <row r="2943" ht="14.25" hidden="1"/>
    <row r="2944" ht="14.25" hidden="1"/>
    <row r="2945" ht="14.25" hidden="1"/>
    <row r="2946" ht="14.25" hidden="1"/>
    <row r="2947" ht="14.25" hidden="1"/>
    <row r="2948" ht="14.25" hidden="1"/>
    <row r="2949" ht="14.25" hidden="1"/>
    <row r="2950" ht="14.25" hidden="1"/>
    <row r="2951" ht="14.25" hidden="1"/>
    <row r="2952" ht="14.25" hidden="1"/>
    <row r="2953" ht="14.25" hidden="1"/>
    <row r="2954" ht="14.25" hidden="1"/>
    <row r="2955" ht="14.25" hidden="1"/>
    <row r="2956" ht="14.25" hidden="1"/>
    <row r="2957" ht="14.25" hidden="1"/>
    <row r="2958" ht="14.25" hidden="1"/>
    <row r="2959" ht="14.25" hidden="1"/>
    <row r="2960" ht="14.25" hidden="1"/>
    <row r="2961" ht="14.25" hidden="1"/>
    <row r="2962" ht="14.25" hidden="1"/>
    <row r="2963" ht="14.25" hidden="1"/>
    <row r="2964" ht="14.25" hidden="1"/>
    <row r="2965" ht="14.25" hidden="1"/>
    <row r="2966" ht="14.25" hidden="1"/>
    <row r="2967" ht="14.25" hidden="1"/>
    <row r="2968" ht="14.25" hidden="1"/>
    <row r="2969" ht="14.25" hidden="1"/>
    <row r="2970" ht="14.25" hidden="1"/>
    <row r="2971" ht="14.25" hidden="1"/>
    <row r="2972" ht="14.25" hidden="1"/>
    <row r="2973" ht="14.25" hidden="1"/>
    <row r="2974" ht="14.25" hidden="1"/>
    <row r="2975" ht="14.25" hidden="1"/>
    <row r="2976" ht="14.25" hidden="1"/>
    <row r="2977" ht="14.25" hidden="1"/>
    <row r="2978" ht="14.25" hidden="1"/>
    <row r="2979" ht="14.25" hidden="1"/>
    <row r="2980" ht="14.25" hidden="1"/>
    <row r="2981" ht="14.25" hidden="1"/>
    <row r="2982" ht="14.25" hidden="1"/>
    <row r="2983" ht="14.25" hidden="1"/>
    <row r="2984" ht="14.25" hidden="1"/>
    <row r="2985" ht="14.25" hidden="1"/>
    <row r="2986" ht="14.25" hidden="1"/>
    <row r="2987" ht="14.25" hidden="1"/>
    <row r="2988" ht="14.25" hidden="1"/>
    <row r="2989" ht="14.25" hidden="1"/>
    <row r="2990" ht="14.25" hidden="1"/>
    <row r="2991" ht="14.25" hidden="1"/>
    <row r="2992" ht="14.25" hidden="1"/>
    <row r="2993" ht="14.25" hidden="1"/>
    <row r="2994" ht="14.25" hidden="1"/>
    <row r="2995" ht="14.25" hidden="1"/>
    <row r="2996" ht="14.25" hidden="1"/>
    <row r="2997" ht="14.25" hidden="1"/>
    <row r="2998" ht="14.25" hidden="1"/>
    <row r="2999" ht="14.25" hidden="1"/>
    <row r="3000" ht="14.25" hidden="1"/>
  </sheetData>
  <sheetProtection/>
  <mergeCells count="42">
    <mergeCell ref="B6:D6"/>
    <mergeCell ref="H6:K6"/>
    <mergeCell ref="B7:D7"/>
    <mergeCell ref="H7:H14"/>
    <mergeCell ref="I7:I10"/>
    <mergeCell ref="B8:D8"/>
    <mergeCell ref="B9:D9"/>
    <mergeCell ref="B10:D10"/>
    <mergeCell ref="B11:D11"/>
    <mergeCell ref="I11:K11"/>
    <mergeCell ref="B12:D12"/>
    <mergeCell ref="I12:K12"/>
    <mergeCell ref="B13:D13"/>
    <mergeCell ref="I13:K13"/>
    <mergeCell ref="C14:D14"/>
    <mergeCell ref="B15:D15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J20:K20"/>
    <mergeCell ref="J21:K21"/>
    <mergeCell ref="J7:K7"/>
    <mergeCell ref="J8:K8"/>
    <mergeCell ref="J9:K9"/>
    <mergeCell ref="J10:K10"/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katsuhata</cp:lastModifiedBy>
  <cp:lastPrinted>2009-11-04T03:33:46Z</cp:lastPrinted>
  <dcterms:created xsi:type="dcterms:W3CDTF">2008-01-24T06:28:57Z</dcterms:created>
  <dcterms:modified xsi:type="dcterms:W3CDTF">2011-03-29T13:49:23Z</dcterms:modified>
  <cp:category/>
  <cp:version/>
  <cp:contentType/>
  <cp:contentStatus/>
</cp:coreProperties>
</file>