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'し尿処理状況'!$2:$34</definedName>
    <definedName name="_xlnm.Print_Area" localSheetId="0">'水洗化人口等'!$2:$34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<sst xmlns="http://schemas.openxmlformats.org/spreadsheetml/2006/main" count="703" uniqueCount="310">
  <si>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</si>
  <si>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</si>
  <si>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</si>
  <si>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</si>
  <si>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</si>
  <si>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</si>
  <si>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</si>
  <si>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</si>
  <si>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</si>
  <si>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</si>
  <si>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</si>
  <si>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</si>
  <si>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</si>
  <si>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</si>
  <si>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</si>
  <si>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</si>
  <si>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</si>
  <si>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</si>
  <si>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</si>
  <si>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</si>
  <si>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</si>
  <si>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</si>
  <si>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</si>
  <si>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</si>
  <si>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</si>
  <si>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</si>
  <si>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</si>
  <si>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</si>
  <si>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</si>
  <si>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</si>
  <si>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</si>
  <si>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</si>
  <si>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</si>
  <si>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</si>
  <si>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</si>
  <si>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</si>
  <si>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</si>
  <si>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</si>
  <si>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</si>
  <si>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</si>
  <si>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</si>
  <si>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</si>
  <si>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</si>
  <si>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</si>
  <si>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</si>
  <si>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</si>
  <si>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</si>
  <si>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</si>
  <si>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</si>
  <si>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</si>
  <si>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</si>
  <si>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</si>
  <si>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</si>
  <si>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</si>
  <si>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</si>
  <si>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</si>
  <si>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</si>
  <si>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</si>
  <si>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</si>
  <si>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</si>
  <si>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</si>
  <si>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</si>
  <si>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</si>
  <si>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</si>
  <si>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</si>
  <si>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</si>
  <si>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</si>
  <si>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</si>
  <si>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</si>
  <si>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</si>
  <si>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</si>
  <si>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</si>
  <si>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</si>
  <si>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</si>
  <si>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</si>
  <si>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</si>
  <si>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</si>
  <si>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</si>
  <si>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</si>
  <si>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</si>
  <si>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</si>
  <si>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</si>
  <si>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</si>
  <si>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</si>
  <si>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</si>
  <si>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栃木県</t>
  </si>
  <si>
    <t>09000</t>
  </si>
  <si>
    <t>09000</t>
  </si>
  <si>
    <t>09201</t>
  </si>
  <si>
    <t>宇都宮市</t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</si>
  <si>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</si>
  <si>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</si>
  <si>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</si>
  <si>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</si>
  <si>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</si>
  <si>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</si>
  <si>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</si>
  <si>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</si>
  <si>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</si>
  <si>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</si>
  <si>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</si>
  <si>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</si>
  <si>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</si>
  <si>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</si>
  <si>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</si>
  <si>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</si>
  <si>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</si>
  <si>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</si>
  <si>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</si>
  <si>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</si>
  <si>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</si>
  <si>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</si>
  <si>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</si>
  <si>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</si>
  <si>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</si>
  <si>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</si>
  <si>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</si>
  <si>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</si>
  <si>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</si>
  <si>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09321</t>
  </si>
  <si>
    <t>西方町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</si>
  <si>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</si>
  <si>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</si>
  <si>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</si>
  <si>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</si>
  <si>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</si>
  <si>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</si>
  <si>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</si>
  <si>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</si>
  <si>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</si>
  <si>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</si>
  <si>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</si>
  <si>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</si>
  <si>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</si>
  <si>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</si>
  <si>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</si>
  <si>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</si>
  <si>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</si>
  <si>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</si>
  <si>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</si>
  <si>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</si>
  <si>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</si>
  <si>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</si>
  <si>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し尿処理の状況（平成21年度実績）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</si>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</sst>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SUM(D8:D34)</f>
        <v>2006880</v>
      </c>
      <c r="E7" s="74">
        <f>SUM(E8:E34)</f>
        <v>231987</v>
      </c>
      <c r="F7" s="78">
        <f>IF(D7&gt;0,E7/D7*100,"-")</f>
        <v>11.559585027505381</v>
      </c>
      <c r="G7" s="74">
        <f>SUM(G8:G34)</f>
        <v>231987</v>
      </c>
      <c r="H7" s="74">
        <f>SUM(H8:H34)</f>
        <v>0</v>
      </c>
      <c r="I7" s="74">
        <f>SUM(I8:I34)</f>
        <v>1774893</v>
      </c>
      <c r="J7" s="78">
        <f>IF($D7&gt;0,I7/$D7*100,"-")</f>
        <v>88.44041497249462</v>
      </c>
      <c r="K7" s="74">
        <f>SUM(K8:K34)</f>
        <v>1096262</v>
      </c>
      <c r="L7" s="78">
        <f>IF($D7&gt;0,K7/$D7*100,"-")</f>
        <v>54.62518934864068</v>
      </c>
      <c r="M7" s="74">
        <f>SUM(M8:M34)</f>
        <v>834</v>
      </c>
      <c r="N7" s="78">
        <f>IF($D7&gt;0,M7/$D7*100,"-")</f>
        <v>0.04155704376943315</v>
      </c>
      <c r="O7" s="74">
        <f>SUM(O8:O34)</f>
        <v>677797</v>
      </c>
      <c r="P7" s="74">
        <f>SUM(P8:P34)</f>
        <v>342792</v>
      </c>
      <c r="Q7" s="78">
        <f>IF($D7&gt;0,O7/$D7*100,"-")</f>
        <v>33.77366858008451</v>
      </c>
      <c r="R7" s="74">
        <f>SUM(R8:R34)</f>
        <v>34591</v>
      </c>
      <c r="S7" s="112">
        <f>COUNTIF(S8:S34,"○")</f>
        <v>22</v>
      </c>
      <c r="T7" s="112">
        <f>COUNTIF(T8:T34,"○")</f>
        <v>4</v>
      </c>
      <c r="U7" s="112">
        <f>COUNTIF(U8:U34,"○")</f>
        <v>0</v>
      </c>
      <c r="V7" s="112">
        <f>COUNTIF(V8:V34,"○")</f>
        <v>1</v>
      </c>
      <c r="W7" s="112">
        <f>COUNTIF(W8:W34,"○")</f>
        <v>23</v>
      </c>
      <c r="X7" s="112">
        <f>COUNTIF(X8:X34,"○")</f>
        <v>1</v>
      </c>
      <c r="Y7" s="112">
        <f>COUNTIF(Y8:Y34,"○")</f>
        <v>0</v>
      </c>
      <c r="Z7" s="112">
        <f>COUNTIF(Z8:Z34,"○")</f>
        <v>3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505959</v>
      </c>
      <c r="E8" s="75">
        <f>+SUM(G8,+H8)</f>
        <v>22465</v>
      </c>
      <c r="F8" s="79">
        <f>IF(D8&gt;0,E8/D8*100,"-")</f>
        <v>4.44008308973652</v>
      </c>
      <c r="G8" s="75">
        <v>22465</v>
      </c>
      <c r="H8" s="75">
        <v>0</v>
      </c>
      <c r="I8" s="75">
        <f>+SUM(K8,+M8,+O8)</f>
        <v>483494</v>
      </c>
      <c r="J8" s="79">
        <f>IF($D8&gt;0,I8/$D8*100,"-")</f>
        <v>95.55991691026348</v>
      </c>
      <c r="K8" s="75">
        <v>382668</v>
      </c>
      <c r="L8" s="79">
        <f>IF($D8&gt;0,K8/$D8*100,"-")</f>
        <v>75.63221525854861</v>
      </c>
      <c r="M8" s="75">
        <v>0</v>
      </c>
      <c r="N8" s="79">
        <f>IF($D8&gt;0,M8/$D8*100,"-")</f>
        <v>0</v>
      </c>
      <c r="O8" s="75">
        <v>100826</v>
      </c>
      <c r="P8" s="75">
        <v>67800</v>
      </c>
      <c r="Q8" s="79">
        <f>IF($D8&gt;0,O8/$D8*100,"-")</f>
        <v>19.927701651714862</v>
      </c>
      <c r="R8" s="75">
        <v>8254</v>
      </c>
      <c r="S8" s="68"/>
      <c r="T8" s="68" t="s">
        <v>90</v>
      </c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155703</v>
      </c>
      <c r="E9" s="75">
        <f>+SUM(G9,+H9)</f>
        <v>17045</v>
      </c>
      <c r="F9" s="79">
        <f>IF(D9&gt;0,E9/D9*100,"-")</f>
        <v>10.94712369061611</v>
      </c>
      <c r="G9" s="75">
        <v>17045</v>
      </c>
      <c r="H9" s="75">
        <v>0</v>
      </c>
      <c r="I9" s="75">
        <f>+SUM(K9,+M9,+O9)</f>
        <v>138658</v>
      </c>
      <c r="J9" s="79">
        <f>IF($D9&gt;0,I9/$D9*100,"-")</f>
        <v>89.05287630938389</v>
      </c>
      <c r="K9" s="75">
        <v>81415</v>
      </c>
      <c r="L9" s="79">
        <f>IF($D9&gt;0,K9/$D9*100,"-")</f>
        <v>52.2886521133183</v>
      </c>
      <c r="M9" s="75">
        <v>834</v>
      </c>
      <c r="N9" s="79">
        <f>IF($D9&gt;0,M9/$D9*100,"-")</f>
        <v>0.5356351515385059</v>
      </c>
      <c r="O9" s="75">
        <v>56409</v>
      </c>
      <c r="P9" s="75">
        <v>11284</v>
      </c>
      <c r="Q9" s="79">
        <f>IF($D9&gt;0,O9/$D9*100,"-")</f>
        <v>36.228589044527084</v>
      </c>
      <c r="R9" s="75">
        <v>3470</v>
      </c>
      <c r="S9" s="68" t="s">
        <v>90</v>
      </c>
      <c r="T9" s="68"/>
      <c r="U9" s="68"/>
      <c r="V9" s="68"/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141763</v>
      </c>
      <c r="E10" s="75">
        <f>+SUM(G10,+H10)</f>
        <v>18385</v>
      </c>
      <c r="F10" s="79">
        <f>IF(D10&gt;0,E10/D10*100,"-")</f>
        <v>12.968828255609715</v>
      </c>
      <c r="G10" s="75">
        <v>18385</v>
      </c>
      <c r="H10" s="75">
        <v>0</v>
      </c>
      <c r="I10" s="75">
        <f>+SUM(K10,+M10,+O10)</f>
        <v>123378</v>
      </c>
      <c r="J10" s="79">
        <f>IF($D10&gt;0,I10/$D10*100,"-")</f>
        <v>87.03117174439029</v>
      </c>
      <c r="K10" s="75">
        <v>62501</v>
      </c>
      <c r="L10" s="79">
        <f>IF($D10&gt;0,K10/$D10*100,"-")</f>
        <v>44.08837284764007</v>
      </c>
      <c r="M10" s="75">
        <v>0</v>
      </c>
      <c r="N10" s="79">
        <f>IF($D10&gt;0,M10/$D10*100,"-")</f>
        <v>0</v>
      </c>
      <c r="O10" s="75">
        <v>60877</v>
      </c>
      <c r="P10" s="75">
        <v>13866</v>
      </c>
      <c r="Q10" s="79">
        <f>IF($D10&gt;0,O10/$D10*100,"-")</f>
        <v>42.94279889675021</v>
      </c>
      <c r="R10" s="75">
        <v>1837</v>
      </c>
      <c r="S10" s="68"/>
      <c r="T10" s="68" t="s">
        <v>90</v>
      </c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125387</v>
      </c>
      <c r="E11" s="75">
        <f>+SUM(G11,+H11)</f>
        <v>18725</v>
      </c>
      <c r="F11" s="79">
        <f>IF(D11&gt;0,E11/D11*100,"-")</f>
        <v>14.933765063363827</v>
      </c>
      <c r="G11" s="75">
        <v>18725</v>
      </c>
      <c r="H11" s="75">
        <v>0</v>
      </c>
      <c r="I11" s="75">
        <f>+SUM(K11,+M11,+O11)</f>
        <v>106662</v>
      </c>
      <c r="J11" s="79">
        <f>IF($D11&gt;0,I11/$D11*100,"-")</f>
        <v>85.06623493663618</v>
      </c>
      <c r="K11" s="75">
        <v>71471</v>
      </c>
      <c r="L11" s="79">
        <f>IF($D11&gt;0,K11/$D11*100,"-")</f>
        <v>57.00032698764625</v>
      </c>
      <c r="M11" s="75">
        <v>0</v>
      </c>
      <c r="N11" s="79">
        <f>IF($D11&gt;0,M11/$D11*100,"-")</f>
        <v>0</v>
      </c>
      <c r="O11" s="75">
        <v>35191</v>
      </c>
      <c r="P11" s="75">
        <v>13031</v>
      </c>
      <c r="Q11" s="79">
        <f>IF($D11&gt;0,O11/$D11*100,"-")</f>
        <v>28.065907948989928</v>
      </c>
      <c r="R11" s="75">
        <v>2288</v>
      </c>
      <c r="S11" s="68"/>
      <c r="T11" s="68" t="s">
        <v>90</v>
      </c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102960</v>
      </c>
      <c r="E12" s="76">
        <f>+SUM(G12,+H12)</f>
        <v>26437</v>
      </c>
      <c r="F12" s="96">
        <f>IF(D12&gt;0,E12/D12*100,"-")</f>
        <v>25.676961926961926</v>
      </c>
      <c r="G12" s="76">
        <v>26437</v>
      </c>
      <c r="H12" s="76">
        <v>0</v>
      </c>
      <c r="I12" s="76">
        <f>+SUM(K12,+M12,+O12)</f>
        <v>76523</v>
      </c>
      <c r="J12" s="96">
        <f>IF($D12&gt;0,I12/$D12*100,"-")</f>
        <v>74.32303807303808</v>
      </c>
      <c r="K12" s="76">
        <v>59731</v>
      </c>
      <c r="L12" s="96">
        <f>IF($D12&gt;0,K12/$D12*100,"-")</f>
        <v>58.013791763791765</v>
      </c>
      <c r="M12" s="76">
        <v>0</v>
      </c>
      <c r="N12" s="96">
        <f>IF($D12&gt;0,M12/$D12*100,"-")</f>
        <v>0</v>
      </c>
      <c r="O12" s="76">
        <v>16792</v>
      </c>
      <c r="P12" s="76">
        <v>16792</v>
      </c>
      <c r="Q12" s="96">
        <f>IF($D12&gt;0,O12/$D12*100,"-")</f>
        <v>16.30924630924631</v>
      </c>
      <c r="R12" s="76">
        <v>1070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92659</v>
      </c>
      <c r="E13" s="76">
        <f>+SUM(G13,+H13)</f>
        <v>13341</v>
      </c>
      <c r="F13" s="96">
        <f>IF(D13&gt;0,E13/D13*100,"-")</f>
        <v>14.397953787543575</v>
      </c>
      <c r="G13" s="76">
        <v>13341</v>
      </c>
      <c r="H13" s="76">
        <v>0</v>
      </c>
      <c r="I13" s="76">
        <f>+SUM(K13,+M13,+O13)</f>
        <v>79318</v>
      </c>
      <c r="J13" s="96">
        <f>IF($D13&gt;0,I13/$D13*100,"-")</f>
        <v>85.60204621245643</v>
      </c>
      <c r="K13" s="76">
        <v>55308</v>
      </c>
      <c r="L13" s="96">
        <f>IF($D13&gt;0,K13/$D13*100,"-")</f>
        <v>59.68983045359868</v>
      </c>
      <c r="M13" s="76">
        <v>0</v>
      </c>
      <c r="N13" s="96">
        <f>IF($D13&gt;0,M13/$D13*100,"-")</f>
        <v>0</v>
      </c>
      <c r="O13" s="76">
        <v>24010</v>
      </c>
      <c r="P13" s="76">
        <v>12649</v>
      </c>
      <c r="Q13" s="96">
        <f>IF($D13&gt;0,O13/$D13*100,"-")</f>
        <v>25.912215758857748</v>
      </c>
      <c r="R13" s="76">
        <v>748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159055</v>
      </c>
      <c r="E14" s="76">
        <f>+SUM(G14,+H14)</f>
        <v>7733</v>
      </c>
      <c r="F14" s="96">
        <f>IF(D14&gt;0,E14/D14*100,"-")</f>
        <v>4.861840243940775</v>
      </c>
      <c r="G14" s="76">
        <v>7733</v>
      </c>
      <c r="H14" s="76">
        <v>0</v>
      </c>
      <c r="I14" s="76">
        <f>+SUM(K14,+M14,+O14)</f>
        <v>151322</v>
      </c>
      <c r="J14" s="96">
        <f>IF($D14&gt;0,I14/$D14*100,"-")</f>
        <v>95.13815975605922</v>
      </c>
      <c r="K14" s="76">
        <v>90365</v>
      </c>
      <c r="L14" s="96">
        <f>IF($D14&gt;0,K14/$D14*100,"-")</f>
        <v>56.81368080223822</v>
      </c>
      <c r="M14" s="76">
        <v>0</v>
      </c>
      <c r="N14" s="96">
        <f>IF($D14&gt;0,M14/$D14*100,"-")</f>
        <v>0</v>
      </c>
      <c r="O14" s="76">
        <v>60957</v>
      </c>
      <c r="P14" s="76">
        <v>28164</v>
      </c>
      <c r="Q14" s="96">
        <f>IF($D14&gt;0,O14/$D14*100,"-")</f>
        <v>38.32447895382101</v>
      </c>
      <c r="R14" s="76">
        <v>5247</v>
      </c>
      <c r="S14" s="70"/>
      <c r="T14" s="70"/>
      <c r="U14" s="70"/>
      <c r="V14" s="70" t="s">
        <v>90</v>
      </c>
      <c r="W14" s="70"/>
      <c r="X14" s="70"/>
      <c r="Y14" s="70"/>
      <c r="Z14" s="70" t="s">
        <v>90</v>
      </c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79506</v>
      </c>
      <c r="E15" s="76">
        <f>+SUM(G15,+H15)</f>
        <v>8002</v>
      </c>
      <c r="F15" s="96">
        <f>IF(D15&gt;0,E15/D15*100,"-")</f>
        <v>10.06464920886474</v>
      </c>
      <c r="G15" s="76">
        <v>8002</v>
      </c>
      <c r="H15" s="76">
        <v>0</v>
      </c>
      <c r="I15" s="76">
        <f>+SUM(K15,+M15,+O15)</f>
        <v>71504</v>
      </c>
      <c r="J15" s="96">
        <f>IF($D15&gt;0,I15/$D15*100,"-")</f>
        <v>89.93535079113526</v>
      </c>
      <c r="K15" s="76">
        <v>37940</v>
      </c>
      <c r="L15" s="96">
        <f>IF($D15&gt;0,K15/$D15*100,"-")</f>
        <v>47.71966895580208</v>
      </c>
      <c r="M15" s="76">
        <v>0</v>
      </c>
      <c r="N15" s="96">
        <f>IF($D15&gt;0,M15/$D15*100,"-")</f>
        <v>0</v>
      </c>
      <c r="O15" s="76">
        <v>33564</v>
      </c>
      <c r="P15" s="76">
        <v>19037</v>
      </c>
      <c r="Q15" s="96">
        <f>IF($D15&gt;0,O15/$D15*100,"-")</f>
        <v>42.21568183533318</v>
      </c>
      <c r="R15" s="76">
        <v>3720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73984</v>
      </c>
      <c r="E16" s="76">
        <f>+SUM(G16,+H16)</f>
        <v>12137</v>
      </c>
      <c r="F16" s="96">
        <f>IF(D16&gt;0,E16/D16*100,"-")</f>
        <v>16.404898356401386</v>
      </c>
      <c r="G16" s="76">
        <v>12137</v>
      </c>
      <c r="H16" s="76">
        <v>0</v>
      </c>
      <c r="I16" s="76">
        <f>+SUM(K16,+M16,+O16)</f>
        <v>61847</v>
      </c>
      <c r="J16" s="96">
        <f>IF($D16&gt;0,I16/$D16*100,"-")</f>
        <v>83.59510164359861</v>
      </c>
      <c r="K16" s="76">
        <v>37020</v>
      </c>
      <c r="L16" s="96">
        <f>IF($D16&gt;0,K16/$D16*100,"-")</f>
        <v>50.03784602076124</v>
      </c>
      <c r="M16" s="76">
        <v>0</v>
      </c>
      <c r="N16" s="96">
        <f>IF($D16&gt;0,M16/$D16*100,"-")</f>
        <v>0</v>
      </c>
      <c r="O16" s="76">
        <v>24827</v>
      </c>
      <c r="P16" s="76">
        <v>17444</v>
      </c>
      <c r="Q16" s="96">
        <f>IF($D16&gt;0,O16/$D16*100,"-")</f>
        <v>33.55725562283737</v>
      </c>
      <c r="R16" s="76">
        <v>1512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35340</v>
      </c>
      <c r="E17" s="76">
        <f>+SUM(G17,+H17)</f>
        <v>4697</v>
      </c>
      <c r="F17" s="96">
        <f>IF(D17&gt;0,E17/D17*100,"-")</f>
        <v>13.290888511601583</v>
      </c>
      <c r="G17" s="76">
        <v>4697</v>
      </c>
      <c r="H17" s="76">
        <v>0</v>
      </c>
      <c r="I17" s="76">
        <f>+SUM(K17,+M17,+O17)</f>
        <v>30643</v>
      </c>
      <c r="J17" s="96">
        <f>IF($D17&gt;0,I17/$D17*100,"-")</f>
        <v>86.70911148839842</v>
      </c>
      <c r="K17" s="76">
        <v>10140</v>
      </c>
      <c r="L17" s="96">
        <f>IF($D17&gt;0,K17/$D17*100,"-")</f>
        <v>28.69269949066214</v>
      </c>
      <c r="M17" s="76">
        <v>0</v>
      </c>
      <c r="N17" s="96">
        <f>IF($D17&gt;0,M17/$D17*100,"-")</f>
        <v>0</v>
      </c>
      <c r="O17" s="76">
        <v>20503</v>
      </c>
      <c r="P17" s="76">
        <v>9668</v>
      </c>
      <c r="Q17" s="96">
        <f>IF($D17&gt;0,O17/$D17*100,"-")</f>
        <v>58.01641199773627</v>
      </c>
      <c r="R17" s="76">
        <v>490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116538</v>
      </c>
      <c r="E18" s="76">
        <f>+SUM(G18,+H18)</f>
        <v>21902</v>
      </c>
      <c r="F18" s="96">
        <f>IF(D18&gt;0,E18/D18*100,"-")</f>
        <v>18.793869810705523</v>
      </c>
      <c r="G18" s="76">
        <v>21902</v>
      </c>
      <c r="H18" s="76">
        <v>0</v>
      </c>
      <c r="I18" s="76">
        <f>+SUM(K18,+M18,+O18)</f>
        <v>94636</v>
      </c>
      <c r="J18" s="96">
        <f>IF($D18&gt;0,I18/$D18*100,"-")</f>
        <v>81.20613018929448</v>
      </c>
      <c r="K18" s="76">
        <v>59390</v>
      </c>
      <c r="L18" s="96">
        <f>IF($D18&gt;0,K18/$D18*100,"-")</f>
        <v>50.96191800099539</v>
      </c>
      <c r="M18" s="76">
        <v>0</v>
      </c>
      <c r="N18" s="96">
        <f>IF($D18&gt;0,M18/$D18*100,"-")</f>
        <v>0</v>
      </c>
      <c r="O18" s="76">
        <v>35246</v>
      </c>
      <c r="P18" s="76">
        <v>17927</v>
      </c>
      <c r="Q18" s="96">
        <f>IF($D18&gt;0,O18/$D18*100,"-")</f>
        <v>30.244212188299098</v>
      </c>
      <c r="R18" s="76">
        <v>2479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43551</v>
      </c>
      <c r="E19" s="76">
        <f>+SUM(G19,+H19)</f>
        <v>7857</v>
      </c>
      <c r="F19" s="96">
        <f>IF(D19&gt;0,E19/D19*100,"-")</f>
        <v>18.040917544947302</v>
      </c>
      <c r="G19" s="76">
        <v>7857</v>
      </c>
      <c r="H19" s="76">
        <v>0</v>
      </c>
      <c r="I19" s="76">
        <f>+SUM(K19,+M19,+O19)</f>
        <v>35694</v>
      </c>
      <c r="J19" s="96">
        <f>IF($D19&gt;0,I19/$D19*100,"-")</f>
        <v>81.9590824550527</v>
      </c>
      <c r="K19" s="76">
        <v>12784</v>
      </c>
      <c r="L19" s="96">
        <f>IF($D19&gt;0,K19/$D19*100,"-")</f>
        <v>29.35409060641547</v>
      </c>
      <c r="M19" s="76">
        <v>0</v>
      </c>
      <c r="N19" s="96">
        <f>IF($D19&gt;0,M19/$D19*100,"-")</f>
        <v>0</v>
      </c>
      <c r="O19" s="76">
        <v>22910</v>
      </c>
      <c r="P19" s="76">
        <v>16809</v>
      </c>
      <c r="Q19" s="96">
        <f>IF($D19&gt;0,O19/$D19*100,"-")</f>
        <v>52.604991848637226</v>
      </c>
      <c r="R19" s="76">
        <v>340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30527</v>
      </c>
      <c r="E20" s="76">
        <f>+SUM(G20,+H20)</f>
        <v>5438</v>
      </c>
      <c r="F20" s="96">
        <f>IF(D20&gt;0,E20/D20*100,"-")</f>
        <v>17.813738657581812</v>
      </c>
      <c r="G20" s="76">
        <v>5438</v>
      </c>
      <c r="H20" s="76">
        <v>0</v>
      </c>
      <c r="I20" s="76">
        <f>+SUM(K20,+M20,+O20)</f>
        <v>25089</v>
      </c>
      <c r="J20" s="96">
        <f>IF($D20&gt;0,I20/$D20*100,"-")</f>
        <v>82.18626134241819</v>
      </c>
      <c r="K20" s="76">
        <v>4968</v>
      </c>
      <c r="L20" s="96">
        <f>IF($D20&gt;0,K20/$D20*100,"-")</f>
        <v>16.274117993907034</v>
      </c>
      <c r="M20" s="76">
        <v>0</v>
      </c>
      <c r="N20" s="96">
        <f>IF($D20&gt;0,M20/$D20*100,"-")</f>
        <v>0</v>
      </c>
      <c r="O20" s="76">
        <v>20121</v>
      </c>
      <c r="P20" s="76">
        <v>11542</v>
      </c>
      <c r="Q20" s="96">
        <f>IF($D20&gt;0,O20/$D20*100,"-")</f>
        <v>65.91214334851115</v>
      </c>
      <c r="R20" s="76">
        <v>263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59716</v>
      </c>
      <c r="E21" s="76">
        <f>+SUM(G21,+H21)</f>
        <v>2479</v>
      </c>
      <c r="F21" s="96">
        <f>IF(D21&gt;0,E21/D21*100,"-")</f>
        <v>4.151316230156072</v>
      </c>
      <c r="G21" s="76">
        <v>2479</v>
      </c>
      <c r="H21" s="76">
        <v>0</v>
      </c>
      <c r="I21" s="76">
        <f>+SUM(K21,+M21,+O21)</f>
        <v>57237</v>
      </c>
      <c r="J21" s="96">
        <f>IF($D21&gt;0,I21/$D21*100,"-")</f>
        <v>95.84868376984392</v>
      </c>
      <c r="K21" s="76">
        <v>42098</v>
      </c>
      <c r="L21" s="96">
        <f>IF($D21&gt;0,K21/$D21*100,"-")</f>
        <v>70.49701922432848</v>
      </c>
      <c r="M21" s="76">
        <v>0</v>
      </c>
      <c r="N21" s="96">
        <f>IF($D21&gt;0,M21/$D21*100,"-")</f>
        <v>0</v>
      </c>
      <c r="O21" s="76">
        <v>15139</v>
      </c>
      <c r="P21" s="76">
        <v>9265</v>
      </c>
      <c r="Q21" s="96">
        <f>IF($D21&gt;0,O21/$D21*100,"-")</f>
        <v>25.35166454551544</v>
      </c>
      <c r="R21" s="76">
        <v>442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31625</v>
      </c>
      <c r="E22" s="76">
        <f>+SUM(G22,+H22)</f>
        <v>3976</v>
      </c>
      <c r="F22" s="96">
        <f>IF(D22&gt;0,E22/D22*100,"-")</f>
        <v>12.572332015810279</v>
      </c>
      <c r="G22" s="76">
        <v>3976</v>
      </c>
      <c r="H22" s="76"/>
      <c r="I22" s="76">
        <f>+SUM(K22,+M22,+O22)</f>
        <v>27649</v>
      </c>
      <c r="J22" s="96">
        <f>IF($D22&gt;0,I22/$D22*100,"-")</f>
        <v>87.42766798418972</v>
      </c>
      <c r="K22" s="76">
        <v>16554</v>
      </c>
      <c r="L22" s="96">
        <f>IF($D22&gt;0,K22/$D22*100,"-")</f>
        <v>52.34466403162056</v>
      </c>
      <c r="M22" s="76"/>
      <c r="N22" s="96">
        <f>IF($D22&gt;0,M22/$D22*100,"-")</f>
        <v>0</v>
      </c>
      <c r="O22" s="76">
        <v>11095</v>
      </c>
      <c r="P22" s="76">
        <v>6612</v>
      </c>
      <c r="Q22" s="96">
        <f>IF($D22&gt;0,O22/$D22*100,"-")</f>
        <v>35.08300395256917</v>
      </c>
      <c r="R22" s="76">
        <v>254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6826</v>
      </c>
      <c r="E23" s="76">
        <f>+SUM(G23,+H23)</f>
        <v>879</v>
      </c>
      <c r="F23" s="96">
        <f>IF(D23&gt;0,E23/D23*100,"-")</f>
        <v>12.877234104893057</v>
      </c>
      <c r="G23" s="76">
        <v>879</v>
      </c>
      <c r="H23" s="76">
        <v>0</v>
      </c>
      <c r="I23" s="76">
        <f>+SUM(K23,+M23,+O23)</f>
        <v>5947</v>
      </c>
      <c r="J23" s="96">
        <f>IF($D23&gt;0,I23/$D23*100,"-")</f>
        <v>87.12276589510695</v>
      </c>
      <c r="K23" s="76">
        <v>1945</v>
      </c>
      <c r="L23" s="96">
        <f>IF($D23&gt;0,K23/$D23*100,"-")</f>
        <v>28.49399355405801</v>
      </c>
      <c r="M23" s="76">
        <v>0</v>
      </c>
      <c r="N23" s="96">
        <f>IF($D23&gt;0,M23/$D23*100,"-")</f>
        <v>0</v>
      </c>
      <c r="O23" s="76">
        <v>4002</v>
      </c>
      <c r="P23" s="76">
        <v>856</v>
      </c>
      <c r="Q23" s="96">
        <f>IF($D23&gt;0,O23/$D23*100,"-")</f>
        <v>58.62877234104893</v>
      </c>
      <c r="R23" s="76">
        <v>32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25084</v>
      </c>
      <c r="E24" s="76">
        <f>+SUM(G24,+H24)</f>
        <v>5677</v>
      </c>
      <c r="F24" s="96">
        <f>IF(D24&gt;0,E24/D24*100,"-")</f>
        <v>22.631956625737523</v>
      </c>
      <c r="G24" s="76">
        <v>5677</v>
      </c>
      <c r="H24" s="76">
        <v>0</v>
      </c>
      <c r="I24" s="76">
        <f>+SUM(K24,+M24,+O24)</f>
        <v>19407</v>
      </c>
      <c r="J24" s="96">
        <f>IF($D24&gt;0,I24/$D24*100,"-")</f>
        <v>77.36804337426247</v>
      </c>
      <c r="K24" s="76">
        <v>2553</v>
      </c>
      <c r="L24" s="96">
        <f>IF($D24&gt;0,K24/$D24*100,"-")</f>
        <v>10.177802583320045</v>
      </c>
      <c r="M24" s="76">
        <v>0</v>
      </c>
      <c r="N24" s="96">
        <f>IF($D24&gt;0,M24/$D24*100,"-")</f>
        <v>0</v>
      </c>
      <c r="O24" s="76">
        <v>16854</v>
      </c>
      <c r="P24" s="76">
        <v>4063</v>
      </c>
      <c r="Q24" s="96">
        <f>IF($D24&gt;0,O24/$D24*100,"-")</f>
        <v>67.19024079094244</v>
      </c>
      <c r="R24" s="76">
        <v>237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15672</v>
      </c>
      <c r="E25" s="76">
        <f>+SUM(G25,+H25)</f>
        <v>1618</v>
      </c>
      <c r="F25" s="96">
        <f>IF(D25&gt;0,E25/D25*100,"-")</f>
        <v>10.32414497192445</v>
      </c>
      <c r="G25" s="76">
        <v>1618</v>
      </c>
      <c r="H25" s="76">
        <v>0</v>
      </c>
      <c r="I25" s="76">
        <f>+SUM(K25,+M25,+O25)</f>
        <v>14054</v>
      </c>
      <c r="J25" s="96">
        <f>IF($D25&gt;0,I25/$D25*100,"-")</f>
        <v>89.67585502807555</v>
      </c>
      <c r="K25" s="76">
        <v>2642</v>
      </c>
      <c r="L25" s="96">
        <f>IF($D25&gt;0,K25/$D25*100,"-")</f>
        <v>16.858090862685042</v>
      </c>
      <c r="M25" s="76">
        <v>0</v>
      </c>
      <c r="N25" s="96">
        <f>IF($D25&gt;0,M25/$D25*100,"-")</f>
        <v>0</v>
      </c>
      <c r="O25" s="76">
        <v>11412</v>
      </c>
      <c r="P25" s="76">
        <v>6473</v>
      </c>
      <c r="Q25" s="96">
        <f>IF($D25&gt;0,O25/$D25*100,"-")</f>
        <v>72.81776416539051</v>
      </c>
      <c r="R25" s="76">
        <v>63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12544</v>
      </c>
      <c r="E26" s="76">
        <f>+SUM(G26,+H26)</f>
        <v>1595</v>
      </c>
      <c r="F26" s="96">
        <f>IF(D26&gt;0,E26/D26*100,"-")</f>
        <v>12.715242346938776</v>
      </c>
      <c r="G26" s="76">
        <v>1595</v>
      </c>
      <c r="H26" s="76">
        <v>0</v>
      </c>
      <c r="I26" s="76">
        <f>+SUM(K26,+M26,+O26)</f>
        <v>10949</v>
      </c>
      <c r="J26" s="96">
        <f>IF($D26&gt;0,I26/$D26*100,"-")</f>
        <v>87.28475765306123</v>
      </c>
      <c r="K26" s="76">
        <v>1251</v>
      </c>
      <c r="L26" s="96">
        <f>IF($D26&gt;0,K26/$D26*100,"-")</f>
        <v>9.972895408163266</v>
      </c>
      <c r="M26" s="76">
        <v>0</v>
      </c>
      <c r="N26" s="96">
        <f>IF($D26&gt;0,M26/$D26*100,"-")</f>
        <v>0</v>
      </c>
      <c r="O26" s="76">
        <v>9698</v>
      </c>
      <c r="P26" s="76">
        <v>7710</v>
      </c>
      <c r="Q26" s="96">
        <f>IF($D26&gt;0,O26/$D26*100,"-")</f>
        <v>77.31186224489795</v>
      </c>
      <c r="R26" s="76">
        <v>152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16774</v>
      </c>
      <c r="E27" s="76">
        <f>+SUM(G27,+H27)</f>
        <v>2206</v>
      </c>
      <c r="F27" s="96">
        <f>IF(D27&gt;0,E27/D27*100,"-")</f>
        <v>13.1513055919876</v>
      </c>
      <c r="G27" s="76">
        <v>2206</v>
      </c>
      <c r="H27" s="76">
        <v>0</v>
      </c>
      <c r="I27" s="76">
        <f>+SUM(K27,+M27,+O27)</f>
        <v>14568</v>
      </c>
      <c r="J27" s="96">
        <f>IF($D27&gt;0,I27/$D27*100,"-")</f>
        <v>86.84869440801239</v>
      </c>
      <c r="K27" s="76">
        <v>1753</v>
      </c>
      <c r="L27" s="96">
        <f>IF($D27&gt;0,K27/$D27*100,"-")</f>
        <v>10.450697508048169</v>
      </c>
      <c r="M27" s="76">
        <v>0</v>
      </c>
      <c r="N27" s="96">
        <f>IF($D27&gt;0,M27/$D27*100,"-")</f>
        <v>0</v>
      </c>
      <c r="O27" s="76">
        <v>12815</v>
      </c>
      <c r="P27" s="76">
        <v>10396</v>
      </c>
      <c r="Q27" s="96">
        <f>IF($D27&gt;0,O27/$D27*100,"-")</f>
        <v>76.39799689996423</v>
      </c>
      <c r="R27" s="76">
        <v>132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39582</v>
      </c>
      <c r="E28" s="76">
        <f>+SUM(G28,+H28)</f>
        <v>5264</v>
      </c>
      <c r="F28" s="96">
        <f>IF(D28&gt;0,E28/D28*100,"-")</f>
        <v>13.298974281238948</v>
      </c>
      <c r="G28" s="76">
        <v>5264</v>
      </c>
      <c r="H28" s="76">
        <v>0</v>
      </c>
      <c r="I28" s="76">
        <f>+SUM(K28,+M28,+O28)</f>
        <v>34318</v>
      </c>
      <c r="J28" s="96">
        <f>IF($D28&gt;0,I28/$D28*100,"-")</f>
        <v>86.70102571876104</v>
      </c>
      <c r="K28" s="76">
        <v>25370</v>
      </c>
      <c r="L28" s="96">
        <f>IF($D28&gt;0,K28/$D28*100,"-")</f>
        <v>64.09479056136628</v>
      </c>
      <c r="M28" s="76">
        <v>0</v>
      </c>
      <c r="N28" s="96">
        <f>IF($D28&gt;0,M28/$D28*100,"-")</f>
        <v>0</v>
      </c>
      <c r="O28" s="76">
        <v>8948</v>
      </c>
      <c r="P28" s="76">
        <v>6676</v>
      </c>
      <c r="Q28" s="96">
        <f>IF($D28&gt;0,O28/$D28*100,"-")</f>
        <v>22.606235157394774</v>
      </c>
      <c r="R28" s="76">
        <v>390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26061</v>
      </c>
      <c r="E29" s="76">
        <f>+SUM(G29,+H29)</f>
        <v>1109</v>
      </c>
      <c r="F29" s="96">
        <f>IF(D29&gt;0,E29/D29*100,"-")</f>
        <v>4.255400790453168</v>
      </c>
      <c r="G29" s="76">
        <v>1109</v>
      </c>
      <c r="H29" s="76">
        <v>0</v>
      </c>
      <c r="I29" s="76">
        <f>+SUM(K29,+M29,+O29)</f>
        <v>24952</v>
      </c>
      <c r="J29" s="96">
        <f>IF($D29&gt;0,I29/$D29*100,"-")</f>
        <v>95.74459920954683</v>
      </c>
      <c r="K29" s="76">
        <v>14792</v>
      </c>
      <c r="L29" s="96">
        <f>IF($D29&gt;0,K29/$D29*100,"-")</f>
        <v>56.759142012969576</v>
      </c>
      <c r="M29" s="76">
        <v>0</v>
      </c>
      <c r="N29" s="96">
        <f>IF($D29&gt;0,M29/$D29*100,"-")</f>
        <v>0</v>
      </c>
      <c r="O29" s="76">
        <v>10160</v>
      </c>
      <c r="P29" s="76">
        <v>5269</v>
      </c>
      <c r="Q29" s="96">
        <f>IF($D29&gt;0,O29/$D29*100,"-")</f>
        <v>38.98545719657726</v>
      </c>
      <c r="R29" s="76">
        <v>292</v>
      </c>
      <c r="S29" s="70" t="s">
        <v>90</v>
      </c>
      <c r="T29" s="70"/>
      <c r="U29" s="70"/>
      <c r="V29" s="70"/>
      <c r="W29" s="70"/>
      <c r="X29" s="70" t="s">
        <v>90</v>
      </c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18659</v>
      </c>
      <c r="E30" s="76">
        <f>+SUM(G30,+H30)</f>
        <v>4682</v>
      </c>
      <c r="F30" s="96">
        <f>IF(D30&gt;0,E30/D30*100,"-")</f>
        <v>25.092448684281045</v>
      </c>
      <c r="G30" s="76">
        <v>4682</v>
      </c>
      <c r="H30" s="76">
        <v>0</v>
      </c>
      <c r="I30" s="76">
        <f>+SUM(K30,+M30,+O30)</f>
        <v>13977</v>
      </c>
      <c r="J30" s="96">
        <f>IF($D30&gt;0,I30/$D30*100,"-")</f>
        <v>74.90755131571896</v>
      </c>
      <c r="K30" s="76">
        <v>6837</v>
      </c>
      <c r="L30" s="96">
        <f>IF($D30&gt;0,K30/$D30*100,"-")</f>
        <v>36.64183503939118</v>
      </c>
      <c r="M30" s="76">
        <v>0</v>
      </c>
      <c r="N30" s="96">
        <f>IF($D30&gt;0,M30/$D30*100,"-")</f>
        <v>0</v>
      </c>
      <c r="O30" s="76">
        <v>7140</v>
      </c>
      <c r="P30" s="76">
        <v>2561</v>
      </c>
      <c r="Q30" s="96">
        <f>IF($D30&gt;0,O30/$D30*100,"-")</f>
        <v>38.26571627632778</v>
      </c>
      <c r="R30" s="76">
        <v>122</v>
      </c>
      <c r="S30" s="70"/>
      <c r="T30" s="70" t="s">
        <v>90</v>
      </c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13323</v>
      </c>
      <c r="E31" s="76">
        <f>+SUM(G31,+H31)</f>
        <v>4633</v>
      </c>
      <c r="F31" s="96">
        <f>IF(D31&gt;0,E31/D31*100,"-")</f>
        <v>34.77445019890415</v>
      </c>
      <c r="G31" s="76">
        <v>4633</v>
      </c>
      <c r="H31" s="76">
        <v>0</v>
      </c>
      <c r="I31" s="76">
        <f>+SUM(K31,+M31,+O31)</f>
        <v>8690</v>
      </c>
      <c r="J31" s="96">
        <f>IF($D31&gt;0,I31/$D31*100,"-")</f>
        <v>65.22554980109585</v>
      </c>
      <c r="K31" s="76">
        <v>0</v>
      </c>
      <c r="L31" s="96">
        <f>IF($D31&gt;0,K31/$D31*100,"-")</f>
        <v>0</v>
      </c>
      <c r="M31" s="76">
        <v>0</v>
      </c>
      <c r="N31" s="96">
        <f>IF($D31&gt;0,M31/$D31*100,"-")</f>
        <v>0</v>
      </c>
      <c r="O31" s="76">
        <v>8690</v>
      </c>
      <c r="P31" s="76">
        <v>2814</v>
      </c>
      <c r="Q31" s="96">
        <f>IF($D31&gt;0,O31/$D31*100,"-")</f>
        <v>65.22554980109585</v>
      </c>
      <c r="R31" s="76">
        <v>89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30674</v>
      </c>
      <c r="E32" s="76">
        <f>+SUM(G32,+H32)</f>
        <v>2418</v>
      </c>
      <c r="F32" s="96">
        <f>IF(D32&gt;0,E32/D32*100,"-")</f>
        <v>7.882897567972876</v>
      </c>
      <c r="G32" s="76">
        <v>2418</v>
      </c>
      <c r="H32" s="76">
        <v>0</v>
      </c>
      <c r="I32" s="76">
        <f>+SUM(K32,+M32,+O32)</f>
        <v>28256</v>
      </c>
      <c r="J32" s="96">
        <f>IF($D32&gt;0,I32/$D32*100,"-")</f>
        <v>92.11710243202712</v>
      </c>
      <c r="K32" s="76">
        <v>9731</v>
      </c>
      <c r="L32" s="96">
        <f>IF($D32&gt;0,K32/$D32*100,"-")</f>
        <v>31.723935580622026</v>
      </c>
      <c r="M32" s="76">
        <v>0</v>
      </c>
      <c r="N32" s="96">
        <f>IF($D32&gt;0,M32/$D32*100,"-")</f>
        <v>0</v>
      </c>
      <c r="O32" s="76">
        <v>18525</v>
      </c>
      <c r="P32" s="76">
        <v>6028</v>
      </c>
      <c r="Q32" s="96">
        <f>IF($D32&gt;0,O32/$D32*100,"-")</f>
        <v>60.3931668514051</v>
      </c>
      <c r="R32" s="76">
        <v>322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27925</v>
      </c>
      <c r="E33" s="76">
        <f>+SUM(G33,+H33)</f>
        <v>6691</v>
      </c>
      <c r="F33" s="96">
        <f>IF(D33&gt;0,E33/D33*100,"-")</f>
        <v>23.960608773500446</v>
      </c>
      <c r="G33" s="76">
        <v>6691</v>
      </c>
      <c r="H33" s="76">
        <v>0</v>
      </c>
      <c r="I33" s="76">
        <f>+SUM(K33,+M33,+O33)</f>
        <v>21234</v>
      </c>
      <c r="J33" s="96">
        <f>IF($D33&gt;0,I33/$D33*100,"-")</f>
        <v>76.03939122649955</v>
      </c>
      <c r="K33" s="76">
        <v>1906</v>
      </c>
      <c r="L33" s="96">
        <f>IF($D33&gt;0,K33/$D33*100,"-")</f>
        <v>6.825425246195166</v>
      </c>
      <c r="M33" s="76">
        <v>0</v>
      </c>
      <c r="N33" s="96">
        <f>IF($D33&gt;0,M33/$D33*100,"-")</f>
        <v>0</v>
      </c>
      <c r="O33" s="76">
        <v>19328</v>
      </c>
      <c r="P33" s="76">
        <v>11602</v>
      </c>
      <c r="Q33" s="96">
        <f>IF($D33&gt;0,O33/$D33*100,"-")</f>
        <v>69.21396598030438</v>
      </c>
      <c r="R33" s="76">
        <v>254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19483</v>
      </c>
      <c r="E34" s="76">
        <f>+SUM(G34,+H34)</f>
        <v>4596</v>
      </c>
      <c r="F34" s="96">
        <f>IF(D34&gt;0,E34/D34*100,"-")</f>
        <v>23.589796232613047</v>
      </c>
      <c r="G34" s="76">
        <v>4596</v>
      </c>
      <c r="H34" s="76">
        <v>0</v>
      </c>
      <c r="I34" s="76">
        <f>+SUM(K34,+M34,+O34)</f>
        <v>14887</v>
      </c>
      <c r="J34" s="96">
        <f>IF($D34&gt;0,I34/$D34*100,"-")</f>
        <v>76.41020376738695</v>
      </c>
      <c r="K34" s="76">
        <v>3129</v>
      </c>
      <c r="L34" s="96">
        <f>IF($D34&gt;0,K34/$D34*100,"-")</f>
        <v>16.060155006929115</v>
      </c>
      <c r="M34" s="76">
        <v>0</v>
      </c>
      <c r="N34" s="96">
        <f>IF($D34&gt;0,M34/$D34*100,"-")</f>
        <v>0</v>
      </c>
      <c r="O34" s="76">
        <v>11758</v>
      </c>
      <c r="P34" s="76">
        <v>6454</v>
      </c>
      <c r="Q34" s="96">
        <f>IF($D34&gt;0,O34/$D34*100,"-")</f>
        <v>60.35004876045783</v>
      </c>
      <c r="R34" s="76">
        <v>92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143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56</v>
      </c>
      <c r="B2" s="136" t="s">
        <v>57</v>
      </c>
      <c r="C2" s="136" t="s">
        <v>58</v>
      </c>
      <c r="D2" s="183" t="s">
        <v>144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145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146</v>
      </c>
      <c r="AG2" s="143"/>
      <c r="AH2" s="143"/>
      <c r="AI2" s="144"/>
      <c r="AJ2" s="142" t="s">
        <v>147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148</v>
      </c>
      <c r="AU2" s="136"/>
      <c r="AV2" s="136"/>
      <c r="AW2" s="136"/>
      <c r="AX2" s="136"/>
      <c r="AY2" s="136"/>
      <c r="AZ2" s="142" t="s">
        <v>149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64</v>
      </c>
      <c r="E3" s="184" t="s">
        <v>150</v>
      </c>
      <c r="F3" s="143"/>
      <c r="G3" s="144"/>
      <c r="H3" s="185" t="s">
        <v>151</v>
      </c>
      <c r="I3" s="147"/>
      <c r="J3" s="148"/>
      <c r="K3" s="184" t="s">
        <v>152</v>
      </c>
      <c r="L3" s="147"/>
      <c r="M3" s="148"/>
      <c r="N3" s="89" t="s">
        <v>64</v>
      </c>
      <c r="O3" s="184" t="s">
        <v>153</v>
      </c>
      <c r="P3" s="145"/>
      <c r="Q3" s="145"/>
      <c r="R3" s="145"/>
      <c r="S3" s="145"/>
      <c r="T3" s="145"/>
      <c r="U3" s="146"/>
      <c r="V3" s="184" t="s">
        <v>154</v>
      </c>
      <c r="W3" s="145"/>
      <c r="X3" s="145"/>
      <c r="Y3" s="145"/>
      <c r="Z3" s="145"/>
      <c r="AA3" s="145"/>
      <c r="AB3" s="146"/>
      <c r="AC3" s="186" t="s">
        <v>155</v>
      </c>
      <c r="AD3" s="87"/>
      <c r="AE3" s="88"/>
      <c r="AF3" s="138" t="s">
        <v>64</v>
      </c>
      <c r="AG3" s="136" t="s">
        <v>157</v>
      </c>
      <c r="AH3" s="136" t="s">
        <v>159</v>
      </c>
      <c r="AI3" s="136" t="s">
        <v>160</v>
      </c>
      <c r="AJ3" s="137" t="s">
        <v>64</v>
      </c>
      <c r="AK3" s="136" t="s">
        <v>162</v>
      </c>
      <c r="AL3" s="136" t="s">
        <v>163</v>
      </c>
      <c r="AM3" s="136" t="s">
        <v>164</v>
      </c>
      <c r="AN3" s="136" t="s">
        <v>159</v>
      </c>
      <c r="AO3" s="136" t="s">
        <v>160</v>
      </c>
      <c r="AP3" s="136" t="s">
        <v>165</v>
      </c>
      <c r="AQ3" s="136" t="s">
        <v>166</v>
      </c>
      <c r="AR3" s="136" t="s">
        <v>167</v>
      </c>
      <c r="AS3" s="136" t="s">
        <v>168</v>
      </c>
      <c r="AT3" s="138" t="s">
        <v>64</v>
      </c>
      <c r="AU3" s="136" t="s">
        <v>162</v>
      </c>
      <c r="AV3" s="136" t="s">
        <v>163</v>
      </c>
      <c r="AW3" s="136" t="s">
        <v>164</v>
      </c>
      <c r="AX3" s="136" t="s">
        <v>159</v>
      </c>
      <c r="AY3" s="136" t="s">
        <v>160</v>
      </c>
      <c r="AZ3" s="138" t="s">
        <v>64</v>
      </c>
      <c r="BA3" s="136" t="s">
        <v>157</v>
      </c>
      <c r="BB3" s="136" t="s">
        <v>159</v>
      </c>
      <c r="BC3" s="136" t="s">
        <v>160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169</v>
      </c>
      <c r="G4" s="120" t="s">
        <v>170</v>
      </c>
      <c r="H4" s="89" t="s">
        <v>64</v>
      </c>
      <c r="I4" s="120" t="s">
        <v>169</v>
      </c>
      <c r="J4" s="120" t="s">
        <v>170</v>
      </c>
      <c r="K4" s="89" t="s">
        <v>64</v>
      </c>
      <c r="L4" s="120" t="s">
        <v>169</v>
      </c>
      <c r="M4" s="120" t="s">
        <v>170</v>
      </c>
      <c r="N4" s="89"/>
      <c r="O4" s="89" t="s">
        <v>64</v>
      </c>
      <c r="P4" s="120" t="s">
        <v>157</v>
      </c>
      <c r="Q4" s="120" t="s">
        <v>159</v>
      </c>
      <c r="R4" s="120" t="s">
        <v>160</v>
      </c>
      <c r="S4" s="120" t="s">
        <v>172</v>
      </c>
      <c r="T4" s="120" t="s">
        <v>174</v>
      </c>
      <c r="U4" s="120" t="s">
        <v>176</v>
      </c>
      <c r="V4" s="89" t="s">
        <v>64</v>
      </c>
      <c r="W4" s="120" t="s">
        <v>157</v>
      </c>
      <c r="X4" s="120" t="s">
        <v>159</v>
      </c>
      <c r="Y4" s="120" t="s">
        <v>160</v>
      </c>
      <c r="Z4" s="120" t="s">
        <v>172</v>
      </c>
      <c r="AA4" s="120" t="s">
        <v>174</v>
      </c>
      <c r="AB4" s="120" t="s">
        <v>176</v>
      </c>
      <c r="AC4" s="89" t="s">
        <v>64</v>
      </c>
      <c r="AD4" s="120" t="s">
        <v>169</v>
      </c>
      <c r="AE4" s="120" t="s">
        <v>170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177</v>
      </c>
      <c r="E6" s="94" t="s">
        <v>177</v>
      </c>
      <c r="F6" s="94" t="s">
        <v>177</v>
      </c>
      <c r="G6" s="94" t="s">
        <v>177</v>
      </c>
      <c r="H6" s="94" t="s">
        <v>177</v>
      </c>
      <c r="I6" s="94" t="s">
        <v>177</v>
      </c>
      <c r="J6" s="94" t="s">
        <v>177</v>
      </c>
      <c r="K6" s="94" t="s">
        <v>177</v>
      </c>
      <c r="L6" s="94" t="s">
        <v>177</v>
      </c>
      <c r="M6" s="94" t="s">
        <v>177</v>
      </c>
      <c r="N6" s="94" t="s">
        <v>177</v>
      </c>
      <c r="O6" s="94" t="s">
        <v>177</v>
      </c>
      <c r="P6" s="94" t="s">
        <v>177</v>
      </c>
      <c r="Q6" s="94" t="s">
        <v>177</v>
      </c>
      <c r="R6" s="94" t="s">
        <v>177</v>
      </c>
      <c r="S6" s="94" t="s">
        <v>177</v>
      </c>
      <c r="T6" s="94" t="s">
        <v>177</v>
      </c>
      <c r="U6" s="94" t="s">
        <v>177</v>
      </c>
      <c r="V6" s="94" t="s">
        <v>177</v>
      </c>
      <c r="W6" s="94" t="s">
        <v>177</v>
      </c>
      <c r="X6" s="94" t="s">
        <v>177</v>
      </c>
      <c r="Y6" s="94" t="s">
        <v>177</v>
      </c>
      <c r="Z6" s="94" t="s">
        <v>177</v>
      </c>
      <c r="AA6" s="94" t="s">
        <v>177</v>
      </c>
      <c r="AB6" s="94" t="s">
        <v>177</v>
      </c>
      <c r="AC6" s="94" t="s">
        <v>177</v>
      </c>
      <c r="AD6" s="94" t="s">
        <v>177</v>
      </c>
      <c r="AE6" s="94" t="s">
        <v>177</v>
      </c>
      <c r="AF6" s="95" t="s">
        <v>178</v>
      </c>
      <c r="AG6" s="95" t="s">
        <v>178</v>
      </c>
      <c r="AH6" s="95" t="s">
        <v>178</v>
      </c>
      <c r="AI6" s="95" t="s">
        <v>178</v>
      </c>
      <c r="AJ6" s="95" t="s">
        <v>178</v>
      </c>
      <c r="AK6" s="95" t="s">
        <v>178</v>
      </c>
      <c r="AL6" s="95" t="s">
        <v>178</v>
      </c>
      <c r="AM6" s="95" t="s">
        <v>178</v>
      </c>
      <c r="AN6" s="95" t="s">
        <v>178</v>
      </c>
      <c r="AO6" s="95" t="s">
        <v>178</v>
      </c>
      <c r="AP6" s="95" t="s">
        <v>178</v>
      </c>
      <c r="AQ6" s="95" t="s">
        <v>178</v>
      </c>
      <c r="AR6" s="95" t="s">
        <v>178</v>
      </c>
      <c r="AS6" s="95" t="s">
        <v>178</v>
      </c>
      <c r="AT6" s="95" t="s">
        <v>178</v>
      </c>
      <c r="AU6" s="95" t="s">
        <v>178</v>
      </c>
      <c r="AV6" s="95" t="s">
        <v>178</v>
      </c>
      <c r="AW6" s="95" t="s">
        <v>178</v>
      </c>
      <c r="AX6" s="95" t="s">
        <v>178</v>
      </c>
      <c r="AY6" s="95" t="s">
        <v>178</v>
      </c>
      <c r="AZ6" s="95" t="s">
        <v>178</v>
      </c>
      <c r="BA6" s="95" t="s">
        <v>178</v>
      </c>
      <c r="BB6" s="95" t="s">
        <v>178</v>
      </c>
      <c r="BC6" s="95" t="s">
        <v>178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SUM(D8:D34)</f>
        <v>383939</v>
      </c>
      <c r="E7" s="81">
        <f>SUM(E8:E34)</f>
        <v>43534</v>
      </c>
      <c r="F7" s="81">
        <f>SUM(F8:F34)</f>
        <v>24301</v>
      </c>
      <c r="G7" s="81">
        <f>SUM(G8:G34)</f>
        <v>19233</v>
      </c>
      <c r="H7" s="81">
        <f>SUM(H8:H34)</f>
        <v>23673</v>
      </c>
      <c r="I7" s="81">
        <f>SUM(I8:I34)</f>
        <v>15260</v>
      </c>
      <c r="J7" s="81">
        <f>SUM(J8:J34)</f>
        <v>8413</v>
      </c>
      <c r="K7" s="81">
        <f>SUM(K8:K34)</f>
        <v>316732</v>
      </c>
      <c r="L7" s="81">
        <f>SUM(L8:L34)</f>
        <v>70308</v>
      </c>
      <c r="M7" s="81">
        <f>SUM(M8:M34)</f>
        <v>246424</v>
      </c>
      <c r="N7" s="81">
        <f>SUM(N8:N34)</f>
        <v>383939</v>
      </c>
      <c r="O7" s="81">
        <f>SUM(O8:O34)</f>
        <v>109869</v>
      </c>
      <c r="P7" s="81">
        <f>SUM(P8:P34)</f>
        <v>109869</v>
      </c>
      <c r="Q7" s="81">
        <f>SUM(Q8:Q34)</f>
        <v>0</v>
      </c>
      <c r="R7" s="81">
        <f>SUM(R8:R34)</f>
        <v>0</v>
      </c>
      <c r="S7" s="81">
        <f>SUM(S8:S34)</f>
        <v>0</v>
      </c>
      <c r="T7" s="81">
        <f>SUM(T8:T34)</f>
        <v>0</v>
      </c>
      <c r="U7" s="81">
        <f>SUM(U8:U34)</f>
        <v>0</v>
      </c>
      <c r="V7" s="81">
        <f>SUM(V8:V34)</f>
        <v>274070</v>
      </c>
      <c r="W7" s="81">
        <f>SUM(W8:W34)</f>
        <v>274070</v>
      </c>
      <c r="X7" s="81">
        <f>SUM(X8:X34)</f>
        <v>0</v>
      </c>
      <c r="Y7" s="81">
        <f>SUM(Y8:Y34)</f>
        <v>0</v>
      </c>
      <c r="Z7" s="81">
        <f>SUM(Z8:Z34)</f>
        <v>0</v>
      </c>
      <c r="AA7" s="81">
        <f>SUM(AA8:AA34)</f>
        <v>0</v>
      </c>
      <c r="AB7" s="81">
        <f>SUM(AB8:AB34)</f>
        <v>0</v>
      </c>
      <c r="AC7" s="81">
        <f>SUM(AC8:AC34)</f>
        <v>0</v>
      </c>
      <c r="AD7" s="81">
        <f>SUM(AD8:AD34)</f>
        <v>0</v>
      </c>
      <c r="AE7" s="81">
        <f>SUM(AE8:AE34)</f>
        <v>0</v>
      </c>
      <c r="AF7" s="81">
        <f>SUM(AF8:AF34)</f>
        <v>6274</v>
      </c>
      <c r="AG7" s="81">
        <f>SUM(AG8:AG34)</f>
        <v>6274</v>
      </c>
      <c r="AH7" s="81">
        <f>SUM(AH8:AH34)</f>
        <v>0</v>
      </c>
      <c r="AI7" s="81">
        <f>SUM(AI8:AI34)</f>
        <v>0</v>
      </c>
      <c r="AJ7" s="81">
        <f>SUM(AJ8:AJ34)</f>
        <v>9850</v>
      </c>
      <c r="AK7" s="81">
        <f>SUM(AK8:AK34)</f>
        <v>4199</v>
      </c>
      <c r="AL7" s="81">
        <f>SUM(AL8:AL34)</f>
        <v>0</v>
      </c>
      <c r="AM7" s="81">
        <f>SUM(AM8:AM34)</f>
        <v>775</v>
      </c>
      <c r="AN7" s="81">
        <f>SUM(AN8:AN34)</f>
        <v>1390</v>
      </c>
      <c r="AO7" s="81">
        <f>SUM(AO8:AO34)</f>
        <v>0</v>
      </c>
      <c r="AP7" s="81">
        <f>SUM(AP8:AP34)</f>
        <v>1285</v>
      </c>
      <c r="AQ7" s="81">
        <f>SUM(AQ8:AQ34)</f>
        <v>967</v>
      </c>
      <c r="AR7" s="81">
        <f>SUM(AR8:AR34)</f>
        <v>254</v>
      </c>
      <c r="AS7" s="81">
        <f>SUM(AS8:AS34)</f>
        <v>980</v>
      </c>
      <c r="AT7" s="81">
        <f>SUM(AT8:AT34)</f>
        <v>656</v>
      </c>
      <c r="AU7" s="81">
        <f>SUM(AU8:AU34)</f>
        <v>602</v>
      </c>
      <c r="AV7" s="81">
        <f>SUM(AV8:AV34)</f>
        <v>21</v>
      </c>
      <c r="AW7" s="81">
        <f>SUM(AW8:AW34)</f>
        <v>33</v>
      </c>
      <c r="AX7" s="81">
        <f>SUM(AX8:AX34)</f>
        <v>0</v>
      </c>
      <c r="AY7" s="81">
        <f>SUM(AY8:AY34)</f>
        <v>0</v>
      </c>
      <c r="AZ7" s="81">
        <f>SUM(AZ8:AZ34)</f>
        <v>1225</v>
      </c>
      <c r="BA7" s="81">
        <f>SUM(BA8:BA34)</f>
        <v>1225</v>
      </c>
      <c r="BB7" s="81">
        <f>SUM(BB8:BB34)</f>
        <v>0</v>
      </c>
      <c r="BC7" s="81">
        <f>SUM(BC8:BC34)</f>
        <v>0</v>
      </c>
    </row>
    <row r="8" spans="1:55" s="61" customFormat="1" ht="12" customHeight="1">
      <c r="A8" s="115" t="s">
        <v>85</v>
      </c>
      <c r="B8" s="116" t="s">
        <v>88</v>
      </c>
      <c r="C8" s="115" t="s">
        <v>89</v>
      </c>
      <c r="D8" s="75">
        <f>SUM(E8,+H8,+K8)</f>
        <v>44102</v>
      </c>
      <c r="E8" s="75">
        <f>SUM(F8:G8)</f>
        <v>0</v>
      </c>
      <c r="F8" s="75">
        <v>0</v>
      </c>
      <c r="G8" s="75">
        <v>0</v>
      </c>
      <c r="H8" s="75">
        <f>SUM(I8:J8)</f>
        <v>12779</v>
      </c>
      <c r="I8" s="75">
        <v>8837</v>
      </c>
      <c r="J8" s="75">
        <v>3942</v>
      </c>
      <c r="K8" s="75">
        <f>SUM(L8:M8)</f>
        <v>31323</v>
      </c>
      <c r="L8" s="75">
        <v>3404</v>
      </c>
      <c r="M8" s="75">
        <v>27919</v>
      </c>
      <c r="N8" s="75">
        <f>SUM(O8,+V8,+AC8)</f>
        <v>44102</v>
      </c>
      <c r="O8" s="75">
        <f>SUM(P8:U8)</f>
        <v>12241</v>
      </c>
      <c r="P8" s="75">
        <v>12241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31861</v>
      </c>
      <c r="W8" s="75">
        <v>31861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1543</v>
      </c>
      <c r="AG8" s="75">
        <v>1543</v>
      </c>
      <c r="AH8" s="75">
        <v>0</v>
      </c>
      <c r="AI8" s="75">
        <v>0</v>
      </c>
      <c r="AJ8" s="75">
        <f>SUM(AK8:AS8)</f>
        <v>2636</v>
      </c>
      <c r="AK8" s="75">
        <v>1166</v>
      </c>
      <c r="AL8" s="75">
        <v>0</v>
      </c>
      <c r="AM8" s="75">
        <v>66</v>
      </c>
      <c r="AN8" s="75">
        <v>0</v>
      </c>
      <c r="AO8" s="75">
        <v>0</v>
      </c>
      <c r="AP8" s="75">
        <v>1285</v>
      </c>
      <c r="AQ8" s="75">
        <v>0</v>
      </c>
      <c r="AR8" s="75">
        <v>119</v>
      </c>
      <c r="AS8" s="75">
        <v>0</v>
      </c>
      <c r="AT8" s="75">
        <f>SUM(AU8:AY8)</f>
        <v>81</v>
      </c>
      <c r="AU8" s="75">
        <v>73</v>
      </c>
      <c r="AV8" s="75">
        <v>0</v>
      </c>
      <c r="AW8" s="75">
        <v>8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85</v>
      </c>
      <c r="B9" s="116" t="s">
        <v>91</v>
      </c>
      <c r="C9" s="115" t="s">
        <v>92</v>
      </c>
      <c r="D9" s="75">
        <f>SUM(E9,+H9,+K9)</f>
        <v>33616</v>
      </c>
      <c r="E9" s="75">
        <f>SUM(F9:G9)</f>
        <v>8519</v>
      </c>
      <c r="F9" s="75">
        <v>8519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25097</v>
      </c>
      <c r="L9" s="75">
        <v>0</v>
      </c>
      <c r="M9" s="75">
        <v>25097</v>
      </c>
      <c r="N9" s="75">
        <f>SUM(O9,+V9,+AC9)</f>
        <v>33616</v>
      </c>
      <c r="O9" s="75">
        <f>SUM(P9:U9)</f>
        <v>8519</v>
      </c>
      <c r="P9" s="75">
        <v>8519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25097</v>
      </c>
      <c r="W9" s="75">
        <v>25097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777</v>
      </c>
      <c r="AG9" s="75">
        <v>777</v>
      </c>
      <c r="AH9" s="75">
        <v>0</v>
      </c>
      <c r="AI9" s="75">
        <v>0</v>
      </c>
      <c r="AJ9" s="75">
        <f>SUM(AK9:AS9)</f>
        <v>716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716</v>
      </c>
      <c r="AT9" s="75">
        <f>SUM(AU9:AY9)</f>
        <v>61</v>
      </c>
      <c r="AU9" s="75">
        <v>61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5">
        <f>SUM(E10,+H10,+K10)</f>
        <v>31609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31609</v>
      </c>
      <c r="L10" s="75">
        <v>10632</v>
      </c>
      <c r="M10" s="75">
        <v>20977</v>
      </c>
      <c r="N10" s="75">
        <f>SUM(O10,+V10,+AC10)</f>
        <v>31609</v>
      </c>
      <c r="O10" s="75">
        <f>SUM(P10:U10)</f>
        <v>10632</v>
      </c>
      <c r="P10" s="75">
        <v>10632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20977</v>
      </c>
      <c r="W10" s="75">
        <v>20977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690</v>
      </c>
      <c r="AG10" s="75">
        <v>690</v>
      </c>
      <c r="AH10" s="75">
        <v>0</v>
      </c>
      <c r="AI10" s="75">
        <v>0</v>
      </c>
      <c r="AJ10" s="75">
        <f>SUM(AK10:AS10)</f>
        <v>690</v>
      </c>
      <c r="AK10" s="75">
        <v>0</v>
      </c>
      <c r="AL10" s="75">
        <v>0</v>
      </c>
      <c r="AM10" s="75">
        <v>0</v>
      </c>
      <c r="AN10" s="75">
        <v>636</v>
      </c>
      <c r="AO10" s="75">
        <v>0</v>
      </c>
      <c r="AP10" s="75">
        <v>0</v>
      </c>
      <c r="AQ10" s="75">
        <v>0</v>
      </c>
      <c r="AR10" s="75">
        <v>0</v>
      </c>
      <c r="AS10" s="75">
        <v>54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5">
        <f>SUM(E11,+H11,+K11)</f>
        <v>29563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29563</v>
      </c>
      <c r="L11" s="75">
        <v>10532</v>
      </c>
      <c r="M11" s="75">
        <v>19031</v>
      </c>
      <c r="N11" s="75">
        <f>SUM(O11,+V11,+AC11)</f>
        <v>29563</v>
      </c>
      <c r="O11" s="75">
        <f>SUM(P11:U11)</f>
        <v>10532</v>
      </c>
      <c r="P11" s="75">
        <v>10532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19031</v>
      </c>
      <c r="W11" s="75">
        <v>19031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193</v>
      </c>
      <c r="AG11" s="75">
        <v>193</v>
      </c>
      <c r="AH11" s="75">
        <v>0</v>
      </c>
      <c r="AI11" s="75">
        <v>0</v>
      </c>
      <c r="AJ11" s="75">
        <f>SUM(AK11:AS11)</f>
        <v>193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13</v>
      </c>
      <c r="AR11" s="75">
        <v>0</v>
      </c>
      <c r="AS11" s="75">
        <v>180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6">
        <f>SUM(E12,+H12,+K12)</f>
        <v>21053</v>
      </c>
      <c r="E12" s="76">
        <f>SUM(F12:G12)</f>
        <v>6023</v>
      </c>
      <c r="F12" s="76">
        <v>6023</v>
      </c>
      <c r="G12" s="76">
        <v>0</v>
      </c>
      <c r="H12" s="76">
        <f>SUM(I12:J12)</f>
        <v>750</v>
      </c>
      <c r="I12" s="76">
        <v>0</v>
      </c>
      <c r="J12" s="76">
        <v>750</v>
      </c>
      <c r="K12" s="76">
        <f>SUM(L12:M12)</f>
        <v>14280</v>
      </c>
      <c r="L12" s="76">
        <v>0</v>
      </c>
      <c r="M12" s="76">
        <v>14280</v>
      </c>
      <c r="N12" s="76">
        <f>SUM(O12,+V12,+AC12)</f>
        <v>21053</v>
      </c>
      <c r="O12" s="76">
        <f>SUM(P12:U12)</f>
        <v>6023</v>
      </c>
      <c r="P12" s="76">
        <v>6023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15030</v>
      </c>
      <c r="W12" s="76">
        <v>15030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119</v>
      </c>
      <c r="AG12" s="76">
        <v>119</v>
      </c>
      <c r="AH12" s="76">
        <v>0</v>
      </c>
      <c r="AI12" s="76">
        <v>0</v>
      </c>
      <c r="AJ12" s="76">
        <f>SUM(AK12:AS12)</f>
        <v>119</v>
      </c>
      <c r="AK12" s="76">
        <v>0</v>
      </c>
      <c r="AL12" s="76">
        <v>0</v>
      </c>
      <c r="AM12" s="76">
        <v>119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87</v>
      </c>
      <c r="BA12" s="76">
        <v>87</v>
      </c>
      <c r="BB12" s="76">
        <v>0</v>
      </c>
      <c r="BC12" s="76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6">
        <f>SUM(E13,+H13,+K13)</f>
        <v>21213</v>
      </c>
      <c r="E13" s="76">
        <f>SUM(F13:G13)</f>
        <v>0</v>
      </c>
      <c r="F13" s="76">
        <v>0</v>
      </c>
      <c r="G13" s="76">
        <v>0</v>
      </c>
      <c r="H13" s="76">
        <f>SUM(I13:J13)</f>
        <v>6423</v>
      </c>
      <c r="I13" s="76">
        <v>6423</v>
      </c>
      <c r="J13" s="76">
        <v>0</v>
      </c>
      <c r="K13" s="76">
        <f>SUM(L13:M13)</f>
        <v>14790</v>
      </c>
      <c r="L13" s="76">
        <v>0</v>
      </c>
      <c r="M13" s="76">
        <v>14790</v>
      </c>
      <c r="N13" s="76">
        <f>SUM(O13,+V13,+AC13)</f>
        <v>21213</v>
      </c>
      <c r="O13" s="76">
        <f>SUM(P13:U13)</f>
        <v>6423</v>
      </c>
      <c r="P13" s="76">
        <v>6423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14790</v>
      </c>
      <c r="W13" s="76">
        <v>14790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966</v>
      </c>
      <c r="AG13" s="76">
        <v>966</v>
      </c>
      <c r="AH13" s="76">
        <v>0</v>
      </c>
      <c r="AI13" s="76">
        <v>0</v>
      </c>
      <c r="AJ13" s="76">
        <f>SUM(AK13:AS13)</f>
        <v>966</v>
      </c>
      <c r="AK13" s="76"/>
      <c r="AL13" s="76">
        <v>0</v>
      </c>
      <c r="AM13" s="76">
        <v>236</v>
      </c>
      <c r="AN13" s="76">
        <v>730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1</v>
      </c>
      <c r="AU13" s="76">
        <v>0</v>
      </c>
      <c r="AV13" s="76">
        <v>0</v>
      </c>
      <c r="AW13" s="76">
        <v>1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85</v>
      </c>
      <c r="B14" s="117" t="s">
        <v>101</v>
      </c>
      <c r="C14" s="70" t="s">
        <v>102</v>
      </c>
      <c r="D14" s="76">
        <f>SUM(E14,+H14,+K14)</f>
        <v>21625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21625</v>
      </c>
      <c r="L14" s="76">
        <v>7981</v>
      </c>
      <c r="M14" s="76">
        <v>13644</v>
      </c>
      <c r="N14" s="76">
        <f>SUM(O14,+V14,+AC14)</f>
        <v>21625</v>
      </c>
      <c r="O14" s="76">
        <f>SUM(P14:U14)</f>
        <v>7981</v>
      </c>
      <c r="P14" s="76">
        <v>7981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13644</v>
      </c>
      <c r="W14" s="76">
        <v>13644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87</v>
      </c>
      <c r="AG14" s="76">
        <v>87</v>
      </c>
      <c r="AH14" s="76">
        <v>0</v>
      </c>
      <c r="AI14" s="76">
        <v>0</v>
      </c>
      <c r="AJ14" s="76">
        <f>SUM(AK14:AS14)</f>
        <v>87</v>
      </c>
      <c r="AK14" s="76">
        <v>0</v>
      </c>
      <c r="AL14" s="76">
        <v>0</v>
      </c>
      <c r="AM14" s="76">
        <v>87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9</v>
      </c>
      <c r="AU14" s="76">
        <v>0</v>
      </c>
      <c r="AV14" s="76">
        <v>0</v>
      </c>
      <c r="AW14" s="76">
        <v>9</v>
      </c>
      <c r="AX14" s="76">
        <v>0</v>
      </c>
      <c r="AY14" s="76">
        <v>0</v>
      </c>
      <c r="AZ14" s="76">
        <f>SUM(BA14:BC14)</f>
        <v>317</v>
      </c>
      <c r="BA14" s="76">
        <v>317</v>
      </c>
      <c r="BB14" s="76">
        <v>0</v>
      </c>
      <c r="BC14" s="76">
        <v>0</v>
      </c>
    </row>
    <row r="15" spans="1:55" s="61" customFormat="1" ht="12" customHeight="1">
      <c r="A15" s="70" t="s">
        <v>85</v>
      </c>
      <c r="B15" s="117" t="s">
        <v>103</v>
      </c>
      <c r="C15" s="70" t="s">
        <v>104</v>
      </c>
      <c r="D15" s="76">
        <f>SUM(E15,+H15,+K15)</f>
        <v>12693</v>
      </c>
      <c r="E15" s="76">
        <f>SUM(F15:G15)</f>
        <v>10106</v>
      </c>
      <c r="F15" s="76">
        <v>4089</v>
      </c>
      <c r="G15" s="76">
        <v>6017</v>
      </c>
      <c r="H15" s="76">
        <f>SUM(I15:J15)</f>
        <v>2587</v>
      </c>
      <c r="I15" s="76">
        <v>0</v>
      </c>
      <c r="J15" s="76">
        <v>2587</v>
      </c>
      <c r="K15" s="76">
        <f>SUM(L15:M15)</f>
        <v>0</v>
      </c>
      <c r="L15" s="76">
        <v>0</v>
      </c>
      <c r="M15" s="76">
        <v>0</v>
      </c>
      <c r="N15" s="76">
        <f>SUM(O15,+V15,+AC15)</f>
        <v>12693</v>
      </c>
      <c r="O15" s="76">
        <f>SUM(P15:U15)</f>
        <v>4089</v>
      </c>
      <c r="P15" s="76">
        <v>4089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8604</v>
      </c>
      <c r="W15" s="76">
        <v>8604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226</v>
      </c>
      <c r="AG15" s="76">
        <v>226</v>
      </c>
      <c r="AH15" s="76">
        <v>0</v>
      </c>
      <c r="AI15" s="76">
        <v>0</v>
      </c>
      <c r="AJ15" s="76">
        <f>SUM(AK15:AS15)</f>
        <v>60</v>
      </c>
      <c r="AK15" s="76"/>
      <c r="AL15" s="76"/>
      <c r="AM15" s="76">
        <v>46</v>
      </c>
      <c r="AN15" s="76">
        <v>0</v>
      </c>
      <c r="AO15" s="76">
        <v>0</v>
      </c>
      <c r="AP15" s="76">
        <v>0</v>
      </c>
      <c r="AQ15" s="76">
        <v>14</v>
      </c>
      <c r="AR15" s="76">
        <v>0</v>
      </c>
      <c r="AS15" s="76">
        <v>0</v>
      </c>
      <c r="AT15" s="76">
        <f>SUM(AU15:AY15)</f>
        <v>173</v>
      </c>
      <c r="AU15" s="76">
        <v>145</v>
      </c>
      <c r="AV15" s="76">
        <v>21</v>
      </c>
      <c r="AW15" s="76">
        <v>7</v>
      </c>
      <c r="AX15" s="76">
        <v>0</v>
      </c>
      <c r="AY15" s="76">
        <v>0</v>
      </c>
      <c r="AZ15" s="76">
        <f>SUM(BA15:BC15)</f>
        <v>40</v>
      </c>
      <c r="BA15" s="76">
        <v>40</v>
      </c>
      <c r="BB15" s="76">
        <v>0</v>
      </c>
      <c r="BC15" s="76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6">
        <f>SUM(E16,+H16,+K16)</f>
        <v>20678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20678</v>
      </c>
      <c r="L16" s="76">
        <v>5418</v>
      </c>
      <c r="M16" s="76">
        <v>15260</v>
      </c>
      <c r="N16" s="76">
        <f>SUM(O16,+V16,+AC16)</f>
        <v>20678</v>
      </c>
      <c r="O16" s="76">
        <f>SUM(P16:U16)</f>
        <v>5418</v>
      </c>
      <c r="P16" s="76">
        <v>5418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15260</v>
      </c>
      <c r="W16" s="76">
        <v>15260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61</v>
      </c>
      <c r="AG16" s="76">
        <v>61</v>
      </c>
      <c r="AH16" s="76">
        <v>0</v>
      </c>
      <c r="AI16" s="76">
        <v>0</v>
      </c>
      <c r="AJ16" s="76">
        <f>SUM(AK16:AS16)</f>
        <v>924</v>
      </c>
      <c r="AK16" s="76">
        <v>924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61</v>
      </c>
      <c r="AU16" s="76">
        <v>61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6">
        <f>SUM(E17,+H17,+K17)</f>
        <v>8201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8201</v>
      </c>
      <c r="L17" s="76">
        <v>2341</v>
      </c>
      <c r="M17" s="76">
        <v>5860</v>
      </c>
      <c r="N17" s="76">
        <f>SUM(O17,+V17,+AC17)</f>
        <v>8201</v>
      </c>
      <c r="O17" s="76">
        <f>SUM(P17:U17)</f>
        <v>2341</v>
      </c>
      <c r="P17" s="76">
        <v>2341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5860</v>
      </c>
      <c r="W17" s="76">
        <v>5860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22</v>
      </c>
      <c r="AG17" s="76">
        <v>22</v>
      </c>
      <c r="AH17" s="76">
        <v>0</v>
      </c>
      <c r="AI17" s="76">
        <v>0</v>
      </c>
      <c r="AJ17" s="76">
        <f>SUM(AK17:AS17)</f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22</v>
      </c>
      <c r="AU17" s="76">
        <v>22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85</v>
      </c>
      <c r="B18" s="117" t="s">
        <v>109</v>
      </c>
      <c r="C18" s="70" t="s">
        <v>110</v>
      </c>
      <c r="D18" s="76">
        <f>SUM(E18,+H18,+K18)</f>
        <v>28736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28736</v>
      </c>
      <c r="L18" s="76">
        <v>9806</v>
      </c>
      <c r="M18" s="76">
        <v>18930</v>
      </c>
      <c r="N18" s="76">
        <f>SUM(O18,+V18,+AC18)</f>
        <v>28736</v>
      </c>
      <c r="O18" s="76">
        <f>SUM(P18:U18)</f>
        <v>9806</v>
      </c>
      <c r="P18" s="76">
        <v>9806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18930</v>
      </c>
      <c r="W18" s="76">
        <v>18930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84</v>
      </c>
      <c r="AG18" s="76">
        <v>84</v>
      </c>
      <c r="AH18" s="76">
        <v>0</v>
      </c>
      <c r="AI18" s="76">
        <v>0</v>
      </c>
      <c r="AJ18" s="76">
        <f>SUM(AK18:AS18)</f>
        <v>1288</v>
      </c>
      <c r="AK18" s="76">
        <v>1288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84</v>
      </c>
      <c r="AU18" s="76">
        <v>84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85</v>
      </c>
      <c r="B19" s="117" t="s">
        <v>111</v>
      </c>
      <c r="C19" s="70" t="s">
        <v>112</v>
      </c>
      <c r="D19" s="76">
        <f>SUM(E19,+H19,+K19)</f>
        <v>11577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11577</v>
      </c>
      <c r="L19" s="76">
        <v>2635</v>
      </c>
      <c r="M19" s="76">
        <v>8942</v>
      </c>
      <c r="N19" s="76">
        <f>SUM(O19,+V19,+AC19)</f>
        <v>11577</v>
      </c>
      <c r="O19" s="76">
        <f>SUM(P19:U19)</f>
        <v>2635</v>
      </c>
      <c r="P19" s="76">
        <v>2635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8942</v>
      </c>
      <c r="W19" s="76">
        <v>8942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31</v>
      </c>
      <c r="AG19" s="76">
        <v>31</v>
      </c>
      <c r="AH19" s="76">
        <v>0</v>
      </c>
      <c r="AI19" s="76">
        <v>0</v>
      </c>
      <c r="AJ19" s="76">
        <f>SUM(AK19:AS19)</f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31</v>
      </c>
      <c r="AU19" s="76">
        <v>31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85</v>
      </c>
      <c r="B20" s="117" t="s">
        <v>113</v>
      </c>
      <c r="C20" s="70" t="s">
        <v>114</v>
      </c>
      <c r="D20" s="76">
        <f>SUM(E20,+H20,+K20)</f>
        <v>10633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10633</v>
      </c>
      <c r="L20" s="76">
        <v>2092</v>
      </c>
      <c r="M20" s="76">
        <v>8541</v>
      </c>
      <c r="N20" s="76">
        <f>SUM(O20,+V20,+AC20)</f>
        <v>10633</v>
      </c>
      <c r="O20" s="76">
        <f>SUM(P20:U20)</f>
        <v>2092</v>
      </c>
      <c r="P20" s="76">
        <v>2092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8541</v>
      </c>
      <c r="W20" s="76">
        <v>8541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81</v>
      </c>
      <c r="AG20" s="76">
        <v>81</v>
      </c>
      <c r="AH20" s="76">
        <v>0</v>
      </c>
      <c r="AI20" s="76">
        <v>0</v>
      </c>
      <c r="AJ20" s="76">
        <f>SUM(AK20:AS20)</f>
        <v>81</v>
      </c>
      <c r="AK20" s="76">
        <v>0</v>
      </c>
      <c r="AL20" s="76">
        <v>0</v>
      </c>
      <c r="AM20" s="76">
        <v>81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120</v>
      </c>
      <c r="BA20" s="76">
        <v>120</v>
      </c>
      <c r="BB20" s="76">
        <v>0</v>
      </c>
      <c r="BC20" s="76">
        <v>0</v>
      </c>
    </row>
    <row r="21" spans="1:55" s="61" customFormat="1" ht="12" customHeight="1">
      <c r="A21" s="70" t="s">
        <v>85</v>
      </c>
      <c r="B21" s="117" t="s">
        <v>115</v>
      </c>
      <c r="C21" s="70" t="s">
        <v>116</v>
      </c>
      <c r="D21" s="76">
        <f>SUM(E21,+H21,+K21)</f>
        <v>8426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8426</v>
      </c>
      <c r="L21" s="76">
        <v>1753</v>
      </c>
      <c r="M21" s="76">
        <v>6673</v>
      </c>
      <c r="N21" s="76">
        <f>SUM(O21,+V21,+AC21)</f>
        <v>8426</v>
      </c>
      <c r="O21" s="76">
        <f>SUM(P21:U21)</f>
        <v>1753</v>
      </c>
      <c r="P21" s="76">
        <v>1753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6673</v>
      </c>
      <c r="W21" s="76">
        <v>6673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30</v>
      </c>
      <c r="AG21" s="76">
        <v>30</v>
      </c>
      <c r="AH21" s="76">
        <v>0</v>
      </c>
      <c r="AI21" s="76">
        <v>0</v>
      </c>
      <c r="AJ21" s="76">
        <f>SUM(AK21:AS21)</f>
        <v>30</v>
      </c>
      <c r="AK21" s="76">
        <v>0</v>
      </c>
      <c r="AL21" s="76">
        <v>0</v>
      </c>
      <c r="AM21" s="76">
        <v>30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3</v>
      </c>
      <c r="AU21" s="76">
        <v>0</v>
      </c>
      <c r="AV21" s="76">
        <v>0</v>
      </c>
      <c r="AW21" s="76">
        <v>3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6">
        <f>SUM(E22,+H22,+K22)</f>
        <v>7830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7830</v>
      </c>
      <c r="L22" s="76">
        <v>919</v>
      </c>
      <c r="M22" s="76">
        <v>6911</v>
      </c>
      <c r="N22" s="76">
        <f>SUM(O22,+V22,+AC22)</f>
        <v>7830</v>
      </c>
      <c r="O22" s="76">
        <f>SUM(P22:U22)</f>
        <v>919</v>
      </c>
      <c r="P22" s="76">
        <v>919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6911</v>
      </c>
      <c r="W22" s="76">
        <v>6911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27</v>
      </c>
      <c r="AG22" s="76">
        <v>27</v>
      </c>
      <c r="AH22" s="76">
        <v>0</v>
      </c>
      <c r="AI22" s="76">
        <v>0</v>
      </c>
      <c r="AJ22" s="76">
        <f>SUM(AK22:AS22)</f>
        <v>27</v>
      </c>
      <c r="AK22" s="76">
        <v>0</v>
      </c>
      <c r="AL22" s="76">
        <v>0</v>
      </c>
      <c r="AM22" s="76">
        <v>27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3</v>
      </c>
      <c r="AU22" s="76">
        <v>0</v>
      </c>
      <c r="AV22" s="76">
        <v>0</v>
      </c>
      <c r="AW22" s="76">
        <v>3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85</v>
      </c>
      <c r="B23" s="117" t="s">
        <v>119</v>
      </c>
      <c r="C23" s="70" t="s">
        <v>120</v>
      </c>
      <c r="D23" s="76">
        <f>SUM(E23,+H23,+K23)</f>
        <v>1048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1048</v>
      </c>
      <c r="L23" s="76">
        <v>302</v>
      </c>
      <c r="M23" s="76">
        <v>746</v>
      </c>
      <c r="N23" s="76">
        <f>SUM(O23,+V23,+AC23)</f>
        <v>1048</v>
      </c>
      <c r="O23" s="76">
        <f>SUM(P23:U23)</f>
        <v>302</v>
      </c>
      <c r="P23" s="76">
        <v>302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746</v>
      </c>
      <c r="W23" s="76">
        <v>746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25</v>
      </c>
      <c r="AG23" s="76">
        <v>25</v>
      </c>
      <c r="AH23" s="76">
        <v>0</v>
      </c>
      <c r="AI23" s="76">
        <v>0</v>
      </c>
      <c r="AJ23" s="76">
        <f>SUM(AK23:AS23)</f>
        <v>25</v>
      </c>
      <c r="AK23" s="76">
        <v>0</v>
      </c>
      <c r="AL23" s="76">
        <v>0</v>
      </c>
      <c r="AM23" s="76">
        <v>0</v>
      </c>
      <c r="AN23" s="76">
        <v>24</v>
      </c>
      <c r="AO23" s="76">
        <v>0</v>
      </c>
      <c r="AP23" s="76">
        <v>0</v>
      </c>
      <c r="AQ23" s="76">
        <v>0</v>
      </c>
      <c r="AR23" s="76">
        <v>0</v>
      </c>
      <c r="AS23" s="76">
        <v>1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85</v>
      </c>
      <c r="B24" s="117" t="s">
        <v>121</v>
      </c>
      <c r="C24" s="70" t="s">
        <v>122</v>
      </c>
      <c r="D24" s="76">
        <f>SUM(E24,+H24,+K24)</f>
        <v>7313</v>
      </c>
      <c r="E24" s="76">
        <f>SUM(F24:G24)</f>
        <v>7133</v>
      </c>
      <c r="F24" s="76">
        <v>2901</v>
      </c>
      <c r="G24" s="76">
        <v>4232</v>
      </c>
      <c r="H24" s="76">
        <f>SUM(I24:J24)</f>
        <v>180</v>
      </c>
      <c r="I24" s="76">
        <v>0</v>
      </c>
      <c r="J24" s="76">
        <v>180</v>
      </c>
      <c r="K24" s="76">
        <f>SUM(L24:M24)</f>
        <v>0</v>
      </c>
      <c r="L24" s="76">
        <v>0</v>
      </c>
      <c r="M24" s="76"/>
      <c r="N24" s="76">
        <f>SUM(O24,+V24,+AC24)</f>
        <v>7313</v>
      </c>
      <c r="O24" s="76">
        <f>SUM(P24:U24)</f>
        <v>2901</v>
      </c>
      <c r="P24" s="76">
        <v>2901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4412</v>
      </c>
      <c r="W24" s="76">
        <v>4412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263</v>
      </c>
      <c r="AG24" s="76">
        <v>263</v>
      </c>
      <c r="AH24" s="76">
        <v>0</v>
      </c>
      <c r="AI24" s="76">
        <v>0</v>
      </c>
      <c r="AJ24" s="76">
        <f>SUM(AK24:AS24)</f>
        <v>300</v>
      </c>
      <c r="AK24" s="76">
        <v>38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213</v>
      </c>
      <c r="AR24" s="76">
        <v>49</v>
      </c>
      <c r="AS24" s="76">
        <v>0</v>
      </c>
      <c r="AT24" s="76">
        <f>SUM(AU24:AY24)</f>
        <v>1</v>
      </c>
      <c r="AU24" s="76">
        <v>1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215</v>
      </c>
      <c r="BA24" s="76">
        <v>215</v>
      </c>
      <c r="BB24" s="76">
        <v>0</v>
      </c>
      <c r="BC24" s="76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6">
        <f>SUM(E25,+H25,+K25)</f>
        <v>4167</v>
      </c>
      <c r="E25" s="76">
        <f>SUM(F25:G25)</f>
        <v>4108</v>
      </c>
      <c r="F25" s="76">
        <v>827</v>
      </c>
      <c r="G25" s="76">
        <v>3281</v>
      </c>
      <c r="H25" s="76">
        <f>SUM(I25:J25)</f>
        <v>59</v>
      </c>
      <c r="I25" s="76">
        <v>0</v>
      </c>
      <c r="J25" s="76">
        <v>59</v>
      </c>
      <c r="K25" s="76">
        <f>SUM(L25:M25)</f>
        <v>0</v>
      </c>
      <c r="L25" s="76">
        <v>0</v>
      </c>
      <c r="M25" s="76">
        <v>0</v>
      </c>
      <c r="N25" s="76">
        <f>SUM(O25,+V25,+AC25)</f>
        <v>4167</v>
      </c>
      <c r="O25" s="76">
        <f>SUM(P25:U25)</f>
        <v>827</v>
      </c>
      <c r="P25" s="76">
        <v>827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3340</v>
      </c>
      <c r="W25" s="76">
        <v>3340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171</v>
      </c>
      <c r="AG25" s="76">
        <v>171</v>
      </c>
      <c r="AH25" s="76">
        <v>0</v>
      </c>
      <c r="AI25" s="76">
        <v>0</v>
      </c>
      <c r="AJ25" s="76">
        <f>SUM(AK25:AS25)</f>
        <v>171</v>
      </c>
      <c r="AK25" s="76">
        <v>0</v>
      </c>
      <c r="AL25" s="76">
        <v>0</v>
      </c>
      <c r="AM25" s="76">
        <v>22</v>
      </c>
      <c r="AN25" s="76">
        <v>0</v>
      </c>
      <c r="AO25" s="76">
        <v>0</v>
      </c>
      <c r="AP25" s="76">
        <v>0</v>
      </c>
      <c r="AQ25" s="76">
        <v>121</v>
      </c>
      <c r="AR25" s="76">
        <v>28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122</v>
      </c>
      <c r="BA25" s="76">
        <v>122</v>
      </c>
      <c r="BB25" s="76">
        <v>0</v>
      </c>
      <c r="BC25" s="76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6">
        <f>SUM(E26,+H26,+K26)</f>
        <v>3678</v>
      </c>
      <c r="E26" s="76">
        <f>SUM(F26:G26)</f>
        <v>3459</v>
      </c>
      <c r="F26" s="76">
        <v>815</v>
      </c>
      <c r="G26" s="76">
        <v>2644</v>
      </c>
      <c r="H26" s="76">
        <f>SUM(I26:J26)</f>
        <v>219</v>
      </c>
      <c r="I26" s="76">
        <v>0</v>
      </c>
      <c r="J26" s="76">
        <v>219</v>
      </c>
      <c r="K26" s="76">
        <f>SUM(L26:M26)</f>
        <v>0</v>
      </c>
      <c r="L26" s="76">
        <v>0</v>
      </c>
      <c r="M26" s="76">
        <v>0</v>
      </c>
      <c r="N26" s="76">
        <f>SUM(O26,+V26,+AC26)</f>
        <v>3678</v>
      </c>
      <c r="O26" s="76">
        <f>SUM(P26:U26)</f>
        <v>815</v>
      </c>
      <c r="P26" s="76">
        <v>815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2863</v>
      </c>
      <c r="W26" s="76">
        <v>2863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151</v>
      </c>
      <c r="AG26" s="76">
        <v>151</v>
      </c>
      <c r="AH26" s="76">
        <v>0</v>
      </c>
      <c r="AI26" s="76">
        <v>0</v>
      </c>
      <c r="AJ26" s="76">
        <f>SUM(AK26:AS26)</f>
        <v>151</v>
      </c>
      <c r="AK26" s="76">
        <v>0</v>
      </c>
      <c r="AL26" s="76">
        <v>0</v>
      </c>
      <c r="AM26" s="76">
        <v>19</v>
      </c>
      <c r="AN26" s="76">
        <v>0</v>
      </c>
      <c r="AO26" s="76">
        <v>0</v>
      </c>
      <c r="AP26" s="76">
        <v>0</v>
      </c>
      <c r="AQ26" s="76">
        <v>107</v>
      </c>
      <c r="AR26" s="76">
        <v>25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108</v>
      </c>
      <c r="BA26" s="76">
        <v>108</v>
      </c>
      <c r="BB26" s="76">
        <v>0</v>
      </c>
      <c r="BC26" s="76">
        <v>0</v>
      </c>
    </row>
    <row r="27" spans="1:55" s="61" customFormat="1" ht="12" customHeight="1">
      <c r="A27" s="70" t="s">
        <v>85</v>
      </c>
      <c r="B27" s="117" t="s">
        <v>127</v>
      </c>
      <c r="C27" s="70" t="s">
        <v>128</v>
      </c>
      <c r="D27" s="76">
        <f>SUM(E27,+H27,+K27)</f>
        <v>4862</v>
      </c>
      <c r="E27" s="76">
        <f>SUM(F27:G27)</f>
        <v>4186</v>
      </c>
      <c r="F27" s="76">
        <v>1127</v>
      </c>
      <c r="G27" s="76">
        <v>3059</v>
      </c>
      <c r="H27" s="76">
        <f>SUM(I27:J27)</f>
        <v>676</v>
      </c>
      <c r="I27" s="76">
        <v>0</v>
      </c>
      <c r="J27" s="76">
        <v>676</v>
      </c>
      <c r="K27" s="76">
        <f>SUM(L27:M27)</f>
        <v>0</v>
      </c>
      <c r="L27" s="76">
        <v>0</v>
      </c>
      <c r="M27" s="76">
        <v>0</v>
      </c>
      <c r="N27" s="76">
        <f>SUM(O27,+V27,+AC27)</f>
        <v>4862</v>
      </c>
      <c r="O27" s="76">
        <f>SUM(P27:U27)</f>
        <v>1127</v>
      </c>
      <c r="P27" s="76">
        <v>1127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3735</v>
      </c>
      <c r="W27" s="76">
        <v>3735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200</v>
      </c>
      <c r="AG27" s="76">
        <v>200</v>
      </c>
      <c r="AH27" s="76">
        <v>0</v>
      </c>
      <c r="AI27" s="76">
        <v>0</v>
      </c>
      <c r="AJ27" s="76">
        <f>SUM(AK27:AS27)</f>
        <v>200</v>
      </c>
      <c r="AK27" s="76">
        <v>0</v>
      </c>
      <c r="AL27" s="76">
        <v>0</v>
      </c>
      <c r="AM27" s="76">
        <v>25</v>
      </c>
      <c r="AN27" s="76">
        <v>0</v>
      </c>
      <c r="AO27" s="76">
        <v>0</v>
      </c>
      <c r="AP27" s="76">
        <v>0</v>
      </c>
      <c r="AQ27" s="76">
        <v>142</v>
      </c>
      <c r="AR27" s="76">
        <v>33</v>
      </c>
      <c r="AS27" s="76">
        <v>0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143</v>
      </c>
      <c r="BA27" s="76">
        <v>143</v>
      </c>
      <c r="BB27" s="76">
        <v>0</v>
      </c>
      <c r="BC27" s="76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6">
        <f>SUM(E28,+H28,+K28)</f>
        <v>7719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7719</v>
      </c>
      <c r="L28" s="76">
        <v>1822</v>
      </c>
      <c r="M28" s="76">
        <v>5897</v>
      </c>
      <c r="N28" s="76">
        <f>SUM(O28,+V28,+AC28)</f>
        <v>7719</v>
      </c>
      <c r="O28" s="76">
        <f>SUM(P28:U28)</f>
        <v>1822</v>
      </c>
      <c r="P28" s="76">
        <v>1822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5897</v>
      </c>
      <c r="W28" s="76">
        <v>5897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355</v>
      </c>
      <c r="AG28" s="76">
        <v>355</v>
      </c>
      <c r="AH28" s="76">
        <v>0</v>
      </c>
      <c r="AI28" s="76">
        <v>0</v>
      </c>
      <c r="AJ28" s="76">
        <f>SUM(AK28:AS28)</f>
        <v>355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355</v>
      </c>
      <c r="AR28" s="76">
        <v>0</v>
      </c>
      <c r="AS28" s="76">
        <v>0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85</v>
      </c>
      <c r="B29" s="117" t="s">
        <v>131</v>
      </c>
      <c r="C29" s="70" t="s">
        <v>132</v>
      </c>
      <c r="D29" s="76">
        <f>SUM(E29,+H29,+K29)</f>
        <v>4884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4884</v>
      </c>
      <c r="L29" s="76">
        <v>1051</v>
      </c>
      <c r="M29" s="76">
        <v>3833</v>
      </c>
      <c r="N29" s="76">
        <f>SUM(O29,+V29,+AC29)</f>
        <v>4884</v>
      </c>
      <c r="O29" s="76">
        <f>SUM(P29:U29)</f>
        <v>1051</v>
      </c>
      <c r="P29" s="76">
        <v>1051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3833</v>
      </c>
      <c r="W29" s="76">
        <v>3833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17</v>
      </c>
      <c r="AG29" s="76">
        <v>17</v>
      </c>
      <c r="AH29" s="76">
        <v>0</v>
      </c>
      <c r="AI29" s="76">
        <v>0</v>
      </c>
      <c r="AJ29" s="76">
        <f>SUM(AK29:AS29)</f>
        <v>17</v>
      </c>
      <c r="AK29" s="76">
        <v>0</v>
      </c>
      <c r="AL29" s="76">
        <v>0</v>
      </c>
      <c r="AM29" s="76">
        <v>17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2</v>
      </c>
      <c r="AU29" s="76">
        <v>0</v>
      </c>
      <c r="AV29" s="76">
        <v>0</v>
      </c>
      <c r="AW29" s="76">
        <v>2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85</v>
      </c>
      <c r="B30" s="117" t="s">
        <v>133</v>
      </c>
      <c r="C30" s="70" t="s">
        <v>134</v>
      </c>
      <c r="D30" s="76">
        <f>SUM(E30,+H30,+K30)</f>
        <v>5328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5328</v>
      </c>
      <c r="L30" s="76">
        <v>2537</v>
      </c>
      <c r="M30" s="76">
        <v>2791</v>
      </c>
      <c r="N30" s="76">
        <f>SUM(O30,+V30,+AC30)</f>
        <v>5328</v>
      </c>
      <c r="O30" s="76">
        <f>SUM(P30:U30)</f>
        <v>2537</v>
      </c>
      <c r="P30" s="76">
        <v>2537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2791</v>
      </c>
      <c r="W30" s="76">
        <v>2791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31</v>
      </c>
      <c r="AG30" s="76">
        <v>31</v>
      </c>
      <c r="AH30" s="76">
        <v>0</v>
      </c>
      <c r="AI30" s="76">
        <v>0</v>
      </c>
      <c r="AJ30" s="76">
        <f>SUM(AK30:AS30)</f>
        <v>141</v>
      </c>
      <c r="AK30" s="76">
        <v>110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2</v>
      </c>
      <c r="AR30" s="76">
        <v>0</v>
      </c>
      <c r="AS30" s="76">
        <v>29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85</v>
      </c>
      <c r="B31" s="117" t="s">
        <v>135</v>
      </c>
      <c r="C31" s="70" t="s">
        <v>136</v>
      </c>
      <c r="D31" s="76">
        <f>SUM(E31,+H31,+K31)</f>
        <v>5220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5220</v>
      </c>
      <c r="L31" s="76">
        <v>1238</v>
      </c>
      <c r="M31" s="76">
        <v>3982</v>
      </c>
      <c r="N31" s="76">
        <f>SUM(O31,+V31,+AC31)</f>
        <v>5220</v>
      </c>
      <c r="O31" s="76">
        <f>SUM(P31:U31)</f>
        <v>1238</v>
      </c>
      <c r="P31" s="76">
        <v>1238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3982</v>
      </c>
      <c r="W31" s="76">
        <v>3982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14</v>
      </c>
      <c r="AG31" s="76">
        <v>14</v>
      </c>
      <c r="AH31" s="76">
        <v>0</v>
      </c>
      <c r="AI31" s="76">
        <v>0</v>
      </c>
      <c r="AJ31" s="76">
        <f>SUM(AK31:AS31)</f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14</v>
      </c>
      <c r="AU31" s="76">
        <v>14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85</v>
      </c>
      <c r="B32" s="117" t="s">
        <v>137</v>
      </c>
      <c r="C32" s="70" t="s">
        <v>138</v>
      </c>
      <c r="D32" s="76">
        <f>SUM(E32,+H32,+K32)</f>
        <v>7836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7836</v>
      </c>
      <c r="L32" s="76">
        <v>989</v>
      </c>
      <c r="M32" s="76">
        <v>6847</v>
      </c>
      <c r="N32" s="76">
        <f>SUM(O32,+V32,+AC32)</f>
        <v>7836</v>
      </c>
      <c r="O32" s="76">
        <f>SUM(P32:U32)</f>
        <v>989</v>
      </c>
      <c r="P32" s="76">
        <v>989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6847</v>
      </c>
      <c r="W32" s="76">
        <v>6847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21</v>
      </c>
      <c r="AG32" s="76">
        <v>21</v>
      </c>
      <c r="AH32" s="76">
        <v>0</v>
      </c>
      <c r="AI32" s="76">
        <v>0</v>
      </c>
      <c r="AJ32" s="76">
        <f>SUM(AK32:AS32)</f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21</v>
      </c>
      <c r="AU32" s="76">
        <v>21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85</v>
      </c>
      <c r="B33" s="117" t="s">
        <v>139</v>
      </c>
      <c r="C33" s="70" t="s">
        <v>140</v>
      </c>
      <c r="D33" s="76">
        <f>SUM(E33,+H33,+K33)</f>
        <v>13928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13928</v>
      </c>
      <c r="L33" s="76">
        <v>2930</v>
      </c>
      <c r="M33" s="76">
        <v>10998</v>
      </c>
      <c r="N33" s="76">
        <f>SUM(O33,+V33,+AC33)</f>
        <v>13928</v>
      </c>
      <c r="O33" s="76">
        <f>SUM(P33:U33)</f>
        <v>2930</v>
      </c>
      <c r="P33" s="76">
        <v>2930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10998</v>
      </c>
      <c r="W33" s="76">
        <v>10998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40</v>
      </c>
      <c r="AG33" s="76">
        <v>40</v>
      </c>
      <c r="AH33" s="76">
        <v>0</v>
      </c>
      <c r="AI33" s="76">
        <v>0</v>
      </c>
      <c r="AJ33" s="76">
        <f>SUM(AK33:AS33)</f>
        <v>624</v>
      </c>
      <c r="AK33" s="76">
        <v>624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40</v>
      </c>
      <c r="AU33" s="76">
        <v>40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85</v>
      </c>
      <c r="B34" s="117" t="s">
        <v>141</v>
      </c>
      <c r="C34" s="70" t="s">
        <v>142</v>
      </c>
      <c r="D34" s="76">
        <f>SUM(E34,+H34,+K34)</f>
        <v>6401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6401</v>
      </c>
      <c r="L34" s="76">
        <v>1926</v>
      </c>
      <c r="M34" s="76">
        <v>4475</v>
      </c>
      <c r="N34" s="76">
        <f>SUM(O34,+V34,+AC34)</f>
        <v>6401</v>
      </c>
      <c r="O34" s="76">
        <f>SUM(P34:U34)</f>
        <v>1926</v>
      </c>
      <c r="P34" s="76">
        <v>1926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4475</v>
      </c>
      <c r="W34" s="76">
        <v>4475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49</v>
      </c>
      <c r="AG34" s="76">
        <v>49</v>
      </c>
      <c r="AH34" s="76">
        <v>0</v>
      </c>
      <c r="AI34" s="76">
        <v>0</v>
      </c>
      <c r="AJ34" s="76">
        <f>SUM(AK34:AS34)</f>
        <v>49</v>
      </c>
      <c r="AK34" s="76">
        <v>49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49</v>
      </c>
      <c r="AU34" s="76">
        <v>49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73</v>
      </c>
      <c r="BA34" s="76">
        <v>73</v>
      </c>
      <c r="BB34" s="76">
        <v>0</v>
      </c>
      <c r="BC34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179</v>
      </c>
      <c r="C2" s="46" t="s">
        <v>86</v>
      </c>
      <c r="D2" s="187" t="s">
        <v>180</v>
      </c>
      <c r="E2" s="3"/>
      <c r="F2" s="3"/>
      <c r="G2" s="3"/>
      <c r="H2" s="3"/>
      <c r="I2" s="3"/>
      <c r="J2" s="3"/>
      <c r="K2" s="3"/>
      <c r="L2" s="3" t="str">
        <f>LEFT(C2,2)</f>
        <v>09</v>
      </c>
      <c r="M2" s="3" t="str">
        <f>IF(L2&lt;&gt;"",VLOOKUP(L2,$AI$6:$AJ$52,2,FALSE),"-")</f>
        <v>栃木県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181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182</v>
      </c>
      <c r="G6" s="150"/>
      <c r="H6" s="39" t="s">
        <v>183</v>
      </c>
      <c r="I6" s="39" t="s">
        <v>184</v>
      </c>
      <c r="J6" s="39" t="s">
        <v>185</v>
      </c>
      <c r="K6" s="5" t="s">
        <v>186</v>
      </c>
      <c r="L6" s="16" t="s">
        <v>187</v>
      </c>
      <c r="M6" s="40" t="s">
        <v>188</v>
      </c>
      <c r="AF6" s="11">
        <f>+'水洗化人口等'!B6</f>
        <v>0</v>
      </c>
      <c r="AG6" s="11">
        <v>6</v>
      </c>
      <c r="AI6" s="43" t="s">
        <v>189</v>
      </c>
      <c r="AJ6" s="3" t="s">
        <v>53</v>
      </c>
    </row>
    <row r="7" spans="2:36" ht="16.5" customHeight="1">
      <c r="B7" s="151" t="s">
        <v>190</v>
      </c>
      <c r="C7" s="6" t="s">
        <v>191</v>
      </c>
      <c r="D7" s="17">
        <f>AD7</f>
        <v>231987</v>
      </c>
      <c r="F7" s="188" t="s">
        <v>192</v>
      </c>
      <c r="G7" s="7" t="s">
        <v>156</v>
      </c>
      <c r="H7" s="18">
        <f>AD14</f>
        <v>109869</v>
      </c>
      <c r="I7" s="18">
        <f>AD24</f>
        <v>274070</v>
      </c>
      <c r="J7" s="18">
        <f>SUM(H7:I7)</f>
        <v>383939</v>
      </c>
      <c r="K7" s="19">
        <f>IF(J$13&gt;0,J7/J$13,0)</f>
        <v>1</v>
      </c>
      <c r="L7" s="20">
        <f>AD34</f>
        <v>6274</v>
      </c>
      <c r="M7" s="21">
        <f>AD37</f>
        <v>1225</v>
      </c>
      <c r="AA7" s="4" t="s">
        <v>191</v>
      </c>
      <c r="AB7" s="47" t="s">
        <v>193</v>
      </c>
      <c r="AC7" s="47" t="s">
        <v>194</v>
      </c>
      <c r="AD7" s="11">
        <f ca="1">IF(AD$2=0,INDIRECT(AB7&amp;"!"&amp;AC7&amp;$AG$2),0)</f>
        <v>231987</v>
      </c>
      <c r="AF7" s="43" t="str">
        <f>+'水洗化人口等'!B7</f>
        <v>09000</v>
      </c>
      <c r="AG7" s="11">
        <v>7</v>
      </c>
      <c r="AI7" s="43" t="s">
        <v>195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0</v>
      </c>
      <c r="F8" s="159"/>
      <c r="G8" s="7" t="s">
        <v>158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193</v>
      </c>
      <c r="AC8" s="47" t="s">
        <v>196</v>
      </c>
      <c r="AD8" s="11">
        <f ca="1">IF(AD$2=0,INDIRECT(AB8&amp;"!"&amp;AC8&amp;$AG$2),0)</f>
        <v>0</v>
      </c>
      <c r="AF8" s="43" t="str">
        <f>+'水洗化人口等'!B8</f>
        <v>09201</v>
      </c>
      <c r="AG8" s="11">
        <v>8</v>
      </c>
      <c r="AI8" s="43" t="s">
        <v>197</v>
      </c>
      <c r="AJ8" s="3" t="s">
        <v>51</v>
      </c>
    </row>
    <row r="9" spans="2:36" ht="16.5" customHeight="1">
      <c r="B9" s="153"/>
      <c r="C9" s="8" t="s">
        <v>198</v>
      </c>
      <c r="D9" s="23">
        <f>SUM(D7:D8)</f>
        <v>231987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199</v>
      </c>
      <c r="AB9" s="47" t="s">
        <v>193</v>
      </c>
      <c r="AC9" s="47" t="s">
        <v>200</v>
      </c>
      <c r="AD9" s="11">
        <f ca="1">IF(AD$2=0,INDIRECT(AB9&amp;"!"&amp;AC9&amp;$AG$2),0)</f>
        <v>1096262</v>
      </c>
      <c r="AF9" s="43" t="str">
        <f>+'水洗化人口等'!B9</f>
        <v>09202</v>
      </c>
      <c r="AG9" s="11">
        <v>9</v>
      </c>
      <c r="AI9" s="43" t="s">
        <v>201</v>
      </c>
      <c r="AJ9" s="3" t="s">
        <v>50</v>
      </c>
    </row>
    <row r="10" spans="2:36" ht="16.5" customHeight="1">
      <c r="B10" s="154" t="s">
        <v>202</v>
      </c>
      <c r="C10" s="189" t="s">
        <v>199</v>
      </c>
      <c r="D10" s="22">
        <f>AD9</f>
        <v>1096262</v>
      </c>
      <c r="F10" s="159"/>
      <c r="G10" s="7" t="s">
        <v>171</v>
      </c>
      <c r="H10" s="18">
        <f>AD17</f>
        <v>0</v>
      </c>
      <c r="I10" s="18">
        <f>AD27</f>
        <v>0</v>
      </c>
      <c r="J10" s="18">
        <f>SUM(H10:I10)</f>
        <v>0</v>
      </c>
      <c r="K10" s="19">
        <f>IF(J$13&gt;0,J10/J$13,0)</f>
        <v>0</v>
      </c>
      <c r="L10" s="24" t="s">
        <v>203</v>
      </c>
      <c r="M10" s="25" t="s">
        <v>203</v>
      </c>
      <c r="AA10" s="4" t="s">
        <v>204</v>
      </c>
      <c r="AB10" s="47" t="s">
        <v>193</v>
      </c>
      <c r="AC10" s="47" t="s">
        <v>205</v>
      </c>
      <c r="AD10" s="11">
        <f ca="1">IF(AD$2=0,INDIRECT(AB10&amp;"!"&amp;AC10&amp;$AG$2),0)</f>
        <v>834</v>
      </c>
      <c r="AF10" s="43" t="str">
        <f>+'水洗化人口等'!B10</f>
        <v>09203</v>
      </c>
      <c r="AG10" s="11">
        <v>10</v>
      </c>
      <c r="AI10" s="43" t="s">
        <v>206</v>
      </c>
      <c r="AJ10" s="3" t="s">
        <v>49</v>
      </c>
    </row>
    <row r="11" spans="2:36" ht="16.5" customHeight="1">
      <c r="B11" s="155"/>
      <c r="C11" s="7" t="s">
        <v>204</v>
      </c>
      <c r="D11" s="22">
        <f>AD10</f>
        <v>834</v>
      </c>
      <c r="F11" s="159"/>
      <c r="G11" s="7" t="s">
        <v>173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203</v>
      </c>
      <c r="M11" s="25" t="s">
        <v>203</v>
      </c>
      <c r="AA11" s="4" t="s">
        <v>207</v>
      </c>
      <c r="AB11" s="47" t="s">
        <v>193</v>
      </c>
      <c r="AC11" s="47" t="s">
        <v>208</v>
      </c>
      <c r="AD11" s="11">
        <f ca="1">IF(AD$2=0,INDIRECT(AB11&amp;"!"&amp;AC11&amp;$AG$2),0)</f>
        <v>677797</v>
      </c>
      <c r="AF11" s="43" t="str">
        <f>+'水洗化人口等'!B11</f>
        <v>09204</v>
      </c>
      <c r="AG11" s="11">
        <v>11</v>
      </c>
      <c r="AI11" s="43" t="s">
        <v>209</v>
      </c>
      <c r="AJ11" s="3" t="s">
        <v>48</v>
      </c>
    </row>
    <row r="12" spans="2:36" ht="16.5" customHeight="1">
      <c r="B12" s="155"/>
      <c r="C12" s="7" t="s">
        <v>207</v>
      </c>
      <c r="D12" s="22">
        <f>AD11</f>
        <v>677797</v>
      </c>
      <c r="F12" s="159"/>
      <c r="G12" s="7" t="s">
        <v>175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203</v>
      </c>
      <c r="M12" s="25" t="s">
        <v>203</v>
      </c>
      <c r="AA12" s="4" t="s">
        <v>210</v>
      </c>
      <c r="AB12" s="47" t="s">
        <v>193</v>
      </c>
      <c r="AC12" s="47" t="s">
        <v>211</v>
      </c>
      <c r="AD12" s="11">
        <f ca="1">IF(AD$2=0,INDIRECT(AB12&amp;"!"&amp;AC12&amp;$AG$2),0)</f>
        <v>342792</v>
      </c>
      <c r="AF12" s="43" t="str">
        <f>+'水洗化人口等'!B12</f>
        <v>09205</v>
      </c>
      <c r="AG12" s="11">
        <v>12</v>
      </c>
      <c r="AI12" s="43" t="s">
        <v>212</v>
      </c>
      <c r="AJ12" s="3" t="s">
        <v>47</v>
      </c>
    </row>
    <row r="13" spans="2:36" ht="16.5" customHeight="1">
      <c r="B13" s="156"/>
      <c r="C13" s="8" t="s">
        <v>198</v>
      </c>
      <c r="D13" s="23">
        <f>SUM(D10:D12)</f>
        <v>1774893</v>
      </c>
      <c r="F13" s="160"/>
      <c r="G13" s="7" t="s">
        <v>198</v>
      </c>
      <c r="H13" s="18">
        <f>SUM(H7:H12)</f>
        <v>109869</v>
      </c>
      <c r="I13" s="18">
        <f>SUM(I7:I12)</f>
        <v>274070</v>
      </c>
      <c r="J13" s="18">
        <f>SUM(J7:J12)</f>
        <v>383939</v>
      </c>
      <c r="K13" s="19">
        <v>1</v>
      </c>
      <c r="L13" s="24" t="s">
        <v>203</v>
      </c>
      <c r="M13" s="25" t="s">
        <v>203</v>
      </c>
      <c r="AA13" s="4" t="s">
        <v>60</v>
      </c>
      <c r="AB13" s="47" t="s">
        <v>193</v>
      </c>
      <c r="AC13" s="47" t="s">
        <v>213</v>
      </c>
      <c r="AD13" s="11">
        <f ca="1">IF(AD$2=0,INDIRECT(AB13&amp;"!"&amp;AC13&amp;$AG$2),0)</f>
        <v>34591</v>
      </c>
      <c r="AF13" s="43" t="str">
        <f>+'水洗化人口等'!B13</f>
        <v>09206</v>
      </c>
      <c r="AG13" s="11">
        <v>13</v>
      </c>
      <c r="AI13" s="43" t="s">
        <v>214</v>
      </c>
      <c r="AJ13" s="3" t="s">
        <v>46</v>
      </c>
    </row>
    <row r="14" spans="2:36" ht="16.5" customHeight="1" thickBot="1">
      <c r="B14" s="157" t="s">
        <v>215</v>
      </c>
      <c r="C14" s="158"/>
      <c r="D14" s="26">
        <f>SUM(D9,D13)</f>
        <v>2006880</v>
      </c>
      <c r="F14" s="161" t="s">
        <v>216</v>
      </c>
      <c r="G14" s="162"/>
      <c r="H14" s="18">
        <f>AD20</f>
        <v>0</v>
      </c>
      <c r="I14" s="18">
        <f>AD30</f>
        <v>0</v>
      </c>
      <c r="J14" s="18">
        <f>SUM(H14:I14)</f>
        <v>0</v>
      </c>
      <c r="K14" s="27" t="s">
        <v>203</v>
      </c>
      <c r="L14" s="24" t="s">
        <v>203</v>
      </c>
      <c r="M14" s="25" t="s">
        <v>203</v>
      </c>
      <c r="AA14" s="4" t="s">
        <v>156</v>
      </c>
      <c r="AB14" s="47" t="s">
        <v>217</v>
      </c>
      <c r="AC14" s="47" t="s">
        <v>211</v>
      </c>
      <c r="AD14" s="11">
        <f ca="1">IF(AD$2=0,INDIRECT(AB14&amp;"!"&amp;AC14&amp;$AG$2),0)</f>
        <v>109869</v>
      </c>
      <c r="AF14" s="43" t="str">
        <f>+'水洗化人口等'!B14</f>
        <v>09208</v>
      </c>
      <c r="AG14" s="11">
        <v>14</v>
      </c>
      <c r="AI14" s="43" t="s">
        <v>218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34591</v>
      </c>
      <c r="F15" s="157" t="s">
        <v>54</v>
      </c>
      <c r="G15" s="158"/>
      <c r="H15" s="28">
        <f>SUM(H13:H14)</f>
        <v>109869</v>
      </c>
      <c r="I15" s="28">
        <f>SUM(I13:I14)</f>
        <v>274070</v>
      </c>
      <c r="J15" s="28">
        <f>SUM(J13:J14)</f>
        <v>383939</v>
      </c>
      <c r="K15" s="29" t="s">
        <v>203</v>
      </c>
      <c r="L15" s="30">
        <f>SUM(L7:L9)</f>
        <v>6274</v>
      </c>
      <c r="M15" s="31">
        <f>SUM(M7:M9)</f>
        <v>1225</v>
      </c>
      <c r="AA15" s="4" t="s">
        <v>158</v>
      </c>
      <c r="AB15" s="47" t="s">
        <v>217</v>
      </c>
      <c r="AC15" s="47" t="s">
        <v>219</v>
      </c>
      <c r="AD15" s="11">
        <f ca="1">IF(AD$2=0,INDIRECT(AB15&amp;"!"&amp;AC15&amp;$AG$2),0)</f>
        <v>0</v>
      </c>
      <c r="AF15" s="43" t="str">
        <f>+'水洗化人口等'!B15</f>
        <v>09209</v>
      </c>
      <c r="AG15" s="11">
        <v>15</v>
      </c>
      <c r="AI15" s="43" t="s">
        <v>220</v>
      </c>
      <c r="AJ15" s="3" t="s">
        <v>44</v>
      </c>
    </row>
    <row r="16" spans="2:36" ht="16.5" customHeight="1" thickBot="1">
      <c r="B16" s="190" t="s">
        <v>221</v>
      </c>
      <c r="AA16" s="4" t="s">
        <v>1</v>
      </c>
      <c r="AB16" s="47" t="s">
        <v>217</v>
      </c>
      <c r="AC16" s="47" t="s">
        <v>213</v>
      </c>
      <c r="AD16" s="11">
        <f ca="1">IF(AD$2=0,INDIRECT(AB16&amp;"!"&amp;AC16&amp;$AG$2),0)</f>
        <v>0</v>
      </c>
      <c r="AF16" s="43" t="str">
        <f>+'水洗化人口等'!B16</f>
        <v>09210</v>
      </c>
      <c r="AG16" s="11">
        <v>16</v>
      </c>
      <c r="AI16" s="43" t="s">
        <v>222</v>
      </c>
      <c r="AJ16" s="3" t="s">
        <v>43</v>
      </c>
    </row>
    <row r="17" spans="3:36" ht="16.5" customHeight="1" thickBot="1">
      <c r="C17" s="32">
        <f>AD12</f>
        <v>342792</v>
      </c>
      <c r="D17" s="4" t="s">
        <v>223</v>
      </c>
      <c r="J17" s="15"/>
      <c r="AA17" s="4" t="s">
        <v>171</v>
      </c>
      <c r="AB17" s="47" t="s">
        <v>217</v>
      </c>
      <c r="AC17" s="47" t="s">
        <v>224</v>
      </c>
      <c r="AD17" s="11">
        <f ca="1">IF(AD$2=0,INDIRECT(AB17&amp;"!"&amp;AC17&amp;$AG$2),0)</f>
        <v>0</v>
      </c>
      <c r="AF17" s="43" t="str">
        <f>+'水洗化人口等'!B17</f>
        <v>09211</v>
      </c>
      <c r="AG17" s="11">
        <v>17</v>
      </c>
      <c r="AI17" s="43" t="s">
        <v>225</v>
      </c>
      <c r="AJ17" s="3" t="s">
        <v>42</v>
      </c>
    </row>
    <row r="18" spans="6:36" ht="30" customHeight="1">
      <c r="F18" s="149" t="s">
        <v>226</v>
      </c>
      <c r="G18" s="150"/>
      <c r="H18" s="39" t="s">
        <v>183</v>
      </c>
      <c r="I18" s="39" t="s">
        <v>184</v>
      </c>
      <c r="J18" s="42" t="s">
        <v>185</v>
      </c>
      <c r="AA18" s="4" t="s">
        <v>173</v>
      </c>
      <c r="AB18" s="47" t="s">
        <v>217</v>
      </c>
      <c r="AC18" s="47" t="s">
        <v>227</v>
      </c>
      <c r="AD18" s="11">
        <f ca="1">IF(AD$2=0,INDIRECT(AB18&amp;"!"&amp;AC18&amp;$AG$2),0)</f>
        <v>0</v>
      </c>
      <c r="AF18" s="43" t="str">
        <f>+'水洗化人口等'!B18</f>
        <v>09213</v>
      </c>
      <c r="AG18" s="11">
        <v>18</v>
      </c>
      <c r="AI18" s="43" t="s">
        <v>228</v>
      </c>
      <c r="AJ18" s="3" t="s">
        <v>41</v>
      </c>
    </row>
    <row r="19" spans="3:36" ht="16.5" customHeight="1">
      <c r="C19" s="41" t="s">
        <v>229</v>
      </c>
      <c r="D19" s="10">
        <f>IF(D$14&gt;0,D13/D$14,0)</f>
        <v>0.8844041497249462</v>
      </c>
      <c r="F19" s="161" t="s">
        <v>230</v>
      </c>
      <c r="G19" s="162"/>
      <c r="H19" s="18">
        <f>AD21</f>
        <v>24301</v>
      </c>
      <c r="I19" s="18">
        <f>AD31</f>
        <v>19233</v>
      </c>
      <c r="J19" s="22">
        <f>SUM(H19:I19)</f>
        <v>43534</v>
      </c>
      <c r="AA19" s="4" t="s">
        <v>175</v>
      </c>
      <c r="AB19" s="47" t="s">
        <v>217</v>
      </c>
      <c r="AC19" s="47" t="s">
        <v>231</v>
      </c>
      <c r="AD19" s="11">
        <f ca="1">IF(AD$2=0,INDIRECT(AB19&amp;"!"&amp;AC19&amp;$AG$2),0)</f>
        <v>0</v>
      </c>
      <c r="AF19" s="43" t="str">
        <f>+'水洗化人口等'!B19</f>
        <v>09214</v>
      </c>
      <c r="AG19" s="11">
        <v>19</v>
      </c>
      <c r="AI19" s="43" t="s">
        <v>232</v>
      </c>
      <c r="AJ19" s="3" t="s">
        <v>40</v>
      </c>
    </row>
    <row r="20" spans="3:36" ht="16.5" customHeight="1">
      <c r="C20" s="41" t="s">
        <v>233</v>
      </c>
      <c r="D20" s="10">
        <f>IF(D$14&gt;0,D9/D$14,0)</f>
        <v>0.11559585027505381</v>
      </c>
      <c r="F20" s="161" t="s">
        <v>234</v>
      </c>
      <c r="G20" s="162"/>
      <c r="H20" s="18">
        <f>AD22</f>
        <v>15260</v>
      </c>
      <c r="I20" s="18">
        <f>AD32</f>
        <v>8413</v>
      </c>
      <c r="J20" s="22">
        <f>SUM(H20:I20)</f>
        <v>23673</v>
      </c>
      <c r="AA20" s="4" t="s">
        <v>216</v>
      </c>
      <c r="AB20" s="47" t="s">
        <v>217</v>
      </c>
      <c r="AC20" s="47" t="s">
        <v>235</v>
      </c>
      <c r="AD20" s="11">
        <f ca="1">IF(AD$2=0,INDIRECT(AB20&amp;"!"&amp;AC20&amp;$AG$2),0)</f>
        <v>0</v>
      </c>
      <c r="AF20" s="43" t="str">
        <f>+'水洗化人口等'!B20</f>
        <v>09215</v>
      </c>
      <c r="AG20" s="11">
        <v>20</v>
      </c>
      <c r="AI20" s="43" t="s">
        <v>236</v>
      </c>
      <c r="AJ20" s="3" t="s">
        <v>39</v>
      </c>
    </row>
    <row r="21" spans="3:36" ht="16.5" customHeight="1">
      <c r="C21" s="41" t="s">
        <v>237</v>
      </c>
      <c r="D21" s="10">
        <f>IF(D$14&gt;0,D10/D$14,0)</f>
        <v>0.5462518934864068</v>
      </c>
      <c r="F21" s="161" t="s">
        <v>238</v>
      </c>
      <c r="G21" s="162"/>
      <c r="H21" s="18">
        <f>AD23</f>
        <v>70308</v>
      </c>
      <c r="I21" s="18">
        <f>AD33</f>
        <v>246424</v>
      </c>
      <c r="J21" s="22">
        <f>SUM(H21:I21)</f>
        <v>316732</v>
      </c>
      <c r="AA21" s="4" t="s">
        <v>230</v>
      </c>
      <c r="AB21" s="47" t="s">
        <v>217</v>
      </c>
      <c r="AC21" s="47" t="s">
        <v>239</v>
      </c>
      <c r="AD21" s="11">
        <f ca="1">IF(AD$2=0,INDIRECT(AB21&amp;"!"&amp;AC21&amp;$AG$2),0)</f>
        <v>24301</v>
      </c>
      <c r="AF21" s="43" t="str">
        <f>+'水洗化人口等'!B21</f>
        <v>09216</v>
      </c>
      <c r="AG21" s="11">
        <v>21</v>
      </c>
      <c r="AI21" s="43" t="s">
        <v>240</v>
      </c>
      <c r="AJ21" s="3" t="s">
        <v>38</v>
      </c>
    </row>
    <row r="22" spans="3:36" ht="16.5" customHeight="1" thickBot="1">
      <c r="C22" s="41" t="s">
        <v>241</v>
      </c>
      <c r="D22" s="10">
        <f>IF(D$14&gt;0,D12/D$14,0)</f>
        <v>0.3377366858008451</v>
      </c>
      <c r="F22" s="157" t="s">
        <v>54</v>
      </c>
      <c r="G22" s="158"/>
      <c r="H22" s="28">
        <f>SUM(H19:H21)</f>
        <v>109869</v>
      </c>
      <c r="I22" s="28">
        <f>SUM(I19:I21)</f>
        <v>274070</v>
      </c>
      <c r="J22" s="33">
        <f>SUM(J19:J21)</f>
        <v>383939</v>
      </c>
      <c r="AA22" s="4" t="s">
        <v>234</v>
      </c>
      <c r="AB22" s="47" t="s">
        <v>217</v>
      </c>
      <c r="AC22" s="47" t="s">
        <v>242</v>
      </c>
      <c r="AD22" s="11">
        <f ca="1">IF(AD$2=0,INDIRECT(AB22&amp;"!"&amp;AC22&amp;$AG$2),0)</f>
        <v>15260</v>
      </c>
      <c r="AF22" s="43" t="str">
        <f>+'水洗化人口等'!B22</f>
        <v>09301</v>
      </c>
      <c r="AG22" s="11">
        <v>22</v>
      </c>
      <c r="AI22" s="43" t="s">
        <v>243</v>
      </c>
      <c r="AJ22" s="3" t="s">
        <v>37</v>
      </c>
    </row>
    <row r="23" spans="3:36" ht="16.5" customHeight="1">
      <c r="C23" s="41" t="s">
        <v>244</v>
      </c>
      <c r="D23" s="10">
        <f>IF(D$14&gt;0,C17/D$14,0)</f>
        <v>0.17080841903850755</v>
      </c>
      <c r="F23" s="9"/>
      <c r="J23" s="34"/>
      <c r="AA23" s="4" t="s">
        <v>238</v>
      </c>
      <c r="AB23" s="47" t="s">
        <v>217</v>
      </c>
      <c r="AC23" s="47" t="s">
        <v>245</v>
      </c>
      <c r="AD23" s="11">
        <f ca="1">IF(AD$2=0,INDIRECT(AB23&amp;"!"&amp;AC23&amp;$AG$2),0)</f>
        <v>70308</v>
      </c>
      <c r="AF23" s="43" t="str">
        <f>+'水洗化人口等'!B23</f>
        <v>09321</v>
      </c>
      <c r="AG23" s="11">
        <v>23</v>
      </c>
      <c r="AI23" s="43" t="s">
        <v>246</v>
      </c>
      <c r="AJ23" s="3" t="s">
        <v>36</v>
      </c>
    </row>
    <row r="24" spans="3:36" ht="16.5" customHeight="1" thickBot="1">
      <c r="C24" s="41" t="s">
        <v>247</v>
      </c>
      <c r="D24" s="10">
        <f>IF(D$9&gt;0,D7/D$9,0)</f>
        <v>1</v>
      </c>
      <c r="J24" s="35" t="s">
        <v>248</v>
      </c>
      <c r="AA24" s="4" t="s">
        <v>156</v>
      </c>
      <c r="AB24" s="47" t="s">
        <v>217</v>
      </c>
      <c r="AC24" s="47" t="s">
        <v>249</v>
      </c>
      <c r="AD24" s="11">
        <f ca="1">IF(AD$2=0,INDIRECT(AB24&amp;"!"&amp;AC24&amp;$AG$2),0)</f>
        <v>274070</v>
      </c>
      <c r="AF24" s="43" t="str">
        <f>+'水洗化人口等'!B24</f>
        <v>09342</v>
      </c>
      <c r="AG24" s="11">
        <v>24</v>
      </c>
      <c r="AI24" s="43" t="s">
        <v>250</v>
      </c>
      <c r="AJ24" s="3" t="s">
        <v>35</v>
      </c>
    </row>
    <row r="25" spans="3:36" ht="16.5" customHeight="1">
      <c r="C25" s="41" t="s">
        <v>251</v>
      </c>
      <c r="D25" s="10">
        <f>IF(D$9&gt;0,D8/D$9,0)</f>
        <v>0</v>
      </c>
      <c r="F25" s="176" t="s">
        <v>6</v>
      </c>
      <c r="G25" s="177"/>
      <c r="H25" s="177"/>
      <c r="I25" s="169" t="s">
        <v>252</v>
      </c>
      <c r="J25" s="171" t="s">
        <v>253</v>
      </c>
      <c r="AA25" s="4" t="s">
        <v>158</v>
      </c>
      <c r="AB25" s="47" t="s">
        <v>217</v>
      </c>
      <c r="AC25" s="47" t="s">
        <v>254</v>
      </c>
      <c r="AD25" s="11">
        <f ca="1">IF(AD$2=0,INDIRECT(AB25&amp;"!"&amp;AC25&amp;$AG$2),0)</f>
        <v>0</v>
      </c>
      <c r="AF25" s="43" t="str">
        <f>+'水洗化人口等'!B25</f>
        <v>09343</v>
      </c>
      <c r="AG25" s="11">
        <v>25</v>
      </c>
      <c r="AI25" s="43" t="s">
        <v>255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217</v>
      </c>
      <c r="AC26" s="47" t="s">
        <v>256</v>
      </c>
      <c r="AD26" s="11">
        <f ca="1">IF(AD$2=0,INDIRECT(AB26&amp;"!"&amp;AC26&amp;$AG$2),0)</f>
        <v>0</v>
      </c>
      <c r="AF26" s="43" t="str">
        <f>+'水洗化人口等'!B26</f>
        <v>09344</v>
      </c>
      <c r="AG26" s="11">
        <v>26</v>
      </c>
      <c r="AI26" s="43" t="s">
        <v>257</v>
      </c>
      <c r="AJ26" s="3" t="s">
        <v>33</v>
      </c>
    </row>
    <row r="27" spans="6:36" ht="16.5" customHeight="1">
      <c r="F27" s="166" t="s">
        <v>161</v>
      </c>
      <c r="G27" s="167"/>
      <c r="H27" s="168"/>
      <c r="I27" s="20">
        <f>AD40</f>
        <v>4199</v>
      </c>
      <c r="J27" s="36">
        <f>AD49</f>
        <v>602</v>
      </c>
      <c r="AA27" s="4" t="s">
        <v>171</v>
      </c>
      <c r="AB27" s="47" t="s">
        <v>217</v>
      </c>
      <c r="AC27" s="47" t="s">
        <v>258</v>
      </c>
      <c r="AD27" s="11">
        <f ca="1">IF(AD$2=0,INDIRECT(AB27&amp;"!"&amp;AC27&amp;$AG$2),0)</f>
        <v>0</v>
      </c>
      <c r="AF27" s="43" t="str">
        <f>+'水洗化人口等'!B27</f>
        <v>09345</v>
      </c>
      <c r="AG27" s="11">
        <v>27</v>
      </c>
      <c r="AI27" s="43" t="s">
        <v>259</v>
      </c>
      <c r="AJ27" s="3" t="s">
        <v>32</v>
      </c>
    </row>
    <row r="28" spans="6:36" ht="16.5" customHeight="1">
      <c r="F28" s="173" t="s">
        <v>260</v>
      </c>
      <c r="G28" s="174"/>
      <c r="H28" s="175"/>
      <c r="I28" s="20">
        <f>AD41</f>
        <v>0</v>
      </c>
      <c r="J28" s="36">
        <f>AD50</f>
        <v>21</v>
      </c>
      <c r="AA28" s="4" t="s">
        <v>173</v>
      </c>
      <c r="AB28" s="47" t="s">
        <v>217</v>
      </c>
      <c r="AC28" s="47" t="s">
        <v>261</v>
      </c>
      <c r="AD28" s="11">
        <f ca="1">IF(AD$2=0,INDIRECT(AB28&amp;"!"&amp;AC28&amp;$AG$2),0)</f>
        <v>0</v>
      </c>
      <c r="AF28" s="43" t="str">
        <f>+'水洗化人口等'!B28</f>
        <v>09361</v>
      </c>
      <c r="AG28" s="11">
        <v>28</v>
      </c>
      <c r="AI28" s="43" t="s">
        <v>262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775</v>
      </c>
      <c r="J29" s="36">
        <f>AD51</f>
        <v>33</v>
      </c>
      <c r="AA29" s="4" t="s">
        <v>175</v>
      </c>
      <c r="AB29" s="47" t="s">
        <v>217</v>
      </c>
      <c r="AC29" s="47" t="s">
        <v>263</v>
      </c>
      <c r="AD29" s="11">
        <f ca="1">IF(AD$2=0,INDIRECT(AB29&amp;"!"&amp;AC29&amp;$AG$2),0)</f>
        <v>0</v>
      </c>
      <c r="AF29" s="43" t="str">
        <f>+'水洗化人口等'!B29</f>
        <v>09364</v>
      </c>
      <c r="AG29" s="11">
        <v>29</v>
      </c>
      <c r="AI29" s="43" t="s">
        <v>264</v>
      </c>
      <c r="AJ29" s="3" t="s">
        <v>30</v>
      </c>
    </row>
    <row r="30" spans="6:36" ht="16.5" customHeight="1">
      <c r="F30" s="166" t="s">
        <v>158</v>
      </c>
      <c r="G30" s="167"/>
      <c r="H30" s="168"/>
      <c r="I30" s="20">
        <f>AD43</f>
        <v>1390</v>
      </c>
      <c r="J30" s="36">
        <f>AD52</f>
        <v>0</v>
      </c>
      <c r="AA30" s="4" t="s">
        <v>216</v>
      </c>
      <c r="AB30" s="47" t="s">
        <v>217</v>
      </c>
      <c r="AC30" s="47" t="s">
        <v>265</v>
      </c>
      <c r="AD30" s="11">
        <f ca="1">IF(AD$2=0,INDIRECT(AB30&amp;"!"&amp;AC30&amp;$AG$2),0)</f>
        <v>0</v>
      </c>
      <c r="AF30" s="43" t="str">
        <f>+'水洗化人口等'!B30</f>
        <v>09367</v>
      </c>
      <c r="AG30" s="11">
        <v>30</v>
      </c>
      <c r="AI30" s="43" t="s">
        <v>266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230</v>
      </c>
      <c r="AB31" s="47" t="s">
        <v>217</v>
      </c>
      <c r="AC31" s="47" t="s">
        <v>194</v>
      </c>
      <c r="AD31" s="11">
        <f ca="1">IF(AD$2=0,INDIRECT(AB31&amp;"!"&amp;AC31&amp;$AG$2),0)</f>
        <v>19233</v>
      </c>
      <c r="AF31" s="43" t="str">
        <f>+'水洗化人口等'!B31</f>
        <v>09384</v>
      </c>
      <c r="AG31" s="11">
        <v>31</v>
      </c>
      <c r="AI31" s="43" t="s">
        <v>267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1285</v>
      </c>
      <c r="J32" s="25" t="s">
        <v>203</v>
      </c>
      <c r="AA32" s="4" t="s">
        <v>234</v>
      </c>
      <c r="AB32" s="47" t="s">
        <v>217</v>
      </c>
      <c r="AC32" s="47" t="s">
        <v>268</v>
      </c>
      <c r="AD32" s="11">
        <f ca="1">IF(AD$2=0,INDIRECT(AB32&amp;"!"&amp;AC32&amp;$AG$2),0)</f>
        <v>8413</v>
      </c>
      <c r="AF32" s="43" t="str">
        <f>+'水洗化人口等'!B32</f>
        <v>09386</v>
      </c>
      <c r="AG32" s="11">
        <v>32</v>
      </c>
      <c r="AI32" s="43" t="s">
        <v>269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967</v>
      </c>
      <c r="J33" s="25" t="s">
        <v>203</v>
      </c>
      <c r="AA33" s="4" t="s">
        <v>238</v>
      </c>
      <c r="AB33" s="47" t="s">
        <v>217</v>
      </c>
      <c r="AC33" s="47" t="s">
        <v>205</v>
      </c>
      <c r="AD33" s="11">
        <f ca="1">IF(AD$2=0,INDIRECT(AB33&amp;"!"&amp;AC33&amp;$AG$2),0)</f>
        <v>246424</v>
      </c>
      <c r="AF33" s="43" t="str">
        <f>+'水洗化人口等'!B33</f>
        <v>09407</v>
      </c>
      <c r="AG33" s="11">
        <v>33</v>
      </c>
      <c r="AI33" s="43" t="s">
        <v>270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254</v>
      </c>
      <c r="J34" s="25" t="s">
        <v>203</v>
      </c>
      <c r="AA34" s="4" t="s">
        <v>156</v>
      </c>
      <c r="AB34" s="47" t="s">
        <v>217</v>
      </c>
      <c r="AC34" s="47" t="s">
        <v>271</v>
      </c>
      <c r="AD34" s="47">
        <f ca="1">IF(AD$2=0,INDIRECT(AB34&amp;"!"&amp;AC34&amp;$AG$2),0)</f>
        <v>6274</v>
      </c>
      <c r="AF34" s="43" t="str">
        <f>+'水洗化人口等'!B34</f>
        <v>09411</v>
      </c>
      <c r="AG34" s="11">
        <v>34</v>
      </c>
      <c r="AI34" s="43" t="s">
        <v>272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980</v>
      </c>
      <c r="J35" s="25" t="s">
        <v>203</v>
      </c>
      <c r="AA35" s="4" t="s">
        <v>158</v>
      </c>
      <c r="AB35" s="47" t="s">
        <v>217</v>
      </c>
      <c r="AC35" s="47" t="s">
        <v>273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274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9850</v>
      </c>
      <c r="J36" s="38">
        <f>SUM(J27:J31)</f>
        <v>656</v>
      </c>
      <c r="AA36" s="4" t="s">
        <v>1</v>
      </c>
      <c r="AB36" s="47" t="s">
        <v>217</v>
      </c>
      <c r="AC36" s="47" t="s">
        <v>275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276</v>
      </c>
      <c r="AJ36" s="3" t="s">
        <v>23</v>
      </c>
    </row>
    <row r="37" spans="27:36" ht="13.5">
      <c r="AA37" s="4" t="s">
        <v>156</v>
      </c>
      <c r="AB37" s="47" t="s">
        <v>217</v>
      </c>
      <c r="AC37" s="47" t="s">
        <v>277</v>
      </c>
      <c r="AD37" s="47">
        <f ca="1">IF(AD$2=0,INDIRECT(AB37&amp;"!"&amp;AC37&amp;$AG$2),0)</f>
        <v>1225</v>
      </c>
      <c r="AF37" s="43">
        <f>+'水洗化人口等'!B37</f>
        <v>0</v>
      </c>
      <c r="AG37" s="11">
        <v>37</v>
      </c>
      <c r="AI37" s="43" t="s">
        <v>278</v>
      </c>
      <c r="AJ37" s="3" t="s">
        <v>22</v>
      </c>
    </row>
    <row r="38" spans="27:36" ht="13.5" hidden="1">
      <c r="AA38" s="4" t="s">
        <v>158</v>
      </c>
      <c r="AB38" s="47" t="s">
        <v>217</v>
      </c>
      <c r="AC38" s="47" t="s">
        <v>279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280</v>
      </c>
      <c r="AJ38" s="3" t="s">
        <v>21</v>
      </c>
    </row>
    <row r="39" spans="27:36" ht="13.5" hidden="1">
      <c r="AA39" s="4" t="s">
        <v>1</v>
      </c>
      <c r="AB39" s="47" t="s">
        <v>217</v>
      </c>
      <c r="AC39" s="47" t="s">
        <v>281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282</v>
      </c>
      <c r="AJ39" s="3" t="s">
        <v>20</v>
      </c>
    </row>
    <row r="40" spans="27:36" ht="13.5" hidden="1">
      <c r="AA40" s="4" t="s">
        <v>161</v>
      </c>
      <c r="AB40" s="47" t="s">
        <v>217</v>
      </c>
      <c r="AC40" s="47" t="s">
        <v>283</v>
      </c>
      <c r="AD40" s="47">
        <f ca="1">IF(AD$2=0,INDIRECT(AB40&amp;"!"&amp;AC40&amp;$AG$2),0)</f>
        <v>4199</v>
      </c>
      <c r="AF40" s="43">
        <f>+'水洗化人口等'!B40</f>
        <v>0</v>
      </c>
      <c r="AG40" s="11">
        <v>40</v>
      </c>
      <c r="AI40" s="43" t="s">
        <v>284</v>
      </c>
      <c r="AJ40" s="3" t="s">
        <v>19</v>
      </c>
    </row>
    <row r="41" spans="27:36" ht="13.5" hidden="1">
      <c r="AA41" s="4" t="s">
        <v>260</v>
      </c>
      <c r="AB41" s="47" t="s">
        <v>217</v>
      </c>
      <c r="AC41" s="47" t="s">
        <v>285</v>
      </c>
      <c r="AD41" s="47">
        <f ca="1">IF(AD$2=0,INDIRECT(AB41&amp;"!"&amp;AC41&amp;$AG$2),0)</f>
        <v>0</v>
      </c>
      <c r="AF41" s="43">
        <f>+'水洗化人口等'!B41</f>
        <v>0</v>
      </c>
      <c r="AG41" s="11">
        <v>41</v>
      </c>
      <c r="AI41" s="43" t="s">
        <v>286</v>
      </c>
      <c r="AJ41" s="3" t="s">
        <v>18</v>
      </c>
    </row>
    <row r="42" spans="27:36" ht="13.5" hidden="1">
      <c r="AA42" s="4" t="s">
        <v>0</v>
      </c>
      <c r="AB42" s="47" t="s">
        <v>217</v>
      </c>
      <c r="AC42" s="47" t="s">
        <v>287</v>
      </c>
      <c r="AD42" s="47">
        <f ca="1">IF(AD$2=0,INDIRECT(AB42&amp;"!"&amp;AC42&amp;$AG$2),0)</f>
        <v>775</v>
      </c>
      <c r="AF42" s="43">
        <f>+'水洗化人口等'!B42</f>
        <v>0</v>
      </c>
      <c r="AG42" s="11">
        <v>42</v>
      </c>
      <c r="AI42" s="43" t="s">
        <v>288</v>
      </c>
      <c r="AJ42" s="3" t="s">
        <v>17</v>
      </c>
    </row>
    <row r="43" spans="27:36" ht="13.5" hidden="1">
      <c r="AA43" s="4" t="s">
        <v>158</v>
      </c>
      <c r="AB43" s="47" t="s">
        <v>217</v>
      </c>
      <c r="AC43" s="47" t="s">
        <v>289</v>
      </c>
      <c r="AD43" s="47">
        <f ca="1">IF(AD$2=0,INDIRECT(AB43&amp;"!"&amp;AC43&amp;$AG$2),0)</f>
        <v>1390</v>
      </c>
      <c r="AF43" s="43">
        <f>+'水洗化人口等'!B43</f>
        <v>0</v>
      </c>
      <c r="AG43" s="11">
        <v>43</v>
      </c>
      <c r="AI43" s="43" t="s">
        <v>290</v>
      </c>
      <c r="AJ43" s="3" t="s">
        <v>16</v>
      </c>
    </row>
    <row r="44" spans="27:36" ht="13.5" hidden="1">
      <c r="AA44" s="4" t="s">
        <v>1</v>
      </c>
      <c r="AB44" s="47" t="s">
        <v>217</v>
      </c>
      <c r="AC44" s="47" t="s">
        <v>291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292</v>
      </c>
      <c r="AJ44" s="3" t="s">
        <v>15</v>
      </c>
    </row>
    <row r="45" spans="27:36" ht="13.5" hidden="1">
      <c r="AA45" s="4" t="s">
        <v>2</v>
      </c>
      <c r="AB45" s="47" t="s">
        <v>217</v>
      </c>
      <c r="AC45" s="47" t="s">
        <v>293</v>
      </c>
      <c r="AD45" s="47">
        <f ca="1">IF(AD$2=0,INDIRECT(AB45&amp;"!"&amp;AC45&amp;$AG$2),0)</f>
        <v>1285</v>
      </c>
      <c r="AF45" s="43">
        <f>+'水洗化人口等'!B45</f>
        <v>0</v>
      </c>
      <c r="AG45" s="11">
        <v>45</v>
      </c>
      <c r="AI45" s="43" t="s">
        <v>294</v>
      </c>
      <c r="AJ45" s="3" t="s">
        <v>14</v>
      </c>
    </row>
    <row r="46" spans="27:36" ht="13.5" hidden="1">
      <c r="AA46" s="4" t="s">
        <v>3</v>
      </c>
      <c r="AB46" s="47" t="s">
        <v>217</v>
      </c>
      <c r="AC46" s="47" t="s">
        <v>295</v>
      </c>
      <c r="AD46" s="47">
        <f ca="1">IF(AD$2=0,INDIRECT(AB46&amp;"!"&amp;AC46&amp;$AG$2),0)</f>
        <v>967</v>
      </c>
      <c r="AF46" s="43">
        <f>+'水洗化人口等'!B46</f>
        <v>0</v>
      </c>
      <c r="AG46" s="11">
        <v>46</v>
      </c>
      <c r="AI46" s="43" t="s">
        <v>296</v>
      </c>
      <c r="AJ46" s="3" t="s">
        <v>13</v>
      </c>
    </row>
    <row r="47" spans="27:36" ht="13.5" hidden="1">
      <c r="AA47" s="4" t="s">
        <v>4</v>
      </c>
      <c r="AB47" s="47" t="s">
        <v>217</v>
      </c>
      <c r="AC47" s="47" t="s">
        <v>297</v>
      </c>
      <c r="AD47" s="47">
        <f ca="1">IF(AD$2=0,INDIRECT(AB47&amp;"!"&amp;AC47&amp;$AG$2),0)</f>
        <v>254</v>
      </c>
      <c r="AF47" s="43">
        <f>+'水洗化人口等'!B47</f>
        <v>0</v>
      </c>
      <c r="AG47" s="11">
        <v>47</v>
      </c>
      <c r="AI47" s="43" t="s">
        <v>298</v>
      </c>
      <c r="AJ47" s="3" t="s">
        <v>12</v>
      </c>
    </row>
    <row r="48" spans="27:36" ht="13.5" hidden="1">
      <c r="AA48" s="4" t="s">
        <v>5</v>
      </c>
      <c r="AB48" s="47" t="s">
        <v>217</v>
      </c>
      <c r="AC48" s="47" t="s">
        <v>299</v>
      </c>
      <c r="AD48" s="47">
        <f ca="1">IF(AD$2=0,INDIRECT(AB48&amp;"!"&amp;AC48&amp;$AG$2),0)</f>
        <v>980</v>
      </c>
      <c r="AF48" s="43">
        <f>+'水洗化人口等'!B48</f>
        <v>0</v>
      </c>
      <c r="AG48" s="11">
        <v>48</v>
      </c>
      <c r="AI48" s="43" t="s">
        <v>300</v>
      </c>
      <c r="AJ48" s="3" t="s">
        <v>11</v>
      </c>
    </row>
    <row r="49" spans="27:36" ht="13.5" hidden="1">
      <c r="AA49" s="4" t="s">
        <v>161</v>
      </c>
      <c r="AB49" s="47" t="s">
        <v>217</v>
      </c>
      <c r="AC49" s="47" t="s">
        <v>301</v>
      </c>
      <c r="AD49" s="47">
        <f ca="1">IF(AD$2=0,INDIRECT(AB49&amp;"!"&amp;AC49&amp;$AG$2),0)</f>
        <v>602</v>
      </c>
      <c r="AF49" s="43">
        <f>+'水洗化人口等'!B49</f>
        <v>0</v>
      </c>
      <c r="AG49" s="11">
        <v>49</v>
      </c>
      <c r="AI49" s="43" t="s">
        <v>302</v>
      </c>
      <c r="AJ49" s="3" t="s">
        <v>10</v>
      </c>
    </row>
    <row r="50" spans="27:36" ht="13.5" hidden="1">
      <c r="AA50" s="4" t="s">
        <v>260</v>
      </c>
      <c r="AB50" s="47" t="s">
        <v>217</v>
      </c>
      <c r="AC50" s="47" t="s">
        <v>303</v>
      </c>
      <c r="AD50" s="47">
        <f ca="1">IF(AD$2=0,INDIRECT(AB50&amp;"!"&amp;AC50&amp;$AG$2),0)</f>
        <v>21</v>
      </c>
      <c r="AF50" s="43">
        <f>+'水洗化人口等'!B50</f>
        <v>0</v>
      </c>
      <c r="AG50" s="11">
        <v>50</v>
      </c>
      <c r="AI50" s="43" t="s">
        <v>304</v>
      </c>
      <c r="AJ50" s="3" t="s">
        <v>9</v>
      </c>
    </row>
    <row r="51" spans="27:36" ht="13.5" hidden="1">
      <c r="AA51" s="4" t="s">
        <v>0</v>
      </c>
      <c r="AB51" s="47" t="s">
        <v>217</v>
      </c>
      <c r="AC51" s="47" t="s">
        <v>305</v>
      </c>
      <c r="AD51" s="47">
        <f ca="1">IF(AD$2=0,INDIRECT(AB51&amp;"!"&amp;AC51&amp;$AG$2),0)</f>
        <v>33</v>
      </c>
      <c r="AF51" s="43">
        <f>+'水洗化人口等'!B51</f>
        <v>0</v>
      </c>
      <c r="AG51" s="11">
        <v>51</v>
      </c>
      <c r="AI51" s="43" t="s">
        <v>306</v>
      </c>
      <c r="AJ51" s="3" t="s">
        <v>8</v>
      </c>
    </row>
    <row r="52" spans="27:36" ht="13.5" hidden="1">
      <c r="AA52" s="4" t="s">
        <v>158</v>
      </c>
      <c r="AB52" s="47" t="s">
        <v>217</v>
      </c>
      <c r="AC52" s="47" t="s">
        <v>307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308</v>
      </c>
      <c r="AJ52" s="3" t="s">
        <v>7</v>
      </c>
    </row>
    <row r="53" spans="27:33" ht="13.5" hidden="1">
      <c r="AA53" s="4" t="s">
        <v>1</v>
      </c>
      <c r="AB53" s="47" t="s">
        <v>217</v>
      </c>
      <c r="AC53" s="47" t="s">
        <v>309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2011-02-23T09:56:04Z</dcterms:modified>
  <cp:category/>
  <cp:version/>
  <cp:contentType/>
  <cp:contentStatus/>
</cp:coreProperties>
</file>