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<sst xmlns="http://schemas.openxmlformats.org/spreadsheetml/2006/main" count="631" uniqueCount="307">
  <si>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</si>
  <si>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</si>
  <si>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</si>
  <si>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</si>
  <si>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</si>
  <si>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</si>
  <si>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</si>
  <si>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</si>
  <si>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</si>
  <si>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</si>
  <si>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</si>
  <si>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</si>
  <si>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</si>
  <si>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</si>
  <si>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</si>
  <si>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</si>
  <si>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</si>
  <si>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</si>
  <si>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</si>
  <si>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</si>
  <si>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</si>
  <si>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</si>
  <si>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</si>
  <si>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</si>
  <si>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</si>
  <si>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</si>
  <si>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</si>
  <si>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</si>
  <si>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</si>
  <si>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</si>
  <si>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</si>
  <si>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</si>
  <si>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</si>
  <si>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</si>
  <si>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</si>
  <si>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</si>
  <si>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</si>
  <si>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</si>
  <si>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</si>
  <si>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</si>
  <si>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</si>
  <si>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</si>
  <si>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</si>
  <si>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</si>
  <si>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</si>
  <si>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</si>
  <si>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</si>
  <si>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</si>
  <si>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</si>
  <si>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</si>
  <si>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</si>
  <si>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</si>
  <si>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</si>
  <si>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</si>
  <si>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</si>
  <si>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</si>
  <si>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</si>
  <si>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</si>
  <si>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</si>
  <si>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</si>
  <si>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</si>
  <si>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</si>
  <si>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</si>
  <si>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</si>
  <si>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</si>
  <si>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</si>
  <si>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</si>
  <si>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</si>
  <si>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</si>
  <si>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</si>
  <si>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</si>
  <si>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</si>
  <si>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</si>
  <si>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</si>
  <si>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</si>
  <si>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</si>
  <si>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</si>
  <si>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</si>
  <si>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</si>
  <si>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</si>
  <si>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</si>
  <si>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</si>
  <si>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</si>
  <si>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</si>
  <si>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</si>
  <si>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</si>
  <si>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</si>
  <si>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</si>
  <si>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</si>
  <si>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</si>
  <si>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</si>
  <si>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</si>
  <si>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</si>
  <si>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</si>
  <si>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</si>
  <si>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</si>
  <si>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</si>
  <si>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</si>
  <si>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</si>
  <si>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</si>
  <si>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</si>
  <si>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</si>
  <si>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</si>
  <si>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</si>
  <si>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</si>
  <si>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</si>
  <si>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</si>
  <si>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</si>
  <si>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</si>
  <si>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</si>
  <si>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</si>
  <si>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</si>
  <si>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</si>
  <si>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</si>
  <si>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</si>
  <si>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</si>
  <si>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</si>
  <si>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</si>
  <si>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</si>
  <si>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</si>
  <si>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</si>
  <si>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</si>
  <si>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</si>
  <si>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</si>
  <si>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</si>
  <si>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</si>
  <si>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</si>
  <si>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</si>
  <si>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</si>
  <si>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</si>
  <si>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</si>
  <si>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</si>
  <si>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</si>
  <si>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</si>
  <si>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</si>
  <si>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</si>
  <si>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</si>
  <si>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</si>
  <si>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</si>
  <si>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</si>
  <si>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</si>
  <si>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</si>
  <si>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</si>
  <si>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</si>
  <si>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</si>
  <si>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</si>
  <si>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</si>
  <si>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</si>
  <si>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</si>
  <si>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</si>
  <si>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</si>
  <si>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</si>
  <si>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</si>
  <si>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</si>
  <si>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</si>
  <si>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</si>
  <si>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</si>
  <si>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</si>
  <si>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</si>
  <si>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</si>
  <si>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</si>
  <si>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</si>
  <si>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</si>
  <si>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</si>
  <si>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</si>
  <si>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</si>
  <si>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</si>
  <si>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</si>
  <si>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</si>
  <si>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</si>
  <si>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</si>
  <si>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</si>
  <si>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</si>
  <si>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</si>
  <si>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</si>
  <si>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</si>
  <si>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</si>
  <si>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</si>
  <si>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</si>
  <si>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</si>
  <si>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</si>
  <si>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</si>
  <si>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</si>
  <si>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</si>
  <si>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</si>
  <si>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</si>
  <si>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</si>
  <si>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</si>
  <si>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</si>
  <si>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</si>
  <si>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</si>
  <si>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</si>
  <si>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</si>
  <si>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</si>
  <si>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</si>
  <si>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</si>
  <si>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</si>
  <si>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</si>
  <si>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</si>
  <si>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</si>
  <si>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</si>
  <si>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</si>
  <si>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</si>
  <si>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</si>
  <si>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</si>
  <si>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</si>
  <si>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</si>
  <si>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</si>
  <si>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</si>
  <si>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</si>
  <si>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</si>
  <si>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</si>
  <si>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</si>
  <si>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</si>
  <si>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</si>
  <si>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</si>
  <si>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</si>
  <si>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</si>
  <si>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</si>
  <si>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</si>
  <si>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</si>
  <si>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</si>
  <si>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</si>
  <si>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</si>
  <si>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</si>
  <si>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</si>
  <si>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</si>
  <si>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</si>
  <si>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</si>
  <si>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</si>
  <si>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</si>
  <si>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</si>
  <si>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</si>
  <si>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</si>
  <si>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</si>
  <si>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</si>
  <si>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</si>
  <si>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</si>
  <si>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</si>
  <si>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</si>
  <si>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</si>
  <si>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</si>
  <si>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</si>
  <si>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</si>
  <si>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</si>
  <si>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</si>
  <si>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</si>
  <si>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</si>
  <si>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</si>
  <si>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</si>
  <si>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</si>
  <si>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</si>
  <si>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</si>
  <si>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</si>
  <si>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</si>
  <si>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</si>
  <si>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</si>
  <si>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</si>
  <si>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</si>
  <si>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</si>
  <si>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</si>
  <si>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</si>
  <si>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</si>
  <si>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</si>
  <si>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</si>
  <si>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</si>
  <si>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</si>
  <si>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</si>
  <si>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</si>
  <si>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</si>
  <si>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</si>
  <si>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</si>
  <si>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</si>
  <si>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</si>
  <si>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</si>
  <si>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</si>
  <si>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</si>
  <si>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</si>
  <si>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</si>
  <si>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</si>
  <si>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</si>
  <si>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</si>
  <si>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</si>
  <si>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</si>
  <si>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</si>
  <si>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</si>
  <si>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</si>
  <si>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</si>
  <si>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</si>
  <si>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</si>
  <si>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</si>
  <si>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</si>
  <si>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</si>
  <si>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</si>
  <si>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</si>
  <si>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</si>
  <si>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</si>
  <si>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</si>
  <si>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</si>
  <si>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</si>
  <si>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</si>
  <si>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</si>
  <si>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○</t>
  </si>
  <si>
    <t>大分県</t>
  </si>
  <si>
    <t>合計</t>
  </si>
  <si>
    <t>44000</t>
  </si>
  <si>
    <t>44000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</si>
</sst>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303</v>
      </c>
      <c r="B7" s="100" t="s">
        <v>305</v>
      </c>
      <c r="C7" s="99" t="s">
        <v>304</v>
      </c>
      <c r="D7" s="101">
        <f>SUM(D8:D25)</f>
        <v>1216425</v>
      </c>
      <c r="E7" s="101">
        <f>SUM(E8:E25)</f>
        <v>185151</v>
      </c>
      <c r="F7" s="102">
        <f>IF(D7&gt;0,E7/D7*100,0)</f>
        <v>15.220913743140759</v>
      </c>
      <c r="G7" s="101">
        <f>SUM(G8:G25)</f>
        <v>169236</v>
      </c>
      <c r="H7" s="101">
        <f>SUM(H8:H25)</f>
        <v>15915</v>
      </c>
      <c r="I7" s="101">
        <f>SUM(I8:I25)</f>
        <v>1031274</v>
      </c>
      <c r="J7" s="102">
        <f>IF($D7&gt;0,I7/$D7*100,0)</f>
        <v>84.77908625685924</v>
      </c>
      <c r="K7" s="101">
        <f>SUM(K8:K25)</f>
        <v>443798</v>
      </c>
      <c r="L7" s="102">
        <f>IF($D7&gt;0,K7/$D7*100,0)</f>
        <v>36.48379472634976</v>
      </c>
      <c r="M7" s="101">
        <f>SUM(M8:M25)</f>
        <v>605</v>
      </c>
      <c r="N7" s="102">
        <f>IF($D7&gt;0,M7/$D7*100,0)</f>
        <v>0.04973590644717101</v>
      </c>
      <c r="O7" s="101">
        <f>SUM(O8:O25)</f>
        <v>586871</v>
      </c>
      <c r="P7" s="101">
        <f>SUM(P8:P25)</f>
        <v>264091</v>
      </c>
      <c r="Q7" s="102">
        <f>IF($D7&gt;0,O7/$D7*100,0)</f>
        <v>48.24555562406231</v>
      </c>
      <c r="R7" s="101">
        <f>SUM(R8:R25)</f>
        <v>10984</v>
      </c>
      <c r="S7" s="101">
        <f aca="true" t="shared" si="0" ref="S7:Z7">COUNTIF(S8:S25,"○")</f>
        <v>14</v>
      </c>
      <c r="T7" s="101">
        <f t="shared" si="0"/>
        <v>2</v>
      </c>
      <c r="U7" s="101">
        <f t="shared" si="0"/>
        <v>0</v>
      </c>
      <c r="V7" s="101">
        <f t="shared" si="0"/>
        <v>2</v>
      </c>
      <c r="W7" s="101">
        <f t="shared" si="0"/>
        <v>7</v>
      </c>
      <c r="X7" s="101">
        <f t="shared" si="0"/>
        <v>5</v>
      </c>
      <c r="Y7" s="101">
        <f t="shared" si="0"/>
        <v>0</v>
      </c>
      <c r="Z7" s="101">
        <f t="shared" si="0"/>
        <v>6</v>
      </c>
    </row>
    <row r="8" spans="1:58" ht="12" customHeight="1">
      <c r="A8" s="103" t="s">
        <v>89</v>
      </c>
      <c r="B8" s="104" t="s">
        <v>266</v>
      </c>
      <c r="C8" s="103" t="s">
        <v>284</v>
      </c>
      <c r="D8" s="101">
        <f>+SUM(E8,+I8)</f>
        <v>468504</v>
      </c>
      <c r="E8" s="101">
        <f>+SUM(G8,+H8)</f>
        <v>17692</v>
      </c>
      <c r="F8" s="102">
        <f>IF(D8&gt;0,E8/D8*100,0)</f>
        <v>3.7762751225176308</v>
      </c>
      <c r="G8" s="101">
        <v>17692</v>
      </c>
      <c r="H8" s="101">
        <v>0</v>
      </c>
      <c r="I8" s="101">
        <f>+SUM(K8,+M8,+O8)</f>
        <v>450812</v>
      </c>
      <c r="J8" s="102">
        <f>IF($D8&gt;0,I8/$D8*100,0)</f>
        <v>96.22372487748237</v>
      </c>
      <c r="K8" s="101">
        <v>229417</v>
      </c>
      <c r="L8" s="102">
        <f>IF($D8&gt;0,K8/$D8*100,0)</f>
        <v>48.96799173539607</v>
      </c>
      <c r="M8" s="101">
        <v>0</v>
      </c>
      <c r="N8" s="102">
        <f>IF($D8&gt;0,M8/$D8*100,0)</f>
        <v>0</v>
      </c>
      <c r="O8" s="101">
        <v>221395</v>
      </c>
      <c r="P8" s="101">
        <v>79183</v>
      </c>
      <c r="Q8" s="102">
        <f>IF($D8&gt;0,O8/$D8*100,0)</f>
        <v>47.2557331420863</v>
      </c>
      <c r="R8" s="101">
        <v>3016</v>
      </c>
      <c r="S8" s="101" t="s">
        <v>302</v>
      </c>
      <c r="T8" s="101"/>
      <c r="U8" s="101"/>
      <c r="V8" s="101"/>
      <c r="W8" s="105"/>
      <c r="X8" s="105"/>
      <c r="Y8" s="105"/>
      <c r="Z8" s="105" t="s">
        <v>302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89</v>
      </c>
      <c r="B9" s="104" t="s">
        <v>267</v>
      </c>
      <c r="C9" s="103" t="s">
        <v>285</v>
      </c>
      <c r="D9" s="101">
        <f aca="true" t="shared" si="1" ref="D9:D25">+SUM(E9,+I9)</f>
        <v>121958</v>
      </c>
      <c r="E9" s="101">
        <f aca="true" t="shared" si="2" ref="E9:E25">+SUM(G9,+H9)</f>
        <v>1947</v>
      </c>
      <c r="F9" s="102">
        <f aca="true" t="shared" si="3" ref="F9:F25">IF(D9&gt;0,E9/D9*100,0)</f>
        <v>1.5964512373112054</v>
      </c>
      <c r="G9" s="101">
        <v>1947</v>
      </c>
      <c r="H9" s="101">
        <v>0</v>
      </c>
      <c r="I9" s="101">
        <f aca="true" t="shared" si="4" ref="I9:I25">+SUM(K9,+M9,+O9)</f>
        <v>120011</v>
      </c>
      <c r="J9" s="102">
        <f aca="true" t="shared" si="5" ref="J9:J25">IF($D9&gt;0,I9/$D9*100,0)</f>
        <v>98.4035487626888</v>
      </c>
      <c r="K9" s="101">
        <v>64160</v>
      </c>
      <c r="L9" s="102">
        <f aca="true" t="shared" si="6" ref="L9:L25">IF($D9&gt;0,K9/$D9*100,0)</f>
        <v>52.608274979911116</v>
      </c>
      <c r="M9" s="101">
        <v>0</v>
      </c>
      <c r="N9" s="102">
        <f aca="true" t="shared" si="7" ref="N9:N25">IF($D9&gt;0,M9/$D9*100,0)</f>
        <v>0</v>
      </c>
      <c r="O9" s="101">
        <v>55851</v>
      </c>
      <c r="P9" s="101">
        <v>18212</v>
      </c>
      <c r="Q9" s="102">
        <f aca="true" t="shared" si="8" ref="Q9:Q25">IF($D9&gt;0,O9/$D9*100,0)</f>
        <v>45.79527378277768</v>
      </c>
      <c r="R9" s="101">
        <v>4611</v>
      </c>
      <c r="S9" s="101"/>
      <c r="T9" s="101" t="s">
        <v>302</v>
      </c>
      <c r="U9" s="101"/>
      <c r="V9" s="101"/>
      <c r="W9" s="105"/>
      <c r="X9" s="105" t="s">
        <v>302</v>
      </c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89</v>
      </c>
      <c r="B10" s="104" t="s">
        <v>268</v>
      </c>
      <c r="C10" s="103" t="s">
        <v>286</v>
      </c>
      <c r="D10" s="101">
        <f t="shared" si="1"/>
        <v>86982</v>
      </c>
      <c r="E10" s="101">
        <f t="shared" si="2"/>
        <v>37179</v>
      </c>
      <c r="F10" s="102">
        <f t="shared" si="3"/>
        <v>42.74332620542181</v>
      </c>
      <c r="G10" s="101">
        <v>35500</v>
      </c>
      <c r="H10" s="101">
        <v>1679</v>
      </c>
      <c r="I10" s="101">
        <f t="shared" si="4"/>
        <v>49803</v>
      </c>
      <c r="J10" s="102">
        <f t="shared" si="5"/>
        <v>57.256673794578184</v>
      </c>
      <c r="K10" s="101">
        <v>21742</v>
      </c>
      <c r="L10" s="102">
        <f t="shared" si="6"/>
        <v>24.99597617897956</v>
      </c>
      <c r="M10" s="101">
        <v>0</v>
      </c>
      <c r="N10" s="102">
        <f t="shared" si="7"/>
        <v>0</v>
      </c>
      <c r="O10" s="101">
        <v>28061</v>
      </c>
      <c r="P10" s="101">
        <v>21365</v>
      </c>
      <c r="Q10" s="102">
        <f t="shared" si="8"/>
        <v>32.26069761559863</v>
      </c>
      <c r="R10" s="101">
        <v>597</v>
      </c>
      <c r="S10" s="101" t="s">
        <v>302</v>
      </c>
      <c r="T10" s="101"/>
      <c r="U10" s="101"/>
      <c r="V10" s="101"/>
      <c r="W10" s="105"/>
      <c r="X10" s="105"/>
      <c r="Y10" s="105"/>
      <c r="Z10" s="105" t="s">
        <v>302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89</v>
      </c>
      <c r="B11" s="104" t="s">
        <v>269</v>
      </c>
      <c r="C11" s="103" t="s">
        <v>287</v>
      </c>
      <c r="D11" s="101">
        <f t="shared" si="1"/>
        <v>73457</v>
      </c>
      <c r="E11" s="101">
        <f t="shared" si="2"/>
        <v>16725</v>
      </c>
      <c r="F11" s="102">
        <f t="shared" si="3"/>
        <v>22.76842234232272</v>
      </c>
      <c r="G11" s="101">
        <v>16660</v>
      </c>
      <c r="H11" s="101">
        <v>65</v>
      </c>
      <c r="I11" s="101">
        <f t="shared" si="4"/>
        <v>56732</v>
      </c>
      <c r="J11" s="102">
        <f t="shared" si="5"/>
        <v>77.23157765767729</v>
      </c>
      <c r="K11" s="101">
        <v>39984</v>
      </c>
      <c r="L11" s="102">
        <f t="shared" si="6"/>
        <v>54.43184448044435</v>
      </c>
      <c r="M11" s="101">
        <v>91</v>
      </c>
      <c r="N11" s="102">
        <f t="shared" si="7"/>
        <v>0.12388199899260792</v>
      </c>
      <c r="O11" s="101">
        <v>16657</v>
      </c>
      <c r="P11" s="101">
        <v>13564</v>
      </c>
      <c r="Q11" s="102">
        <f t="shared" si="8"/>
        <v>22.67585117824033</v>
      </c>
      <c r="R11" s="101">
        <v>379</v>
      </c>
      <c r="S11" s="101" t="s">
        <v>302</v>
      </c>
      <c r="T11" s="101"/>
      <c r="U11" s="101"/>
      <c r="V11" s="101"/>
      <c r="W11" s="105" t="s">
        <v>302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89</v>
      </c>
      <c r="B12" s="104" t="s">
        <v>270</v>
      </c>
      <c r="C12" s="103" t="s">
        <v>288</v>
      </c>
      <c r="D12" s="101">
        <f t="shared" si="1"/>
        <v>81312</v>
      </c>
      <c r="E12" s="101">
        <f t="shared" si="2"/>
        <v>7791</v>
      </c>
      <c r="F12" s="102">
        <f t="shared" si="3"/>
        <v>9.581611570247933</v>
      </c>
      <c r="G12" s="101">
        <v>7791</v>
      </c>
      <c r="H12" s="101">
        <v>0</v>
      </c>
      <c r="I12" s="101">
        <f t="shared" si="4"/>
        <v>73521</v>
      </c>
      <c r="J12" s="102">
        <f t="shared" si="5"/>
        <v>90.41838842975206</v>
      </c>
      <c r="K12" s="101">
        <v>19904</v>
      </c>
      <c r="L12" s="102">
        <f t="shared" si="6"/>
        <v>24.478551751279024</v>
      </c>
      <c r="M12" s="101">
        <v>0</v>
      </c>
      <c r="N12" s="102">
        <f t="shared" si="7"/>
        <v>0</v>
      </c>
      <c r="O12" s="101">
        <v>53617</v>
      </c>
      <c r="P12" s="101">
        <v>25048</v>
      </c>
      <c r="Q12" s="102">
        <f t="shared" si="8"/>
        <v>65.93983667847304</v>
      </c>
      <c r="R12" s="101">
        <v>203</v>
      </c>
      <c r="S12" s="101" t="s">
        <v>302</v>
      </c>
      <c r="T12" s="101"/>
      <c r="U12" s="101"/>
      <c r="V12" s="101"/>
      <c r="W12" s="105"/>
      <c r="X12" s="105"/>
      <c r="Y12" s="105"/>
      <c r="Z12" s="105" t="s">
        <v>302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89</v>
      </c>
      <c r="B13" s="104" t="s">
        <v>271</v>
      </c>
      <c r="C13" s="103" t="s">
        <v>289</v>
      </c>
      <c r="D13" s="101">
        <f t="shared" si="1"/>
        <v>43846</v>
      </c>
      <c r="E13" s="101">
        <f t="shared" si="2"/>
        <v>6420</v>
      </c>
      <c r="F13" s="102">
        <f t="shared" si="3"/>
        <v>14.642156639146103</v>
      </c>
      <c r="G13" s="101">
        <v>6069</v>
      </c>
      <c r="H13" s="101">
        <v>351</v>
      </c>
      <c r="I13" s="101">
        <f t="shared" si="4"/>
        <v>37426</v>
      </c>
      <c r="J13" s="102">
        <f t="shared" si="5"/>
        <v>85.3578433608539</v>
      </c>
      <c r="K13" s="101">
        <v>15310</v>
      </c>
      <c r="L13" s="102">
        <f t="shared" si="6"/>
        <v>34.91766637777676</v>
      </c>
      <c r="M13" s="101">
        <v>0</v>
      </c>
      <c r="N13" s="102">
        <f t="shared" si="7"/>
        <v>0</v>
      </c>
      <c r="O13" s="101">
        <v>22116</v>
      </c>
      <c r="P13" s="101">
        <v>6073</v>
      </c>
      <c r="Q13" s="102">
        <f t="shared" si="8"/>
        <v>50.44017698307714</v>
      </c>
      <c r="R13" s="101">
        <v>240</v>
      </c>
      <c r="S13" s="101"/>
      <c r="T13" s="101"/>
      <c r="U13" s="101"/>
      <c r="V13" s="101" t="s">
        <v>302</v>
      </c>
      <c r="W13" s="105"/>
      <c r="X13" s="105"/>
      <c r="Y13" s="105"/>
      <c r="Z13" s="105" t="s">
        <v>302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89</v>
      </c>
      <c r="B14" s="104" t="s">
        <v>272</v>
      </c>
      <c r="C14" s="103" t="s">
        <v>290</v>
      </c>
      <c r="D14" s="101">
        <f t="shared" si="1"/>
        <v>21267</v>
      </c>
      <c r="E14" s="101">
        <f t="shared" si="2"/>
        <v>3562</v>
      </c>
      <c r="F14" s="102">
        <f t="shared" si="3"/>
        <v>16.748953778153947</v>
      </c>
      <c r="G14" s="101">
        <v>3562</v>
      </c>
      <c r="H14" s="101">
        <v>0</v>
      </c>
      <c r="I14" s="101">
        <f t="shared" si="4"/>
        <v>17705</v>
      </c>
      <c r="J14" s="102">
        <f t="shared" si="5"/>
        <v>83.25104622184605</v>
      </c>
      <c r="K14" s="101">
        <v>6731</v>
      </c>
      <c r="L14" s="102">
        <f t="shared" si="6"/>
        <v>31.64997413833639</v>
      </c>
      <c r="M14" s="101">
        <v>0</v>
      </c>
      <c r="N14" s="102">
        <f t="shared" si="7"/>
        <v>0</v>
      </c>
      <c r="O14" s="101">
        <v>10974</v>
      </c>
      <c r="P14" s="101">
        <v>1423</v>
      </c>
      <c r="Q14" s="102">
        <f t="shared" si="8"/>
        <v>51.601072083509656</v>
      </c>
      <c r="R14" s="101">
        <v>68</v>
      </c>
      <c r="S14" s="101" t="s">
        <v>302</v>
      </c>
      <c r="T14" s="101"/>
      <c r="U14" s="101"/>
      <c r="V14" s="101"/>
      <c r="W14" s="105"/>
      <c r="X14" s="105" t="s">
        <v>302</v>
      </c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89</v>
      </c>
      <c r="B15" s="104" t="s">
        <v>273</v>
      </c>
      <c r="C15" s="103" t="s">
        <v>291</v>
      </c>
      <c r="D15" s="101">
        <f t="shared" si="1"/>
        <v>26347</v>
      </c>
      <c r="E15" s="101">
        <f t="shared" si="2"/>
        <v>9487</v>
      </c>
      <c r="F15" s="102">
        <f t="shared" si="3"/>
        <v>36.007894636960565</v>
      </c>
      <c r="G15" s="101">
        <v>7035</v>
      </c>
      <c r="H15" s="101">
        <v>2452</v>
      </c>
      <c r="I15" s="101">
        <f t="shared" si="4"/>
        <v>16860</v>
      </c>
      <c r="J15" s="102">
        <f t="shared" si="5"/>
        <v>63.99210536303943</v>
      </c>
      <c r="K15" s="101">
        <v>0</v>
      </c>
      <c r="L15" s="102">
        <f t="shared" si="6"/>
        <v>0</v>
      </c>
      <c r="M15" s="101">
        <v>514</v>
      </c>
      <c r="N15" s="102">
        <f t="shared" si="7"/>
        <v>1.9508862489087941</v>
      </c>
      <c r="O15" s="101">
        <v>16346</v>
      </c>
      <c r="P15" s="101">
        <v>9033</v>
      </c>
      <c r="Q15" s="102">
        <f t="shared" si="8"/>
        <v>62.04121911413064</v>
      </c>
      <c r="R15" s="101">
        <v>155</v>
      </c>
      <c r="S15" s="101" t="s">
        <v>302</v>
      </c>
      <c r="T15" s="101"/>
      <c r="U15" s="101"/>
      <c r="V15" s="101"/>
      <c r="W15" s="105"/>
      <c r="X15" s="105" t="s">
        <v>302</v>
      </c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89</v>
      </c>
      <c r="B16" s="104" t="s">
        <v>274</v>
      </c>
      <c r="C16" s="103" t="s">
        <v>292</v>
      </c>
      <c r="D16" s="101">
        <f t="shared" si="1"/>
        <v>24890</v>
      </c>
      <c r="E16" s="101">
        <f t="shared" si="2"/>
        <v>11151</v>
      </c>
      <c r="F16" s="102">
        <f t="shared" si="3"/>
        <v>44.80112494977902</v>
      </c>
      <c r="G16" s="101">
        <v>10209</v>
      </c>
      <c r="H16" s="101">
        <v>942</v>
      </c>
      <c r="I16" s="101">
        <f t="shared" si="4"/>
        <v>13739</v>
      </c>
      <c r="J16" s="102">
        <f t="shared" si="5"/>
        <v>55.19887505022098</v>
      </c>
      <c r="K16" s="101">
        <v>6161</v>
      </c>
      <c r="L16" s="102">
        <f t="shared" si="6"/>
        <v>24.752912816392126</v>
      </c>
      <c r="M16" s="101">
        <v>0</v>
      </c>
      <c r="N16" s="102">
        <f t="shared" si="7"/>
        <v>0</v>
      </c>
      <c r="O16" s="101">
        <v>7578</v>
      </c>
      <c r="P16" s="101">
        <v>5674</v>
      </c>
      <c r="Q16" s="102">
        <f t="shared" si="8"/>
        <v>30.44596223382885</v>
      </c>
      <c r="R16" s="101">
        <v>215</v>
      </c>
      <c r="S16" s="101" t="s">
        <v>302</v>
      </c>
      <c r="T16" s="101"/>
      <c r="U16" s="101"/>
      <c r="V16" s="101"/>
      <c r="W16" s="105"/>
      <c r="X16" s="105" t="s">
        <v>302</v>
      </c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89</v>
      </c>
      <c r="B17" s="104" t="s">
        <v>275</v>
      </c>
      <c r="C17" s="103" t="s">
        <v>293</v>
      </c>
      <c r="D17" s="101">
        <f t="shared" si="1"/>
        <v>33651</v>
      </c>
      <c r="E17" s="101">
        <f t="shared" si="2"/>
        <v>13127</v>
      </c>
      <c r="F17" s="102">
        <f t="shared" si="3"/>
        <v>39.0092419244599</v>
      </c>
      <c r="G17" s="101">
        <v>12532</v>
      </c>
      <c r="H17" s="101">
        <v>595</v>
      </c>
      <c r="I17" s="101">
        <f t="shared" si="4"/>
        <v>20524</v>
      </c>
      <c r="J17" s="102">
        <f t="shared" si="5"/>
        <v>60.99075807554011</v>
      </c>
      <c r="K17" s="101">
        <v>4699</v>
      </c>
      <c r="L17" s="102">
        <f t="shared" si="6"/>
        <v>13.963923806127603</v>
      </c>
      <c r="M17" s="101">
        <v>0</v>
      </c>
      <c r="N17" s="102">
        <f t="shared" si="7"/>
        <v>0</v>
      </c>
      <c r="O17" s="101">
        <v>15825</v>
      </c>
      <c r="P17" s="101">
        <v>7857</v>
      </c>
      <c r="Q17" s="102">
        <f t="shared" si="8"/>
        <v>47.0268342694125</v>
      </c>
      <c r="R17" s="101">
        <v>167</v>
      </c>
      <c r="S17" s="101" t="s">
        <v>302</v>
      </c>
      <c r="T17" s="101"/>
      <c r="U17" s="101"/>
      <c r="V17" s="101"/>
      <c r="W17" s="105" t="s">
        <v>302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89</v>
      </c>
      <c r="B18" s="104" t="s">
        <v>276</v>
      </c>
      <c r="C18" s="103" t="s">
        <v>294</v>
      </c>
      <c r="D18" s="101">
        <f t="shared" si="1"/>
        <v>61905</v>
      </c>
      <c r="E18" s="101">
        <f t="shared" si="2"/>
        <v>18448</v>
      </c>
      <c r="F18" s="102">
        <f t="shared" si="3"/>
        <v>29.80050076730474</v>
      </c>
      <c r="G18" s="101">
        <v>17767</v>
      </c>
      <c r="H18" s="101">
        <v>681</v>
      </c>
      <c r="I18" s="101">
        <f t="shared" si="4"/>
        <v>43457</v>
      </c>
      <c r="J18" s="102">
        <f t="shared" si="5"/>
        <v>70.19949923269526</v>
      </c>
      <c r="K18" s="101">
        <v>10344</v>
      </c>
      <c r="L18" s="102">
        <f t="shared" si="6"/>
        <v>16.70947419433002</v>
      </c>
      <c r="M18" s="101">
        <v>0</v>
      </c>
      <c r="N18" s="102">
        <f t="shared" si="7"/>
        <v>0</v>
      </c>
      <c r="O18" s="101">
        <v>33113</v>
      </c>
      <c r="P18" s="101">
        <v>20362</v>
      </c>
      <c r="Q18" s="102">
        <f t="shared" si="8"/>
        <v>53.49002503836524</v>
      </c>
      <c r="R18" s="101">
        <v>414</v>
      </c>
      <c r="S18" s="101" t="s">
        <v>302</v>
      </c>
      <c r="T18" s="101"/>
      <c r="U18" s="101"/>
      <c r="V18" s="101"/>
      <c r="W18" s="105"/>
      <c r="X18" s="105"/>
      <c r="Y18" s="105"/>
      <c r="Z18" s="105" t="s">
        <v>302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89</v>
      </c>
      <c r="B19" s="104" t="s">
        <v>277</v>
      </c>
      <c r="C19" s="103" t="s">
        <v>295</v>
      </c>
      <c r="D19" s="101">
        <f t="shared" si="1"/>
        <v>41809</v>
      </c>
      <c r="E19" s="101">
        <f t="shared" si="2"/>
        <v>12633</v>
      </c>
      <c r="F19" s="102">
        <f t="shared" si="3"/>
        <v>30.215982204788443</v>
      </c>
      <c r="G19" s="101">
        <v>9173</v>
      </c>
      <c r="H19" s="101">
        <v>3460</v>
      </c>
      <c r="I19" s="101">
        <f t="shared" si="4"/>
        <v>29176</v>
      </c>
      <c r="J19" s="102">
        <f t="shared" si="5"/>
        <v>69.78401779521157</v>
      </c>
      <c r="K19" s="101">
        <v>1241</v>
      </c>
      <c r="L19" s="102">
        <f t="shared" si="6"/>
        <v>2.9682604223970914</v>
      </c>
      <c r="M19" s="101">
        <v>0</v>
      </c>
      <c r="N19" s="102">
        <f t="shared" si="7"/>
        <v>0</v>
      </c>
      <c r="O19" s="101">
        <v>27935</v>
      </c>
      <c r="P19" s="101">
        <v>17524</v>
      </c>
      <c r="Q19" s="102">
        <f t="shared" si="8"/>
        <v>66.81575737281446</v>
      </c>
      <c r="R19" s="101">
        <v>150</v>
      </c>
      <c r="S19" s="101"/>
      <c r="T19" s="101"/>
      <c r="U19" s="101"/>
      <c r="V19" s="101" t="s">
        <v>302</v>
      </c>
      <c r="W19" s="105"/>
      <c r="X19" s="105"/>
      <c r="Y19" s="105"/>
      <c r="Z19" s="105" t="s">
        <v>302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89</v>
      </c>
      <c r="B20" s="104" t="s">
        <v>278</v>
      </c>
      <c r="C20" s="103" t="s">
        <v>296</v>
      </c>
      <c r="D20" s="101">
        <f t="shared" si="1"/>
        <v>36518</v>
      </c>
      <c r="E20" s="101">
        <f t="shared" si="2"/>
        <v>6054</v>
      </c>
      <c r="F20" s="102">
        <f t="shared" si="3"/>
        <v>16.578125855742375</v>
      </c>
      <c r="G20" s="101">
        <v>5824</v>
      </c>
      <c r="H20" s="101">
        <v>230</v>
      </c>
      <c r="I20" s="101">
        <f t="shared" si="4"/>
        <v>30464</v>
      </c>
      <c r="J20" s="102">
        <f t="shared" si="5"/>
        <v>83.42187414425763</v>
      </c>
      <c r="K20" s="101">
        <v>1071</v>
      </c>
      <c r="L20" s="102">
        <f t="shared" si="6"/>
        <v>2.932800262884057</v>
      </c>
      <c r="M20" s="101">
        <v>0</v>
      </c>
      <c r="N20" s="102">
        <f t="shared" si="7"/>
        <v>0</v>
      </c>
      <c r="O20" s="101">
        <v>29393</v>
      </c>
      <c r="P20" s="101">
        <v>18889</v>
      </c>
      <c r="Q20" s="102">
        <f t="shared" si="8"/>
        <v>80.48907388137357</v>
      </c>
      <c r="R20" s="101">
        <v>196</v>
      </c>
      <c r="S20" s="101" t="s">
        <v>302</v>
      </c>
      <c r="T20" s="101"/>
      <c r="U20" s="101"/>
      <c r="V20" s="101"/>
      <c r="W20" s="105" t="s">
        <v>302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89</v>
      </c>
      <c r="B21" s="104" t="s">
        <v>279</v>
      </c>
      <c r="C21" s="103" t="s">
        <v>297</v>
      </c>
      <c r="D21" s="101">
        <f t="shared" si="1"/>
        <v>33857</v>
      </c>
      <c r="E21" s="101">
        <f t="shared" si="2"/>
        <v>9587</v>
      </c>
      <c r="F21" s="102">
        <f t="shared" si="3"/>
        <v>28.316153232714065</v>
      </c>
      <c r="G21" s="101">
        <v>6986</v>
      </c>
      <c r="H21" s="101">
        <v>2601</v>
      </c>
      <c r="I21" s="101">
        <f t="shared" si="4"/>
        <v>24270</v>
      </c>
      <c r="J21" s="102">
        <f t="shared" si="5"/>
        <v>71.68384676728594</v>
      </c>
      <c r="K21" s="101">
        <v>10913</v>
      </c>
      <c r="L21" s="102">
        <f t="shared" si="6"/>
        <v>32.23262545411584</v>
      </c>
      <c r="M21" s="101">
        <v>0</v>
      </c>
      <c r="N21" s="102">
        <f t="shared" si="7"/>
        <v>0</v>
      </c>
      <c r="O21" s="101">
        <v>13357</v>
      </c>
      <c r="P21" s="101">
        <v>4942</v>
      </c>
      <c r="Q21" s="102">
        <f t="shared" si="8"/>
        <v>39.4512213131701</v>
      </c>
      <c r="R21" s="101">
        <v>260</v>
      </c>
      <c r="S21" s="101"/>
      <c r="T21" s="101" t="s">
        <v>302</v>
      </c>
      <c r="U21" s="101"/>
      <c r="V21" s="101"/>
      <c r="W21" s="105"/>
      <c r="X21" s="105" t="s">
        <v>302</v>
      </c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89</v>
      </c>
      <c r="B22" s="104" t="s">
        <v>280</v>
      </c>
      <c r="C22" s="103" t="s">
        <v>298</v>
      </c>
      <c r="D22" s="101">
        <f t="shared" si="1"/>
        <v>2537</v>
      </c>
      <c r="E22" s="101">
        <f t="shared" si="2"/>
        <v>185</v>
      </c>
      <c r="F22" s="102">
        <f t="shared" si="3"/>
        <v>7.292077256602286</v>
      </c>
      <c r="G22" s="101">
        <v>185</v>
      </c>
      <c r="H22" s="101">
        <v>0</v>
      </c>
      <c r="I22" s="101">
        <f t="shared" si="4"/>
        <v>2352</v>
      </c>
      <c r="J22" s="102">
        <f t="shared" si="5"/>
        <v>92.70792274339772</v>
      </c>
      <c r="K22" s="101">
        <v>1863</v>
      </c>
      <c r="L22" s="102">
        <f t="shared" si="6"/>
        <v>73.433188805676</v>
      </c>
      <c r="M22" s="101">
        <v>0</v>
      </c>
      <c r="N22" s="102">
        <f t="shared" si="7"/>
        <v>0</v>
      </c>
      <c r="O22" s="101">
        <v>489</v>
      </c>
      <c r="P22" s="101">
        <v>0</v>
      </c>
      <c r="Q22" s="102">
        <f t="shared" si="8"/>
        <v>19.27473393772172</v>
      </c>
      <c r="R22" s="101">
        <v>2</v>
      </c>
      <c r="S22" s="101" t="s">
        <v>302</v>
      </c>
      <c r="T22" s="101"/>
      <c r="U22" s="101"/>
      <c r="V22" s="101"/>
      <c r="W22" s="105" t="s">
        <v>302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89</v>
      </c>
      <c r="B23" s="104" t="s">
        <v>281</v>
      </c>
      <c r="C23" s="103" t="s">
        <v>299</v>
      </c>
      <c r="D23" s="101">
        <f t="shared" si="1"/>
        <v>28561</v>
      </c>
      <c r="E23" s="101">
        <f t="shared" si="2"/>
        <v>2660</v>
      </c>
      <c r="F23" s="102">
        <f t="shared" si="3"/>
        <v>9.313399390777635</v>
      </c>
      <c r="G23" s="101">
        <v>2139</v>
      </c>
      <c r="H23" s="101">
        <v>521</v>
      </c>
      <c r="I23" s="101">
        <f t="shared" si="4"/>
        <v>25901</v>
      </c>
      <c r="J23" s="102">
        <f t="shared" si="5"/>
        <v>90.68660060922237</v>
      </c>
      <c r="K23" s="101">
        <v>10258</v>
      </c>
      <c r="L23" s="102">
        <f t="shared" si="6"/>
        <v>35.916109379923675</v>
      </c>
      <c r="M23" s="101">
        <v>0</v>
      </c>
      <c r="N23" s="102">
        <f t="shared" si="7"/>
        <v>0</v>
      </c>
      <c r="O23" s="101">
        <v>15643</v>
      </c>
      <c r="P23" s="101">
        <v>5197</v>
      </c>
      <c r="Q23" s="102">
        <f t="shared" si="8"/>
        <v>54.77049122929869</v>
      </c>
      <c r="R23" s="101">
        <v>178</v>
      </c>
      <c r="S23" s="101" t="s">
        <v>302</v>
      </c>
      <c r="T23" s="101"/>
      <c r="U23" s="101"/>
      <c r="V23" s="101"/>
      <c r="W23" s="105" t="s">
        <v>302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89</v>
      </c>
      <c r="B24" s="104" t="s">
        <v>282</v>
      </c>
      <c r="C24" s="103" t="s">
        <v>300</v>
      </c>
      <c r="D24" s="101">
        <f t="shared" si="1"/>
        <v>11060</v>
      </c>
      <c r="E24" s="101">
        <f t="shared" si="2"/>
        <v>3915</v>
      </c>
      <c r="F24" s="102">
        <f t="shared" si="3"/>
        <v>35.397830018083184</v>
      </c>
      <c r="G24" s="101">
        <v>2982</v>
      </c>
      <c r="H24" s="101">
        <v>933</v>
      </c>
      <c r="I24" s="101">
        <f t="shared" si="4"/>
        <v>7145</v>
      </c>
      <c r="J24" s="102">
        <f t="shared" si="5"/>
        <v>64.60216998191682</v>
      </c>
      <c r="K24" s="101">
        <v>0</v>
      </c>
      <c r="L24" s="102">
        <f t="shared" si="6"/>
        <v>0</v>
      </c>
      <c r="M24" s="101">
        <v>0</v>
      </c>
      <c r="N24" s="102">
        <f t="shared" si="7"/>
        <v>0</v>
      </c>
      <c r="O24" s="101">
        <v>7145</v>
      </c>
      <c r="P24" s="101">
        <v>3446</v>
      </c>
      <c r="Q24" s="102">
        <f t="shared" si="8"/>
        <v>64.60216998191682</v>
      </c>
      <c r="R24" s="101">
        <v>47</v>
      </c>
      <c r="S24" s="101" t="s">
        <v>302</v>
      </c>
      <c r="T24" s="101"/>
      <c r="U24" s="101"/>
      <c r="V24" s="101"/>
      <c r="W24" s="105" t="s">
        <v>302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89</v>
      </c>
      <c r="B25" s="104" t="s">
        <v>283</v>
      </c>
      <c r="C25" s="103" t="s">
        <v>301</v>
      </c>
      <c r="D25" s="101">
        <f t="shared" si="1"/>
        <v>17964</v>
      </c>
      <c r="E25" s="101">
        <f t="shared" si="2"/>
        <v>6588</v>
      </c>
      <c r="F25" s="102">
        <f t="shared" si="3"/>
        <v>36.67334669338677</v>
      </c>
      <c r="G25" s="101">
        <v>5183</v>
      </c>
      <c r="H25" s="101">
        <v>1405</v>
      </c>
      <c r="I25" s="101">
        <f t="shared" si="4"/>
        <v>11376</v>
      </c>
      <c r="J25" s="102">
        <f t="shared" si="5"/>
        <v>63.326653306613224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11376</v>
      </c>
      <c r="P25" s="101">
        <v>6299</v>
      </c>
      <c r="Q25" s="102">
        <f t="shared" si="8"/>
        <v>63.326653306613224</v>
      </c>
      <c r="R25" s="101">
        <v>86</v>
      </c>
      <c r="S25" s="101" t="s">
        <v>302</v>
      </c>
      <c r="T25" s="101"/>
      <c r="U25" s="101"/>
      <c r="V25" s="101"/>
      <c r="W25" s="105" t="s">
        <v>302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303</v>
      </c>
      <c r="B7" s="109" t="s">
        <v>305</v>
      </c>
      <c r="C7" s="108" t="s">
        <v>304</v>
      </c>
      <c r="D7" s="110">
        <f aca="true" t="shared" si="0" ref="D7:AI7">SUM(D8:D25)</f>
        <v>427406</v>
      </c>
      <c r="E7" s="110">
        <f t="shared" si="0"/>
        <v>1763</v>
      </c>
      <c r="F7" s="110">
        <f t="shared" si="0"/>
        <v>1763</v>
      </c>
      <c r="G7" s="110">
        <f t="shared" si="0"/>
        <v>0</v>
      </c>
      <c r="H7" s="110">
        <f t="shared" si="0"/>
        <v>29485</v>
      </c>
      <c r="I7" s="110">
        <f t="shared" si="0"/>
        <v>29485</v>
      </c>
      <c r="J7" s="110">
        <f t="shared" si="0"/>
        <v>0</v>
      </c>
      <c r="K7" s="110">
        <f t="shared" si="0"/>
        <v>396158</v>
      </c>
      <c r="L7" s="110">
        <f t="shared" si="0"/>
        <v>96970</v>
      </c>
      <c r="M7" s="110">
        <f t="shared" si="0"/>
        <v>299188</v>
      </c>
      <c r="N7" s="110">
        <f t="shared" si="0"/>
        <v>456035</v>
      </c>
      <c r="O7" s="110">
        <f t="shared" si="0"/>
        <v>128216</v>
      </c>
      <c r="P7" s="110">
        <f t="shared" si="0"/>
        <v>128216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318303</v>
      </c>
      <c r="W7" s="110">
        <f t="shared" si="0"/>
        <v>317016</v>
      </c>
      <c r="X7" s="110">
        <f t="shared" si="0"/>
        <v>0</v>
      </c>
      <c r="Y7" s="110">
        <f t="shared" si="0"/>
        <v>1287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9516</v>
      </c>
      <c r="AD7" s="110">
        <f t="shared" si="0"/>
        <v>8259</v>
      </c>
      <c r="AE7" s="110">
        <f t="shared" si="0"/>
        <v>1257</v>
      </c>
      <c r="AF7" s="110">
        <f t="shared" si="0"/>
        <v>6205</v>
      </c>
      <c r="AG7" s="110">
        <f t="shared" si="0"/>
        <v>6205</v>
      </c>
      <c r="AH7" s="110">
        <f t="shared" si="0"/>
        <v>0</v>
      </c>
      <c r="AI7" s="110">
        <f t="shared" si="0"/>
        <v>0</v>
      </c>
      <c r="AJ7" s="110">
        <f aca="true" t="shared" si="1" ref="AJ7:BC7">SUM(AJ8:AJ25)</f>
        <v>38260</v>
      </c>
      <c r="AK7" s="110">
        <f t="shared" si="1"/>
        <v>0</v>
      </c>
      <c r="AL7" s="110">
        <f t="shared" si="1"/>
        <v>26152</v>
      </c>
      <c r="AM7" s="110">
        <f t="shared" si="1"/>
        <v>10426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1517</v>
      </c>
      <c r="AR7" s="110">
        <f t="shared" si="1"/>
        <v>6</v>
      </c>
      <c r="AS7" s="110">
        <f t="shared" si="1"/>
        <v>159</v>
      </c>
      <c r="AT7" s="110">
        <f t="shared" si="1"/>
        <v>49</v>
      </c>
      <c r="AU7" s="110">
        <f t="shared" si="1"/>
        <v>13</v>
      </c>
      <c r="AV7" s="110">
        <f t="shared" si="1"/>
        <v>0</v>
      </c>
      <c r="AW7" s="110">
        <f t="shared" si="1"/>
        <v>36</v>
      </c>
      <c r="AX7" s="110">
        <f t="shared" si="1"/>
        <v>0</v>
      </c>
      <c r="AY7" s="110">
        <f t="shared" si="1"/>
        <v>0</v>
      </c>
      <c r="AZ7" s="110">
        <f t="shared" si="1"/>
        <v>1897</v>
      </c>
      <c r="BA7" s="110">
        <f t="shared" si="1"/>
        <v>1897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89</v>
      </c>
      <c r="B8" s="112" t="s">
        <v>266</v>
      </c>
      <c r="C8" s="111" t="s">
        <v>284</v>
      </c>
      <c r="D8" s="101">
        <f>SUM(E8,+H8,+K8)</f>
        <v>122148</v>
      </c>
      <c r="E8" s="101">
        <f>SUM(F8:G8)</f>
        <v>1500</v>
      </c>
      <c r="F8" s="101">
        <v>1500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120648</v>
      </c>
      <c r="L8" s="101">
        <v>17615</v>
      </c>
      <c r="M8" s="101">
        <v>103033</v>
      </c>
      <c r="N8" s="101">
        <f>SUM(O8,+V8,+AC8)</f>
        <v>141263</v>
      </c>
      <c r="O8" s="101">
        <f>SUM(P8:U8)</f>
        <v>19115</v>
      </c>
      <c r="P8" s="101">
        <v>19115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122148</v>
      </c>
      <c r="W8" s="101">
        <v>122148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5916</v>
      </c>
      <c r="AK8" s="101">
        <v>0</v>
      </c>
      <c r="AL8" s="101">
        <v>0</v>
      </c>
      <c r="AM8" s="101">
        <v>5916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89</v>
      </c>
      <c r="B9" s="112" t="s">
        <v>267</v>
      </c>
      <c r="C9" s="111" t="s">
        <v>285</v>
      </c>
      <c r="D9" s="101">
        <f aca="true" t="shared" si="2" ref="D9:D25">SUM(E9,+H9,+K9)</f>
        <v>26392</v>
      </c>
      <c r="E9" s="101">
        <f aca="true" t="shared" si="3" ref="E9:E25">SUM(F9:G9)</f>
        <v>51</v>
      </c>
      <c r="F9" s="101">
        <v>51</v>
      </c>
      <c r="G9" s="101">
        <v>0</v>
      </c>
      <c r="H9" s="101">
        <f aca="true" t="shared" si="4" ref="H9:H25">SUM(I9:J9)</f>
        <v>0</v>
      </c>
      <c r="I9" s="101">
        <v>0</v>
      </c>
      <c r="J9" s="101">
        <v>0</v>
      </c>
      <c r="K9" s="101">
        <f aca="true" t="shared" si="5" ref="K9:K25">SUM(L9:M9)</f>
        <v>26341</v>
      </c>
      <c r="L9" s="101">
        <v>2032</v>
      </c>
      <c r="M9" s="101">
        <v>24309</v>
      </c>
      <c r="N9" s="101">
        <f aca="true" t="shared" si="6" ref="N9:N25">SUM(O9,+V9,+AC9)</f>
        <v>26392</v>
      </c>
      <c r="O9" s="101">
        <f aca="true" t="shared" si="7" ref="O9:O25">SUM(P9:U9)</f>
        <v>2083</v>
      </c>
      <c r="P9" s="101">
        <v>2083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5">SUM(W9:AB9)</f>
        <v>24309</v>
      </c>
      <c r="W9" s="101">
        <v>24309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25">SUM(AD9:AE9)</f>
        <v>0</v>
      </c>
      <c r="AD9" s="101">
        <v>0</v>
      </c>
      <c r="AE9" s="101">
        <v>0</v>
      </c>
      <c r="AF9" s="101">
        <f aca="true" t="shared" si="10" ref="AF9:AF25">SUM(AG9:AI9)</f>
        <v>98</v>
      </c>
      <c r="AG9" s="101">
        <v>98</v>
      </c>
      <c r="AH9" s="101">
        <v>0</v>
      </c>
      <c r="AI9" s="101">
        <v>0</v>
      </c>
      <c r="AJ9" s="101">
        <f aca="true" t="shared" si="11" ref="AJ9:AJ25">SUM(AK9:AS9)</f>
        <v>98</v>
      </c>
      <c r="AK9" s="101">
        <v>0</v>
      </c>
      <c r="AL9" s="101">
        <v>0</v>
      </c>
      <c r="AM9" s="101">
        <v>98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5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5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89</v>
      </c>
      <c r="B10" s="112" t="s">
        <v>268</v>
      </c>
      <c r="C10" s="111" t="s">
        <v>286</v>
      </c>
      <c r="D10" s="101">
        <f t="shared" si="2"/>
        <v>55302</v>
      </c>
      <c r="E10" s="101">
        <f t="shared" si="3"/>
        <v>212</v>
      </c>
      <c r="F10" s="101">
        <v>212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55090</v>
      </c>
      <c r="L10" s="101">
        <v>37431</v>
      </c>
      <c r="M10" s="101">
        <v>17659</v>
      </c>
      <c r="N10" s="101">
        <f t="shared" si="6"/>
        <v>57113</v>
      </c>
      <c r="O10" s="101">
        <f t="shared" si="7"/>
        <v>37643</v>
      </c>
      <c r="P10" s="101">
        <v>37643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17659</v>
      </c>
      <c r="W10" s="101">
        <v>17659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1811</v>
      </c>
      <c r="AD10" s="101">
        <v>1811</v>
      </c>
      <c r="AE10" s="101">
        <v>0</v>
      </c>
      <c r="AF10" s="101">
        <f t="shared" si="10"/>
        <v>2095</v>
      </c>
      <c r="AG10" s="101">
        <v>2095</v>
      </c>
      <c r="AH10" s="101">
        <v>0</v>
      </c>
      <c r="AI10" s="101">
        <v>0</v>
      </c>
      <c r="AJ10" s="101">
        <f t="shared" si="11"/>
        <v>2095</v>
      </c>
      <c r="AK10" s="101">
        <v>0</v>
      </c>
      <c r="AL10" s="101">
        <v>0</v>
      </c>
      <c r="AM10" s="101">
        <v>2035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60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89</v>
      </c>
      <c r="B11" s="112" t="s">
        <v>269</v>
      </c>
      <c r="C11" s="111" t="s">
        <v>287</v>
      </c>
      <c r="D11" s="101">
        <f t="shared" si="2"/>
        <v>25575</v>
      </c>
      <c r="E11" s="101">
        <f t="shared" si="3"/>
        <v>0</v>
      </c>
      <c r="F11" s="101">
        <v>0</v>
      </c>
      <c r="G11" s="101">
        <v>0</v>
      </c>
      <c r="H11" s="101">
        <f t="shared" si="4"/>
        <v>12636</v>
      </c>
      <c r="I11" s="101">
        <v>12636</v>
      </c>
      <c r="J11" s="101">
        <v>0</v>
      </c>
      <c r="K11" s="101">
        <f t="shared" si="5"/>
        <v>12939</v>
      </c>
      <c r="L11" s="101">
        <v>0</v>
      </c>
      <c r="M11" s="101">
        <v>12939</v>
      </c>
      <c r="N11" s="101">
        <f t="shared" si="6"/>
        <v>25624</v>
      </c>
      <c r="O11" s="101">
        <f t="shared" si="7"/>
        <v>12636</v>
      </c>
      <c r="P11" s="101">
        <v>12636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12939</v>
      </c>
      <c r="W11" s="101">
        <v>11652</v>
      </c>
      <c r="X11" s="101">
        <v>0</v>
      </c>
      <c r="Y11" s="101">
        <v>1287</v>
      </c>
      <c r="Z11" s="101">
        <v>0</v>
      </c>
      <c r="AA11" s="101">
        <v>0</v>
      </c>
      <c r="AB11" s="101">
        <v>0</v>
      </c>
      <c r="AC11" s="101">
        <f t="shared" si="9"/>
        <v>49</v>
      </c>
      <c r="AD11" s="101">
        <v>49</v>
      </c>
      <c r="AE11" s="101">
        <v>0</v>
      </c>
      <c r="AF11" s="101">
        <f t="shared" si="10"/>
        <v>34</v>
      </c>
      <c r="AG11" s="101">
        <v>34</v>
      </c>
      <c r="AH11" s="101">
        <v>0</v>
      </c>
      <c r="AI11" s="101">
        <v>0</v>
      </c>
      <c r="AJ11" s="101">
        <f t="shared" si="11"/>
        <v>34</v>
      </c>
      <c r="AK11" s="101">
        <v>0</v>
      </c>
      <c r="AL11" s="101">
        <v>0</v>
      </c>
      <c r="AM11" s="101">
        <v>34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2</v>
      </c>
      <c r="AU11" s="101">
        <v>0</v>
      </c>
      <c r="AV11" s="101">
        <v>0</v>
      </c>
      <c r="AW11" s="101">
        <v>2</v>
      </c>
      <c r="AX11" s="101">
        <v>0</v>
      </c>
      <c r="AY11" s="101">
        <v>0</v>
      </c>
      <c r="AZ11" s="101">
        <f t="shared" si="13"/>
        <v>286</v>
      </c>
      <c r="BA11" s="101">
        <v>286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89</v>
      </c>
      <c r="B12" s="112" t="s">
        <v>270</v>
      </c>
      <c r="C12" s="111" t="s">
        <v>288</v>
      </c>
      <c r="D12" s="101">
        <f t="shared" si="2"/>
        <v>34992</v>
      </c>
      <c r="E12" s="101">
        <f t="shared" si="3"/>
        <v>0</v>
      </c>
      <c r="F12" s="101">
        <v>0</v>
      </c>
      <c r="G12" s="101">
        <v>0</v>
      </c>
      <c r="H12" s="101">
        <f t="shared" si="4"/>
        <v>2</v>
      </c>
      <c r="I12" s="101">
        <v>2</v>
      </c>
      <c r="J12" s="101">
        <v>0</v>
      </c>
      <c r="K12" s="101">
        <f t="shared" si="5"/>
        <v>34990</v>
      </c>
      <c r="L12" s="101">
        <v>4889</v>
      </c>
      <c r="M12" s="101">
        <v>30101</v>
      </c>
      <c r="N12" s="101">
        <f t="shared" si="6"/>
        <v>34992</v>
      </c>
      <c r="O12" s="101">
        <f t="shared" si="7"/>
        <v>4891</v>
      </c>
      <c r="P12" s="101">
        <v>4891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30101</v>
      </c>
      <c r="W12" s="101">
        <v>30101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1422</v>
      </c>
      <c r="AG12" s="101">
        <v>1422</v>
      </c>
      <c r="AH12" s="101">
        <v>0</v>
      </c>
      <c r="AI12" s="101">
        <v>0</v>
      </c>
      <c r="AJ12" s="101">
        <f t="shared" si="11"/>
        <v>1422</v>
      </c>
      <c r="AK12" s="101">
        <v>0</v>
      </c>
      <c r="AL12" s="101">
        <v>0</v>
      </c>
      <c r="AM12" s="101">
        <v>1346</v>
      </c>
      <c r="AN12" s="101">
        <v>0</v>
      </c>
      <c r="AO12" s="101">
        <v>0</v>
      </c>
      <c r="AP12" s="101">
        <v>0</v>
      </c>
      <c r="AQ12" s="101">
        <v>20</v>
      </c>
      <c r="AR12" s="101">
        <v>0</v>
      </c>
      <c r="AS12" s="101">
        <v>56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89</v>
      </c>
      <c r="B13" s="112" t="s">
        <v>271</v>
      </c>
      <c r="C13" s="111" t="s">
        <v>289</v>
      </c>
      <c r="D13" s="101">
        <f t="shared" si="2"/>
        <v>14090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14090</v>
      </c>
      <c r="L13" s="101">
        <v>3074</v>
      </c>
      <c r="M13" s="101">
        <v>11016</v>
      </c>
      <c r="N13" s="101">
        <f t="shared" si="6"/>
        <v>14268</v>
      </c>
      <c r="O13" s="101">
        <f t="shared" si="7"/>
        <v>3074</v>
      </c>
      <c r="P13" s="101">
        <v>3074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11016</v>
      </c>
      <c r="W13" s="101">
        <v>11016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178</v>
      </c>
      <c r="AD13" s="101">
        <v>178</v>
      </c>
      <c r="AE13" s="101">
        <v>0</v>
      </c>
      <c r="AF13" s="101">
        <f t="shared" si="10"/>
        <v>30</v>
      </c>
      <c r="AG13" s="101">
        <v>30</v>
      </c>
      <c r="AH13" s="101">
        <v>0</v>
      </c>
      <c r="AI13" s="101">
        <v>0</v>
      </c>
      <c r="AJ13" s="101">
        <f t="shared" si="11"/>
        <v>61</v>
      </c>
      <c r="AK13" s="101">
        <v>0</v>
      </c>
      <c r="AL13" s="101">
        <v>31</v>
      </c>
      <c r="AM13" s="101">
        <v>30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1</v>
      </c>
      <c r="AU13" s="101">
        <v>0</v>
      </c>
      <c r="AV13" s="101">
        <v>0</v>
      </c>
      <c r="AW13" s="101">
        <v>1</v>
      </c>
      <c r="AX13" s="101">
        <v>0</v>
      </c>
      <c r="AY13" s="101">
        <v>0</v>
      </c>
      <c r="AZ13" s="101">
        <f t="shared" si="13"/>
        <v>31</v>
      </c>
      <c r="BA13" s="101">
        <v>31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89</v>
      </c>
      <c r="B14" s="112" t="s">
        <v>272</v>
      </c>
      <c r="C14" s="111" t="s">
        <v>290</v>
      </c>
      <c r="D14" s="101">
        <f t="shared" si="2"/>
        <v>7691</v>
      </c>
      <c r="E14" s="101">
        <f t="shared" si="3"/>
        <v>0</v>
      </c>
      <c r="F14" s="101">
        <v>0</v>
      </c>
      <c r="G14" s="101">
        <v>0</v>
      </c>
      <c r="H14" s="101">
        <f t="shared" si="4"/>
        <v>955</v>
      </c>
      <c r="I14" s="101">
        <v>955</v>
      </c>
      <c r="J14" s="101">
        <v>0</v>
      </c>
      <c r="K14" s="101">
        <f t="shared" si="5"/>
        <v>6736</v>
      </c>
      <c r="L14" s="101">
        <v>860</v>
      </c>
      <c r="M14" s="101">
        <v>5876</v>
      </c>
      <c r="N14" s="101">
        <f t="shared" si="6"/>
        <v>7691</v>
      </c>
      <c r="O14" s="101">
        <f t="shared" si="7"/>
        <v>1815</v>
      </c>
      <c r="P14" s="101">
        <v>1815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5876</v>
      </c>
      <c r="W14" s="101">
        <v>5876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13</v>
      </c>
      <c r="AG14" s="101">
        <v>13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13</v>
      </c>
      <c r="AU14" s="101">
        <v>13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89</v>
      </c>
      <c r="B15" s="112" t="s">
        <v>273</v>
      </c>
      <c r="C15" s="111" t="s">
        <v>291</v>
      </c>
      <c r="D15" s="101">
        <f t="shared" si="2"/>
        <v>14257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14257</v>
      </c>
      <c r="L15" s="101">
        <v>3595</v>
      </c>
      <c r="M15" s="101">
        <v>10662</v>
      </c>
      <c r="N15" s="101">
        <f t="shared" si="6"/>
        <v>15589</v>
      </c>
      <c r="O15" s="101">
        <f t="shared" si="7"/>
        <v>3595</v>
      </c>
      <c r="P15" s="101">
        <v>3595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10662</v>
      </c>
      <c r="W15" s="101">
        <v>10662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1332</v>
      </c>
      <c r="AD15" s="101">
        <v>1332</v>
      </c>
      <c r="AE15" s="101">
        <v>0</v>
      </c>
      <c r="AF15" s="101">
        <f t="shared" si="10"/>
        <v>482</v>
      </c>
      <c r="AG15" s="101">
        <v>482</v>
      </c>
      <c r="AH15" s="101">
        <v>0</v>
      </c>
      <c r="AI15" s="101">
        <v>0</v>
      </c>
      <c r="AJ15" s="101">
        <f t="shared" si="11"/>
        <v>482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460</v>
      </c>
      <c r="AR15" s="101">
        <v>4</v>
      </c>
      <c r="AS15" s="101">
        <v>18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89</v>
      </c>
      <c r="B16" s="112" t="s">
        <v>274</v>
      </c>
      <c r="C16" s="111" t="s">
        <v>292</v>
      </c>
      <c r="D16" s="101">
        <f t="shared" si="2"/>
        <v>9599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9599</v>
      </c>
      <c r="L16" s="101">
        <v>5000</v>
      </c>
      <c r="M16" s="101">
        <v>4599</v>
      </c>
      <c r="N16" s="101">
        <f t="shared" si="6"/>
        <v>10080</v>
      </c>
      <c r="O16" s="101">
        <f t="shared" si="7"/>
        <v>5000</v>
      </c>
      <c r="P16" s="101">
        <v>5000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4599</v>
      </c>
      <c r="W16" s="101">
        <v>4599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481</v>
      </c>
      <c r="AD16" s="101">
        <v>481</v>
      </c>
      <c r="AE16" s="101">
        <v>0</v>
      </c>
      <c r="AF16" s="101">
        <f t="shared" si="10"/>
        <v>285</v>
      </c>
      <c r="AG16" s="101">
        <v>285</v>
      </c>
      <c r="AH16" s="101">
        <v>0</v>
      </c>
      <c r="AI16" s="101">
        <v>0</v>
      </c>
      <c r="AJ16" s="101">
        <f t="shared" si="11"/>
        <v>285</v>
      </c>
      <c r="AK16" s="101">
        <v>0</v>
      </c>
      <c r="AL16" s="101">
        <v>0</v>
      </c>
      <c r="AM16" s="101">
        <v>285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14</v>
      </c>
      <c r="AU16" s="101">
        <v>0</v>
      </c>
      <c r="AV16" s="101">
        <v>0</v>
      </c>
      <c r="AW16" s="101">
        <v>14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89</v>
      </c>
      <c r="B17" s="112" t="s">
        <v>275</v>
      </c>
      <c r="C17" s="111" t="s">
        <v>293</v>
      </c>
      <c r="D17" s="101">
        <f t="shared" si="2"/>
        <v>15297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15297</v>
      </c>
      <c r="L17" s="101">
        <v>5424</v>
      </c>
      <c r="M17" s="101">
        <v>9873</v>
      </c>
      <c r="N17" s="101">
        <f t="shared" si="6"/>
        <v>15796</v>
      </c>
      <c r="O17" s="101">
        <f t="shared" si="7"/>
        <v>5424</v>
      </c>
      <c r="P17" s="101">
        <v>5424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9873</v>
      </c>
      <c r="W17" s="101">
        <v>9873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499</v>
      </c>
      <c r="AD17" s="101">
        <v>258</v>
      </c>
      <c r="AE17" s="101">
        <v>241</v>
      </c>
      <c r="AF17" s="101">
        <f t="shared" si="10"/>
        <v>35</v>
      </c>
      <c r="AG17" s="101">
        <v>35</v>
      </c>
      <c r="AH17" s="101">
        <v>0</v>
      </c>
      <c r="AI17" s="101">
        <v>0</v>
      </c>
      <c r="AJ17" s="101">
        <f t="shared" si="11"/>
        <v>35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35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89</v>
      </c>
      <c r="B18" s="112" t="s">
        <v>276</v>
      </c>
      <c r="C18" s="111" t="s">
        <v>294</v>
      </c>
      <c r="D18" s="101">
        <f t="shared" si="2"/>
        <v>23491</v>
      </c>
      <c r="E18" s="101">
        <f t="shared" si="3"/>
        <v>0</v>
      </c>
      <c r="F18" s="101">
        <v>0</v>
      </c>
      <c r="G18" s="101">
        <v>0</v>
      </c>
      <c r="H18" s="101">
        <f t="shared" si="4"/>
        <v>15892</v>
      </c>
      <c r="I18" s="101">
        <v>15892</v>
      </c>
      <c r="J18" s="101">
        <v>0</v>
      </c>
      <c r="K18" s="101">
        <f t="shared" si="5"/>
        <v>7599</v>
      </c>
      <c r="L18" s="101">
        <v>0</v>
      </c>
      <c r="M18" s="101">
        <v>7599</v>
      </c>
      <c r="N18" s="101">
        <f t="shared" si="6"/>
        <v>24077</v>
      </c>
      <c r="O18" s="101">
        <f t="shared" si="7"/>
        <v>15892</v>
      </c>
      <c r="P18" s="101">
        <v>15892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7599</v>
      </c>
      <c r="W18" s="101">
        <v>7599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586</v>
      </c>
      <c r="AD18" s="101">
        <v>586</v>
      </c>
      <c r="AE18" s="101">
        <v>0</v>
      </c>
      <c r="AF18" s="101">
        <f t="shared" si="10"/>
        <v>1111</v>
      </c>
      <c r="AG18" s="101">
        <v>1111</v>
      </c>
      <c r="AH18" s="101">
        <v>0</v>
      </c>
      <c r="AI18" s="101">
        <v>0</v>
      </c>
      <c r="AJ18" s="101">
        <f t="shared" si="11"/>
        <v>1111</v>
      </c>
      <c r="AK18" s="101">
        <v>0</v>
      </c>
      <c r="AL18" s="101">
        <v>0</v>
      </c>
      <c r="AM18" s="101">
        <v>122</v>
      </c>
      <c r="AN18" s="101">
        <v>0</v>
      </c>
      <c r="AO18" s="101">
        <v>0</v>
      </c>
      <c r="AP18" s="101">
        <v>0</v>
      </c>
      <c r="AQ18" s="101">
        <v>989</v>
      </c>
      <c r="AR18" s="101">
        <v>0</v>
      </c>
      <c r="AS18" s="101">
        <v>0</v>
      </c>
      <c r="AT18" s="101">
        <f t="shared" si="12"/>
        <v>15</v>
      </c>
      <c r="AU18" s="101">
        <v>0</v>
      </c>
      <c r="AV18" s="101">
        <v>0</v>
      </c>
      <c r="AW18" s="101">
        <v>15</v>
      </c>
      <c r="AX18" s="101">
        <v>0</v>
      </c>
      <c r="AY18" s="101">
        <v>0</v>
      </c>
      <c r="AZ18" s="101">
        <f t="shared" si="13"/>
        <v>989</v>
      </c>
      <c r="BA18" s="101">
        <v>989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89</v>
      </c>
      <c r="B19" s="112" t="s">
        <v>277</v>
      </c>
      <c r="C19" s="111" t="s">
        <v>295</v>
      </c>
      <c r="D19" s="101">
        <f t="shared" si="2"/>
        <v>17857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17857</v>
      </c>
      <c r="L19" s="101">
        <v>3517</v>
      </c>
      <c r="M19" s="101">
        <v>14340</v>
      </c>
      <c r="N19" s="101">
        <f t="shared" si="6"/>
        <v>19184</v>
      </c>
      <c r="O19" s="101">
        <f t="shared" si="7"/>
        <v>3517</v>
      </c>
      <c r="P19" s="101">
        <v>3517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14340</v>
      </c>
      <c r="W19" s="101">
        <v>14340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1327</v>
      </c>
      <c r="AD19" s="101">
        <v>1327</v>
      </c>
      <c r="AE19" s="101">
        <v>0</v>
      </c>
      <c r="AF19" s="101">
        <f t="shared" si="10"/>
        <v>46</v>
      </c>
      <c r="AG19" s="101">
        <v>46</v>
      </c>
      <c r="AH19" s="101">
        <v>0</v>
      </c>
      <c r="AI19" s="101">
        <v>0</v>
      </c>
      <c r="AJ19" s="101">
        <f t="shared" si="11"/>
        <v>234</v>
      </c>
      <c r="AK19" s="101">
        <v>0</v>
      </c>
      <c r="AL19" s="101">
        <v>188</v>
      </c>
      <c r="AM19" s="101">
        <v>46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4</v>
      </c>
      <c r="AU19" s="101">
        <v>0</v>
      </c>
      <c r="AV19" s="101">
        <v>0</v>
      </c>
      <c r="AW19" s="101">
        <v>4</v>
      </c>
      <c r="AX19" s="101">
        <v>0</v>
      </c>
      <c r="AY19" s="101">
        <v>0</v>
      </c>
      <c r="AZ19" s="101">
        <f t="shared" si="13"/>
        <v>188</v>
      </c>
      <c r="BA19" s="101">
        <v>188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89</v>
      </c>
      <c r="B20" s="112" t="s">
        <v>278</v>
      </c>
      <c r="C20" s="111" t="s">
        <v>296</v>
      </c>
      <c r="D20" s="101">
        <f t="shared" si="2"/>
        <v>25933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25933</v>
      </c>
      <c r="L20" s="101">
        <v>5149</v>
      </c>
      <c r="M20" s="101">
        <v>20784</v>
      </c>
      <c r="N20" s="101">
        <f t="shared" si="6"/>
        <v>26051</v>
      </c>
      <c r="O20" s="101">
        <f t="shared" si="7"/>
        <v>5149</v>
      </c>
      <c r="P20" s="101">
        <v>5149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20784</v>
      </c>
      <c r="W20" s="101">
        <v>20784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118</v>
      </c>
      <c r="AD20" s="101">
        <v>118</v>
      </c>
      <c r="AE20" s="101">
        <v>0</v>
      </c>
      <c r="AF20" s="101">
        <f t="shared" si="10"/>
        <v>19</v>
      </c>
      <c r="AG20" s="101">
        <v>19</v>
      </c>
      <c r="AH20" s="101">
        <v>0</v>
      </c>
      <c r="AI20" s="101">
        <v>0</v>
      </c>
      <c r="AJ20" s="101">
        <f t="shared" si="11"/>
        <v>25952</v>
      </c>
      <c r="AK20" s="101">
        <v>0</v>
      </c>
      <c r="AL20" s="101">
        <v>25933</v>
      </c>
      <c r="AM20" s="101">
        <v>19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226</v>
      </c>
      <c r="BA20" s="101">
        <v>226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89</v>
      </c>
      <c r="B21" s="112" t="s">
        <v>279</v>
      </c>
      <c r="C21" s="111" t="s">
        <v>297</v>
      </c>
      <c r="D21" s="101">
        <f t="shared" si="2"/>
        <v>11422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11422</v>
      </c>
      <c r="L21" s="101">
        <v>3245</v>
      </c>
      <c r="M21" s="101">
        <v>8177</v>
      </c>
      <c r="N21" s="101">
        <f t="shared" si="6"/>
        <v>13202</v>
      </c>
      <c r="O21" s="101">
        <f t="shared" si="7"/>
        <v>3245</v>
      </c>
      <c r="P21" s="101">
        <v>3245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8177</v>
      </c>
      <c r="W21" s="101">
        <v>8177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1780</v>
      </c>
      <c r="AD21" s="101">
        <v>1208</v>
      </c>
      <c r="AE21" s="101">
        <v>572</v>
      </c>
      <c r="AF21" s="101">
        <f t="shared" si="10"/>
        <v>469</v>
      </c>
      <c r="AG21" s="101">
        <v>469</v>
      </c>
      <c r="AH21" s="101">
        <v>0</v>
      </c>
      <c r="AI21" s="101">
        <v>0</v>
      </c>
      <c r="AJ21" s="101">
        <f t="shared" si="11"/>
        <v>469</v>
      </c>
      <c r="AK21" s="101">
        <v>0</v>
      </c>
      <c r="AL21" s="101">
        <v>0</v>
      </c>
      <c r="AM21" s="101">
        <v>469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89</v>
      </c>
      <c r="B22" s="112" t="s">
        <v>280</v>
      </c>
      <c r="C22" s="111" t="s">
        <v>298</v>
      </c>
      <c r="D22" s="101">
        <f t="shared" si="2"/>
        <v>399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399</v>
      </c>
      <c r="L22" s="101">
        <v>206</v>
      </c>
      <c r="M22" s="101">
        <v>193</v>
      </c>
      <c r="N22" s="101">
        <f t="shared" si="6"/>
        <v>399</v>
      </c>
      <c r="O22" s="101">
        <f t="shared" si="7"/>
        <v>206</v>
      </c>
      <c r="P22" s="101">
        <v>206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193</v>
      </c>
      <c r="W22" s="101">
        <v>193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6</v>
      </c>
      <c r="AG22" s="101">
        <v>6</v>
      </c>
      <c r="AH22" s="101">
        <v>0</v>
      </c>
      <c r="AI22" s="101">
        <v>0</v>
      </c>
      <c r="AJ22" s="101">
        <f t="shared" si="11"/>
        <v>6</v>
      </c>
      <c r="AK22" s="101">
        <v>0</v>
      </c>
      <c r="AL22" s="101">
        <v>0</v>
      </c>
      <c r="AM22" s="101">
        <v>6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89</v>
      </c>
      <c r="B23" s="112" t="s">
        <v>281</v>
      </c>
      <c r="C23" s="111" t="s">
        <v>299</v>
      </c>
      <c r="D23" s="101">
        <f t="shared" si="2"/>
        <v>5553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5553</v>
      </c>
      <c r="L23" s="101">
        <v>1019</v>
      </c>
      <c r="M23" s="101">
        <v>4534</v>
      </c>
      <c r="N23" s="101">
        <f t="shared" si="6"/>
        <v>6245</v>
      </c>
      <c r="O23" s="101">
        <f t="shared" si="7"/>
        <v>1019</v>
      </c>
      <c r="P23" s="101">
        <v>1019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4534</v>
      </c>
      <c r="W23" s="101">
        <v>4534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692</v>
      </c>
      <c r="AD23" s="101">
        <v>248</v>
      </c>
      <c r="AE23" s="101">
        <v>444</v>
      </c>
      <c r="AF23" s="101">
        <f t="shared" si="10"/>
        <v>13</v>
      </c>
      <c r="AG23" s="101">
        <v>13</v>
      </c>
      <c r="AH23" s="101">
        <v>0</v>
      </c>
      <c r="AI23" s="101">
        <v>0</v>
      </c>
      <c r="AJ23" s="101">
        <f t="shared" si="11"/>
        <v>13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13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89</v>
      </c>
      <c r="B24" s="112" t="s">
        <v>282</v>
      </c>
      <c r="C24" s="111" t="s">
        <v>300</v>
      </c>
      <c r="D24" s="101">
        <f t="shared" si="2"/>
        <v>7170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7170</v>
      </c>
      <c r="L24" s="101">
        <v>1589</v>
      </c>
      <c r="M24" s="101">
        <v>5581</v>
      </c>
      <c r="N24" s="101">
        <f t="shared" si="6"/>
        <v>7644</v>
      </c>
      <c r="O24" s="101">
        <f t="shared" si="7"/>
        <v>1587</v>
      </c>
      <c r="P24" s="101">
        <v>1587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5581</v>
      </c>
      <c r="W24" s="101">
        <v>5581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476</v>
      </c>
      <c r="AD24" s="101">
        <v>476</v>
      </c>
      <c r="AE24" s="101">
        <v>0</v>
      </c>
      <c r="AF24" s="101">
        <f t="shared" si="10"/>
        <v>19</v>
      </c>
      <c r="AG24" s="101">
        <v>19</v>
      </c>
      <c r="AH24" s="101">
        <v>0</v>
      </c>
      <c r="AI24" s="101">
        <v>0</v>
      </c>
      <c r="AJ24" s="101">
        <f t="shared" si="11"/>
        <v>19</v>
      </c>
      <c r="AK24" s="101">
        <v>0</v>
      </c>
      <c r="AL24" s="101">
        <v>0</v>
      </c>
      <c r="AM24" s="101">
        <v>8</v>
      </c>
      <c r="AN24" s="101">
        <v>0</v>
      </c>
      <c r="AO24" s="101">
        <v>0</v>
      </c>
      <c r="AP24" s="101">
        <v>0</v>
      </c>
      <c r="AQ24" s="101">
        <v>0</v>
      </c>
      <c r="AR24" s="101">
        <v>1</v>
      </c>
      <c r="AS24" s="101">
        <v>10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73</v>
      </c>
      <c r="BA24" s="101">
        <v>73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89</v>
      </c>
      <c r="B25" s="112" t="s">
        <v>283</v>
      </c>
      <c r="C25" s="111" t="s">
        <v>301</v>
      </c>
      <c r="D25" s="101">
        <f t="shared" si="2"/>
        <v>10238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10238</v>
      </c>
      <c r="L25" s="101">
        <v>2325</v>
      </c>
      <c r="M25" s="101">
        <v>7913</v>
      </c>
      <c r="N25" s="101">
        <f t="shared" si="6"/>
        <v>10425</v>
      </c>
      <c r="O25" s="101">
        <f t="shared" si="7"/>
        <v>2325</v>
      </c>
      <c r="P25" s="101">
        <v>2325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7913</v>
      </c>
      <c r="W25" s="101">
        <v>7913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187</v>
      </c>
      <c r="AD25" s="101">
        <v>187</v>
      </c>
      <c r="AE25" s="101">
        <v>0</v>
      </c>
      <c r="AF25" s="101">
        <f t="shared" si="10"/>
        <v>28</v>
      </c>
      <c r="AG25" s="101">
        <v>28</v>
      </c>
      <c r="AH25" s="101">
        <v>0</v>
      </c>
      <c r="AI25" s="101">
        <v>0</v>
      </c>
      <c r="AJ25" s="101">
        <f t="shared" si="11"/>
        <v>28</v>
      </c>
      <c r="AK25" s="101">
        <v>0</v>
      </c>
      <c r="AL25" s="101">
        <v>0</v>
      </c>
      <c r="AM25" s="101">
        <v>12</v>
      </c>
      <c r="AN25" s="101">
        <v>0</v>
      </c>
      <c r="AO25" s="101">
        <v>0</v>
      </c>
      <c r="AP25" s="101">
        <v>0</v>
      </c>
      <c r="AQ25" s="101">
        <v>0</v>
      </c>
      <c r="AR25" s="101">
        <v>1</v>
      </c>
      <c r="AS25" s="101">
        <v>15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104</v>
      </c>
      <c r="BA25" s="101">
        <v>104</v>
      </c>
      <c r="BB25" s="101">
        <v>0</v>
      </c>
      <c r="BC25" s="101">
        <v>0</v>
      </c>
      <c r="BD25" s="79"/>
      <c r="BE25" s="79"/>
      <c r="BF25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306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44</v>
      </c>
      <c r="M2" s="19" t="str">
        <f>IF(L2&lt;&gt;"",VLOOKUP(L2,$AI$6:$AJ$52,2,FALSE),"-")</f>
        <v>大分県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169236</v>
      </c>
      <c r="F7" s="164" t="s">
        <v>45</v>
      </c>
      <c r="G7" s="23" t="s">
        <v>46</v>
      </c>
      <c r="H7" s="37">
        <f aca="true" t="shared" si="0" ref="H7:H12">AD14</f>
        <v>128216</v>
      </c>
      <c r="I7" s="37">
        <f aca="true" t="shared" si="1" ref="I7:I12">AD24</f>
        <v>317016</v>
      </c>
      <c r="J7" s="37">
        <f aca="true" t="shared" si="2" ref="J7:J12">SUM(H7:I7)</f>
        <v>445232</v>
      </c>
      <c r="K7" s="38">
        <f aca="true" t="shared" si="3" ref="K7:K12">IF(J$13&gt;0,J7/J$13,0)</f>
        <v>0.9971177038379105</v>
      </c>
      <c r="L7" s="39">
        <f>AD34</f>
        <v>6205</v>
      </c>
      <c r="M7" s="40">
        <f>AD37</f>
        <v>1897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169236</v>
      </c>
      <c r="AF7" s="28" t="str">
        <f>'水洗化人口等'!B7</f>
        <v>44000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15915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15915</v>
      </c>
      <c r="AF8" s="28" t="str">
        <f>'水洗化人口等'!B8</f>
        <v>44201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185151</v>
      </c>
      <c r="F9" s="165"/>
      <c r="G9" s="23" t="s">
        <v>50</v>
      </c>
      <c r="H9" s="37">
        <f t="shared" si="0"/>
        <v>0</v>
      </c>
      <c r="I9" s="37">
        <f t="shared" si="1"/>
        <v>1287</v>
      </c>
      <c r="J9" s="37">
        <f t="shared" si="2"/>
        <v>1287</v>
      </c>
      <c r="K9" s="38">
        <f t="shared" si="3"/>
        <v>0.0028822961620894073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443798</v>
      </c>
      <c r="AF9" s="28" t="str">
        <f>'水洗化人口等'!B9</f>
        <v>44202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443798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605</v>
      </c>
      <c r="AF10" s="28" t="str">
        <f>'水洗化人口等'!B10</f>
        <v>44203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605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586871</v>
      </c>
      <c r="AF11" s="28" t="str">
        <f>'水洗化人口等'!B11</f>
        <v>44204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586871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264091</v>
      </c>
      <c r="AF12" s="28" t="str">
        <f>'水洗化人口等'!B12</f>
        <v>44205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1031274</v>
      </c>
      <c r="F13" s="166"/>
      <c r="G13" s="23" t="s">
        <v>49</v>
      </c>
      <c r="H13" s="37">
        <f>SUM(H7:H12)</f>
        <v>128216</v>
      </c>
      <c r="I13" s="37">
        <f>SUM(I7:I12)</f>
        <v>318303</v>
      </c>
      <c r="J13" s="37">
        <f>SUM(J7:J12)</f>
        <v>446519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10984</v>
      </c>
      <c r="AF13" s="28" t="str">
        <f>'水洗化人口等'!B13</f>
        <v>44206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1216425</v>
      </c>
      <c r="F14" s="167" t="s">
        <v>59</v>
      </c>
      <c r="G14" s="168"/>
      <c r="H14" s="37">
        <f>AD20</f>
        <v>8259</v>
      </c>
      <c r="I14" s="37">
        <f>AD30</f>
        <v>1257</v>
      </c>
      <c r="J14" s="37">
        <f>SUM(H14:I14)</f>
        <v>9516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128216</v>
      </c>
      <c r="AF14" s="28" t="str">
        <f>'水洗化人口等'!B14</f>
        <v>44207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10984</v>
      </c>
      <c r="F15" s="156" t="s">
        <v>4</v>
      </c>
      <c r="G15" s="157"/>
      <c r="H15" s="47">
        <f>SUM(H13:H14)</f>
        <v>136475</v>
      </c>
      <c r="I15" s="47">
        <f>SUM(I13:I14)</f>
        <v>319560</v>
      </c>
      <c r="J15" s="47">
        <f>SUM(J13:J14)</f>
        <v>456035</v>
      </c>
      <c r="K15" s="48" t="s">
        <v>152</v>
      </c>
      <c r="L15" s="49">
        <f>SUM(L7:L9)</f>
        <v>6205</v>
      </c>
      <c r="M15" s="50">
        <f>SUM(M7:M9)</f>
        <v>1897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44208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44209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264091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44210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44211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0.8477908625685924</v>
      </c>
      <c r="F19" s="167" t="s">
        <v>65</v>
      </c>
      <c r="G19" s="168"/>
      <c r="H19" s="37">
        <f>AD21</f>
        <v>1763</v>
      </c>
      <c r="I19" s="37">
        <f>AD31</f>
        <v>0</v>
      </c>
      <c r="J19" s="41">
        <f>SUM(H19:I19)</f>
        <v>1763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44212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0.1522091374314076</v>
      </c>
      <c r="F20" s="167" t="s">
        <v>67</v>
      </c>
      <c r="G20" s="168"/>
      <c r="H20" s="37">
        <f>AD22</f>
        <v>29485</v>
      </c>
      <c r="I20" s="37">
        <f>AD32</f>
        <v>0</v>
      </c>
      <c r="J20" s="41">
        <f>SUM(H20:I20)</f>
        <v>29485</v>
      </c>
      <c r="AA20" s="20" t="s">
        <v>59</v>
      </c>
      <c r="AB20" s="81" t="s">
        <v>83</v>
      </c>
      <c r="AC20" s="81" t="s">
        <v>158</v>
      </c>
      <c r="AD20" s="28">
        <f ca="1" t="shared" si="4"/>
        <v>8259</v>
      </c>
      <c r="AF20" s="28" t="str">
        <f>'水洗化人口等'!B20</f>
        <v>44213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0.36483794726349755</v>
      </c>
      <c r="F21" s="167" t="s">
        <v>69</v>
      </c>
      <c r="G21" s="168"/>
      <c r="H21" s="37">
        <f>AD23</f>
        <v>96970</v>
      </c>
      <c r="I21" s="37">
        <f>AD33</f>
        <v>299188</v>
      </c>
      <c r="J21" s="41">
        <f>SUM(H21:I21)</f>
        <v>396158</v>
      </c>
      <c r="AA21" s="20" t="s">
        <v>65</v>
      </c>
      <c r="AB21" s="81" t="s">
        <v>83</v>
      </c>
      <c r="AC21" s="81" t="s">
        <v>159</v>
      </c>
      <c r="AD21" s="28">
        <f ca="1" t="shared" si="4"/>
        <v>1763</v>
      </c>
      <c r="AF21" s="28" t="str">
        <f>'水洗化人口等'!B21</f>
        <v>44214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0.48245555624062314</v>
      </c>
      <c r="F22" s="156" t="s">
        <v>4</v>
      </c>
      <c r="G22" s="157"/>
      <c r="H22" s="47">
        <f>SUM(H19:H21)</f>
        <v>128218</v>
      </c>
      <c r="I22" s="47">
        <f>SUM(I19:I21)</f>
        <v>299188</v>
      </c>
      <c r="J22" s="52">
        <f>SUM(J19:J21)</f>
        <v>427406</v>
      </c>
      <c r="AA22" s="20" t="s">
        <v>67</v>
      </c>
      <c r="AB22" s="81" t="s">
        <v>83</v>
      </c>
      <c r="AC22" s="81" t="s">
        <v>160</v>
      </c>
      <c r="AD22" s="28">
        <f ca="1" t="shared" si="4"/>
        <v>29485</v>
      </c>
      <c r="AF22" s="28" t="str">
        <f>'水洗化人口等'!B22</f>
        <v>44322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0.21710421933123702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96970</v>
      </c>
      <c r="AF23" s="28" t="str">
        <f>'水洗化人口等'!B23</f>
        <v>44341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0.9140431323622341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317016</v>
      </c>
      <c r="AF24" s="28" t="str">
        <f>'水洗化人口等'!B24</f>
        <v>44461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0.08595686763776593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44462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1287</v>
      </c>
      <c r="AF26" s="28">
        <f>'水洗化人口等'!B26</f>
        <v>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0</v>
      </c>
      <c r="J27" s="55">
        <f>AD49</f>
        <v>13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>
        <f>'水洗化人口等'!B27</f>
        <v>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26152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10426</v>
      </c>
      <c r="J29" s="55">
        <f>AD51</f>
        <v>36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1257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1517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299188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6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6205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159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38260</v>
      </c>
      <c r="J36" s="57">
        <f>SUM(J27:J31)</f>
        <v>49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1897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0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26152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10426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1517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6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159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13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36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2010-04-10T02:39:23Z</dcterms:modified>
  <cp:category/>
  <cp:version/>
  <cp:contentType/>
  <cp:contentStatus/>
</cp:coreProperties>
</file>